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90" i="1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G96" s="1"/>
  <c r="AH20"/>
  <c r="AH19"/>
  <c r="AH18"/>
  <c r="AG100"/>
  <c r="AF100"/>
  <c r="AF99"/>
  <c r="AG99" s="1"/>
  <c r="AF96"/>
  <c r="AH100" l="1"/>
  <c r="AH99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<sst xmlns="http://schemas.openxmlformats.org/spreadsheetml/2006/main" count="114" uniqueCount="90">
  <si>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</si>
  <si>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</si>
  <si>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</si>
  <si>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</si>
  <si>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</si>
  <si>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</si>
  <si>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</si>
  <si>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</si>
  <si>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</si>
  <si>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</si>
  <si>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</si>
  <si>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</si>
  <si>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</si>
  <si>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</si>
  <si>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</si>
  <si>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</si>
  <si>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</si>
  <si>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</si>
  <si>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</si>
  <si>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</si>
  <si>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</si>
  <si>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</si>
  <si>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</si>
  <si>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</si>
  <si>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</si>
  <si>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</si>
  <si>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</si>
  <si>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</si>
  <si>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</si>
  <si>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</si>
  <si>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</si>
  <si>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</si>
  <si>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</si>
  <si>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</si>
  <si>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</si>
  <si>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</si>
  <si>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</si>
  <si>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</si>
  <si>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</si>
  <si>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</si>
  <si>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</si>
  <si>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</si>
  <si>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</si>
  <si>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</si>
  <si>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</si>
  <si>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</si>
  <si>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</si>
  <si>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</si>
  <si>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</si>
  <si>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</si>
  <si>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</si>
  <si>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</si>
  <si>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</si>
  <si>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</si>
  <si>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</si>
  <si>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</si>
  <si>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</si>
  <si>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</si>
  <si>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</si>
  <si>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</si>
  <si>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</si>
  <si>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</si>
  <si>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</si>
  <si>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</si>
  <si>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</si>
  <si>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</si>
  <si>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</si>
  <si>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</si>
  <si>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</si>
  <si>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</si>
  <si>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</si>
  <si>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</si>
  <si>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</si>
  <si>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</si>
  <si>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</si>
  <si>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</si>
  <si>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</si>
  <si>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</si>
  <si>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</si>
  <si>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</si>
  <si>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</si>
  <si>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</si>
  <si>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</si>
  <si>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</si>
  <si>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</si>
  <si>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Fecha de Ingreso</t>
  </si>
  <si>
    <t>INGENIERIA</t>
  </si>
  <si>
    <t>Sueldo</t>
  </si>
  <si>
    <t>Periodo Semana 31</t>
  </si>
  <si>
    <t>27/07/16 AL 02/08/16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</si>
</sst>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99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0" fillId="11" borderId="1" xfId="0" applyFill="1" applyBorder="1"/>
    <xf numFmtId="165" fontId="0" fillId="11" borderId="8" xfId="0" applyNumberFormat="1" applyFill="1" applyBorder="1"/>
    <xf numFmtId="0" fontId="10" fillId="11" borderId="1" xfId="0" applyFont="1" applyFill="1" applyBorder="1"/>
    <xf numFmtId="4" fontId="0" fillId="11" borderId="1" xfId="0" applyNumberFormat="1" applyFill="1" applyBorder="1"/>
    <xf numFmtId="43" fontId="10" fillId="11" borderId="1" xfId="2" applyFont="1" applyFill="1" applyBorder="1"/>
    <xf numFmtId="43" fontId="19" fillId="11" borderId="1" xfId="2" applyFont="1" applyFill="1" applyBorder="1"/>
    <xf numFmtId="43" fontId="13" fillId="11" borderId="1" xfId="2" applyFont="1" applyFill="1" applyBorder="1"/>
    <xf numFmtId="43" fontId="11" fillId="11" borderId="1" xfId="2" applyFont="1" applyFill="1" applyBorder="1"/>
    <xf numFmtId="2" fontId="0" fillId="11" borderId="1" xfId="0" applyNumberFormat="1" applyFill="1" applyBorder="1"/>
    <xf numFmtId="43" fontId="10" fillId="11" borderId="1" xfId="2" applyFont="1" applyFill="1" applyBorder="1" applyAlignment="1">
      <alignment horizontal="center"/>
    </xf>
    <xf numFmtId="43" fontId="11" fillId="11" borderId="5" xfId="2" applyFont="1" applyFill="1" applyBorder="1"/>
    <xf numFmtId="0" fontId="18" fillId="11" borderId="8" xfId="0" applyFont="1" applyFill="1" applyBorder="1" applyAlignment="1">
      <alignment wrapText="1"/>
    </xf>
    <xf numFmtId="4" fontId="18" fillId="11" borderId="8" xfId="0" applyNumberFormat="1" applyFont="1" applyFill="1" applyBorder="1" applyAlignment="1">
      <alignment wrapText="1"/>
    </xf>
    <xf numFmtId="43" fontId="18" fillId="11" borderId="8" xfId="0" applyNumberFormat="1" applyFont="1" applyFill="1" applyBorder="1"/>
    <xf numFmtId="0" fontId="10" fillId="11" borderId="0" xfId="0" applyFont="1" applyFill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88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89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94" t="s">
        <v>36</v>
      </c>
      <c r="B5" s="94" t="s">
        <v>37</v>
      </c>
      <c r="C5" s="94" t="s">
        <v>38</v>
      </c>
      <c r="D5" s="73"/>
      <c r="E5" s="94" t="s">
        <v>0</v>
      </c>
      <c r="F5" s="93" t="s">
        <v>58</v>
      </c>
      <c r="G5" s="93" t="s">
        <v>56</v>
      </c>
      <c r="H5" s="46"/>
      <c r="I5" s="46"/>
      <c r="J5" s="93" t="s">
        <v>87</v>
      </c>
      <c r="K5" s="46"/>
      <c r="L5" s="93" t="s">
        <v>32</v>
      </c>
      <c r="M5" s="93" t="s">
        <v>33</v>
      </c>
      <c r="N5" s="93" t="s">
        <v>54</v>
      </c>
      <c r="O5" s="93" t="s">
        <v>34</v>
      </c>
      <c r="P5" s="93" t="s">
        <v>35</v>
      </c>
      <c r="Q5" s="59"/>
      <c r="R5" s="50"/>
      <c r="S5" s="50"/>
      <c r="T5" s="50"/>
      <c r="U5" s="50"/>
      <c r="V5" s="93" t="s">
        <v>28</v>
      </c>
      <c r="W5" s="93" t="s">
        <v>53</v>
      </c>
      <c r="X5" s="93" t="s">
        <v>52</v>
      </c>
      <c r="Y5" s="93" t="s">
        <v>30</v>
      </c>
      <c r="Z5" s="93" t="s">
        <v>55</v>
      </c>
      <c r="AA5" s="93" t="s">
        <v>25</v>
      </c>
      <c r="AB5" s="93" t="s">
        <v>29</v>
      </c>
      <c r="AC5" s="93" t="s">
        <v>24</v>
      </c>
      <c r="AD5" s="93" t="s">
        <v>26</v>
      </c>
      <c r="AE5" s="93" t="s">
        <v>27</v>
      </c>
      <c r="AF5" s="95" t="s">
        <v>84</v>
      </c>
      <c r="AG5" s="96"/>
      <c r="AH5" s="97" t="s">
        <v>83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94"/>
      <c r="B6" s="94"/>
      <c r="C6" s="94"/>
      <c r="D6" s="73" t="s">
        <v>85</v>
      </c>
      <c r="E6" s="94"/>
      <c r="F6" s="93"/>
      <c r="G6" s="93"/>
      <c r="H6" s="46" t="s">
        <v>57</v>
      </c>
      <c r="I6" s="46" t="s">
        <v>59</v>
      </c>
      <c r="J6" s="93"/>
      <c r="K6" s="46" t="s">
        <v>62</v>
      </c>
      <c r="L6" s="93"/>
      <c r="M6" s="93"/>
      <c r="N6" s="93"/>
      <c r="O6" s="93"/>
      <c r="P6" s="93"/>
      <c r="Q6" s="59" t="s">
        <v>82</v>
      </c>
      <c r="R6" s="55" t="s">
        <v>65</v>
      </c>
      <c r="S6" s="55" t="s">
        <v>66</v>
      </c>
      <c r="T6" s="55" t="s">
        <v>67</v>
      </c>
      <c r="U6" s="55" t="s">
        <v>68</v>
      </c>
      <c r="V6" s="93"/>
      <c r="W6" s="93"/>
      <c r="X6" s="93"/>
      <c r="Y6" s="93"/>
      <c r="Z6" s="93"/>
      <c r="AA6" s="93"/>
      <c r="AB6" s="93"/>
      <c r="AC6" s="93"/>
      <c r="AD6" s="93"/>
      <c r="AE6" s="93"/>
      <c r="AF6" s="70" t="s">
        <v>86</v>
      </c>
      <c r="AG6" s="70" t="s">
        <v>59</v>
      </c>
      <c r="AH6" s="97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4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>
        <v>5390.8</v>
      </c>
      <c r="L7" s="28"/>
      <c r="M7" s="28"/>
      <c r="N7" s="29"/>
      <c r="O7" s="30">
        <f t="shared" ref="O7:O11" si="0">SUM(J7:M7)-N7</f>
        <v>7724.13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7724.13</v>
      </c>
      <c r="AA7" s="33">
        <f t="shared" ref="AA7:AA11" si="2">IF(O7&gt;4500,O7*0.1,0)</f>
        <v>772.41300000000001</v>
      </c>
      <c r="AB7" s="30">
        <f t="shared" ref="AB7:AB11" si="3">+Z7-AA7</f>
        <v>6951.7170000000006</v>
      </c>
      <c r="AC7" s="34">
        <f t="shared" ref="AC7:AC11" si="4">IF(O7&lt;4500,O7*0.1,0)</f>
        <v>0</v>
      </c>
      <c r="AD7" s="33">
        <f t="shared" ref="AD7:AD11" si="5">H7*0.02</f>
        <v>46.666600000000003</v>
      </c>
      <c r="AE7" s="69">
        <f t="shared" ref="AE7:AE11" si="6">+O7+AC7+AD7</f>
        <v>7770.7965999999997</v>
      </c>
      <c r="AF7" s="75">
        <v>577.4</v>
      </c>
      <c r="AG7" s="76">
        <v>1756</v>
      </c>
      <c r="AH7" s="71">
        <f>+AF7+AG7-AB7</f>
        <v>-4618.3170000000009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4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75">
        <v>577.4</v>
      </c>
      <c r="AG8" s="75">
        <v>822.6</v>
      </c>
      <c r="AH8" s="71">
        <f t="shared" ref="AH8:AH11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60</v>
      </c>
      <c r="B9" s="52" t="s">
        <v>74</v>
      </c>
      <c r="C9" s="52" t="s">
        <v>78</v>
      </c>
      <c r="D9" s="74">
        <v>41666</v>
      </c>
      <c r="E9" s="52" t="s">
        <v>61</v>
      </c>
      <c r="F9" s="26"/>
      <c r="G9" s="26"/>
      <c r="H9" s="56">
        <v>1400</v>
      </c>
      <c r="I9" s="26"/>
      <c r="J9" s="27">
        <f>+H9+I9</f>
        <v>1400</v>
      </c>
      <c r="K9" s="72">
        <v>3486.07</v>
      </c>
      <c r="L9" s="28"/>
      <c r="M9" s="28"/>
      <c r="N9" s="29"/>
      <c r="O9" s="30">
        <f t="shared" si="0"/>
        <v>4886.07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4886.07</v>
      </c>
      <c r="AA9" s="33">
        <f t="shared" si="2"/>
        <v>488.60699999999997</v>
      </c>
      <c r="AB9" s="30">
        <f t="shared" si="3"/>
        <v>4397.4629999999997</v>
      </c>
      <c r="AC9" s="34">
        <f t="shared" si="4"/>
        <v>0</v>
      </c>
      <c r="AD9" s="33">
        <f t="shared" si="5"/>
        <v>28</v>
      </c>
      <c r="AE9" s="69">
        <f t="shared" si="6"/>
        <v>4914.07</v>
      </c>
      <c r="AF9" s="75">
        <v>577.4</v>
      </c>
      <c r="AG9" s="75">
        <v>763.6</v>
      </c>
      <c r="AH9" s="71">
        <f t="shared" si="7"/>
        <v>-3056.4629999999997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76</v>
      </c>
      <c r="C10" s="52" t="s">
        <v>77</v>
      </c>
      <c r="D10" s="74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469.14</v>
      </c>
      <c r="L10" s="28"/>
      <c r="M10" s="28"/>
      <c r="N10" s="29"/>
      <c r="O10" s="30">
        <f t="shared" si="0"/>
        <v>1059.5900000000001</v>
      </c>
      <c r="P10" s="31"/>
      <c r="Q10" s="57"/>
      <c r="R10" s="54">
        <v>0</v>
      </c>
      <c r="S10" s="57">
        <f>+O10*4.9%</f>
        <v>51.919910000000009</v>
      </c>
      <c r="T10" s="57">
        <f>+O10*0.1%</f>
        <v>1.0595900000000003</v>
      </c>
      <c r="U10" s="54"/>
      <c r="V10" s="51"/>
      <c r="W10" s="51"/>
      <c r="X10" s="58">
        <v>296.2</v>
      </c>
      <c r="Y10" s="37"/>
      <c r="Z10" s="30">
        <f t="shared" si="1"/>
        <v>710.41050000000018</v>
      </c>
      <c r="AA10" s="33">
        <f t="shared" si="2"/>
        <v>0</v>
      </c>
      <c r="AB10" s="30">
        <f t="shared" si="3"/>
        <v>710.41050000000018</v>
      </c>
      <c r="AC10" s="34">
        <f t="shared" si="4"/>
        <v>105.95900000000002</v>
      </c>
      <c r="AD10" s="33">
        <f t="shared" si="5"/>
        <v>11.809000000000001</v>
      </c>
      <c r="AE10" s="69">
        <f t="shared" si="6"/>
        <v>1177.3580000000002</v>
      </c>
      <c r="AF10" s="75">
        <v>577.4</v>
      </c>
      <c r="AG10" s="76">
        <v>160.4</v>
      </c>
      <c r="AH10" s="71">
        <f t="shared" si="7"/>
        <v>27.389499999999771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91" customFormat="1">
      <c r="A11" s="77" t="s">
        <v>63</v>
      </c>
      <c r="B11" s="77" t="s">
        <v>80</v>
      </c>
      <c r="C11" s="77" t="s">
        <v>81</v>
      </c>
      <c r="D11" s="78">
        <v>42023</v>
      </c>
      <c r="E11" s="77" t="s">
        <v>79</v>
      </c>
      <c r="F11" s="79"/>
      <c r="G11" s="79"/>
      <c r="H11" s="80">
        <v>511.28</v>
      </c>
      <c r="I11" s="80"/>
      <c r="J11" s="81">
        <f t="shared" ref="J11" si="8">+H11+I11</f>
        <v>511.28</v>
      </c>
      <c r="K11" s="82"/>
      <c r="L11" s="81"/>
      <c r="M11" s="81"/>
      <c r="N11" s="83"/>
      <c r="O11" s="84">
        <f t="shared" si="0"/>
        <v>511.28</v>
      </c>
      <c r="P11" s="81"/>
      <c r="Q11" s="85"/>
      <c r="R11" s="77">
        <v>0</v>
      </c>
      <c r="S11" s="85">
        <f>+O11*4.9%</f>
        <v>25.052720000000001</v>
      </c>
      <c r="T11" s="85">
        <f>+O11*0.1%</f>
        <v>0.51127999999999996</v>
      </c>
      <c r="U11" s="77"/>
      <c r="V11" s="86"/>
      <c r="W11" s="86"/>
      <c r="X11" s="77"/>
      <c r="Y11" s="79"/>
      <c r="Z11" s="84">
        <f t="shared" si="1"/>
        <v>485.71599999999995</v>
      </c>
      <c r="AA11" s="86">
        <f t="shared" si="2"/>
        <v>0</v>
      </c>
      <c r="AB11" s="84">
        <f t="shared" si="3"/>
        <v>485.71599999999995</v>
      </c>
      <c r="AC11" s="86">
        <f t="shared" si="4"/>
        <v>51.128</v>
      </c>
      <c r="AD11" s="86">
        <f t="shared" si="5"/>
        <v>10.2256</v>
      </c>
      <c r="AE11" s="87">
        <f t="shared" si="6"/>
        <v>572.6336</v>
      </c>
      <c r="AF11" s="88">
        <v>482.6</v>
      </c>
      <c r="AG11" s="89">
        <v>3</v>
      </c>
      <c r="AH11" s="90">
        <f t="shared" si="7"/>
        <v>-0.1159999999999286</v>
      </c>
      <c r="AI11" s="98" t="s">
        <v>51</v>
      </c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9346.01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15581.070000000002</v>
      </c>
      <c r="P13" s="44">
        <f t="shared" si="9"/>
        <v>0</v>
      </c>
      <c r="Q13" s="44">
        <f t="shared" si="9"/>
        <v>0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15206.326500000001</v>
      </c>
      <c r="AA13" s="44">
        <f>SUBTOTAL(9,AA5:AA12)</f>
        <v>1261.02</v>
      </c>
      <c r="AB13" s="44">
        <f>SUM(AB7:AB11)</f>
        <v>13945.306500000001</v>
      </c>
      <c r="AC13" s="44">
        <f>SUM(AC7:AC11)</f>
        <v>297.08699999999999</v>
      </c>
      <c r="AD13" s="44">
        <f>SUM(AD7:AD11)</f>
        <v>124.7012</v>
      </c>
      <c r="AE13" s="44">
        <f>SUBTOTAL(9,AE5:AE12)</f>
        <v>16002.858199999999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92" t="s">
        <v>31</v>
      </c>
      <c r="B15" s="92"/>
      <c r="AA15" s="22">
        <f>+AA13-AA14</f>
        <v>1261.02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2792.2</v>
      </c>
      <c r="AG96" s="66">
        <f t="shared" si="15"/>
        <v>3505.6</v>
      </c>
      <c r="AH96" s="66">
        <f t="shared" si="15"/>
        <v>-7647.5065000000013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2016-08-04T23:40:42Z</dcterms:modified>
</cp:coreProperties>
</file>