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4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NOMINA'!$A$6:$AY$6</definedName>
  </definedNames>
  <calcPr calcId="124519"/>
</workbook>
</file>

<file path=xl/calcChain.xml><?xml version="1.0" encoding="utf-8"?>
<calcChain xmlns="http://schemas.openxmlformats.org/spreadsheetml/2006/main">
  <c r="J11" i="1"/>
  <c r="J10"/>
  <c r="AG90"/>
  <c r="AG89"/>
  <c r="AG88"/>
  <c r="AG87"/>
  <c r="AG86"/>
  <c r="AG85"/>
  <c r="AG84"/>
  <c r="AG83"/>
  <c r="AG82"/>
  <c r="AG81"/>
  <c r="AG80"/>
  <c r="AG79"/>
  <c r="AG77"/>
  <c r="AG76"/>
  <c r="AG75"/>
  <c r="AG74"/>
  <c r="AG73"/>
  <c r="AG72"/>
  <c r="AG71"/>
  <c r="AG70"/>
  <c r="AG69"/>
  <c r="AG67"/>
  <c r="AG66"/>
  <c r="AG65"/>
  <c r="AG64"/>
  <c r="AG63"/>
  <c r="AG62"/>
  <c r="AG61"/>
  <c r="AG60"/>
  <c r="AG59"/>
  <c r="AG58"/>
  <c r="AG57"/>
  <c r="AG56"/>
  <c r="AG55"/>
  <c r="AG54"/>
  <c r="AG53"/>
  <c r="AG52"/>
  <c r="AG51"/>
  <c r="AG50"/>
  <c r="AG48"/>
  <c r="AG47"/>
  <c r="AG46"/>
  <c r="AG44"/>
  <c r="AG43"/>
  <c r="AG42"/>
  <c r="AG41"/>
  <c r="AG40"/>
  <c r="AG39"/>
  <c r="AG38"/>
  <c r="AG37"/>
  <c r="AG36"/>
  <c r="AG35"/>
  <c r="AG34"/>
  <c r="AG33"/>
  <c r="AG32"/>
  <c r="AG31"/>
  <c r="AG30"/>
  <c r="AG29"/>
  <c r="AG28"/>
  <c r="AG27"/>
  <c r="AG26"/>
  <c r="AG25"/>
  <c r="AG24"/>
  <c r="AG23"/>
  <c r="AG22"/>
  <c r="AF21"/>
  <c r="AG20"/>
  <c r="AG19"/>
  <c r="AG18"/>
  <c r="AF100"/>
  <c r="AE100"/>
  <c r="AG100" s="1"/>
  <c r="AE99"/>
  <c r="AF99" s="1"/>
  <c r="AF96"/>
  <c r="AE96"/>
  <c r="AG99" l="1"/>
  <c r="P13"/>
  <c r="J13" l="1"/>
  <c r="I10" l="1"/>
  <c r="AC10" l="1"/>
  <c r="N10"/>
  <c r="AB10" l="1"/>
  <c r="AD10" s="1"/>
  <c r="S10"/>
  <c r="R10"/>
  <c r="Z10"/>
  <c r="I9"/>
  <c r="N9" s="1"/>
  <c r="Y9" s="1"/>
  <c r="I8"/>
  <c r="N8" s="1"/>
  <c r="AC8"/>
  <c r="AC9"/>
  <c r="AC11"/>
  <c r="AC7"/>
  <c r="I11"/>
  <c r="N11" s="1"/>
  <c r="Z11" s="1"/>
  <c r="I7"/>
  <c r="N7" s="1"/>
  <c r="L13"/>
  <c r="V13"/>
  <c r="W13"/>
  <c r="E20" i="3"/>
  <c r="G20"/>
  <c r="E16"/>
  <c r="G16" s="1"/>
  <c r="E12"/>
  <c r="G12" s="1"/>
  <c r="E8"/>
  <c r="G8" s="1"/>
  <c r="D21"/>
  <c r="E21"/>
  <c r="G21"/>
  <c r="D20"/>
  <c r="D13"/>
  <c r="E13"/>
  <c r="G13"/>
  <c r="D12"/>
  <c r="D8"/>
  <c r="D26"/>
  <c r="E26"/>
  <c r="G26" s="1"/>
  <c r="D25"/>
  <c r="E25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/>
  <c r="D16"/>
  <c r="D15"/>
  <c r="E15"/>
  <c r="G15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U13" i="1"/>
  <c r="M13"/>
  <c r="K13"/>
  <c r="N17"/>
  <c r="Y17" s="1"/>
  <c r="Z17" s="1"/>
  <c r="AG17" s="1"/>
  <c r="N16"/>
  <c r="Y16" s="1"/>
  <c r="O13"/>
  <c r="X13"/>
  <c r="Y10" l="1"/>
  <c r="AA10" s="1"/>
  <c r="AG10" s="1"/>
  <c r="E7" i="3"/>
  <c r="G7" s="1"/>
  <c r="G28" s="1"/>
  <c r="AB11" i="1"/>
  <c r="AD11" s="1"/>
  <c r="S11"/>
  <c r="R11"/>
  <c r="AB17"/>
  <c r="AD17" s="1"/>
  <c r="AA17"/>
  <c r="AA16"/>
  <c r="AB16"/>
  <c r="AD16" s="1"/>
  <c r="Z16"/>
  <c r="AB7"/>
  <c r="AD7" s="1"/>
  <c r="Y7"/>
  <c r="Z7"/>
  <c r="AC13"/>
  <c r="AB8"/>
  <c r="AD8" s="1"/>
  <c r="Y8"/>
  <c r="AB9"/>
  <c r="AD9" s="1"/>
  <c r="Z9"/>
  <c r="Z8"/>
  <c r="I13"/>
  <c r="N13"/>
  <c r="Y11" l="1"/>
  <c r="AA11" s="1"/>
  <c r="AD18"/>
  <c r="AD19" s="1"/>
  <c r="AA7"/>
  <c r="AG7" s="1"/>
  <c r="AA9"/>
  <c r="AG9" s="1"/>
  <c r="AA8"/>
  <c r="AG8" s="1"/>
  <c r="AB13"/>
  <c r="Z13"/>
  <c r="Z15" s="1"/>
  <c r="AG11" l="1"/>
  <c r="AG96" s="1"/>
  <c r="AD20"/>
  <c r="AD22" s="1"/>
  <c r="AA13"/>
  <c r="AD13"/>
  <c r="Y13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<sst xmlns="http://schemas.openxmlformats.org/spreadsheetml/2006/main" count="112" uniqueCount="88">
  <si>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</si>
  <si>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</si>
  <si>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</si>
  <si>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</si>
  <si>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</si>
  <si>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</si>
  <si>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</si>
  <si>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</si>
  <si>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</si>
  <si>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</si>
  <si>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</si>
  <si>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</si>
  <si>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</si>
  <si>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</si>
  <si>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</si>
  <si>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</si>
  <si>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</si>
  <si>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</si>
  <si>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</si>
  <si>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</si>
  <si>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</si>
  <si>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</si>
  <si>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</si>
  <si>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</si>
  <si>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</si>
  <si>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</si>
  <si>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</si>
  <si>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</si>
  <si>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</si>
  <si>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</si>
  <si>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</si>
  <si>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</si>
  <si>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</si>
  <si>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</si>
  <si>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</si>
  <si>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</si>
  <si>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</si>
  <si>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</si>
  <si>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</si>
  <si>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</si>
  <si>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</si>
  <si>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</si>
  <si>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</si>
  <si>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</si>
  <si>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</si>
  <si>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</si>
  <si>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</si>
  <si>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</si>
  <si>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</si>
  <si>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</si>
  <si>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</si>
  <si>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</si>
  <si>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</si>
  <si>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</si>
  <si>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</si>
  <si>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</si>
  <si>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</si>
  <si>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</si>
  <si>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</si>
  <si>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</si>
  <si>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</si>
  <si>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</si>
  <si>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</si>
  <si>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</si>
  <si>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</si>
  <si>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</si>
  <si>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</si>
  <si>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</si>
  <si>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</si>
  <si>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</si>
  <si>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</si>
  <si>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</si>
  <si>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</si>
  <si>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</si>
  <si>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</si>
  <si>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</si>
  <si>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</si>
  <si>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</si>
  <si>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</si>
  <si>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</si>
  <si>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</si>
  <si>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RODRIGUEZ SANCHEZ  LUIS ENRIQUE</t>
  </si>
  <si>
    <t>RS10</t>
  </si>
  <si>
    <t>Descuentos Especiales</t>
  </si>
  <si>
    <t>DIFERENCIA</t>
  </si>
  <si>
    <t>DISPERSION</t>
  </si>
  <si>
    <t>Periodo Semana 19</t>
  </si>
  <si>
    <t>04/05/16 AL 10/05/2016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</si>
</sst>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);\-#,##0.00"/>
  </numFmts>
  <fonts count="2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2"/>
      <color rgb="FF000000"/>
      <name val="Calibri  "/>
    </font>
    <font>
      <sz val="11"/>
      <name val="Calibri  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F3F7FA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3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0" fontId="19" fillId="11" borderId="8" xfId="0" applyFont="1" applyFill="1" applyBorder="1" applyAlignment="1">
      <alignment horizontal="right" wrapText="1"/>
    </xf>
    <xf numFmtId="4" fontId="19" fillId="11" borderId="8" xfId="0" applyNumberFormat="1" applyFont="1" applyFill="1" applyBorder="1" applyAlignment="1">
      <alignment horizontal="right" wrapText="1"/>
    </xf>
    <xf numFmtId="0" fontId="19" fillId="12" borderId="8" xfId="0" applyFont="1" applyFill="1" applyBorder="1" applyAlignment="1">
      <alignment horizontal="right" wrapText="1"/>
    </xf>
    <xf numFmtId="43" fontId="20" fillId="0" borderId="1" xfId="2" applyFont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0" fontId="11" fillId="7" borderId="4" xfId="0" applyFont="1" applyFill="1" applyBorder="1" applyAlignment="1">
      <alignment horizontal="center"/>
    </xf>
    <xf numFmtId="4" fontId="19" fillId="12" borderId="8" xfId="0" applyNumberFormat="1" applyFont="1" applyFill="1" applyBorder="1" applyAlignment="1">
      <alignment horizontal="right" wrapText="1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233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31.5703125" style="25" customWidth="1"/>
    <col min="5" max="5" width="13" style="25" customWidth="1"/>
    <col min="6" max="6" width="11.7109375" style="25" customWidth="1"/>
    <col min="7" max="7" width="17.140625" style="25" customWidth="1"/>
    <col min="8" max="8" width="11.7109375" style="25" customWidth="1"/>
    <col min="9" max="10" width="13.85546875" style="22" customWidth="1"/>
    <col min="11" max="13" width="13.5703125" style="22" customWidth="1"/>
    <col min="14" max="14" width="17" style="23" customWidth="1"/>
    <col min="15" max="16" width="13.5703125" style="22" customWidth="1"/>
    <col min="17" max="17" width="13.5703125" style="47" customWidth="1"/>
    <col min="18" max="18" width="19.28515625" style="47" customWidth="1"/>
    <col min="19" max="19" width="16.85546875" style="47" customWidth="1"/>
    <col min="20" max="20" width="16.140625" style="47" customWidth="1"/>
    <col min="21" max="24" width="13.5703125" style="22" customWidth="1"/>
    <col min="25" max="25" width="16.7109375" style="23" customWidth="1"/>
    <col min="26" max="26" width="16.7109375" style="22" customWidth="1"/>
    <col min="27" max="27" width="15.42578125" style="23" customWidth="1"/>
    <col min="28" max="29" width="13.5703125" style="22" customWidth="1"/>
    <col min="30" max="30" width="15.42578125" style="23" customWidth="1"/>
    <col min="31" max="32" width="22.5703125" style="63" customWidth="1"/>
    <col min="33" max="33" width="18" style="63" customWidth="1"/>
    <col min="34" max="16384" width="11.5703125" style="25"/>
  </cols>
  <sheetData>
    <row r="1" spans="1:51" s="16" customFormat="1">
      <c r="A1" s="12" t="s">
        <v>22</v>
      </c>
      <c r="B1" s="12"/>
      <c r="C1" s="12"/>
      <c r="D1" s="13"/>
      <c r="E1" s="13"/>
      <c r="F1" s="13"/>
      <c r="G1" s="13"/>
      <c r="H1" s="13"/>
      <c r="I1" s="14"/>
      <c r="J1" s="14"/>
      <c r="K1" s="14"/>
      <c r="L1" s="14"/>
      <c r="M1" s="14"/>
      <c r="N1" s="15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  <c r="Z1" s="14"/>
      <c r="AA1" s="15"/>
      <c r="AB1" s="14"/>
      <c r="AC1" s="14"/>
      <c r="AD1" s="15"/>
      <c r="AE1" s="60"/>
      <c r="AF1" s="60"/>
      <c r="AG1" s="60"/>
    </row>
    <row r="2" spans="1:51" s="16" customFormat="1">
      <c r="A2" s="17" t="s">
        <v>70</v>
      </c>
      <c r="B2" s="17"/>
      <c r="C2" s="17"/>
      <c r="D2" s="18"/>
      <c r="E2" s="18"/>
      <c r="F2" s="18"/>
      <c r="G2" s="18"/>
      <c r="H2" s="18"/>
      <c r="I2" s="14"/>
      <c r="J2" s="14"/>
      <c r="K2" s="14"/>
      <c r="L2" s="14"/>
      <c r="M2" s="14"/>
      <c r="N2" s="15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  <c r="Z2" s="14"/>
      <c r="AA2" s="15"/>
      <c r="AB2" s="14"/>
      <c r="AC2" s="14"/>
      <c r="AD2" s="15"/>
      <c r="AE2" s="60"/>
      <c r="AF2" s="60"/>
      <c r="AG2" s="60"/>
    </row>
    <row r="3" spans="1:51" s="16" customFormat="1">
      <c r="A3" s="19" t="s">
        <v>86</v>
      </c>
      <c r="B3" s="19"/>
      <c r="C3" s="19"/>
      <c r="D3" s="20"/>
      <c r="E3" s="20"/>
      <c r="F3" s="20"/>
      <c r="G3" s="20"/>
      <c r="H3" s="20"/>
      <c r="I3" s="14"/>
      <c r="J3" s="14"/>
      <c r="K3" s="14"/>
      <c r="L3" s="14"/>
      <c r="M3" s="14"/>
      <c r="N3" s="15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14"/>
      <c r="AA3" s="15"/>
      <c r="AB3" s="14"/>
      <c r="AC3" s="14"/>
      <c r="AD3" s="15"/>
      <c r="AE3" s="60"/>
      <c r="AF3" s="60"/>
      <c r="AG3" s="60"/>
    </row>
    <row r="4" spans="1:51" s="21" customFormat="1">
      <c r="A4" s="21" t="s">
        <v>87</v>
      </c>
      <c r="I4" s="22"/>
      <c r="J4" s="22"/>
      <c r="K4" s="22"/>
      <c r="L4" s="22"/>
      <c r="M4" s="22"/>
      <c r="N4" s="23"/>
      <c r="O4" s="22"/>
      <c r="P4" s="22"/>
      <c r="Q4" s="47"/>
      <c r="R4" s="47"/>
      <c r="S4" s="47"/>
      <c r="T4" s="47"/>
      <c r="U4" s="22"/>
      <c r="V4" s="22"/>
      <c r="W4" s="22"/>
      <c r="X4" s="22"/>
      <c r="Y4" s="23"/>
      <c r="Z4" s="22"/>
      <c r="AA4" s="23"/>
      <c r="AB4" s="22"/>
      <c r="AC4" s="22"/>
      <c r="AD4" s="23"/>
      <c r="AE4" s="61"/>
      <c r="AF4" s="61"/>
      <c r="AG4" s="61"/>
    </row>
    <row r="5" spans="1:51" s="21" customFormat="1" ht="28.5" customHeight="1">
      <c r="A5" s="80" t="s">
        <v>37</v>
      </c>
      <c r="B5" s="80" t="s">
        <v>38</v>
      </c>
      <c r="C5" s="80" t="s">
        <v>39</v>
      </c>
      <c r="D5" s="80" t="s">
        <v>0</v>
      </c>
      <c r="E5" s="79" t="s">
        <v>59</v>
      </c>
      <c r="F5" s="79" t="s">
        <v>57</v>
      </c>
      <c r="G5" s="46"/>
      <c r="H5" s="46"/>
      <c r="I5" s="79" t="s">
        <v>32</v>
      </c>
      <c r="J5" s="46"/>
      <c r="K5" s="79" t="s">
        <v>33</v>
      </c>
      <c r="L5" s="79" t="s">
        <v>34</v>
      </c>
      <c r="M5" s="79" t="s">
        <v>55</v>
      </c>
      <c r="N5" s="79" t="s">
        <v>35</v>
      </c>
      <c r="O5" s="79" t="s">
        <v>36</v>
      </c>
      <c r="P5" s="59"/>
      <c r="Q5" s="50"/>
      <c r="R5" s="50"/>
      <c r="S5" s="50"/>
      <c r="T5" s="50"/>
      <c r="U5" s="79" t="s">
        <v>28</v>
      </c>
      <c r="V5" s="79" t="s">
        <v>54</v>
      </c>
      <c r="W5" s="79" t="s">
        <v>53</v>
      </c>
      <c r="X5" s="79" t="s">
        <v>30</v>
      </c>
      <c r="Y5" s="79" t="s">
        <v>56</v>
      </c>
      <c r="Z5" s="79" t="s">
        <v>25</v>
      </c>
      <c r="AA5" s="79" t="s">
        <v>29</v>
      </c>
      <c r="AB5" s="79" t="s">
        <v>24</v>
      </c>
      <c r="AC5" s="79" t="s">
        <v>26</v>
      </c>
      <c r="AD5" s="79" t="s">
        <v>27</v>
      </c>
      <c r="AE5" s="76" t="s">
        <v>85</v>
      </c>
      <c r="AF5" s="77"/>
      <c r="AG5" s="78" t="s">
        <v>84</v>
      </c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</row>
    <row r="6" spans="1:51" s="21" customFormat="1" ht="39" customHeight="1">
      <c r="A6" s="80"/>
      <c r="B6" s="80"/>
      <c r="C6" s="80"/>
      <c r="D6" s="80"/>
      <c r="E6" s="79"/>
      <c r="F6" s="79"/>
      <c r="G6" s="46" t="s">
        <v>58</v>
      </c>
      <c r="H6" s="46" t="s">
        <v>60</v>
      </c>
      <c r="I6" s="79"/>
      <c r="J6" s="46" t="s">
        <v>63</v>
      </c>
      <c r="K6" s="79"/>
      <c r="L6" s="79"/>
      <c r="M6" s="79"/>
      <c r="N6" s="79"/>
      <c r="O6" s="79"/>
      <c r="P6" s="59" t="s">
        <v>83</v>
      </c>
      <c r="Q6" s="55" t="s">
        <v>66</v>
      </c>
      <c r="R6" s="55" t="s">
        <v>67</v>
      </c>
      <c r="S6" s="55" t="s">
        <v>68</v>
      </c>
      <c r="T6" s="55" t="s">
        <v>69</v>
      </c>
      <c r="U6" s="79"/>
      <c r="V6" s="79"/>
      <c r="W6" s="79"/>
      <c r="X6" s="79"/>
      <c r="Y6" s="79"/>
      <c r="Z6" s="79"/>
      <c r="AA6" s="79"/>
      <c r="AB6" s="79"/>
      <c r="AC6" s="79"/>
      <c r="AD6" s="79"/>
      <c r="AE6" s="70" t="s">
        <v>58</v>
      </c>
      <c r="AF6" s="70" t="s">
        <v>60</v>
      </c>
      <c r="AG6" s="78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</row>
    <row r="7" spans="1:51" s="36" customFormat="1">
      <c r="A7" s="52" t="s">
        <v>65</v>
      </c>
      <c r="B7" s="52" t="s">
        <v>71</v>
      </c>
      <c r="C7" s="52" t="s">
        <v>72</v>
      </c>
      <c r="D7" s="52" t="s">
        <v>76</v>
      </c>
      <c r="E7" s="26"/>
      <c r="F7" s="26"/>
      <c r="G7" s="53">
        <v>2333.33</v>
      </c>
      <c r="H7" s="53"/>
      <c r="I7" s="27">
        <f>+G7+H7</f>
        <v>2333.33</v>
      </c>
      <c r="J7" s="28"/>
      <c r="K7" s="28"/>
      <c r="L7" s="28"/>
      <c r="M7" s="29"/>
      <c r="N7" s="30">
        <f t="shared" ref="N7:N11" si="0">SUM(I7:L7)-M7</f>
        <v>2333.33</v>
      </c>
      <c r="O7" s="31"/>
      <c r="P7" s="54"/>
      <c r="Q7" s="54">
        <v>0</v>
      </c>
      <c r="R7" s="54"/>
      <c r="S7" s="54"/>
      <c r="T7" s="54"/>
      <c r="U7" s="51"/>
      <c r="V7" s="51"/>
      <c r="W7" s="52"/>
      <c r="X7" s="37"/>
      <c r="Y7" s="30">
        <f t="shared" ref="Y7:Y11" si="1">+N7-SUM(O7:X7)</f>
        <v>2333.33</v>
      </c>
      <c r="Z7" s="33">
        <f t="shared" ref="Z7:Z11" si="2">IF(N7&gt;4500,N7*0.1,0)</f>
        <v>0</v>
      </c>
      <c r="AA7" s="30">
        <f t="shared" ref="AA7:AA11" si="3">+Y7-Z7</f>
        <v>2333.33</v>
      </c>
      <c r="AB7" s="34">
        <f t="shared" ref="AB7:AB11" si="4">IF(N7&lt;4500,N7*0.1,0)</f>
        <v>233.333</v>
      </c>
      <c r="AC7" s="33">
        <f t="shared" ref="AC7:AC11" si="5">G7*0.02</f>
        <v>46.666600000000003</v>
      </c>
      <c r="AD7" s="69">
        <f t="shared" ref="AD7:AD11" si="6">+N7+AB7+AC7</f>
        <v>2613.3296</v>
      </c>
      <c r="AE7" s="72">
        <v>577.4</v>
      </c>
      <c r="AF7" s="73">
        <v>1755.93</v>
      </c>
      <c r="AG7" s="71">
        <f>+AE7+AF7-AA7</f>
        <v>0</v>
      </c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</row>
    <row r="8" spans="1:51">
      <c r="A8" s="52" t="s">
        <v>61</v>
      </c>
      <c r="B8" s="52" t="s">
        <v>73</v>
      </c>
      <c r="C8" s="52" t="s">
        <v>74</v>
      </c>
      <c r="D8" s="52" t="s">
        <v>62</v>
      </c>
      <c r="E8" s="26"/>
      <c r="F8" s="26"/>
      <c r="G8" s="53">
        <v>1400</v>
      </c>
      <c r="H8" s="26"/>
      <c r="I8" s="27">
        <f>+G8+H8</f>
        <v>1400</v>
      </c>
      <c r="J8" s="75"/>
      <c r="K8" s="28"/>
      <c r="L8" s="28"/>
      <c r="M8" s="29"/>
      <c r="N8" s="30">
        <f t="shared" si="0"/>
        <v>1400</v>
      </c>
      <c r="O8" s="31"/>
      <c r="P8" s="54"/>
      <c r="Q8" s="54">
        <v>0</v>
      </c>
      <c r="R8" s="54"/>
      <c r="S8" s="54"/>
      <c r="T8" s="54"/>
      <c r="U8" s="51"/>
      <c r="V8" s="51"/>
      <c r="W8" s="52"/>
      <c r="X8" s="37"/>
      <c r="Y8" s="30">
        <f t="shared" si="1"/>
        <v>1400</v>
      </c>
      <c r="Z8" s="33">
        <f t="shared" si="2"/>
        <v>0</v>
      </c>
      <c r="AA8" s="30">
        <f t="shared" si="3"/>
        <v>1400</v>
      </c>
      <c r="AB8" s="34">
        <f t="shared" si="4"/>
        <v>140</v>
      </c>
      <c r="AC8" s="33">
        <f t="shared" si="5"/>
        <v>28</v>
      </c>
      <c r="AD8" s="69">
        <f t="shared" si="6"/>
        <v>1568</v>
      </c>
      <c r="AE8" s="74">
        <v>577.4</v>
      </c>
      <c r="AF8" s="74">
        <v>822.6</v>
      </c>
      <c r="AG8" s="71">
        <f t="shared" ref="AG8:AG11" si="7">+AE8+AF8-AA8</f>
        <v>0</v>
      </c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</row>
    <row r="9" spans="1:51">
      <c r="A9" s="52" t="s">
        <v>61</v>
      </c>
      <c r="B9" s="52" t="s">
        <v>75</v>
      </c>
      <c r="C9" s="52" t="s">
        <v>79</v>
      </c>
      <c r="D9" s="52" t="s">
        <v>62</v>
      </c>
      <c r="E9" s="26"/>
      <c r="F9" s="26"/>
      <c r="G9" s="56">
        <v>1400</v>
      </c>
      <c r="H9" s="26"/>
      <c r="I9" s="27">
        <f>+G9+H9</f>
        <v>1400</v>
      </c>
      <c r="J9" s="75"/>
      <c r="K9" s="28"/>
      <c r="L9" s="28"/>
      <c r="M9" s="29"/>
      <c r="N9" s="30">
        <f t="shared" si="0"/>
        <v>1400</v>
      </c>
      <c r="O9" s="31"/>
      <c r="P9" s="54">
        <v>58.91</v>
      </c>
      <c r="Q9" s="54">
        <v>0</v>
      </c>
      <c r="R9" s="54"/>
      <c r="S9" s="54"/>
      <c r="T9" s="54"/>
      <c r="U9" s="51"/>
      <c r="V9" s="51"/>
      <c r="W9" s="52"/>
      <c r="X9" s="37"/>
      <c r="Y9" s="30">
        <f t="shared" si="1"/>
        <v>1341.09</v>
      </c>
      <c r="Z9" s="33">
        <f t="shared" si="2"/>
        <v>0</v>
      </c>
      <c r="AA9" s="30">
        <f t="shared" si="3"/>
        <v>1341.09</v>
      </c>
      <c r="AB9" s="34">
        <f t="shared" si="4"/>
        <v>140</v>
      </c>
      <c r="AC9" s="33">
        <f t="shared" si="5"/>
        <v>28</v>
      </c>
      <c r="AD9" s="69">
        <f t="shared" si="6"/>
        <v>1568</v>
      </c>
      <c r="AE9" s="72">
        <v>577.20000000000005</v>
      </c>
      <c r="AF9" s="72">
        <v>763.89</v>
      </c>
      <c r="AG9" s="71">
        <f t="shared" si="7"/>
        <v>0</v>
      </c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</row>
    <row r="10" spans="1:51">
      <c r="A10" s="52" t="s">
        <v>64</v>
      </c>
      <c r="B10" s="52" t="s">
        <v>77</v>
      </c>
      <c r="C10" s="52" t="s">
        <v>78</v>
      </c>
      <c r="D10" s="52" t="s">
        <v>80</v>
      </c>
      <c r="E10" s="26"/>
      <c r="F10" s="26"/>
      <c r="G10" s="52">
        <v>590.45000000000005</v>
      </c>
      <c r="H10" s="26"/>
      <c r="I10" s="27">
        <f>+G10+H10</f>
        <v>590.45000000000005</v>
      </c>
      <c r="J10" s="75">
        <f>3813.78+31.8</f>
        <v>3845.5800000000004</v>
      </c>
      <c r="K10" s="28"/>
      <c r="L10" s="28"/>
      <c r="M10" s="29"/>
      <c r="N10" s="30">
        <f t="shared" si="0"/>
        <v>4436.0300000000007</v>
      </c>
      <c r="O10" s="31"/>
      <c r="P10" s="57"/>
      <c r="Q10" s="54">
        <v>0</v>
      </c>
      <c r="R10" s="57">
        <f>+N10*4.9%</f>
        <v>217.36547000000004</v>
      </c>
      <c r="S10" s="57">
        <f>+N10*0.1%</f>
        <v>4.4360300000000006</v>
      </c>
      <c r="T10" s="54"/>
      <c r="U10" s="51"/>
      <c r="V10" s="51"/>
      <c r="W10" s="58">
        <v>296.2</v>
      </c>
      <c r="X10" s="37"/>
      <c r="Y10" s="30">
        <f t="shared" si="1"/>
        <v>3918.0285000000003</v>
      </c>
      <c r="Z10" s="33">
        <f t="shared" si="2"/>
        <v>0</v>
      </c>
      <c r="AA10" s="30">
        <f t="shared" si="3"/>
        <v>3918.0285000000003</v>
      </c>
      <c r="AB10" s="34">
        <f t="shared" si="4"/>
        <v>443.60300000000007</v>
      </c>
      <c r="AC10" s="33">
        <f t="shared" si="5"/>
        <v>11.809000000000001</v>
      </c>
      <c r="AD10" s="69">
        <f t="shared" si="6"/>
        <v>4891.4420000000009</v>
      </c>
      <c r="AE10" s="74">
        <v>577.20000000000005</v>
      </c>
      <c r="AF10" s="82">
        <v>3340.83</v>
      </c>
      <c r="AG10" s="71">
        <f t="shared" si="7"/>
        <v>1.4999999993960955E-3</v>
      </c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</row>
    <row r="11" spans="1:51">
      <c r="A11" s="52" t="s">
        <v>64</v>
      </c>
      <c r="B11" s="52" t="s">
        <v>81</v>
      </c>
      <c r="C11" s="52" t="s">
        <v>82</v>
      </c>
      <c r="D11" s="52" t="s">
        <v>80</v>
      </c>
      <c r="E11" s="37"/>
      <c r="F11" s="37"/>
      <c r="G11" s="53">
        <v>511.28</v>
      </c>
      <c r="H11" s="53"/>
      <c r="I11" s="27">
        <f t="shared" ref="I11" si="8">+G11+H11</f>
        <v>511.28</v>
      </c>
      <c r="J11" s="75">
        <f>966+530.93</f>
        <v>1496.9299999999998</v>
      </c>
      <c r="K11" s="27"/>
      <c r="L11" s="27"/>
      <c r="M11" s="29"/>
      <c r="N11" s="30">
        <f t="shared" si="0"/>
        <v>2008.2099999999998</v>
      </c>
      <c r="O11" s="31"/>
      <c r="P11" s="57"/>
      <c r="Q11" s="54">
        <v>0</v>
      </c>
      <c r="R11" s="57">
        <f>+N11*4.9%</f>
        <v>98.402289999999994</v>
      </c>
      <c r="S11" s="57">
        <f>+N11*0.1%</f>
        <v>2.0082100000000001</v>
      </c>
      <c r="T11" s="54"/>
      <c r="U11" s="51"/>
      <c r="V11" s="51"/>
      <c r="W11" s="52"/>
      <c r="X11" s="37"/>
      <c r="Y11" s="30">
        <f t="shared" si="1"/>
        <v>1907.7994999999999</v>
      </c>
      <c r="Z11" s="33">
        <f t="shared" si="2"/>
        <v>0</v>
      </c>
      <c r="AA11" s="30">
        <f t="shared" si="3"/>
        <v>1907.7994999999999</v>
      </c>
      <c r="AB11" s="34">
        <f t="shared" si="4"/>
        <v>200.821</v>
      </c>
      <c r="AC11" s="33">
        <f t="shared" si="5"/>
        <v>10.2256</v>
      </c>
      <c r="AD11" s="69">
        <f t="shared" si="6"/>
        <v>2219.2566000000002</v>
      </c>
      <c r="AE11" s="72">
        <v>577.4</v>
      </c>
      <c r="AF11" s="73">
        <v>1330.4</v>
      </c>
      <c r="AG11" s="71">
        <f t="shared" si="7"/>
        <v>5.0000000032923708E-4</v>
      </c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</row>
    <row r="12" spans="1:51" s="35" customFormat="1">
      <c r="A12" s="38"/>
      <c r="B12" s="39"/>
      <c r="C12" s="39"/>
      <c r="D12" s="39"/>
      <c r="E12" s="39"/>
      <c r="F12" s="39"/>
      <c r="G12" s="39"/>
      <c r="H12" s="39"/>
      <c r="I12" s="40"/>
      <c r="J12" s="40"/>
      <c r="K12" s="40"/>
      <c r="L12" s="40"/>
      <c r="M12" s="40"/>
      <c r="N12" s="41"/>
      <c r="O12" s="40"/>
      <c r="P12" s="40"/>
      <c r="Q12" s="40"/>
      <c r="R12" s="40"/>
      <c r="S12" s="40"/>
      <c r="T12" s="40"/>
      <c r="U12" s="33"/>
      <c r="V12" s="33"/>
      <c r="W12" s="33"/>
      <c r="X12" s="33"/>
      <c r="Y12" s="42"/>
      <c r="Z12" s="33"/>
      <c r="AA12" s="41"/>
      <c r="AB12" s="33"/>
      <c r="AC12" s="33"/>
      <c r="AD12" s="41"/>
      <c r="AE12" s="62"/>
      <c r="AF12" s="62"/>
      <c r="AG12" s="64"/>
    </row>
    <row r="13" spans="1:51" ht="16.5" thickBot="1">
      <c r="B13" s="43" t="s">
        <v>17</v>
      </c>
      <c r="C13" s="43"/>
      <c r="D13" s="43"/>
      <c r="E13" s="43"/>
      <c r="F13" s="43"/>
      <c r="G13" s="43"/>
      <c r="H13" s="43"/>
      <c r="I13" s="44">
        <f t="shared" ref="I13:P13" si="9">SUM(I7:I11)</f>
        <v>6235.0599999999995</v>
      </c>
      <c r="J13" s="44">
        <f t="shared" si="9"/>
        <v>5342.51</v>
      </c>
      <c r="K13" s="44">
        <f t="shared" si="9"/>
        <v>0</v>
      </c>
      <c r="L13" s="44">
        <f t="shared" si="9"/>
        <v>0</v>
      </c>
      <c r="M13" s="44">
        <f t="shared" si="9"/>
        <v>0</v>
      </c>
      <c r="N13" s="44">
        <f t="shared" si="9"/>
        <v>11577.57</v>
      </c>
      <c r="O13" s="44">
        <f t="shared" si="9"/>
        <v>0</v>
      </c>
      <c r="P13" s="44">
        <f t="shared" si="9"/>
        <v>58.91</v>
      </c>
      <c r="Q13" s="49"/>
      <c r="R13" s="49"/>
      <c r="S13" s="49"/>
      <c r="T13" s="49"/>
      <c r="U13" s="44">
        <f>SUM(U7:U11)</f>
        <v>0</v>
      </c>
      <c r="V13" s="44">
        <f>SUM(V7:V11)</f>
        <v>0</v>
      </c>
      <c r="W13" s="44">
        <f>SUM(W7:W11)</f>
        <v>296.2</v>
      </c>
      <c r="X13" s="44">
        <f>SUM(X7:X11)</f>
        <v>0</v>
      </c>
      <c r="Y13" s="44">
        <f>SUM(Y7:Y11)</f>
        <v>10900.248</v>
      </c>
      <c r="Z13" s="44">
        <f>SUBTOTAL(9,Z5:Z12)</f>
        <v>0</v>
      </c>
      <c r="AA13" s="44">
        <f>SUM(AA7:AA11)</f>
        <v>10900.248</v>
      </c>
      <c r="AB13" s="44">
        <f>SUM(AB7:AB11)</f>
        <v>1157.7570000000001</v>
      </c>
      <c r="AC13" s="44">
        <f>SUM(AC7:AC11)</f>
        <v>124.7012</v>
      </c>
      <c r="AD13" s="44">
        <f>SUBTOTAL(9,AD5:AD12)</f>
        <v>12860.028200000001</v>
      </c>
      <c r="AE13" s="62"/>
      <c r="AF13" s="62"/>
      <c r="AG13" s="64"/>
    </row>
    <row r="14" spans="1:51" ht="16.5" thickTop="1">
      <c r="AE14" s="62"/>
      <c r="AF14" s="62"/>
      <c r="AG14" s="64"/>
    </row>
    <row r="15" spans="1:51">
      <c r="A15" s="81" t="s">
        <v>31</v>
      </c>
      <c r="B15" s="81"/>
      <c r="Z15" s="22">
        <f>+Z13-Z14</f>
        <v>0</v>
      </c>
      <c r="AE15" s="62"/>
      <c r="AF15" s="62"/>
      <c r="AG15" s="64"/>
    </row>
    <row r="16" spans="1:51">
      <c r="A16" s="38"/>
      <c r="B16" s="37"/>
      <c r="C16" s="26"/>
      <c r="D16" s="37"/>
      <c r="E16" s="37"/>
      <c r="F16" s="37"/>
      <c r="G16" s="37"/>
      <c r="H16" s="37"/>
      <c r="I16" s="27"/>
      <c r="J16" s="27"/>
      <c r="K16" s="27"/>
      <c r="L16" s="27"/>
      <c r="M16" s="27"/>
      <c r="N16" s="30">
        <f>SUM(I16:M16)</f>
        <v>0</v>
      </c>
      <c r="O16" s="31"/>
      <c r="P16" s="31"/>
      <c r="Q16" s="48"/>
      <c r="R16" s="48"/>
      <c r="S16" s="48"/>
      <c r="T16" s="48"/>
      <c r="U16" s="32"/>
      <c r="V16" s="32"/>
      <c r="W16" s="32"/>
      <c r="X16" s="32"/>
      <c r="Y16" s="30">
        <f>+N16-O16</f>
        <v>0</v>
      </c>
      <c r="Z16" s="33">
        <f>+Y16*0.05</f>
        <v>0</v>
      </c>
      <c r="AA16" s="30">
        <f>+Y16-U16-X16</f>
        <v>0</v>
      </c>
      <c r="AB16" s="34">
        <f>IF(Y16&lt;3000,Y16*0.1,0)</f>
        <v>0</v>
      </c>
      <c r="AC16" s="33">
        <v>0</v>
      </c>
      <c r="AD16" s="30">
        <f>+Y16+AB16+AC16</f>
        <v>0</v>
      </c>
      <c r="AE16" s="62"/>
      <c r="AF16" s="62"/>
      <c r="AG16" s="64"/>
    </row>
    <row r="17" spans="1:34">
      <c r="A17" s="38"/>
      <c r="B17" s="26"/>
      <c r="C17" s="26"/>
      <c r="D17" s="26"/>
      <c r="E17" s="26"/>
      <c r="F17" s="26"/>
      <c r="G17" s="26"/>
      <c r="H17" s="26"/>
      <c r="I17" s="28"/>
      <c r="J17" s="28"/>
      <c r="K17" s="28"/>
      <c r="L17" s="28"/>
      <c r="M17" s="28"/>
      <c r="N17" s="30">
        <f>SUM(I17:M17)</f>
        <v>0</v>
      </c>
      <c r="O17" s="31"/>
      <c r="P17" s="31"/>
      <c r="Q17" s="48"/>
      <c r="R17" s="48"/>
      <c r="S17" s="48"/>
      <c r="T17" s="48"/>
      <c r="U17" s="32"/>
      <c r="V17" s="32"/>
      <c r="W17" s="32"/>
      <c r="X17" s="32"/>
      <c r="Y17" s="30">
        <f>+N17-O17</f>
        <v>0</v>
      </c>
      <c r="Z17" s="33">
        <f>+Y17*0.05</f>
        <v>0</v>
      </c>
      <c r="AA17" s="30">
        <f>+Y17-U17-X17</f>
        <v>0</v>
      </c>
      <c r="AB17" s="34">
        <f>IF(Y17&lt;3000,Y17*0.1,0)</f>
        <v>0</v>
      </c>
      <c r="AC17" s="33">
        <v>0</v>
      </c>
      <c r="AD17" s="30">
        <f>+Y17+AB17+AC17</f>
        <v>0</v>
      </c>
      <c r="AE17" s="62"/>
      <c r="AF17" s="62"/>
      <c r="AG17" s="64">
        <f t="shared" ref="AF17:AG36" si="10">+AE17+AF17-Z17</f>
        <v>0</v>
      </c>
    </row>
    <row r="18" spans="1:34">
      <c r="AD18" s="65">
        <f>SUM(AD16:AD17)</f>
        <v>0</v>
      </c>
      <c r="AE18" s="62"/>
      <c r="AF18" s="62"/>
      <c r="AG18" s="64">
        <f t="shared" si="10"/>
        <v>0</v>
      </c>
      <c r="AH18" s="35"/>
    </row>
    <row r="19" spans="1:34">
      <c r="B19" s="45"/>
      <c r="C19" s="45"/>
      <c r="AD19" s="65">
        <f>+AD18*0.16</f>
        <v>0</v>
      </c>
      <c r="AE19" s="62"/>
      <c r="AF19" s="62"/>
      <c r="AG19" s="64">
        <f t="shared" si="10"/>
        <v>0</v>
      </c>
      <c r="AH19" s="35"/>
    </row>
    <row r="20" spans="1:34">
      <c r="B20" s="45"/>
      <c r="C20" s="45"/>
      <c r="AD20" s="65">
        <f>+AD18+AD19</f>
        <v>0</v>
      </c>
      <c r="AE20" s="62"/>
      <c r="AF20" s="62"/>
      <c r="AG20" s="64">
        <f t="shared" si="10"/>
        <v>0</v>
      </c>
      <c r="AH20" s="35"/>
    </row>
    <row r="21" spans="1:34">
      <c r="B21" s="45"/>
      <c r="C21" s="45"/>
      <c r="M21" s="23"/>
      <c r="N21" s="22"/>
      <c r="P21" s="47"/>
      <c r="T21" s="22"/>
      <c r="X21" s="23"/>
      <c r="Y21" s="22"/>
      <c r="Z21" s="23"/>
      <c r="AA21" s="22"/>
      <c r="AC21" s="65"/>
      <c r="AD21" s="62"/>
      <c r="AE21" s="62"/>
      <c r="AF21" s="64">
        <f t="shared" si="10"/>
        <v>0</v>
      </c>
      <c r="AG21" s="35"/>
    </row>
    <row r="22" spans="1:34">
      <c r="B22" s="45"/>
      <c r="C22" s="45"/>
      <c r="AD22" s="65">
        <f>+AD15+AD20</f>
        <v>0</v>
      </c>
      <c r="AE22" s="62"/>
      <c r="AF22" s="62"/>
      <c r="AG22" s="64">
        <f t="shared" si="10"/>
        <v>0</v>
      </c>
      <c r="AH22" s="35"/>
    </row>
    <row r="23" spans="1:34">
      <c r="AD23" s="65"/>
      <c r="AE23" s="62"/>
      <c r="AF23" s="62"/>
      <c r="AG23" s="64">
        <f t="shared" si="10"/>
        <v>0</v>
      </c>
      <c r="AH23" s="35"/>
    </row>
    <row r="24" spans="1:34">
      <c r="AD24" s="65"/>
      <c r="AE24" s="62"/>
      <c r="AF24" s="62"/>
      <c r="AG24" s="64">
        <f t="shared" si="10"/>
        <v>0</v>
      </c>
      <c r="AH24" s="35"/>
    </row>
    <row r="25" spans="1:34">
      <c r="AD25" s="65"/>
      <c r="AE25" s="62"/>
      <c r="AF25" s="62"/>
      <c r="AG25" s="64">
        <f t="shared" si="10"/>
        <v>0</v>
      </c>
      <c r="AH25" s="35"/>
    </row>
    <row r="26" spans="1:34">
      <c r="AD26" s="65"/>
      <c r="AE26" s="62"/>
      <c r="AF26" s="62"/>
      <c r="AG26" s="64">
        <f t="shared" si="10"/>
        <v>0</v>
      </c>
      <c r="AH26" s="35"/>
    </row>
    <row r="27" spans="1:34">
      <c r="AD27" s="65"/>
      <c r="AE27" s="62"/>
      <c r="AF27" s="62"/>
      <c r="AG27" s="64">
        <f t="shared" si="10"/>
        <v>0</v>
      </c>
      <c r="AH27" s="35"/>
    </row>
    <row r="28" spans="1:34">
      <c r="AD28" s="65"/>
      <c r="AE28" s="62"/>
      <c r="AF28" s="62"/>
      <c r="AG28" s="64">
        <f t="shared" si="10"/>
        <v>0</v>
      </c>
      <c r="AH28" s="35"/>
    </row>
    <row r="29" spans="1:34">
      <c r="B29" s="22"/>
      <c r="AD29" s="65"/>
      <c r="AE29" s="62"/>
      <c r="AF29" s="62"/>
      <c r="AG29" s="64">
        <f t="shared" si="10"/>
        <v>0</v>
      </c>
      <c r="AH29" s="35"/>
    </row>
    <row r="30" spans="1:34">
      <c r="B30" s="22"/>
      <c r="AD30" s="65"/>
      <c r="AE30" s="62"/>
      <c r="AF30" s="62"/>
      <c r="AG30" s="64">
        <f t="shared" si="10"/>
        <v>0</v>
      </c>
      <c r="AH30" s="35"/>
    </row>
    <row r="31" spans="1:34">
      <c r="B31" s="22"/>
      <c r="AD31" s="65"/>
      <c r="AE31" s="62"/>
      <c r="AF31" s="62"/>
      <c r="AG31" s="64">
        <f t="shared" si="10"/>
        <v>0</v>
      </c>
      <c r="AH31" s="35"/>
    </row>
    <row r="32" spans="1:34">
      <c r="B32" s="22"/>
      <c r="AD32" s="65"/>
      <c r="AE32" s="62"/>
      <c r="AF32" s="62"/>
      <c r="AG32" s="64">
        <f t="shared" si="10"/>
        <v>0</v>
      </c>
      <c r="AH32" s="35"/>
    </row>
    <row r="33" spans="2:34">
      <c r="B33" s="22"/>
      <c r="AD33" s="65"/>
      <c r="AE33" s="62"/>
      <c r="AF33" s="62"/>
      <c r="AG33" s="64">
        <f t="shared" si="10"/>
        <v>0</v>
      </c>
      <c r="AH33" s="35"/>
    </row>
    <row r="34" spans="2:34">
      <c r="B34" s="22"/>
      <c r="AD34" s="65"/>
      <c r="AE34" s="62"/>
      <c r="AF34" s="62"/>
      <c r="AG34" s="64">
        <f t="shared" si="10"/>
        <v>0</v>
      </c>
      <c r="AH34" s="35"/>
    </row>
    <row r="35" spans="2:34">
      <c r="AD35" s="65"/>
      <c r="AE35" s="62"/>
      <c r="AF35" s="62"/>
      <c r="AG35" s="64">
        <f t="shared" si="10"/>
        <v>0</v>
      </c>
      <c r="AH35" s="35"/>
    </row>
    <row r="36" spans="2:34">
      <c r="AD36" s="65"/>
      <c r="AE36" s="62"/>
      <c r="AF36" s="62"/>
      <c r="AG36" s="64">
        <f t="shared" si="10"/>
        <v>0</v>
      </c>
      <c r="AH36" s="35"/>
    </row>
    <row r="37" spans="2:34">
      <c r="AD37" s="65"/>
      <c r="AE37" s="62"/>
      <c r="AF37" s="62"/>
      <c r="AG37" s="64">
        <f t="shared" ref="AG37:AG44" si="11">+AD37-AE37-AF37</f>
        <v>0</v>
      </c>
      <c r="AH37" s="35"/>
    </row>
    <row r="38" spans="2:34">
      <c r="AD38" s="65"/>
      <c r="AE38" s="62"/>
      <c r="AF38" s="62"/>
      <c r="AG38" s="64">
        <f t="shared" si="11"/>
        <v>0</v>
      </c>
      <c r="AH38" s="35"/>
    </row>
    <row r="39" spans="2:34">
      <c r="AD39" s="65"/>
      <c r="AE39" s="62"/>
      <c r="AF39" s="62"/>
      <c r="AG39" s="64">
        <f t="shared" si="11"/>
        <v>0</v>
      </c>
      <c r="AH39" s="35"/>
    </row>
    <row r="40" spans="2:34">
      <c r="AD40" s="65"/>
      <c r="AE40" s="62"/>
      <c r="AF40" s="62"/>
      <c r="AG40" s="64">
        <f t="shared" si="11"/>
        <v>0</v>
      </c>
      <c r="AH40" s="35"/>
    </row>
    <row r="41" spans="2:34">
      <c r="AD41" s="65"/>
      <c r="AE41" s="62"/>
      <c r="AF41" s="62"/>
      <c r="AG41" s="64">
        <f t="shared" si="11"/>
        <v>0</v>
      </c>
      <c r="AH41" s="35"/>
    </row>
    <row r="42" spans="2:34">
      <c r="AD42" s="65"/>
      <c r="AE42" s="62"/>
      <c r="AF42" s="62"/>
      <c r="AG42" s="64">
        <f t="shared" si="11"/>
        <v>0</v>
      </c>
      <c r="AH42" s="35"/>
    </row>
    <row r="43" spans="2:34">
      <c r="AD43" s="65"/>
      <c r="AE43" s="62"/>
      <c r="AF43" s="62"/>
      <c r="AG43" s="64">
        <f t="shared" si="11"/>
        <v>0</v>
      </c>
      <c r="AH43" s="35"/>
    </row>
    <row r="44" spans="2:34">
      <c r="AD44" s="65"/>
      <c r="AE44" s="62"/>
      <c r="AF44" s="62"/>
      <c r="AG44" s="64">
        <f t="shared" si="11"/>
        <v>0</v>
      </c>
      <c r="AH44" s="35"/>
    </row>
    <row r="45" spans="2:34">
      <c r="AD45" s="65"/>
      <c r="AE45" s="62"/>
      <c r="AF45" s="62"/>
      <c r="AG45" s="64"/>
      <c r="AH45" s="35"/>
    </row>
    <row r="46" spans="2:34">
      <c r="AD46" s="65"/>
      <c r="AE46" s="62"/>
      <c r="AF46" s="62"/>
      <c r="AG46" s="64">
        <f>+AD46-AE46-AF46</f>
        <v>0</v>
      </c>
      <c r="AH46" s="35"/>
    </row>
    <row r="47" spans="2:34">
      <c r="AD47" s="65"/>
      <c r="AE47" s="62"/>
      <c r="AF47" s="62"/>
      <c r="AG47" s="64">
        <f>+AD47-AE47-AF47</f>
        <v>0</v>
      </c>
      <c r="AH47" s="35"/>
    </row>
    <row r="48" spans="2:34">
      <c r="AD48" s="65"/>
      <c r="AE48" s="62"/>
      <c r="AF48" s="62"/>
      <c r="AG48" s="64">
        <f>+AD48-AE48-AF48</f>
        <v>0</v>
      </c>
      <c r="AH48" s="35"/>
    </row>
    <row r="49" spans="30:34">
      <c r="AD49" s="65"/>
      <c r="AE49" s="62"/>
      <c r="AF49" s="62"/>
      <c r="AG49" s="64"/>
      <c r="AH49" s="35"/>
    </row>
    <row r="50" spans="30:34">
      <c r="AD50" s="65"/>
      <c r="AE50" s="62"/>
      <c r="AF50" s="62"/>
      <c r="AG50" s="64">
        <f t="shared" ref="AG50:AG67" si="12">+AD50-AE50-AF50</f>
        <v>0</v>
      </c>
      <c r="AH50" s="35"/>
    </row>
    <row r="51" spans="30:34">
      <c r="AD51" s="65"/>
      <c r="AE51" s="62"/>
      <c r="AF51" s="62"/>
      <c r="AG51" s="64">
        <f t="shared" si="12"/>
        <v>0</v>
      </c>
      <c r="AH51" s="35"/>
    </row>
    <row r="52" spans="30:34">
      <c r="AD52" s="65"/>
      <c r="AE52" s="62"/>
      <c r="AF52" s="62"/>
      <c r="AG52" s="64">
        <f t="shared" si="12"/>
        <v>0</v>
      </c>
      <c r="AH52" s="35"/>
    </row>
    <row r="53" spans="30:34">
      <c r="AD53" s="65"/>
      <c r="AE53" s="62"/>
      <c r="AF53" s="62"/>
      <c r="AG53" s="64">
        <f t="shared" si="12"/>
        <v>0</v>
      </c>
      <c r="AH53" s="35"/>
    </row>
    <row r="54" spans="30:34">
      <c r="AD54" s="65"/>
      <c r="AE54" s="62"/>
      <c r="AF54" s="62"/>
      <c r="AG54" s="64">
        <f t="shared" si="12"/>
        <v>0</v>
      </c>
      <c r="AH54" s="35"/>
    </row>
    <row r="55" spans="30:34">
      <c r="AD55" s="65"/>
      <c r="AE55" s="62"/>
      <c r="AF55" s="62"/>
      <c r="AG55" s="64">
        <f t="shared" si="12"/>
        <v>0</v>
      </c>
      <c r="AH55" s="35"/>
    </row>
    <row r="56" spans="30:34">
      <c r="AD56" s="65"/>
      <c r="AE56" s="62"/>
      <c r="AF56" s="62"/>
      <c r="AG56" s="64">
        <f t="shared" si="12"/>
        <v>0</v>
      </c>
      <c r="AH56" s="35"/>
    </row>
    <row r="57" spans="30:34">
      <c r="AD57" s="65"/>
      <c r="AE57" s="62"/>
      <c r="AF57" s="62"/>
      <c r="AG57" s="64">
        <f t="shared" si="12"/>
        <v>0</v>
      </c>
      <c r="AH57" s="35"/>
    </row>
    <row r="58" spans="30:34">
      <c r="AD58" s="65"/>
      <c r="AE58" s="62"/>
      <c r="AF58" s="62"/>
      <c r="AG58" s="64">
        <f t="shared" si="12"/>
        <v>0</v>
      </c>
      <c r="AH58" s="35"/>
    </row>
    <row r="59" spans="30:34">
      <c r="AD59" s="65"/>
      <c r="AE59" s="62"/>
      <c r="AF59" s="62"/>
      <c r="AG59" s="64">
        <f t="shared" si="12"/>
        <v>0</v>
      </c>
      <c r="AH59" s="35"/>
    </row>
    <row r="60" spans="30:34">
      <c r="AD60" s="65"/>
      <c r="AE60" s="62"/>
      <c r="AF60" s="62"/>
      <c r="AG60" s="64">
        <f t="shared" si="12"/>
        <v>0</v>
      </c>
      <c r="AH60" s="35"/>
    </row>
    <row r="61" spans="30:34">
      <c r="AD61" s="65"/>
      <c r="AE61" s="62"/>
      <c r="AF61" s="62"/>
      <c r="AG61" s="64">
        <f t="shared" si="12"/>
        <v>0</v>
      </c>
      <c r="AH61" s="35"/>
    </row>
    <row r="62" spans="30:34">
      <c r="AD62" s="65"/>
      <c r="AE62" s="62"/>
      <c r="AF62" s="62"/>
      <c r="AG62" s="64">
        <f t="shared" si="12"/>
        <v>0</v>
      </c>
      <c r="AH62" s="35"/>
    </row>
    <row r="63" spans="30:34">
      <c r="AD63" s="65"/>
      <c r="AE63" s="62"/>
      <c r="AF63" s="62"/>
      <c r="AG63" s="64">
        <f t="shared" si="12"/>
        <v>0</v>
      </c>
      <c r="AH63" s="35"/>
    </row>
    <row r="64" spans="30:34">
      <c r="AD64" s="65"/>
      <c r="AE64" s="62"/>
      <c r="AF64" s="62"/>
      <c r="AG64" s="64">
        <f t="shared" si="12"/>
        <v>0</v>
      </c>
      <c r="AH64" s="35"/>
    </row>
    <row r="65" spans="30:34">
      <c r="AD65" s="65"/>
      <c r="AE65" s="62"/>
      <c r="AF65" s="62"/>
      <c r="AG65" s="64">
        <f t="shared" si="12"/>
        <v>0</v>
      </c>
      <c r="AH65" s="35"/>
    </row>
    <row r="66" spans="30:34">
      <c r="AD66" s="65"/>
      <c r="AE66" s="62"/>
      <c r="AF66" s="62"/>
      <c r="AG66" s="64">
        <f t="shared" si="12"/>
        <v>0</v>
      </c>
      <c r="AH66" s="35"/>
    </row>
    <row r="67" spans="30:34">
      <c r="AD67" s="65"/>
      <c r="AE67" s="62"/>
      <c r="AF67" s="62"/>
      <c r="AG67" s="64">
        <f t="shared" si="12"/>
        <v>0</v>
      </c>
      <c r="AH67" s="35"/>
    </row>
    <row r="68" spans="30:34">
      <c r="AD68" s="65"/>
      <c r="AE68" s="62"/>
      <c r="AF68" s="62"/>
      <c r="AG68" s="64"/>
      <c r="AH68" s="35"/>
    </row>
    <row r="69" spans="30:34">
      <c r="AD69" s="65"/>
      <c r="AE69" s="62"/>
      <c r="AF69" s="62"/>
      <c r="AG69" s="64">
        <f t="shared" ref="AG69:AG77" si="13">+AD69-AE69-AF69</f>
        <v>0</v>
      </c>
      <c r="AH69" s="35"/>
    </row>
    <row r="70" spans="30:34">
      <c r="AD70" s="65"/>
      <c r="AE70" s="62"/>
      <c r="AF70" s="62"/>
      <c r="AG70" s="64">
        <f t="shared" si="13"/>
        <v>0</v>
      </c>
      <c r="AH70" s="35"/>
    </row>
    <row r="71" spans="30:34">
      <c r="AD71" s="65"/>
      <c r="AE71" s="62"/>
      <c r="AF71" s="62"/>
      <c r="AG71" s="64">
        <f t="shared" si="13"/>
        <v>0</v>
      </c>
      <c r="AH71" s="35"/>
    </row>
    <row r="72" spans="30:34">
      <c r="AD72" s="65"/>
      <c r="AE72" s="62"/>
      <c r="AF72" s="62"/>
      <c r="AG72" s="64">
        <f t="shared" si="13"/>
        <v>0</v>
      </c>
      <c r="AH72" s="35"/>
    </row>
    <row r="73" spans="30:34">
      <c r="AD73" s="65"/>
      <c r="AE73" s="62"/>
      <c r="AF73" s="62"/>
      <c r="AG73" s="64">
        <f t="shared" si="13"/>
        <v>0</v>
      </c>
      <c r="AH73" s="35"/>
    </row>
    <row r="74" spans="30:34">
      <c r="AD74" s="65"/>
      <c r="AE74" s="62"/>
      <c r="AF74" s="62"/>
      <c r="AG74" s="64">
        <f t="shared" si="13"/>
        <v>0</v>
      </c>
      <c r="AH74" s="35"/>
    </row>
    <row r="75" spans="30:34">
      <c r="AD75" s="65"/>
      <c r="AE75" s="62"/>
      <c r="AF75" s="62"/>
      <c r="AG75" s="64">
        <f t="shared" si="13"/>
        <v>0</v>
      </c>
      <c r="AH75" s="35"/>
    </row>
    <row r="76" spans="30:34">
      <c r="AD76" s="65"/>
      <c r="AE76" s="62"/>
      <c r="AF76" s="62"/>
      <c r="AG76" s="64">
        <f t="shared" si="13"/>
        <v>0</v>
      </c>
      <c r="AH76" s="35"/>
    </row>
    <row r="77" spans="30:34">
      <c r="AD77" s="65"/>
      <c r="AE77" s="62"/>
      <c r="AF77" s="62"/>
      <c r="AG77" s="64">
        <f t="shared" si="13"/>
        <v>0</v>
      </c>
      <c r="AH77" s="35"/>
    </row>
    <row r="78" spans="30:34">
      <c r="AD78" s="65"/>
      <c r="AE78" s="62"/>
      <c r="AF78" s="62"/>
      <c r="AG78" s="64"/>
      <c r="AH78" s="35"/>
    </row>
    <row r="79" spans="30:34">
      <c r="AD79" s="65"/>
      <c r="AE79" s="62"/>
      <c r="AF79" s="62"/>
      <c r="AG79" s="64">
        <f t="shared" ref="AG79:AG90" si="14">+AD79-AE79-AF79</f>
        <v>0</v>
      </c>
      <c r="AH79" s="35"/>
    </row>
    <row r="80" spans="30:34">
      <c r="AD80" s="65"/>
      <c r="AE80" s="62"/>
      <c r="AF80" s="62"/>
      <c r="AG80" s="64">
        <f t="shared" si="14"/>
        <v>0</v>
      </c>
      <c r="AH80" s="35"/>
    </row>
    <row r="81" spans="30:34">
      <c r="AD81" s="65"/>
      <c r="AE81" s="62"/>
      <c r="AF81" s="62"/>
      <c r="AG81" s="64">
        <f t="shared" si="14"/>
        <v>0</v>
      </c>
      <c r="AH81" s="35"/>
    </row>
    <row r="82" spans="30:34">
      <c r="AD82" s="65"/>
      <c r="AE82" s="62"/>
      <c r="AF82" s="62"/>
      <c r="AG82" s="64">
        <f t="shared" si="14"/>
        <v>0</v>
      </c>
      <c r="AH82" s="35"/>
    </row>
    <row r="83" spans="30:34">
      <c r="AD83" s="65"/>
      <c r="AE83" s="62"/>
      <c r="AF83" s="62"/>
      <c r="AG83" s="64">
        <f t="shared" si="14"/>
        <v>0</v>
      </c>
      <c r="AH83" s="35"/>
    </row>
    <row r="84" spans="30:34">
      <c r="AD84" s="65"/>
      <c r="AE84" s="62"/>
      <c r="AF84" s="62"/>
      <c r="AG84" s="64">
        <f t="shared" si="14"/>
        <v>0</v>
      </c>
      <c r="AH84" s="35"/>
    </row>
    <row r="85" spans="30:34">
      <c r="AD85" s="65"/>
      <c r="AE85" s="62"/>
      <c r="AF85" s="62"/>
      <c r="AG85" s="64">
        <f t="shared" si="14"/>
        <v>0</v>
      </c>
      <c r="AH85" s="35"/>
    </row>
    <row r="86" spans="30:34">
      <c r="AD86" s="65"/>
      <c r="AE86" s="62"/>
      <c r="AF86" s="62"/>
      <c r="AG86" s="64">
        <f t="shared" si="14"/>
        <v>0</v>
      </c>
      <c r="AH86" s="35"/>
    </row>
    <row r="87" spans="30:34">
      <c r="AD87" s="65"/>
      <c r="AE87" s="62"/>
      <c r="AF87" s="62"/>
      <c r="AG87" s="64">
        <f t="shared" si="14"/>
        <v>0</v>
      </c>
      <c r="AH87" s="35"/>
    </row>
    <row r="88" spans="30:34">
      <c r="AD88" s="65"/>
      <c r="AE88" s="62"/>
      <c r="AF88" s="62"/>
      <c r="AG88" s="64">
        <f t="shared" si="14"/>
        <v>0</v>
      </c>
      <c r="AH88" s="35"/>
    </row>
    <row r="89" spans="30:34">
      <c r="AD89" s="65"/>
      <c r="AE89" s="62"/>
      <c r="AF89" s="62"/>
      <c r="AG89" s="64">
        <f t="shared" si="14"/>
        <v>0</v>
      </c>
      <c r="AH89" s="35"/>
    </row>
    <row r="90" spans="30:34">
      <c r="AD90" s="65"/>
      <c r="AE90" s="62"/>
      <c r="AF90" s="62"/>
      <c r="AG90" s="64">
        <f t="shared" si="14"/>
        <v>0</v>
      </c>
      <c r="AH90" s="35"/>
    </row>
    <row r="91" spans="30:34">
      <c r="AD91" s="65"/>
      <c r="AE91" s="62"/>
      <c r="AF91" s="62"/>
      <c r="AG91" s="62"/>
      <c r="AH91" s="35"/>
    </row>
    <row r="92" spans="30:34">
      <c r="AD92" s="65"/>
      <c r="AE92" s="62"/>
      <c r="AF92" s="62"/>
      <c r="AG92" s="62"/>
      <c r="AH92" s="35"/>
    </row>
    <row r="93" spans="30:34">
      <c r="AD93" s="65"/>
      <c r="AE93" s="62"/>
      <c r="AF93" s="62"/>
      <c r="AG93" s="62"/>
      <c r="AH93" s="35"/>
    </row>
    <row r="94" spans="30:34">
      <c r="AD94" s="65"/>
      <c r="AE94" s="62"/>
      <c r="AF94" s="62"/>
      <c r="AG94" s="62"/>
      <c r="AH94" s="35"/>
    </row>
    <row r="95" spans="30:34">
      <c r="AD95" s="65"/>
      <c r="AE95" s="62"/>
      <c r="AF95" s="62"/>
      <c r="AG95" s="62"/>
      <c r="AH95" s="35"/>
    </row>
    <row r="96" spans="30:34" ht="16.5" thickBot="1">
      <c r="AD96" s="65"/>
      <c r="AE96" s="66">
        <f t="shared" ref="AE96:AG96" si="15">SUM(AE7:AE95)</f>
        <v>2886.6</v>
      </c>
      <c r="AF96" s="66">
        <f t="shared" si="15"/>
        <v>8013.65</v>
      </c>
      <c r="AG96" s="66">
        <f t="shared" si="15"/>
        <v>1.9999999997253326E-3</v>
      </c>
      <c r="AH96" s="35"/>
    </row>
    <row r="97" spans="30:34" ht="16.5" thickTop="1">
      <c r="AD97" s="65"/>
      <c r="AE97" s="67"/>
      <c r="AF97" s="67"/>
      <c r="AG97" s="67"/>
      <c r="AH97" s="35"/>
    </row>
    <row r="98" spans="30:34">
      <c r="AD98" s="65"/>
      <c r="AE98" s="67"/>
      <c r="AF98" s="67"/>
      <c r="AG98" s="67"/>
      <c r="AH98" s="35"/>
    </row>
    <row r="99" spans="30:34">
      <c r="AD99" s="65"/>
      <c r="AE99" s="68" t="e">
        <f>+X99+#REF!+AD99</f>
        <v>#REF!</v>
      </c>
      <c r="AF99" s="68" t="e">
        <f>+Y99+AD99+AE99</f>
        <v>#REF!</v>
      </c>
      <c r="AG99" s="68" t="e">
        <f>+Z99+AE99+AF99</f>
        <v>#REF!</v>
      </c>
      <c r="AH99" s="35"/>
    </row>
    <row r="100" spans="30:34">
      <c r="AD100" s="65"/>
      <c r="AE100" s="68" t="e">
        <f>+X100+#REF!+AD100</f>
        <v>#REF!</v>
      </c>
      <c r="AF100" s="68" t="e">
        <f>+Y100+AD100+AE100</f>
        <v>#REF!</v>
      </c>
      <c r="AG100" s="68" t="e">
        <f>+Z100+AE100+AF100</f>
        <v>#REF!</v>
      </c>
      <c r="AH100" s="35"/>
    </row>
    <row r="101" spans="30:34">
      <c r="AD101" s="65"/>
      <c r="AE101" s="62"/>
      <c r="AF101" s="62"/>
      <c r="AG101" s="62"/>
      <c r="AH101" s="35"/>
    </row>
    <row r="102" spans="30:34">
      <c r="AD102" s="65"/>
      <c r="AE102" s="62"/>
      <c r="AF102" s="62"/>
      <c r="AG102" s="62"/>
      <c r="AH102" s="35"/>
    </row>
    <row r="103" spans="30:34">
      <c r="AD103" s="65"/>
      <c r="AE103" s="62"/>
      <c r="AF103" s="62"/>
      <c r="AG103" s="62"/>
      <c r="AH103" s="35"/>
    </row>
    <row r="104" spans="30:34">
      <c r="AD104" s="65"/>
      <c r="AE104" s="62"/>
      <c r="AF104" s="62"/>
      <c r="AG104" s="62"/>
      <c r="AH104" s="35"/>
    </row>
    <row r="105" spans="30:34">
      <c r="AD105" s="65"/>
      <c r="AE105" s="62"/>
      <c r="AF105" s="62"/>
      <c r="AG105" s="62"/>
      <c r="AH105" s="35"/>
    </row>
    <row r="106" spans="30:34">
      <c r="AD106" s="65"/>
      <c r="AE106" s="62"/>
      <c r="AF106" s="62"/>
      <c r="AG106" s="62"/>
      <c r="AH106" s="35"/>
    </row>
    <row r="107" spans="30:34">
      <c r="AD107" s="65"/>
      <c r="AE107" s="62"/>
      <c r="AF107" s="62"/>
      <c r="AG107" s="62"/>
      <c r="AH107" s="35"/>
    </row>
    <row r="108" spans="30:34">
      <c r="AD108" s="65"/>
      <c r="AE108" s="62"/>
      <c r="AF108" s="62"/>
      <c r="AG108" s="62"/>
      <c r="AH108" s="35"/>
    </row>
    <row r="109" spans="30:34">
      <c r="AD109" s="65"/>
      <c r="AE109" s="62"/>
      <c r="AF109" s="62"/>
      <c r="AG109" s="62"/>
      <c r="AH109" s="35"/>
    </row>
    <row r="110" spans="30:34">
      <c r="AD110" s="65"/>
      <c r="AE110" s="62"/>
      <c r="AF110" s="62"/>
      <c r="AG110" s="62"/>
      <c r="AH110" s="35"/>
    </row>
    <row r="111" spans="30:34">
      <c r="AD111" s="65"/>
      <c r="AE111" s="62"/>
      <c r="AF111" s="62"/>
      <c r="AG111" s="62"/>
      <c r="AH111" s="35"/>
    </row>
    <row r="112" spans="30:34">
      <c r="AD112" s="65"/>
      <c r="AE112" s="62"/>
      <c r="AF112" s="62"/>
      <c r="AG112" s="62"/>
      <c r="AH112" s="35"/>
    </row>
    <row r="113" spans="30:34">
      <c r="AD113" s="65"/>
      <c r="AE113" s="62"/>
      <c r="AF113" s="62"/>
      <c r="AG113" s="62"/>
      <c r="AH113" s="35"/>
    </row>
    <row r="114" spans="30:34">
      <c r="AD114" s="65"/>
      <c r="AE114" s="62"/>
      <c r="AF114" s="62"/>
      <c r="AG114" s="62"/>
      <c r="AH114" s="35"/>
    </row>
    <row r="115" spans="30:34">
      <c r="AD115" s="65"/>
      <c r="AE115" s="62"/>
      <c r="AF115" s="62"/>
      <c r="AG115" s="62"/>
      <c r="AH115" s="35"/>
    </row>
    <row r="116" spans="30:34">
      <c r="AD116" s="65"/>
      <c r="AE116" s="62"/>
      <c r="AF116" s="62"/>
      <c r="AG116" s="62"/>
      <c r="AH116" s="35"/>
    </row>
    <row r="117" spans="30:34">
      <c r="AD117" s="65"/>
      <c r="AE117" s="62"/>
      <c r="AF117" s="62"/>
      <c r="AG117" s="62"/>
      <c r="AH117" s="35"/>
    </row>
    <row r="118" spans="30:34">
      <c r="AD118" s="65"/>
      <c r="AE118" s="62"/>
      <c r="AF118" s="62"/>
      <c r="AG118" s="62"/>
      <c r="AH118" s="35"/>
    </row>
    <row r="119" spans="30:34">
      <c r="AD119" s="65"/>
      <c r="AE119" s="62"/>
      <c r="AF119" s="62"/>
      <c r="AG119" s="62"/>
      <c r="AH119" s="35"/>
    </row>
    <row r="120" spans="30:34">
      <c r="AD120" s="65"/>
      <c r="AE120" s="62"/>
      <c r="AF120" s="62"/>
      <c r="AG120" s="62"/>
      <c r="AH120" s="35"/>
    </row>
    <row r="121" spans="30:34">
      <c r="AD121" s="65"/>
      <c r="AE121" s="62"/>
      <c r="AF121" s="62"/>
      <c r="AG121" s="62"/>
      <c r="AH121" s="35"/>
    </row>
    <row r="122" spans="30:34">
      <c r="AD122" s="65"/>
      <c r="AE122" s="62"/>
      <c r="AF122" s="62"/>
      <c r="AG122" s="62"/>
      <c r="AH122" s="35"/>
    </row>
    <row r="123" spans="30:34">
      <c r="AD123" s="65"/>
      <c r="AE123" s="62"/>
      <c r="AF123" s="62"/>
      <c r="AG123" s="62"/>
      <c r="AH123" s="35"/>
    </row>
    <row r="124" spans="30:34">
      <c r="AD124" s="65"/>
      <c r="AE124" s="62"/>
      <c r="AF124" s="62"/>
      <c r="AG124" s="62"/>
      <c r="AH124" s="35"/>
    </row>
    <row r="125" spans="30:34">
      <c r="AD125" s="65"/>
      <c r="AE125" s="62"/>
      <c r="AF125" s="62"/>
      <c r="AG125" s="62"/>
      <c r="AH125" s="35"/>
    </row>
    <row r="126" spans="30:34">
      <c r="AD126" s="65"/>
      <c r="AE126" s="62"/>
      <c r="AF126" s="62"/>
      <c r="AG126" s="62"/>
      <c r="AH126" s="35"/>
    </row>
    <row r="127" spans="30:34">
      <c r="AD127" s="65"/>
      <c r="AE127" s="62"/>
      <c r="AF127" s="62"/>
      <c r="AG127" s="62"/>
      <c r="AH127" s="35"/>
    </row>
    <row r="128" spans="30:34">
      <c r="AD128" s="65"/>
      <c r="AE128" s="62"/>
      <c r="AF128" s="62"/>
      <c r="AG128" s="62"/>
      <c r="AH128" s="35"/>
    </row>
    <row r="129" spans="30:34">
      <c r="AD129" s="65"/>
      <c r="AE129" s="62"/>
      <c r="AF129" s="62"/>
      <c r="AG129" s="62"/>
      <c r="AH129" s="35"/>
    </row>
    <row r="130" spans="30:34">
      <c r="AD130" s="65"/>
      <c r="AE130" s="62"/>
      <c r="AF130" s="62"/>
      <c r="AG130" s="62"/>
      <c r="AH130" s="35"/>
    </row>
    <row r="131" spans="30:34">
      <c r="AD131" s="65"/>
      <c r="AE131" s="62"/>
      <c r="AF131" s="62"/>
      <c r="AG131" s="62"/>
      <c r="AH131" s="35"/>
    </row>
    <row r="132" spans="30:34">
      <c r="AD132" s="65"/>
      <c r="AE132" s="62"/>
      <c r="AF132" s="62"/>
      <c r="AG132" s="62"/>
      <c r="AH132" s="35"/>
    </row>
    <row r="133" spans="30:34">
      <c r="AD133" s="65"/>
      <c r="AE133" s="62"/>
      <c r="AF133" s="62"/>
      <c r="AG133" s="62"/>
      <c r="AH133" s="35"/>
    </row>
    <row r="134" spans="30:34">
      <c r="AD134" s="65"/>
      <c r="AE134" s="62"/>
      <c r="AF134" s="62"/>
      <c r="AG134" s="62"/>
      <c r="AH134" s="35"/>
    </row>
    <row r="135" spans="30:34">
      <c r="AD135" s="65"/>
      <c r="AE135" s="62"/>
      <c r="AF135" s="62"/>
      <c r="AG135" s="62"/>
      <c r="AH135" s="35"/>
    </row>
    <row r="136" spans="30:34">
      <c r="AD136" s="65"/>
      <c r="AE136" s="62"/>
      <c r="AF136" s="62"/>
      <c r="AG136" s="62"/>
      <c r="AH136" s="35"/>
    </row>
    <row r="137" spans="30:34">
      <c r="AD137" s="65"/>
      <c r="AE137" s="62"/>
      <c r="AF137" s="62"/>
      <c r="AG137" s="62"/>
      <c r="AH137" s="35"/>
    </row>
    <row r="138" spans="30:34">
      <c r="AD138" s="65"/>
      <c r="AE138" s="62"/>
      <c r="AF138" s="62"/>
      <c r="AG138" s="62"/>
      <c r="AH138" s="35"/>
    </row>
    <row r="139" spans="30:34">
      <c r="AD139" s="65"/>
      <c r="AE139" s="62"/>
      <c r="AF139" s="62"/>
      <c r="AG139" s="62"/>
      <c r="AH139" s="35"/>
    </row>
    <row r="140" spans="30:34">
      <c r="AD140" s="65"/>
      <c r="AE140" s="62"/>
      <c r="AF140" s="62"/>
      <c r="AG140" s="62"/>
      <c r="AH140" s="35"/>
    </row>
    <row r="141" spans="30:34">
      <c r="AD141" s="65"/>
      <c r="AE141" s="62"/>
      <c r="AF141" s="62"/>
      <c r="AG141" s="62"/>
      <c r="AH141" s="35"/>
    </row>
    <row r="142" spans="30:34">
      <c r="AD142" s="65"/>
      <c r="AE142" s="62"/>
      <c r="AF142" s="62"/>
      <c r="AG142" s="62"/>
      <c r="AH142" s="35"/>
    </row>
    <row r="143" spans="30:34">
      <c r="AD143" s="65"/>
      <c r="AE143" s="62"/>
      <c r="AF143" s="62"/>
      <c r="AG143" s="62"/>
      <c r="AH143" s="35"/>
    </row>
    <row r="144" spans="30:34">
      <c r="AD144" s="65"/>
      <c r="AE144" s="62"/>
      <c r="AF144" s="62"/>
      <c r="AG144" s="62"/>
      <c r="AH144" s="35"/>
    </row>
    <row r="145" spans="30:34">
      <c r="AD145" s="65"/>
      <c r="AE145" s="62"/>
      <c r="AF145" s="62"/>
      <c r="AG145" s="62"/>
      <c r="AH145" s="35"/>
    </row>
    <row r="146" spans="30:34">
      <c r="AD146" s="65"/>
      <c r="AE146" s="62"/>
      <c r="AF146" s="62"/>
      <c r="AG146" s="62"/>
      <c r="AH146" s="35"/>
    </row>
    <row r="147" spans="30:34">
      <c r="AD147" s="65"/>
      <c r="AE147" s="62"/>
      <c r="AF147" s="62"/>
      <c r="AG147" s="62"/>
      <c r="AH147" s="35"/>
    </row>
    <row r="148" spans="30:34">
      <c r="AD148" s="65"/>
      <c r="AE148" s="62"/>
      <c r="AF148" s="62"/>
      <c r="AG148" s="62"/>
      <c r="AH148" s="35"/>
    </row>
    <row r="149" spans="30:34">
      <c r="AD149" s="65"/>
      <c r="AE149" s="62"/>
      <c r="AF149" s="62"/>
      <c r="AG149" s="62"/>
      <c r="AH149" s="35"/>
    </row>
    <row r="150" spans="30:34">
      <c r="AD150" s="65"/>
      <c r="AE150" s="62"/>
      <c r="AF150" s="62"/>
      <c r="AG150" s="62"/>
      <c r="AH150" s="35"/>
    </row>
    <row r="151" spans="30:34">
      <c r="AD151" s="65"/>
      <c r="AE151" s="62"/>
      <c r="AF151" s="62"/>
      <c r="AG151" s="62"/>
      <c r="AH151" s="35"/>
    </row>
    <row r="152" spans="30:34">
      <c r="AD152" s="65"/>
      <c r="AE152" s="62"/>
      <c r="AF152" s="62"/>
      <c r="AG152" s="62"/>
      <c r="AH152" s="35"/>
    </row>
    <row r="153" spans="30:34">
      <c r="AD153" s="65"/>
      <c r="AE153" s="62"/>
      <c r="AF153" s="62"/>
      <c r="AG153" s="62"/>
      <c r="AH153" s="35"/>
    </row>
    <row r="154" spans="30:34">
      <c r="AD154" s="65"/>
      <c r="AE154" s="62"/>
      <c r="AF154" s="62"/>
      <c r="AG154" s="62"/>
      <c r="AH154" s="35"/>
    </row>
    <row r="155" spans="30:34">
      <c r="AD155" s="65"/>
      <c r="AE155" s="62"/>
      <c r="AF155" s="62"/>
      <c r="AG155" s="62"/>
      <c r="AH155" s="35"/>
    </row>
    <row r="156" spans="30:34">
      <c r="AD156" s="65"/>
      <c r="AE156" s="62"/>
      <c r="AF156" s="62"/>
      <c r="AG156" s="62"/>
      <c r="AH156" s="35"/>
    </row>
    <row r="157" spans="30:34">
      <c r="AD157" s="65"/>
      <c r="AE157" s="62"/>
      <c r="AF157" s="62"/>
      <c r="AG157" s="62"/>
      <c r="AH157" s="35"/>
    </row>
    <row r="158" spans="30:34">
      <c r="AD158" s="65"/>
      <c r="AE158" s="62"/>
      <c r="AF158" s="62"/>
      <c r="AG158" s="62"/>
      <c r="AH158" s="35"/>
    </row>
    <row r="159" spans="30:34">
      <c r="AD159" s="65"/>
      <c r="AE159" s="62"/>
      <c r="AF159" s="62"/>
      <c r="AG159" s="62"/>
      <c r="AH159" s="35"/>
    </row>
    <row r="160" spans="30:34">
      <c r="AD160" s="65"/>
      <c r="AE160" s="62"/>
      <c r="AF160" s="62"/>
      <c r="AG160" s="62"/>
      <c r="AH160" s="35"/>
    </row>
    <row r="161" spans="30:34">
      <c r="AD161" s="65"/>
      <c r="AE161" s="62"/>
      <c r="AF161" s="62"/>
      <c r="AG161" s="62"/>
      <c r="AH161" s="35"/>
    </row>
    <row r="162" spans="30:34">
      <c r="AD162" s="65"/>
      <c r="AE162" s="62"/>
      <c r="AF162" s="62"/>
      <c r="AG162" s="62"/>
      <c r="AH162" s="35"/>
    </row>
    <row r="163" spans="30:34">
      <c r="AD163" s="65"/>
      <c r="AE163" s="62"/>
      <c r="AF163" s="62"/>
      <c r="AG163" s="62"/>
      <c r="AH163" s="35"/>
    </row>
    <row r="164" spans="30:34">
      <c r="AD164" s="65"/>
      <c r="AE164" s="62"/>
      <c r="AF164" s="62"/>
      <c r="AG164" s="62"/>
      <c r="AH164" s="35"/>
    </row>
    <row r="165" spans="30:34">
      <c r="AD165" s="65"/>
      <c r="AE165" s="62"/>
      <c r="AF165" s="62"/>
      <c r="AG165" s="62"/>
      <c r="AH165" s="35"/>
    </row>
    <row r="166" spans="30:34">
      <c r="AD166" s="65"/>
      <c r="AE166" s="62"/>
      <c r="AF166" s="62"/>
      <c r="AG166" s="62"/>
      <c r="AH166" s="35"/>
    </row>
    <row r="167" spans="30:34">
      <c r="AD167" s="65"/>
      <c r="AE167" s="62"/>
      <c r="AF167" s="62"/>
      <c r="AG167" s="62"/>
      <c r="AH167" s="35"/>
    </row>
    <row r="168" spans="30:34">
      <c r="AD168" s="65"/>
      <c r="AE168" s="62"/>
      <c r="AF168" s="62"/>
      <c r="AG168" s="62"/>
      <c r="AH168" s="35"/>
    </row>
    <row r="169" spans="30:34">
      <c r="AD169" s="65"/>
      <c r="AE169" s="62"/>
      <c r="AF169" s="62"/>
      <c r="AG169" s="62"/>
      <c r="AH169" s="35"/>
    </row>
    <row r="170" spans="30:34">
      <c r="AD170" s="65"/>
      <c r="AE170" s="62"/>
      <c r="AF170" s="62"/>
      <c r="AG170" s="62"/>
      <c r="AH170" s="35"/>
    </row>
    <row r="171" spans="30:34">
      <c r="AD171" s="65"/>
      <c r="AE171" s="62"/>
      <c r="AF171" s="62"/>
      <c r="AG171" s="62"/>
      <c r="AH171" s="35"/>
    </row>
    <row r="172" spans="30:34">
      <c r="AD172" s="65"/>
      <c r="AE172" s="62"/>
      <c r="AF172" s="62"/>
      <c r="AG172" s="62"/>
      <c r="AH172" s="35"/>
    </row>
    <row r="173" spans="30:34">
      <c r="AD173" s="65"/>
      <c r="AE173" s="62"/>
      <c r="AF173" s="62"/>
      <c r="AG173" s="62"/>
      <c r="AH173" s="35"/>
    </row>
    <row r="174" spans="30:34">
      <c r="AD174" s="65"/>
      <c r="AE174" s="62"/>
      <c r="AF174" s="62"/>
      <c r="AG174" s="62"/>
      <c r="AH174" s="35"/>
    </row>
    <row r="175" spans="30:34">
      <c r="AD175" s="65"/>
      <c r="AE175" s="62"/>
      <c r="AF175" s="62"/>
      <c r="AG175" s="62"/>
      <c r="AH175" s="35"/>
    </row>
    <row r="176" spans="30:34">
      <c r="AD176" s="65"/>
      <c r="AE176" s="62"/>
      <c r="AF176" s="62"/>
      <c r="AG176" s="62"/>
      <c r="AH176" s="35"/>
    </row>
    <row r="177" spans="30:34">
      <c r="AD177" s="65"/>
      <c r="AE177" s="62"/>
      <c r="AF177" s="62"/>
      <c r="AG177" s="62"/>
      <c r="AH177" s="35"/>
    </row>
    <row r="178" spans="30:34">
      <c r="AD178" s="65"/>
      <c r="AE178" s="62"/>
      <c r="AF178" s="62"/>
      <c r="AG178" s="62"/>
      <c r="AH178" s="35"/>
    </row>
    <row r="179" spans="30:34">
      <c r="AD179" s="65"/>
      <c r="AE179" s="62"/>
      <c r="AF179" s="62"/>
      <c r="AG179" s="62"/>
      <c r="AH179" s="35"/>
    </row>
    <row r="180" spans="30:34">
      <c r="AD180" s="65"/>
      <c r="AE180" s="62"/>
      <c r="AF180" s="62"/>
      <c r="AG180" s="62"/>
      <c r="AH180" s="35"/>
    </row>
    <row r="181" spans="30:34">
      <c r="AD181" s="65"/>
      <c r="AE181" s="62"/>
      <c r="AF181" s="62"/>
      <c r="AG181" s="62"/>
      <c r="AH181" s="35"/>
    </row>
    <row r="182" spans="30:34">
      <c r="AD182" s="65"/>
      <c r="AE182" s="62"/>
      <c r="AF182" s="62"/>
      <c r="AG182" s="62"/>
      <c r="AH182" s="35"/>
    </row>
    <row r="183" spans="30:34">
      <c r="AD183" s="65"/>
      <c r="AE183" s="62"/>
      <c r="AF183" s="62"/>
      <c r="AG183" s="62"/>
      <c r="AH183" s="35"/>
    </row>
    <row r="184" spans="30:34">
      <c r="AD184" s="65"/>
      <c r="AE184" s="62"/>
      <c r="AF184" s="62"/>
      <c r="AG184" s="62"/>
      <c r="AH184" s="35"/>
    </row>
    <row r="185" spans="30:34">
      <c r="AD185" s="65"/>
      <c r="AE185" s="62"/>
      <c r="AF185" s="62"/>
      <c r="AG185" s="62"/>
      <c r="AH185" s="35"/>
    </row>
    <row r="186" spans="30:34">
      <c r="AD186" s="65"/>
      <c r="AE186" s="62"/>
      <c r="AF186" s="62"/>
      <c r="AG186" s="62"/>
      <c r="AH186" s="35"/>
    </row>
    <row r="187" spans="30:34">
      <c r="AD187" s="65"/>
      <c r="AE187" s="62"/>
      <c r="AF187" s="62"/>
      <c r="AG187" s="62"/>
      <c r="AH187" s="35"/>
    </row>
    <row r="188" spans="30:34">
      <c r="AD188" s="65"/>
      <c r="AE188" s="62"/>
      <c r="AF188" s="62"/>
      <c r="AG188" s="62"/>
      <c r="AH188" s="35"/>
    </row>
    <row r="189" spans="30:34">
      <c r="AD189" s="65"/>
      <c r="AE189" s="62"/>
      <c r="AF189" s="62"/>
      <c r="AG189" s="62"/>
      <c r="AH189" s="35"/>
    </row>
    <row r="190" spans="30:34">
      <c r="AD190" s="65"/>
      <c r="AE190" s="62"/>
      <c r="AF190" s="62"/>
      <c r="AG190" s="62"/>
      <c r="AH190" s="35"/>
    </row>
    <row r="191" spans="30:34">
      <c r="AD191" s="65"/>
      <c r="AE191" s="62"/>
      <c r="AF191" s="62"/>
      <c r="AG191" s="62"/>
      <c r="AH191" s="35"/>
    </row>
    <row r="192" spans="30:34">
      <c r="AD192" s="65"/>
      <c r="AE192" s="62"/>
      <c r="AF192" s="62"/>
      <c r="AG192" s="62"/>
      <c r="AH192" s="35"/>
    </row>
    <row r="193" spans="30:34">
      <c r="AD193" s="65"/>
      <c r="AE193" s="62"/>
      <c r="AF193" s="62"/>
      <c r="AG193" s="62"/>
      <c r="AH193" s="35"/>
    </row>
    <row r="194" spans="30:34">
      <c r="AD194" s="65"/>
      <c r="AE194" s="62"/>
      <c r="AF194" s="62"/>
      <c r="AG194" s="62"/>
      <c r="AH194" s="35"/>
    </row>
    <row r="195" spans="30:34">
      <c r="AD195" s="65"/>
      <c r="AE195" s="62"/>
      <c r="AF195" s="62"/>
      <c r="AG195" s="62"/>
      <c r="AH195" s="35"/>
    </row>
    <row r="196" spans="30:34">
      <c r="AD196" s="65"/>
      <c r="AE196" s="62"/>
      <c r="AF196" s="62"/>
      <c r="AG196" s="62"/>
      <c r="AH196" s="35"/>
    </row>
    <row r="197" spans="30:34">
      <c r="AD197" s="65"/>
      <c r="AE197" s="62"/>
      <c r="AF197" s="62"/>
      <c r="AG197" s="62"/>
      <c r="AH197" s="35"/>
    </row>
    <row r="198" spans="30:34">
      <c r="AD198" s="65"/>
      <c r="AE198" s="62"/>
      <c r="AF198" s="62"/>
      <c r="AG198" s="62"/>
      <c r="AH198" s="35"/>
    </row>
    <row r="199" spans="30:34">
      <c r="AD199" s="65"/>
      <c r="AE199" s="62"/>
      <c r="AF199" s="62"/>
      <c r="AG199" s="62"/>
      <c r="AH199" s="35"/>
    </row>
    <row r="200" spans="30:34">
      <c r="AD200" s="65"/>
      <c r="AE200" s="62"/>
      <c r="AF200" s="62"/>
      <c r="AG200" s="62"/>
      <c r="AH200" s="35"/>
    </row>
    <row r="201" spans="30:34">
      <c r="AD201" s="65"/>
      <c r="AE201" s="62"/>
      <c r="AF201" s="62"/>
      <c r="AG201" s="62"/>
      <c r="AH201" s="35"/>
    </row>
    <row r="202" spans="30:34">
      <c r="AD202" s="65"/>
      <c r="AE202" s="62"/>
      <c r="AF202" s="62"/>
      <c r="AG202" s="62"/>
      <c r="AH202" s="35"/>
    </row>
    <row r="203" spans="30:34">
      <c r="AD203" s="65"/>
      <c r="AE203" s="62"/>
      <c r="AF203" s="62"/>
      <c r="AG203" s="62"/>
      <c r="AH203" s="35"/>
    </row>
    <row r="204" spans="30:34">
      <c r="AD204" s="65"/>
      <c r="AE204" s="62"/>
      <c r="AF204" s="62"/>
      <c r="AG204" s="62"/>
      <c r="AH204" s="35"/>
    </row>
    <row r="205" spans="30:34">
      <c r="AD205" s="65"/>
      <c r="AE205" s="62"/>
      <c r="AF205" s="62"/>
      <c r="AG205" s="62"/>
      <c r="AH205" s="35"/>
    </row>
    <row r="206" spans="30:34">
      <c r="AD206" s="65"/>
      <c r="AE206" s="62"/>
      <c r="AF206" s="62"/>
      <c r="AG206" s="62"/>
      <c r="AH206" s="35"/>
    </row>
    <row r="207" spans="30:34">
      <c r="AD207" s="65"/>
      <c r="AE207" s="62"/>
      <c r="AF207" s="62"/>
      <c r="AG207" s="62"/>
      <c r="AH207" s="35"/>
    </row>
    <row r="208" spans="30:34">
      <c r="AD208" s="65"/>
      <c r="AE208" s="62"/>
      <c r="AF208" s="62"/>
      <c r="AG208" s="62"/>
      <c r="AH208" s="35"/>
    </row>
    <row r="209" spans="30:34">
      <c r="AD209" s="65"/>
      <c r="AE209" s="62"/>
      <c r="AF209" s="62"/>
      <c r="AG209" s="62"/>
      <c r="AH209" s="35"/>
    </row>
    <row r="210" spans="30:34">
      <c r="AD210" s="65"/>
      <c r="AE210" s="62"/>
      <c r="AF210" s="62"/>
      <c r="AG210" s="62"/>
      <c r="AH210" s="35"/>
    </row>
    <row r="211" spans="30:34">
      <c r="AD211" s="65"/>
      <c r="AE211" s="62"/>
      <c r="AF211" s="62"/>
      <c r="AG211" s="62"/>
      <c r="AH211" s="35"/>
    </row>
    <row r="212" spans="30:34">
      <c r="AD212" s="65"/>
      <c r="AE212" s="62"/>
      <c r="AF212" s="62"/>
      <c r="AG212" s="62"/>
      <c r="AH212" s="35"/>
    </row>
    <row r="213" spans="30:34">
      <c r="AD213" s="65"/>
      <c r="AE213" s="62"/>
      <c r="AF213" s="62"/>
      <c r="AG213" s="62"/>
      <c r="AH213" s="35"/>
    </row>
    <row r="214" spans="30:34">
      <c r="AD214" s="65"/>
      <c r="AE214" s="62"/>
      <c r="AF214" s="62"/>
      <c r="AG214" s="62"/>
      <c r="AH214" s="35"/>
    </row>
    <row r="215" spans="30:34">
      <c r="AD215" s="65"/>
      <c r="AE215" s="62"/>
      <c r="AF215" s="62"/>
      <c r="AG215" s="62"/>
      <c r="AH215" s="35"/>
    </row>
    <row r="216" spans="30:34">
      <c r="AD216" s="65"/>
      <c r="AE216" s="62"/>
      <c r="AF216" s="62"/>
      <c r="AG216" s="62"/>
      <c r="AH216" s="35"/>
    </row>
    <row r="217" spans="30:34">
      <c r="AD217" s="65"/>
      <c r="AE217" s="62"/>
      <c r="AF217" s="62"/>
      <c r="AG217" s="62"/>
      <c r="AH217" s="35"/>
    </row>
    <row r="218" spans="30:34">
      <c r="AD218" s="65"/>
      <c r="AE218" s="62"/>
      <c r="AF218" s="62"/>
      <c r="AG218" s="62"/>
      <c r="AH218" s="35"/>
    </row>
    <row r="219" spans="30:34">
      <c r="AD219" s="65"/>
      <c r="AE219" s="62"/>
      <c r="AF219" s="62"/>
      <c r="AG219" s="62"/>
      <c r="AH219" s="35"/>
    </row>
    <row r="220" spans="30:34">
      <c r="AD220" s="65"/>
      <c r="AE220" s="62"/>
      <c r="AF220" s="62"/>
      <c r="AG220" s="62"/>
      <c r="AH220" s="35"/>
    </row>
    <row r="221" spans="30:34">
      <c r="AD221" s="65"/>
      <c r="AE221" s="62"/>
      <c r="AF221" s="62"/>
      <c r="AG221" s="62"/>
      <c r="AH221" s="35"/>
    </row>
    <row r="222" spans="30:34">
      <c r="AD222" s="65"/>
      <c r="AE222" s="62"/>
      <c r="AF222" s="62"/>
      <c r="AG222" s="62"/>
      <c r="AH222" s="35"/>
    </row>
    <row r="223" spans="30:34">
      <c r="AD223" s="65"/>
      <c r="AE223" s="62"/>
      <c r="AF223" s="62"/>
      <c r="AG223" s="62"/>
      <c r="AH223" s="35"/>
    </row>
    <row r="224" spans="30:34">
      <c r="AD224" s="65"/>
      <c r="AE224" s="62"/>
      <c r="AF224" s="62"/>
      <c r="AG224" s="62"/>
      <c r="AH224" s="35"/>
    </row>
    <row r="225" spans="30:34">
      <c r="AD225" s="65"/>
      <c r="AE225" s="62"/>
      <c r="AF225" s="62"/>
      <c r="AG225" s="62"/>
      <c r="AH225" s="35"/>
    </row>
    <row r="226" spans="30:34">
      <c r="AD226" s="65"/>
      <c r="AE226" s="62"/>
      <c r="AF226" s="62"/>
      <c r="AG226" s="62"/>
      <c r="AH226" s="35"/>
    </row>
    <row r="227" spans="30:34">
      <c r="AD227" s="65"/>
      <c r="AE227" s="62"/>
      <c r="AF227" s="62"/>
      <c r="AG227" s="62"/>
      <c r="AH227" s="35"/>
    </row>
    <row r="228" spans="30:34">
      <c r="AD228" s="65"/>
      <c r="AE228" s="62"/>
      <c r="AF228" s="62"/>
      <c r="AG228" s="62"/>
      <c r="AH228" s="35"/>
    </row>
    <row r="229" spans="30:34">
      <c r="AD229" s="65"/>
      <c r="AE229" s="62"/>
      <c r="AF229" s="62"/>
      <c r="AG229" s="62"/>
      <c r="AH229" s="35"/>
    </row>
    <row r="230" spans="30:34">
      <c r="AD230" s="65"/>
      <c r="AE230" s="62"/>
      <c r="AF230" s="62"/>
      <c r="AG230" s="62"/>
      <c r="AH230" s="35"/>
    </row>
    <row r="231" spans="30:34">
      <c r="AD231" s="65"/>
      <c r="AE231" s="62"/>
      <c r="AF231" s="62"/>
      <c r="AG231" s="62"/>
      <c r="AH231" s="35"/>
    </row>
    <row r="232" spans="30:34">
      <c r="AD232" s="65"/>
      <c r="AE232" s="62"/>
      <c r="AF232" s="62"/>
      <c r="AG232" s="62"/>
      <c r="AH232" s="35"/>
    </row>
    <row r="233" spans="30:34">
      <c r="AD233" s="65"/>
      <c r="AE233" s="62"/>
      <c r="AF233" s="62"/>
      <c r="AG233" s="62"/>
      <c r="AH233" s="35"/>
    </row>
  </sheetData>
  <sheetProtection selectLockedCells="1" selectUnlockedCells="1"/>
  <autoFilter ref="A6:AY6">
    <sortState ref="A8:AX82">
      <sortCondition ref="B6"/>
    </sortState>
  </autoFilter>
  <mergeCells count="25">
    <mergeCell ref="A15:B15"/>
    <mergeCell ref="X5:X6"/>
    <mergeCell ref="AA5:AA6"/>
    <mergeCell ref="K5:K6"/>
    <mergeCell ref="M5:M6"/>
    <mergeCell ref="F5:F6"/>
    <mergeCell ref="V5:V6"/>
    <mergeCell ref="W5:W6"/>
    <mergeCell ref="A5:A6"/>
    <mergeCell ref="C5:C6"/>
    <mergeCell ref="AE5:AF5"/>
    <mergeCell ref="AG5:AG6"/>
    <mergeCell ref="AD5:AD6"/>
    <mergeCell ref="B5:B6"/>
    <mergeCell ref="D5:D6"/>
    <mergeCell ref="N5:N6"/>
    <mergeCell ref="O5:O6"/>
    <mergeCell ref="Y5:Y6"/>
    <mergeCell ref="U5:U6"/>
    <mergeCell ref="AB5:AB6"/>
    <mergeCell ref="Z5:Z6"/>
    <mergeCell ref="AC5:AC6"/>
    <mergeCell ref="L5:L6"/>
    <mergeCell ref="E5:E6"/>
    <mergeCell ref="I5:I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44</v>
      </c>
    </row>
    <row r="7" spans="1:3">
      <c r="B7" t="s">
        <v>43</v>
      </c>
      <c r="C7" t="s">
        <v>42</v>
      </c>
    </row>
    <row r="8" spans="1:3">
      <c r="A8" t="s">
        <v>40</v>
      </c>
      <c r="B8" s="4">
        <v>14667.23</v>
      </c>
      <c r="C8" s="4">
        <f>+B8/24</f>
        <v>611.13458333333335</v>
      </c>
    </row>
    <row r="9" spans="1:3">
      <c r="A9" t="s">
        <v>41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45</v>
      </c>
      <c r="B3" s="3"/>
    </row>
    <row r="5" spans="1:7">
      <c r="C5" s="4">
        <v>73.400000000000006</v>
      </c>
      <c r="D5" s="11" t="s">
        <v>51</v>
      </c>
    </row>
    <row r="6" spans="1:7" ht="15">
      <c r="A6" s="5" t="s">
        <v>5</v>
      </c>
      <c r="B6" s="5" t="s">
        <v>48</v>
      </c>
      <c r="C6" s="6" t="s">
        <v>46</v>
      </c>
      <c r="G6" s="4">
        <v>316.81</v>
      </c>
    </row>
    <row r="7" spans="1:7" ht="15">
      <c r="A7" s="5" t="s">
        <v>10</v>
      </c>
      <c r="B7" s="5" t="s">
        <v>50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49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50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50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50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49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49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50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50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50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50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50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52</v>
      </c>
    </row>
    <row r="19" spans="1:7" ht="15">
      <c r="A19" s="5" t="s">
        <v>8</v>
      </c>
      <c r="B19" s="5" t="s">
        <v>50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47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49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50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50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50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50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50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2016-05-16T17:15:41Z</dcterms:modified>
</cp:coreProperties>
</file>