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J9"/>
  <c r="AG100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<sst xmlns="http://schemas.openxmlformats.org/spreadsheetml/2006/main" count="112" uniqueCount="88">
  <si>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</si>
  <si>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</si>
  <si>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</si>
  <si>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</si>
  <si>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</si>
  <si>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</si>
  <si>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</si>
  <si>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</si>
  <si>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</si>
  <si>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</si>
  <si>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</si>
  <si>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</si>
  <si>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</si>
  <si>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</si>
  <si>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</si>
  <si>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</si>
  <si>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</si>
  <si>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</si>
  <si>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</si>
  <si>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</si>
  <si>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</si>
  <si>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</si>
  <si>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</si>
  <si>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</si>
  <si>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</si>
  <si>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</si>
  <si>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</si>
  <si>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</si>
  <si>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</si>
  <si>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</si>
  <si>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</si>
  <si>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</si>
  <si>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</si>
  <si>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</si>
  <si>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</si>
  <si>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</si>
  <si>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</si>
  <si>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</si>
  <si>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</si>
  <si>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</si>
  <si>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</si>
  <si>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</si>
  <si>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</si>
  <si>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</si>
  <si>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</si>
  <si>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</si>
  <si>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</si>
  <si>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</si>
  <si>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</si>
  <si>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</si>
  <si>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</si>
  <si>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</si>
  <si>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</si>
  <si>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</si>
  <si>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</si>
  <si>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</si>
  <si>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</si>
  <si>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</si>
  <si>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</si>
  <si>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</si>
  <si>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</si>
  <si>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</si>
  <si>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</si>
  <si>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</si>
  <si>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</si>
  <si>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</si>
  <si>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</si>
  <si>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</si>
  <si>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</si>
  <si>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</si>
  <si>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</si>
  <si>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</si>
  <si>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</si>
  <si>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</si>
  <si>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</si>
  <si>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</si>
  <si>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</si>
  <si>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</si>
  <si>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</si>
  <si>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</si>
  <si>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</si>
  <si>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</si>
  <si>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</si>
  <si>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</si>
  <si>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</si>
  <si>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</si>
  <si>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16</t>
  </si>
  <si>
    <t>13/04/16 AL 19/04/2016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</si>
</sst>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color rgb="FF000000"/>
      <name val="Calibri  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0" fontId="11" fillId="7" borderId="4" xfId="0" applyFont="1" applyFill="1" applyBorder="1" applyAlignment="1">
      <alignment horizontal="center"/>
    </xf>
    <xf numFmtId="0" fontId="19" fillId="0" borderId="8" xfId="0" applyFont="1" applyBorder="1"/>
    <xf numFmtId="4" fontId="19" fillId="11" borderId="8" xfId="0" applyNumberFormat="1" applyFont="1" applyFill="1" applyBorder="1" applyAlignment="1">
      <alignment horizontal="right" wrapText="1"/>
    </xf>
    <xf numFmtId="0" fontId="19" fillId="12" borderId="8" xfId="0" applyFont="1" applyFill="1" applyBorder="1" applyAlignment="1">
      <alignment horizontal="right" wrapText="1"/>
    </xf>
    <xf numFmtId="4" fontId="19" fillId="12" borderId="8" xfId="0" applyNumberFormat="1" applyFont="1" applyFill="1" applyBorder="1" applyAlignment="1">
      <alignment horizontal="right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32" sqref="D31:D32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6" t="s">
        <v>37</v>
      </c>
      <c r="B5" s="76" t="s">
        <v>38</v>
      </c>
      <c r="C5" s="76" t="s">
        <v>39</v>
      </c>
      <c r="D5" s="76" t="s">
        <v>0</v>
      </c>
      <c r="E5" s="75" t="s">
        <v>59</v>
      </c>
      <c r="F5" s="75" t="s">
        <v>57</v>
      </c>
      <c r="G5" s="46"/>
      <c r="H5" s="46"/>
      <c r="I5" s="75" t="s">
        <v>32</v>
      </c>
      <c r="J5" s="46"/>
      <c r="K5" s="75" t="s">
        <v>33</v>
      </c>
      <c r="L5" s="75" t="s">
        <v>34</v>
      </c>
      <c r="M5" s="75" t="s">
        <v>55</v>
      </c>
      <c r="N5" s="75" t="s">
        <v>35</v>
      </c>
      <c r="O5" s="75" t="s">
        <v>36</v>
      </c>
      <c r="P5" s="59"/>
      <c r="Q5" s="50"/>
      <c r="R5" s="50"/>
      <c r="S5" s="50"/>
      <c r="T5" s="50"/>
      <c r="U5" s="75" t="s">
        <v>28</v>
      </c>
      <c r="V5" s="75" t="s">
        <v>54</v>
      </c>
      <c r="W5" s="75" t="s">
        <v>53</v>
      </c>
      <c r="X5" s="75" t="s">
        <v>30</v>
      </c>
      <c r="Y5" s="75" t="s">
        <v>56</v>
      </c>
      <c r="Z5" s="75" t="s">
        <v>25</v>
      </c>
      <c r="AA5" s="75" t="s">
        <v>29</v>
      </c>
      <c r="AB5" s="75" t="s">
        <v>24</v>
      </c>
      <c r="AC5" s="75" t="s">
        <v>26</v>
      </c>
      <c r="AD5" s="75" t="s">
        <v>27</v>
      </c>
      <c r="AE5" s="72" t="s">
        <v>85</v>
      </c>
      <c r="AF5" s="73"/>
      <c r="AG5" s="74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6"/>
      <c r="B6" s="76"/>
      <c r="C6" s="76"/>
      <c r="D6" s="76"/>
      <c r="E6" s="75"/>
      <c r="F6" s="75"/>
      <c r="G6" s="46" t="s">
        <v>58</v>
      </c>
      <c r="H6" s="46" t="s">
        <v>60</v>
      </c>
      <c r="I6" s="75"/>
      <c r="J6" s="46" t="s">
        <v>63</v>
      </c>
      <c r="K6" s="75"/>
      <c r="L6" s="75"/>
      <c r="M6" s="75"/>
      <c r="N6" s="75"/>
      <c r="O6" s="75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5"/>
      <c r="V6" s="75"/>
      <c r="W6" s="75"/>
      <c r="X6" s="75"/>
      <c r="Y6" s="75"/>
      <c r="Z6" s="75"/>
      <c r="AA6" s="75"/>
      <c r="AB6" s="75"/>
      <c r="AC6" s="75"/>
      <c r="AD6" s="75"/>
      <c r="AE6" s="70" t="s">
        <v>58</v>
      </c>
      <c r="AF6" s="70" t="s">
        <v>60</v>
      </c>
      <c r="AG6" s="7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189.15</v>
      </c>
      <c r="K7" s="28"/>
      <c r="L7" s="28"/>
      <c r="M7" s="29"/>
      <c r="N7" s="30">
        <f t="shared" ref="N7:N11" si="0">SUM(I7:L7)-M7</f>
        <v>2522.48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2522.48</v>
      </c>
      <c r="Z7" s="33">
        <f t="shared" ref="Z7:Z11" si="2">IF(N7&gt;4500,N7*0.1,0)</f>
        <v>0</v>
      </c>
      <c r="AA7" s="30">
        <f t="shared" ref="AA7:AA11" si="3">+Y7-Z7</f>
        <v>2522.48</v>
      </c>
      <c r="AB7" s="34">
        <f t="shared" ref="AB7:AB11" si="4">IF(N7&lt;4500,N7*0.1,0)</f>
        <v>252.24800000000002</v>
      </c>
      <c r="AC7" s="33">
        <f t="shared" ref="AC7:AC11" si="5">G7*0.02</f>
        <v>46.666600000000003</v>
      </c>
      <c r="AD7" s="69">
        <f t="shared" ref="AD7:AD11" si="6">+N7+AB7+AC7</f>
        <v>2821.3946000000001</v>
      </c>
      <c r="AE7" s="78">
        <v>577.35</v>
      </c>
      <c r="AF7" s="79">
        <v>1945.13</v>
      </c>
      <c r="AG7" s="71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69">
        <f t="shared" si="6"/>
        <v>1568</v>
      </c>
      <c r="AE8" s="78">
        <v>577.35</v>
      </c>
      <c r="AF8" s="80">
        <v>822.65</v>
      </c>
      <c r="AG8" s="71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f>2888.6+1000</f>
        <v>3888.6</v>
      </c>
      <c r="K9" s="28"/>
      <c r="L9" s="28"/>
      <c r="M9" s="29"/>
      <c r="N9" s="30">
        <f t="shared" si="0"/>
        <v>5288.6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5229.6900000000005</v>
      </c>
      <c r="Z9" s="33">
        <f t="shared" si="2"/>
        <v>528.86</v>
      </c>
      <c r="AA9" s="30">
        <f t="shared" si="3"/>
        <v>4700.8300000000008</v>
      </c>
      <c r="AB9" s="34">
        <f t="shared" si="4"/>
        <v>0</v>
      </c>
      <c r="AC9" s="33">
        <f t="shared" si="5"/>
        <v>28</v>
      </c>
      <c r="AD9" s="69">
        <f t="shared" si="6"/>
        <v>5316.6</v>
      </c>
      <c r="AE9" s="78">
        <v>577.35</v>
      </c>
      <c r="AF9" s="79">
        <v>4123.4799999999996</v>
      </c>
      <c r="AG9" s="71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4403.36+36.89</f>
        <v>4440.25</v>
      </c>
      <c r="K10" s="28"/>
      <c r="L10" s="28"/>
      <c r="M10" s="29"/>
      <c r="N10" s="30">
        <f t="shared" si="0"/>
        <v>5030.7</v>
      </c>
      <c r="O10" s="31"/>
      <c r="P10" s="57"/>
      <c r="Q10" s="54">
        <v>0</v>
      </c>
      <c r="R10" s="57">
        <f>+N10*4.9%</f>
        <v>246.5043</v>
      </c>
      <c r="S10" s="57">
        <f>+N10*0.1%</f>
        <v>5.0306999999999995</v>
      </c>
      <c r="T10" s="54"/>
      <c r="U10" s="51"/>
      <c r="V10" s="51"/>
      <c r="W10" s="58">
        <v>296.2</v>
      </c>
      <c r="X10" s="37"/>
      <c r="Y10" s="30">
        <f t="shared" si="1"/>
        <v>4482.9650000000001</v>
      </c>
      <c r="Z10" s="33">
        <f t="shared" si="2"/>
        <v>503.07</v>
      </c>
      <c r="AA10" s="30">
        <f t="shared" si="3"/>
        <v>3979.895</v>
      </c>
      <c r="AB10" s="34">
        <f t="shared" si="4"/>
        <v>0</v>
      </c>
      <c r="AC10" s="33">
        <f t="shared" si="5"/>
        <v>11.809000000000001</v>
      </c>
      <c r="AD10" s="69">
        <f t="shared" si="6"/>
        <v>5042.509</v>
      </c>
      <c r="AE10" s="78">
        <v>577.35</v>
      </c>
      <c r="AF10" s="81">
        <v>3402.55</v>
      </c>
      <c r="AG10" s="71">
        <f t="shared" si="7"/>
        <v>5.0000000001091394E-3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1095.15+601.92</f>
        <v>1697.0700000000002</v>
      </c>
      <c r="K11" s="27"/>
      <c r="L11" s="27"/>
      <c r="M11" s="29"/>
      <c r="N11" s="30">
        <f t="shared" si="0"/>
        <v>2208.3500000000004</v>
      </c>
      <c r="O11" s="31"/>
      <c r="P11" s="57"/>
      <c r="Q11" s="54">
        <v>0</v>
      </c>
      <c r="R11" s="57">
        <f>+N11*4.9%</f>
        <v>108.20915000000002</v>
      </c>
      <c r="S11" s="57">
        <f>+N11*0.1%</f>
        <v>2.2083500000000003</v>
      </c>
      <c r="T11" s="54"/>
      <c r="U11" s="51"/>
      <c r="V11" s="51"/>
      <c r="W11" s="52"/>
      <c r="X11" s="37"/>
      <c r="Y11" s="30">
        <f t="shared" si="1"/>
        <v>2097.9325000000003</v>
      </c>
      <c r="Z11" s="33">
        <f t="shared" si="2"/>
        <v>0</v>
      </c>
      <c r="AA11" s="30">
        <f t="shared" si="3"/>
        <v>2097.9325000000003</v>
      </c>
      <c r="AB11" s="34">
        <f t="shared" si="4"/>
        <v>220.83500000000004</v>
      </c>
      <c r="AC11" s="33">
        <f t="shared" si="5"/>
        <v>10.2256</v>
      </c>
      <c r="AD11" s="69">
        <f t="shared" si="6"/>
        <v>2439.4106000000006</v>
      </c>
      <c r="AE11" s="78">
        <v>577.35</v>
      </c>
      <c r="AF11" s="79">
        <v>1520.58</v>
      </c>
      <c r="AG11" s="71">
        <f t="shared" si="7"/>
        <v>-2.500000000509317E-3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10215.07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16450.129999999997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15733.067500000001</v>
      </c>
      <c r="Z13" s="44">
        <f>SUBTOTAL(9,Z5:Z12)</f>
        <v>1031.93</v>
      </c>
      <c r="AA13" s="44">
        <f>SUM(AA7:AA11)</f>
        <v>14701.137500000003</v>
      </c>
      <c r="AB13" s="44">
        <f>SUM(AB7:AB11)</f>
        <v>613.08300000000008</v>
      </c>
      <c r="AC13" s="44">
        <f>SUM(AC7:AC11)</f>
        <v>124.7012</v>
      </c>
      <c r="AD13" s="44">
        <f>SUBTOTAL(9,AD5:AD12)</f>
        <v>17187.914199999999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77" t="s">
        <v>31</v>
      </c>
      <c r="B15" s="77"/>
      <c r="Z15" s="22">
        <f>+Z13-Z14</f>
        <v>1031.93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G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AD21" s="65"/>
      <c r="AE21" s="62"/>
      <c r="AF21" s="62"/>
      <c r="AG21" s="64">
        <f t="shared" si="10"/>
        <v>0</v>
      </c>
      <c r="AH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2886.75</v>
      </c>
      <c r="AF96" s="66">
        <f t="shared" si="15"/>
        <v>11814.390000000001</v>
      </c>
      <c r="AG96" s="66">
        <f t="shared" si="15"/>
        <v>2.4999999995998223E-3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2016-04-23T17:59:41Z</dcterms:modified>
</cp:coreProperties>
</file>