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44525"/>
</workbook>
</file>

<file path=xl/calcChain.xml><?xml version="1.0" encoding="utf-8"?>
<calcChain xmlns="http://schemas.openxmlformats.org/spreadsheetml/2006/main">
  <c r="AG8" i="1" l="1"/>
  <c r="AG9" i="1"/>
  <c r="AG10" i="1"/>
  <c r="AG11" i="1"/>
  <c r="AG7" i="1"/>
  <c r="AG100" i="1"/>
  <c r="AG99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7" i="1"/>
  <c r="AG76" i="1"/>
  <c r="AG75" i="1"/>
  <c r="AG74" i="1"/>
  <c r="AG73" i="1"/>
  <c r="AG72" i="1"/>
  <c r="AG71" i="1"/>
  <c r="AG70" i="1"/>
  <c r="AG69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8" i="1"/>
  <c r="AG47" i="1"/>
  <c r="AG46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F100" i="1"/>
  <c r="AE100" i="1"/>
  <c r="AE99" i="1"/>
  <c r="AF99" i="1" s="1"/>
  <c r="AF96" i="1"/>
  <c r="AE96" i="1"/>
  <c r="AG96" i="1" l="1"/>
  <c r="J11" i="1"/>
  <c r="J10" i="1"/>
  <c r="P13" i="1" l="1"/>
  <c r="J13" i="1" l="1"/>
  <c r="I10" i="1" l="1"/>
  <c r="AC10" i="1" l="1"/>
  <c r="N10" i="1"/>
  <c r="AB10" i="1" l="1"/>
  <c r="AD10" i="1" s="1"/>
  <c r="S10" i="1"/>
  <c r="R10" i="1"/>
  <c r="Z10" i="1"/>
  <c r="I9" i="1"/>
  <c r="N9" i="1" s="1"/>
  <c r="Y9" i="1" s="1"/>
  <c r="I8" i="1"/>
  <c r="N8" i="1" s="1"/>
  <c r="AC8" i="1"/>
  <c r="AC9" i="1"/>
  <c r="AC11" i="1"/>
  <c r="AC7" i="1"/>
  <c r="I11" i="1"/>
  <c r="N11" i="1" s="1"/>
  <c r="Z11" i="1" s="1"/>
  <c r="I7" i="1"/>
  <c r="N7" i="1" s="1"/>
  <c r="L13" i="1"/>
  <c r="V13" i="1"/>
  <c r="W13" i="1"/>
  <c r="E20" i="3"/>
  <c r="G20" i="3"/>
  <c r="E16" i="3"/>
  <c r="G16" i="3" s="1"/>
  <c r="E12" i="3"/>
  <c r="G12" i="3" s="1"/>
  <c r="E8" i="3"/>
  <c r="G8" i="3" s="1"/>
  <c r="D21" i="3"/>
  <c r="E21" i="3"/>
  <c r="G21" i="3"/>
  <c r="D20" i="3"/>
  <c r="D13" i="3"/>
  <c r="E13" i="3"/>
  <c r="G13" i="3"/>
  <c r="D12" i="3"/>
  <c r="D8" i="3"/>
  <c r="D26" i="3"/>
  <c r="E26" i="3"/>
  <c r="G26" i="3" s="1"/>
  <c r="D25" i="3"/>
  <c r="E25" i="3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/>
  <c r="G17" i="3"/>
  <c r="D16" i="3"/>
  <c r="D15" i="3"/>
  <c r="E15" i="3"/>
  <c r="G15" i="3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D28" i="3" s="1"/>
  <c r="C9" i="2"/>
  <c r="C8" i="2"/>
  <c r="U13" i="1"/>
  <c r="M13" i="1"/>
  <c r="K13" i="1"/>
  <c r="N17" i="1"/>
  <c r="Y17" i="1" s="1"/>
  <c r="Z17" i="1" s="1"/>
  <c r="N16" i="1"/>
  <c r="Y16" i="1" s="1"/>
  <c r="O13" i="1"/>
  <c r="X13" i="1"/>
  <c r="Y10" i="1" l="1"/>
  <c r="AA10" i="1" s="1"/>
  <c r="E7" i="3"/>
  <c r="G7" i="3" s="1"/>
  <c r="G28" i="3" s="1"/>
  <c r="AB11" i="1"/>
  <c r="AD11" i="1" s="1"/>
  <c r="S11" i="1"/>
  <c r="R11" i="1"/>
  <c r="AB17" i="1"/>
  <c r="AA17" i="1"/>
  <c r="AA16" i="1"/>
  <c r="AB16" i="1"/>
  <c r="AD16" i="1" s="1"/>
  <c r="Z16" i="1"/>
  <c r="AD17" i="1"/>
  <c r="AB7" i="1"/>
  <c r="AD7" i="1" s="1"/>
  <c r="Y7" i="1"/>
  <c r="Z7" i="1"/>
  <c r="AC13" i="1"/>
  <c r="AB8" i="1"/>
  <c r="AD8" i="1" s="1"/>
  <c r="Y8" i="1"/>
  <c r="AB9" i="1"/>
  <c r="AD9" i="1" s="1"/>
  <c r="Z9" i="1"/>
  <c r="Z8" i="1"/>
  <c r="I13" i="1"/>
  <c r="N13" i="1"/>
  <c r="Y11" i="1" l="1"/>
  <c r="AA11" i="1" s="1"/>
  <c r="AD18" i="1"/>
  <c r="AD19" i="1" s="1"/>
  <c r="AA7" i="1"/>
  <c r="AA9" i="1"/>
  <c r="AA8" i="1"/>
  <c r="AB13" i="1"/>
  <c r="Z13" i="1"/>
  <c r="Z15" i="1" s="1"/>
  <c r="AD20" i="1" l="1"/>
  <c r="AD22" i="1" s="1"/>
  <c r="AA13" i="1"/>
  <c r="AD13" i="1"/>
  <c r="Y13" i="1"/>
</calcChain>
</file>

<file path=xl/comments1.xml><?xml version="1.0" encoding="utf-8"?>
<comments xmlns="http://schemas.openxmlformats.org/spreadsheetml/2006/main">
  <authors>
    <author>contabilidad qm</author>
  </authors>
  <commentList>
    <comment ref="P10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FALTA 4 SEMANAS A DESCONTAR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<sst xmlns="http://schemas.openxmlformats.org/spreadsheetml/2006/main" count="111" uniqueCount="87">
  <si>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</si>
  <si>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</si>
  <si>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</si>
  <si>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</si>
  <si>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</si>
  <si>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</si>
  <si>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</si>
  <si>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</si>
  <si>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</si>
  <si>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</si>
  <si>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</si>
  <si>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</si>
  <si>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</si>
  <si>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</si>
  <si>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</si>
  <si>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</si>
  <si>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</si>
  <si>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</si>
  <si>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</si>
  <si>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</si>
  <si>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</si>
  <si>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</si>
  <si>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</si>
  <si>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</si>
  <si>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</si>
  <si>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</si>
  <si>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</si>
  <si>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</si>
  <si>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</si>
  <si>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</si>
  <si>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</si>
  <si>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</si>
  <si>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</si>
  <si>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</si>
  <si>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</si>
  <si>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</si>
  <si>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</si>
  <si>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</si>
  <si>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</si>
  <si>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</si>
  <si>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</si>
  <si>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</si>
  <si>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</si>
  <si>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</si>
  <si>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</si>
  <si>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</si>
  <si>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</si>
  <si>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</si>
  <si>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</si>
  <si>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</si>
  <si>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</si>
  <si>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</si>
  <si>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</si>
  <si>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</si>
  <si>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</si>
  <si>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</si>
  <si>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</si>
  <si>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</si>
  <si>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</si>
  <si>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</si>
  <si>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</si>
  <si>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</si>
  <si>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</si>
  <si>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</si>
  <si>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</si>
  <si>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</si>
  <si>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</si>
  <si>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</si>
  <si>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</si>
  <si>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</si>
  <si>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</si>
  <si>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</si>
  <si>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</si>
  <si>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</si>
  <si>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</si>
  <si>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</si>
  <si>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</si>
  <si>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</si>
  <si>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</si>
  <si>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</si>
  <si>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</si>
  <si>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</si>
  <si>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</si>
  <si>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Periodo Semana 7</t>
  </si>
  <si>
    <t>Descuentos Especiales</t>
  </si>
  <si>
    <t>DISPERCION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</si>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</sst>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7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8" fillId="0" borderId="0" xfId="0" applyFont="1" applyProtection="1"/>
    <xf numFmtId="0" fontId="19" fillId="0" borderId="0" xfId="0" applyFont="1"/>
    <xf numFmtId="43" fontId="19" fillId="8" borderId="5" xfId="2" applyFont="1" applyFill="1" applyBorder="1" applyAlignment="1">
      <alignment horizontal="center" wrapText="1"/>
    </xf>
    <xf numFmtId="43" fontId="19" fillId="8" borderId="6" xfId="2" applyFont="1" applyFill="1" applyBorder="1" applyAlignment="1">
      <alignment horizontal="center" wrapText="1"/>
    </xf>
    <xf numFmtId="43" fontId="19" fillId="8" borderId="1" xfId="2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11" borderId="0" xfId="0" applyFont="1" applyFill="1"/>
    <xf numFmtId="43" fontId="19" fillId="0" borderId="3" xfId="2" applyFont="1" applyBorder="1"/>
    <xf numFmtId="43" fontId="19" fillId="0" borderId="0" xfId="2" applyFont="1"/>
    <xf numFmtId="43" fontId="19" fillId="3" borderId="1" xfId="2" applyFont="1" applyFill="1" applyBorder="1"/>
    <xf numFmtId="0" fontId="18" fillId="0" borderId="0" xfId="0" applyFont="1"/>
    <xf numFmtId="0" fontId="19" fillId="7" borderId="7" xfId="0" applyFont="1" applyFill="1" applyBorder="1" applyAlignment="1">
      <alignment horizontal="center"/>
    </xf>
    <xf numFmtId="43" fontId="18" fillId="0" borderId="0" xfId="0" applyNumberFormat="1" applyFont="1" applyFill="1"/>
    <xf numFmtId="43" fontId="18" fillId="11" borderId="0" xfId="0" applyNumberFormat="1" applyFont="1" applyFill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0"/>
  <sheetViews>
    <sheetView tabSelected="1" zoomScale="85" zoomScaleNormal="85" workbookViewId="0">
      <pane xSplit="2" ySplit="6" topLeftCell="P7" activePane="bottomRight" state="frozen"/>
      <selection pane="topRight" activeCell="C1" sqref="C1"/>
      <selection pane="bottomLeft" activeCell="A7" sqref="A7"/>
      <selection pane="bottomRight" activeCell="AE26" sqref="AE26"/>
    </sheetView>
  </sheetViews>
  <sheetFormatPr baseColWidth="10" defaultColWidth="11.5703125" defaultRowHeight="15.75" x14ac:dyDescent="0.25"/>
  <cols>
    <col min="1" max="1" width="28.7109375" style="25" customWidth="1"/>
    <col min="2" max="2" width="39.140625" style="25" customWidth="1"/>
    <col min="3" max="3" width="8.85546875" style="25" hidden="1" customWidth="1"/>
    <col min="4" max="4" width="31.5703125" style="25" hidden="1" customWidth="1"/>
    <col min="5" max="5" width="13" style="25" hidden="1" customWidth="1"/>
    <col min="6" max="6" width="11.7109375" style="25" hidden="1" customWidth="1"/>
    <col min="7" max="7" width="17.140625" style="25" hidden="1" customWidth="1"/>
    <col min="8" max="8" width="11.7109375" style="25" hidden="1" customWidth="1"/>
    <col min="9" max="10" width="13.85546875" style="22" hidden="1" customWidth="1"/>
    <col min="11" max="13" width="13.5703125" style="22" hidden="1" customWidth="1"/>
    <col min="14" max="14" width="17" style="23" hidden="1" customWidth="1"/>
    <col min="15" max="16" width="13.5703125" style="22" hidden="1" customWidth="1"/>
    <col min="17" max="17" width="13.5703125" style="47" hidden="1" customWidth="1"/>
    <col min="18" max="18" width="19.28515625" style="47" hidden="1" customWidth="1"/>
    <col min="19" max="19" width="16.85546875" style="47" hidden="1" customWidth="1"/>
    <col min="20" max="20" width="16.140625" style="47" hidden="1" customWidth="1"/>
    <col min="21" max="24" width="13.5703125" style="22" hidden="1" customWidth="1"/>
    <col min="25" max="25" width="16.7109375" style="23" hidden="1" customWidth="1"/>
    <col min="26" max="26" width="16.7109375" style="22" hidden="1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73" customWidth="1"/>
    <col min="33" max="33" width="18" style="73" customWidth="1"/>
    <col min="34" max="16384" width="11.5703125" style="25"/>
  </cols>
  <sheetData>
    <row r="1" spans="1:51" s="16" customFormat="1" x14ac:dyDescent="0.25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3"/>
      <c r="AF1" s="63"/>
      <c r="AG1" s="63"/>
    </row>
    <row r="2" spans="1:51" s="16" customFormat="1" x14ac:dyDescent="0.25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3"/>
      <c r="AF2" s="63"/>
      <c r="AG2" s="63"/>
    </row>
    <row r="3" spans="1:51" s="16" customFormat="1" x14ac:dyDescent="0.25">
      <c r="A3" s="19" t="s">
        <v>83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3"/>
      <c r="AF3" s="63"/>
      <c r="AG3" s="63"/>
    </row>
    <row r="4" spans="1:51" s="21" customFormat="1" x14ac:dyDescent="0.25"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4"/>
      <c r="AF4" s="64"/>
      <c r="AG4" s="64"/>
    </row>
    <row r="5" spans="1:51" s="21" customFormat="1" ht="28.5" customHeight="1" x14ac:dyDescent="0.25">
      <c r="A5" s="62" t="s">
        <v>37</v>
      </c>
      <c r="B5" s="62" t="s">
        <v>38</v>
      </c>
      <c r="C5" s="62" t="s">
        <v>39</v>
      </c>
      <c r="D5" s="62" t="s">
        <v>0</v>
      </c>
      <c r="E5" s="61" t="s">
        <v>59</v>
      </c>
      <c r="F5" s="61" t="s">
        <v>57</v>
      </c>
      <c r="G5" s="46"/>
      <c r="H5" s="46"/>
      <c r="I5" s="61" t="s">
        <v>32</v>
      </c>
      <c r="J5" s="46"/>
      <c r="K5" s="61" t="s">
        <v>33</v>
      </c>
      <c r="L5" s="61" t="s">
        <v>34</v>
      </c>
      <c r="M5" s="61" t="s">
        <v>55</v>
      </c>
      <c r="N5" s="61" t="s">
        <v>35</v>
      </c>
      <c r="O5" s="61" t="s">
        <v>36</v>
      </c>
      <c r="P5" s="59"/>
      <c r="Q5" s="50"/>
      <c r="R5" s="50"/>
      <c r="S5" s="50"/>
      <c r="T5" s="50"/>
      <c r="U5" s="61" t="s">
        <v>28</v>
      </c>
      <c r="V5" s="61" t="s">
        <v>54</v>
      </c>
      <c r="W5" s="61" t="s">
        <v>53</v>
      </c>
      <c r="X5" s="61" t="s">
        <v>30</v>
      </c>
      <c r="Y5" s="61" t="s">
        <v>56</v>
      </c>
      <c r="Z5" s="61" t="s">
        <v>25</v>
      </c>
      <c r="AA5" s="61" t="s">
        <v>29</v>
      </c>
      <c r="AB5" s="61" t="s">
        <v>24</v>
      </c>
      <c r="AC5" s="61" t="s">
        <v>26</v>
      </c>
      <c r="AD5" s="61" t="s">
        <v>27</v>
      </c>
      <c r="AE5" s="65" t="s">
        <v>85</v>
      </c>
      <c r="AF5" s="66"/>
      <c r="AG5" s="74" t="s">
        <v>86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 x14ac:dyDescent="0.25">
      <c r="A6" s="62"/>
      <c r="B6" s="62"/>
      <c r="C6" s="62"/>
      <c r="D6" s="62"/>
      <c r="E6" s="61"/>
      <c r="F6" s="61"/>
      <c r="G6" s="46" t="s">
        <v>58</v>
      </c>
      <c r="H6" s="46" t="s">
        <v>60</v>
      </c>
      <c r="I6" s="61"/>
      <c r="J6" s="46" t="s">
        <v>63</v>
      </c>
      <c r="K6" s="61"/>
      <c r="L6" s="61"/>
      <c r="M6" s="61"/>
      <c r="N6" s="61"/>
      <c r="O6" s="61"/>
      <c r="P6" s="59" t="s">
        <v>84</v>
      </c>
      <c r="Q6" s="55" t="s">
        <v>66</v>
      </c>
      <c r="R6" s="55" t="s">
        <v>67</v>
      </c>
      <c r="S6" s="55" t="s">
        <v>68</v>
      </c>
      <c r="T6" s="55" t="s">
        <v>69</v>
      </c>
      <c r="U6" s="61"/>
      <c r="V6" s="61"/>
      <c r="W6" s="61"/>
      <c r="X6" s="61"/>
      <c r="Y6" s="61"/>
      <c r="Z6" s="61"/>
      <c r="AA6" s="61"/>
      <c r="AB6" s="61"/>
      <c r="AC6" s="61"/>
      <c r="AD6" s="61"/>
      <c r="AE6" s="67" t="s">
        <v>58</v>
      </c>
      <c r="AF6" s="67" t="s">
        <v>60</v>
      </c>
      <c r="AG6" s="7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 x14ac:dyDescent="0.25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>
        <v>0</v>
      </c>
      <c r="K7" s="28"/>
      <c r="L7" s="28"/>
      <c r="M7" s="29"/>
      <c r="N7" s="30">
        <f t="shared" ref="N7:N11" si="0">SUM(I7:L7)-M7</f>
        <v>2333.33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2333.33</v>
      </c>
      <c r="Z7" s="33">
        <f t="shared" ref="Z7:Z11" si="2">IF(N7&gt;4500,N7*0.1,0)</f>
        <v>0</v>
      </c>
      <c r="AA7" s="30">
        <f t="shared" ref="AA7:AA11" si="3">+Y7-Z7</f>
        <v>2333.33</v>
      </c>
      <c r="AB7" s="34">
        <f t="shared" ref="AB7:AB11" si="4">IF(N7&lt;4500,N7*0.1,0)</f>
        <v>233.333</v>
      </c>
      <c r="AC7" s="33">
        <f t="shared" ref="AC7:AC11" si="5">G7*0.02</f>
        <v>46.666600000000003</v>
      </c>
      <c r="AD7" s="30">
        <f t="shared" ref="AD7:AD11" si="6">+N7+AB7+AC7</f>
        <v>2613.3296</v>
      </c>
      <c r="AE7" s="68">
        <v>577.4</v>
      </c>
      <c r="AF7" s="68">
        <v>1755.93</v>
      </c>
      <c r="AG7" s="75">
        <f>+AE7+AF7-AA7</f>
        <v>0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 x14ac:dyDescent="0.25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>
        <v>0</v>
      </c>
      <c r="K8" s="28"/>
      <c r="L8" s="28"/>
      <c r="M8" s="29"/>
      <c r="N8" s="30">
        <f t="shared" si="0"/>
        <v>1400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1400</v>
      </c>
      <c r="Z8" s="33">
        <f t="shared" si="2"/>
        <v>0</v>
      </c>
      <c r="AA8" s="30">
        <f t="shared" si="3"/>
        <v>1400</v>
      </c>
      <c r="AB8" s="34">
        <f t="shared" si="4"/>
        <v>140</v>
      </c>
      <c r="AC8" s="33">
        <f t="shared" si="5"/>
        <v>28</v>
      </c>
      <c r="AD8" s="30">
        <f t="shared" si="6"/>
        <v>1568</v>
      </c>
      <c r="AE8" s="68">
        <v>577.4</v>
      </c>
      <c r="AF8" s="68">
        <v>822.6</v>
      </c>
      <c r="AG8" s="75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 x14ac:dyDescent="0.25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>
        <v>0</v>
      </c>
      <c r="K9" s="28"/>
      <c r="L9" s="28"/>
      <c r="M9" s="29"/>
      <c r="N9" s="30">
        <f t="shared" si="0"/>
        <v>1400</v>
      </c>
      <c r="O9" s="31"/>
      <c r="P9" s="54"/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1400</v>
      </c>
      <c r="Z9" s="33">
        <f t="shared" si="2"/>
        <v>0</v>
      </c>
      <c r="AA9" s="30">
        <f t="shared" si="3"/>
        <v>1400</v>
      </c>
      <c r="AB9" s="34">
        <f t="shared" si="4"/>
        <v>140</v>
      </c>
      <c r="AC9" s="33">
        <f t="shared" si="5"/>
        <v>28</v>
      </c>
      <c r="AD9" s="30">
        <f t="shared" si="6"/>
        <v>1568</v>
      </c>
      <c r="AE9" s="68">
        <v>577.4</v>
      </c>
      <c r="AF9" s="68">
        <v>822.6</v>
      </c>
      <c r="AG9" s="75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 x14ac:dyDescent="0.25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3558.15+935.92</f>
        <v>4494.07</v>
      </c>
      <c r="K10" s="28"/>
      <c r="L10" s="28"/>
      <c r="M10" s="29"/>
      <c r="N10" s="30">
        <f t="shared" si="0"/>
        <v>5084.5199999999995</v>
      </c>
      <c r="O10" s="31"/>
      <c r="P10" s="57">
        <v>341.33</v>
      </c>
      <c r="Q10" s="54">
        <v>0</v>
      </c>
      <c r="R10" s="57">
        <f>+N10*4.9%</f>
        <v>249.14147999999997</v>
      </c>
      <c r="S10" s="57">
        <f>+N10*0.1%</f>
        <v>5.0845199999999995</v>
      </c>
      <c r="T10" s="54"/>
      <c r="U10" s="51"/>
      <c r="V10" s="51"/>
      <c r="W10" s="58">
        <v>296.2</v>
      </c>
      <c r="X10" s="37"/>
      <c r="Y10" s="30">
        <f t="shared" si="1"/>
        <v>4192.7639999999992</v>
      </c>
      <c r="Z10" s="33">
        <f t="shared" si="2"/>
        <v>508.452</v>
      </c>
      <c r="AA10" s="30">
        <f t="shared" si="3"/>
        <v>3684.311999999999</v>
      </c>
      <c r="AB10" s="34">
        <f t="shared" si="4"/>
        <v>0</v>
      </c>
      <c r="AC10" s="33">
        <f t="shared" si="5"/>
        <v>11.809000000000001</v>
      </c>
      <c r="AD10" s="30">
        <f t="shared" si="6"/>
        <v>5096.3289999999997</v>
      </c>
      <c r="AE10" s="68">
        <v>577.4</v>
      </c>
      <c r="AF10" s="68">
        <v>3106.91</v>
      </c>
      <c r="AG10" s="75">
        <f t="shared" si="7"/>
        <v>-1.9999999990432116E-3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 x14ac:dyDescent="0.25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1400.93+110.25</f>
        <v>1511.18</v>
      </c>
      <c r="K11" s="27"/>
      <c r="L11" s="27"/>
      <c r="M11" s="29"/>
      <c r="N11" s="30">
        <f t="shared" si="0"/>
        <v>2022.46</v>
      </c>
      <c r="O11" s="31"/>
      <c r="P11" s="57"/>
      <c r="Q11" s="54">
        <v>0</v>
      </c>
      <c r="R11" s="57">
        <f>+N11*4.9%</f>
        <v>99.100540000000009</v>
      </c>
      <c r="S11" s="57">
        <f>+N11*0.1%</f>
        <v>2.0224600000000001</v>
      </c>
      <c r="T11" s="54"/>
      <c r="U11" s="51"/>
      <c r="V11" s="51"/>
      <c r="W11" s="52"/>
      <c r="X11" s="37"/>
      <c r="Y11" s="30">
        <f t="shared" si="1"/>
        <v>1921.337</v>
      </c>
      <c r="Z11" s="33">
        <f t="shared" si="2"/>
        <v>0</v>
      </c>
      <c r="AA11" s="30">
        <f t="shared" si="3"/>
        <v>1921.337</v>
      </c>
      <c r="AB11" s="34">
        <f t="shared" si="4"/>
        <v>202.24600000000001</v>
      </c>
      <c r="AC11" s="33">
        <f t="shared" si="5"/>
        <v>10.2256</v>
      </c>
      <c r="AD11" s="30">
        <f t="shared" si="6"/>
        <v>2234.9316000000003</v>
      </c>
      <c r="AE11" s="68">
        <v>577.4</v>
      </c>
      <c r="AF11" s="68">
        <v>1343.94</v>
      </c>
      <c r="AG11" s="75">
        <f t="shared" si="7"/>
        <v>3.0000000001564331E-3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 x14ac:dyDescent="0.25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8"/>
      <c r="AF12" s="68"/>
      <c r="AG12" s="75"/>
    </row>
    <row r="13" spans="1:51" ht="16.5" thickBot="1" x14ac:dyDescent="0.3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6005.25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12240.309999999998</v>
      </c>
      <c r="O13" s="44">
        <f t="shared" si="9"/>
        <v>0</v>
      </c>
      <c r="P13" s="44">
        <f t="shared" si="9"/>
        <v>341.33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11247.430999999999</v>
      </c>
      <c r="Z13" s="44">
        <f>SUBTOTAL(9,Z5:Z12)</f>
        <v>508.452</v>
      </c>
      <c r="AA13" s="44">
        <f>SUM(AA7:AA11)</f>
        <v>10738.978999999999</v>
      </c>
      <c r="AB13" s="44">
        <f>SUM(AB7:AB11)</f>
        <v>715.57899999999995</v>
      </c>
      <c r="AC13" s="44">
        <f>SUM(AC7:AC11)</f>
        <v>124.7012</v>
      </c>
      <c r="AD13" s="44">
        <f>SUBTOTAL(9,AD5:AD12)</f>
        <v>13080.590199999999</v>
      </c>
      <c r="AE13" s="69"/>
      <c r="AF13" s="69"/>
      <c r="AG13" s="75"/>
    </row>
    <row r="14" spans="1:51" ht="16.5" thickTop="1" x14ac:dyDescent="0.25">
      <c r="AE14" s="68"/>
      <c r="AF14" s="68"/>
      <c r="AG14" s="75"/>
    </row>
    <row r="15" spans="1:51" x14ac:dyDescent="0.25">
      <c r="A15" s="60" t="s">
        <v>31</v>
      </c>
      <c r="B15" s="60"/>
      <c r="Z15" s="22">
        <f>+Z13-Z14</f>
        <v>508.452</v>
      </c>
      <c r="AE15" s="68"/>
      <c r="AF15" s="68"/>
      <c r="AG15" s="75"/>
    </row>
    <row r="16" spans="1:51" x14ac:dyDescent="0.25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8"/>
      <c r="AF16" s="68"/>
      <c r="AG16" s="75"/>
    </row>
    <row r="17" spans="1:33" x14ac:dyDescent="0.25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8"/>
      <c r="AF17" s="68"/>
      <c r="AG17" s="75">
        <f t="shared" ref="AG8:AG36" si="10">+AE17+AF17-Z17</f>
        <v>0</v>
      </c>
    </row>
    <row r="18" spans="1:33" x14ac:dyDescent="0.25">
      <c r="AD18" s="23">
        <f>SUM(AD16:AD17)</f>
        <v>0</v>
      </c>
      <c r="AE18" s="68"/>
      <c r="AF18" s="68"/>
      <c r="AG18" s="75">
        <f t="shared" si="10"/>
        <v>0</v>
      </c>
    </row>
    <row r="19" spans="1:33" x14ac:dyDescent="0.25">
      <c r="B19" s="45"/>
      <c r="C19" s="45"/>
      <c r="AD19" s="23">
        <f>+AD18*0.16</f>
        <v>0</v>
      </c>
      <c r="AE19" s="68"/>
      <c r="AF19" s="68"/>
      <c r="AG19" s="75">
        <f t="shared" si="10"/>
        <v>0</v>
      </c>
    </row>
    <row r="20" spans="1:33" x14ac:dyDescent="0.25">
      <c r="B20" s="45"/>
      <c r="C20" s="45"/>
      <c r="AD20" s="23">
        <f>+AD18+AD19</f>
        <v>0</v>
      </c>
      <c r="AE20" s="68"/>
      <c r="AF20" s="68"/>
      <c r="AG20" s="75">
        <f t="shared" si="10"/>
        <v>0</v>
      </c>
    </row>
    <row r="21" spans="1:33" x14ac:dyDescent="0.25">
      <c r="B21" s="45"/>
      <c r="C21" s="45"/>
      <c r="AE21" s="68"/>
      <c r="AF21" s="68"/>
      <c r="AG21" s="75">
        <f t="shared" si="10"/>
        <v>0</v>
      </c>
    </row>
    <row r="22" spans="1:33" x14ac:dyDescent="0.25">
      <c r="B22" s="45"/>
      <c r="C22" s="45"/>
      <c r="AD22" s="23">
        <f>+AD15+AD20</f>
        <v>0</v>
      </c>
      <c r="AE22" s="68"/>
      <c r="AF22" s="68"/>
      <c r="AG22" s="75">
        <f t="shared" si="10"/>
        <v>0</v>
      </c>
    </row>
    <row r="23" spans="1:33" x14ac:dyDescent="0.25">
      <c r="AE23" s="68"/>
      <c r="AF23" s="68"/>
      <c r="AG23" s="75">
        <f t="shared" si="10"/>
        <v>0</v>
      </c>
    </row>
    <row r="24" spans="1:33" x14ac:dyDescent="0.25">
      <c r="AE24" s="68"/>
      <c r="AF24" s="68"/>
      <c r="AG24" s="75">
        <f t="shared" si="10"/>
        <v>0</v>
      </c>
    </row>
    <row r="25" spans="1:33" x14ac:dyDescent="0.25">
      <c r="AE25" s="68"/>
      <c r="AF25" s="68"/>
      <c r="AG25" s="75">
        <f t="shared" si="10"/>
        <v>0</v>
      </c>
    </row>
    <row r="26" spans="1:33" x14ac:dyDescent="0.25">
      <c r="AE26" s="68"/>
      <c r="AF26" s="68"/>
      <c r="AG26" s="75">
        <f t="shared" si="10"/>
        <v>0</v>
      </c>
    </row>
    <row r="27" spans="1:33" x14ac:dyDescent="0.25">
      <c r="AE27" s="68"/>
      <c r="AF27" s="68"/>
      <c r="AG27" s="75">
        <f t="shared" si="10"/>
        <v>0</v>
      </c>
    </row>
    <row r="28" spans="1:33" x14ac:dyDescent="0.25">
      <c r="AE28" s="68"/>
      <c r="AF28" s="68"/>
      <c r="AG28" s="75">
        <f t="shared" si="10"/>
        <v>0</v>
      </c>
    </row>
    <row r="29" spans="1:33" x14ac:dyDescent="0.25">
      <c r="B29" s="22"/>
      <c r="AE29" s="68"/>
      <c r="AF29" s="68"/>
      <c r="AG29" s="75">
        <f t="shared" si="10"/>
        <v>0</v>
      </c>
    </row>
    <row r="30" spans="1:33" x14ac:dyDescent="0.25">
      <c r="B30" s="22"/>
      <c r="AE30" s="68"/>
      <c r="AF30" s="68"/>
      <c r="AG30" s="75">
        <f t="shared" si="10"/>
        <v>0</v>
      </c>
    </row>
    <row r="31" spans="1:33" x14ac:dyDescent="0.25">
      <c r="B31" s="22"/>
      <c r="AE31" s="68"/>
      <c r="AF31" s="68"/>
      <c r="AG31" s="75">
        <f t="shared" si="10"/>
        <v>0</v>
      </c>
    </row>
    <row r="32" spans="1:33" x14ac:dyDescent="0.25">
      <c r="B32" s="22"/>
      <c r="AE32" s="68"/>
      <c r="AF32" s="68"/>
      <c r="AG32" s="75">
        <f t="shared" si="10"/>
        <v>0</v>
      </c>
    </row>
    <row r="33" spans="2:33" x14ac:dyDescent="0.25">
      <c r="B33" s="22"/>
      <c r="AE33" s="68"/>
      <c r="AF33" s="68"/>
      <c r="AG33" s="75">
        <f t="shared" si="10"/>
        <v>0</v>
      </c>
    </row>
    <row r="34" spans="2:33" x14ac:dyDescent="0.25">
      <c r="B34" s="22"/>
      <c r="AE34" s="69"/>
      <c r="AF34" s="69"/>
      <c r="AG34" s="75">
        <f t="shared" si="10"/>
        <v>0</v>
      </c>
    </row>
    <row r="35" spans="2:33" x14ac:dyDescent="0.25">
      <c r="AE35" s="68"/>
      <c r="AF35" s="68"/>
      <c r="AG35" s="75">
        <f t="shared" si="10"/>
        <v>0</v>
      </c>
    </row>
    <row r="36" spans="2:33" x14ac:dyDescent="0.25">
      <c r="AE36" s="68"/>
      <c r="AF36" s="68"/>
      <c r="AG36" s="75">
        <f t="shared" si="10"/>
        <v>0</v>
      </c>
    </row>
    <row r="37" spans="2:33" x14ac:dyDescent="0.25">
      <c r="AE37" s="68"/>
      <c r="AF37" s="68"/>
      <c r="AG37" s="75">
        <f t="shared" ref="AG37:AG46" si="11">+AD37-AE37-AF37</f>
        <v>0</v>
      </c>
    </row>
    <row r="38" spans="2:33" x14ac:dyDescent="0.25">
      <c r="AE38" s="68"/>
      <c r="AF38" s="68"/>
      <c r="AG38" s="75">
        <f t="shared" si="11"/>
        <v>0</v>
      </c>
    </row>
    <row r="39" spans="2:33" x14ac:dyDescent="0.25">
      <c r="AE39" s="68"/>
      <c r="AF39" s="68"/>
      <c r="AG39" s="75">
        <f t="shared" si="11"/>
        <v>0</v>
      </c>
    </row>
    <row r="40" spans="2:33" x14ac:dyDescent="0.25">
      <c r="AE40" s="68"/>
      <c r="AF40" s="68"/>
      <c r="AG40" s="75">
        <f t="shared" si="11"/>
        <v>0</v>
      </c>
    </row>
    <row r="41" spans="2:33" x14ac:dyDescent="0.25">
      <c r="AE41" s="68"/>
      <c r="AF41" s="68"/>
      <c r="AG41" s="75">
        <f t="shared" si="11"/>
        <v>0</v>
      </c>
    </row>
    <row r="42" spans="2:33" x14ac:dyDescent="0.25">
      <c r="AE42" s="68"/>
      <c r="AF42" s="68"/>
      <c r="AG42" s="75">
        <f t="shared" si="11"/>
        <v>0</v>
      </c>
    </row>
    <row r="43" spans="2:33" x14ac:dyDescent="0.25">
      <c r="AE43" s="68"/>
      <c r="AF43" s="68"/>
      <c r="AG43" s="75">
        <f t="shared" si="11"/>
        <v>0</v>
      </c>
    </row>
    <row r="44" spans="2:33" x14ac:dyDescent="0.25">
      <c r="AE44" s="68"/>
      <c r="AF44" s="68"/>
      <c r="AG44" s="75">
        <f t="shared" si="11"/>
        <v>0</v>
      </c>
    </row>
    <row r="45" spans="2:33" x14ac:dyDescent="0.25">
      <c r="AE45" s="69"/>
      <c r="AF45" s="69"/>
      <c r="AG45" s="76"/>
    </row>
    <row r="46" spans="2:33" x14ac:dyDescent="0.25">
      <c r="AE46" s="68"/>
      <c r="AF46" s="68"/>
      <c r="AG46" s="75">
        <f>+AD46-AE46-AF46</f>
        <v>0</v>
      </c>
    </row>
    <row r="47" spans="2:33" x14ac:dyDescent="0.25">
      <c r="AE47" s="68"/>
      <c r="AF47" s="68"/>
      <c r="AG47" s="75">
        <f>+AD47-AE47-AF47</f>
        <v>0</v>
      </c>
    </row>
    <row r="48" spans="2:33" x14ac:dyDescent="0.25">
      <c r="AE48" s="68"/>
      <c r="AF48" s="68"/>
      <c r="AG48" s="75">
        <f>+AD48-AE48-AF48</f>
        <v>0</v>
      </c>
    </row>
    <row r="49" spans="31:33" x14ac:dyDescent="0.25">
      <c r="AE49" s="69"/>
      <c r="AF49" s="69"/>
      <c r="AG49" s="76"/>
    </row>
    <row r="50" spans="31:33" x14ac:dyDescent="0.25">
      <c r="AE50" s="68"/>
      <c r="AF50" s="68"/>
      <c r="AG50" s="75">
        <f t="shared" ref="AG50:AG67" si="12">+AD50-AE50-AF50</f>
        <v>0</v>
      </c>
    </row>
    <row r="51" spans="31:33" x14ac:dyDescent="0.25">
      <c r="AE51" s="68"/>
      <c r="AF51" s="68"/>
      <c r="AG51" s="75">
        <f t="shared" si="12"/>
        <v>0</v>
      </c>
    </row>
    <row r="52" spans="31:33" x14ac:dyDescent="0.25">
      <c r="AE52" s="68"/>
      <c r="AF52" s="68"/>
      <c r="AG52" s="75">
        <f t="shared" si="12"/>
        <v>0</v>
      </c>
    </row>
    <row r="53" spans="31:33" x14ac:dyDescent="0.25">
      <c r="AE53" s="68"/>
      <c r="AF53" s="68"/>
      <c r="AG53" s="75">
        <f t="shared" si="12"/>
        <v>0</v>
      </c>
    </row>
    <row r="54" spans="31:33" x14ac:dyDescent="0.25">
      <c r="AE54" s="68"/>
      <c r="AF54" s="68"/>
      <c r="AG54" s="75">
        <f t="shared" si="12"/>
        <v>0</v>
      </c>
    </row>
    <row r="55" spans="31:33" x14ac:dyDescent="0.25">
      <c r="AE55" s="68"/>
      <c r="AF55" s="68"/>
      <c r="AG55" s="75">
        <f t="shared" si="12"/>
        <v>0</v>
      </c>
    </row>
    <row r="56" spans="31:33" x14ac:dyDescent="0.25">
      <c r="AE56" s="68"/>
      <c r="AF56" s="68"/>
      <c r="AG56" s="75">
        <f t="shared" si="12"/>
        <v>0</v>
      </c>
    </row>
    <row r="57" spans="31:33" x14ac:dyDescent="0.25">
      <c r="AE57" s="68"/>
      <c r="AF57" s="68"/>
      <c r="AG57" s="75">
        <f t="shared" si="12"/>
        <v>0</v>
      </c>
    </row>
    <row r="58" spans="31:33" x14ac:dyDescent="0.25">
      <c r="AE58" s="68"/>
      <c r="AF58" s="68"/>
      <c r="AG58" s="75">
        <f t="shared" si="12"/>
        <v>0</v>
      </c>
    </row>
    <row r="59" spans="31:33" x14ac:dyDescent="0.25">
      <c r="AE59" s="68"/>
      <c r="AF59" s="68"/>
      <c r="AG59" s="75">
        <f t="shared" si="12"/>
        <v>0</v>
      </c>
    </row>
    <row r="60" spans="31:33" x14ac:dyDescent="0.25">
      <c r="AE60" s="68"/>
      <c r="AF60" s="68"/>
      <c r="AG60" s="75">
        <f t="shared" si="12"/>
        <v>0</v>
      </c>
    </row>
    <row r="61" spans="31:33" x14ac:dyDescent="0.25">
      <c r="AE61" s="68"/>
      <c r="AF61" s="68"/>
      <c r="AG61" s="75">
        <f t="shared" si="12"/>
        <v>0</v>
      </c>
    </row>
    <row r="62" spans="31:33" x14ac:dyDescent="0.25">
      <c r="AE62" s="68"/>
      <c r="AF62" s="68"/>
      <c r="AG62" s="75">
        <f t="shared" si="12"/>
        <v>0</v>
      </c>
    </row>
    <row r="63" spans="31:33" x14ac:dyDescent="0.25">
      <c r="AE63" s="68"/>
      <c r="AF63" s="68"/>
      <c r="AG63" s="75">
        <f t="shared" si="12"/>
        <v>0</v>
      </c>
    </row>
    <row r="64" spans="31:33" x14ac:dyDescent="0.25">
      <c r="AE64" s="68"/>
      <c r="AF64" s="68"/>
      <c r="AG64" s="75">
        <f t="shared" si="12"/>
        <v>0</v>
      </c>
    </row>
    <row r="65" spans="31:33" x14ac:dyDescent="0.25">
      <c r="AE65" s="68"/>
      <c r="AF65" s="68"/>
      <c r="AG65" s="75">
        <f t="shared" si="12"/>
        <v>0</v>
      </c>
    </row>
    <row r="66" spans="31:33" x14ac:dyDescent="0.25">
      <c r="AE66" s="68"/>
      <c r="AF66" s="68"/>
      <c r="AG66" s="75">
        <f t="shared" si="12"/>
        <v>0</v>
      </c>
    </row>
    <row r="67" spans="31:33" x14ac:dyDescent="0.25">
      <c r="AE67" s="68"/>
      <c r="AF67" s="68"/>
      <c r="AG67" s="75">
        <f t="shared" si="12"/>
        <v>0</v>
      </c>
    </row>
    <row r="68" spans="31:33" x14ac:dyDescent="0.25">
      <c r="AE68" s="69"/>
      <c r="AF68" s="69"/>
      <c r="AG68" s="76"/>
    </row>
    <row r="69" spans="31:33" x14ac:dyDescent="0.25">
      <c r="AE69" s="68"/>
      <c r="AF69" s="68"/>
      <c r="AG69" s="75">
        <f t="shared" ref="AG69:AG77" si="13">+AD69-AE69-AF69</f>
        <v>0</v>
      </c>
    </row>
    <row r="70" spans="31:33" x14ac:dyDescent="0.25">
      <c r="AE70" s="68"/>
      <c r="AF70" s="68"/>
      <c r="AG70" s="75">
        <f t="shared" si="13"/>
        <v>0</v>
      </c>
    </row>
    <row r="71" spans="31:33" x14ac:dyDescent="0.25">
      <c r="AE71" s="68"/>
      <c r="AF71" s="68"/>
      <c r="AG71" s="75">
        <f t="shared" si="13"/>
        <v>0</v>
      </c>
    </row>
    <row r="72" spans="31:33" x14ac:dyDescent="0.25">
      <c r="AE72" s="68"/>
      <c r="AF72" s="68"/>
      <c r="AG72" s="75">
        <f t="shared" si="13"/>
        <v>0</v>
      </c>
    </row>
    <row r="73" spans="31:33" x14ac:dyDescent="0.25">
      <c r="AE73" s="68"/>
      <c r="AF73" s="68"/>
      <c r="AG73" s="75">
        <f t="shared" si="13"/>
        <v>0</v>
      </c>
    </row>
    <row r="74" spans="31:33" x14ac:dyDescent="0.25">
      <c r="AE74" s="68"/>
      <c r="AF74" s="68"/>
      <c r="AG74" s="75">
        <f t="shared" si="13"/>
        <v>0</v>
      </c>
    </row>
    <row r="75" spans="31:33" x14ac:dyDescent="0.25">
      <c r="AE75" s="68"/>
      <c r="AF75" s="68"/>
      <c r="AG75" s="75">
        <f t="shared" si="13"/>
        <v>0</v>
      </c>
    </row>
    <row r="76" spans="31:33" x14ac:dyDescent="0.25">
      <c r="AE76" s="68"/>
      <c r="AF76" s="68"/>
      <c r="AG76" s="75">
        <f t="shared" si="13"/>
        <v>0</v>
      </c>
    </row>
    <row r="77" spans="31:33" x14ac:dyDescent="0.25">
      <c r="AE77" s="68"/>
      <c r="AF77" s="68"/>
      <c r="AG77" s="75">
        <f t="shared" si="13"/>
        <v>0</v>
      </c>
    </row>
    <row r="78" spans="31:33" x14ac:dyDescent="0.25">
      <c r="AE78" s="69"/>
      <c r="AF78" s="69"/>
      <c r="AG78" s="76"/>
    </row>
    <row r="79" spans="31:33" x14ac:dyDescent="0.25">
      <c r="AE79" s="68"/>
      <c r="AF79" s="68"/>
      <c r="AG79" s="75">
        <f t="shared" ref="AG79:AG90" si="14">+AD79-AE79-AF79</f>
        <v>0</v>
      </c>
    </row>
    <row r="80" spans="31:33" x14ac:dyDescent="0.25">
      <c r="AE80" s="68"/>
      <c r="AF80" s="68"/>
      <c r="AG80" s="75">
        <f t="shared" si="14"/>
        <v>0</v>
      </c>
    </row>
    <row r="81" spans="31:33" x14ac:dyDescent="0.25">
      <c r="AE81" s="68"/>
      <c r="AF81" s="68"/>
      <c r="AG81" s="75">
        <f t="shared" si="14"/>
        <v>0</v>
      </c>
    </row>
    <row r="82" spans="31:33" x14ac:dyDescent="0.25">
      <c r="AE82" s="68"/>
      <c r="AF82" s="68"/>
      <c r="AG82" s="75">
        <f t="shared" si="14"/>
        <v>0</v>
      </c>
    </row>
    <row r="83" spans="31:33" x14ac:dyDescent="0.25">
      <c r="AE83" s="68"/>
      <c r="AF83" s="68"/>
      <c r="AG83" s="75">
        <f t="shared" si="14"/>
        <v>0</v>
      </c>
    </row>
    <row r="84" spans="31:33" x14ac:dyDescent="0.25">
      <c r="AE84" s="68"/>
      <c r="AF84" s="68"/>
      <c r="AG84" s="75">
        <f t="shared" si="14"/>
        <v>0</v>
      </c>
    </row>
    <row r="85" spans="31:33" x14ac:dyDescent="0.25">
      <c r="AE85" s="68"/>
      <c r="AF85" s="68"/>
      <c r="AG85" s="75">
        <f t="shared" si="14"/>
        <v>0</v>
      </c>
    </row>
    <row r="86" spans="31:33" x14ac:dyDescent="0.25">
      <c r="AE86" s="68"/>
      <c r="AF86" s="68"/>
      <c r="AG86" s="75">
        <f t="shared" si="14"/>
        <v>0</v>
      </c>
    </row>
    <row r="87" spans="31:33" x14ac:dyDescent="0.25">
      <c r="AE87" s="68"/>
      <c r="AF87" s="68"/>
      <c r="AG87" s="75">
        <f t="shared" si="14"/>
        <v>0</v>
      </c>
    </row>
    <row r="88" spans="31:33" x14ac:dyDescent="0.25">
      <c r="AE88" s="68"/>
      <c r="AF88" s="68"/>
      <c r="AG88" s="75">
        <f t="shared" si="14"/>
        <v>0</v>
      </c>
    </row>
    <row r="89" spans="31:33" x14ac:dyDescent="0.25">
      <c r="AE89" s="68"/>
      <c r="AF89" s="68"/>
      <c r="AG89" s="75">
        <f t="shared" si="14"/>
        <v>0</v>
      </c>
    </row>
    <row r="90" spans="31:33" x14ac:dyDescent="0.25">
      <c r="AE90" s="68"/>
      <c r="AF90" s="68"/>
      <c r="AG90" s="75">
        <f t="shared" si="14"/>
        <v>0</v>
      </c>
    </row>
    <row r="91" spans="31:33" x14ac:dyDescent="0.25">
      <c r="AE91" s="68"/>
      <c r="AF91" s="68"/>
      <c r="AG91" s="68"/>
    </row>
    <row r="92" spans="31:33" x14ac:dyDescent="0.25">
      <c r="AE92" s="68"/>
      <c r="AF92" s="68"/>
      <c r="AG92" s="68"/>
    </row>
    <row r="93" spans="31:33" x14ac:dyDescent="0.25">
      <c r="AE93" s="68"/>
      <c r="AF93" s="68"/>
      <c r="AG93" s="68"/>
    </row>
    <row r="94" spans="31:33" x14ac:dyDescent="0.25">
      <c r="AE94" s="68"/>
      <c r="AF94" s="68"/>
      <c r="AG94" s="68"/>
    </row>
    <row r="95" spans="31:33" x14ac:dyDescent="0.25">
      <c r="AE95" s="68"/>
      <c r="AF95" s="68"/>
      <c r="AG95" s="68"/>
    </row>
    <row r="96" spans="31:33" ht="16.5" thickBot="1" x14ac:dyDescent="0.3">
      <c r="AE96" s="70">
        <f t="shared" ref="AE96:AG96" si="15">SUM(AE7:AE95)</f>
        <v>2887</v>
      </c>
      <c r="AF96" s="70">
        <f t="shared" si="15"/>
        <v>7851.98</v>
      </c>
      <c r="AG96" s="70">
        <f t="shared" si="15"/>
        <v>1.0000000011132215E-3</v>
      </c>
    </row>
    <row r="97" spans="31:33" ht="16.5" thickTop="1" x14ac:dyDescent="0.25">
      <c r="AE97" s="71"/>
      <c r="AF97" s="71"/>
      <c r="AG97" s="71"/>
    </row>
    <row r="98" spans="31:33" x14ac:dyDescent="0.25">
      <c r="AE98" s="71"/>
      <c r="AF98" s="71"/>
      <c r="AG98" s="71"/>
    </row>
    <row r="99" spans="31:33" x14ac:dyDescent="0.25">
      <c r="AE99" s="72" t="e">
        <f>+X99+#REF!+AD99</f>
        <v>#REF!</v>
      </c>
      <c r="AF99" s="72" t="e">
        <f>+Y99+AD99+AE99</f>
        <v>#REF!</v>
      </c>
      <c r="AG99" s="72" t="e">
        <f>+Z99+AE99+AF99</f>
        <v>#REF!</v>
      </c>
    </row>
    <row r="100" spans="31:33" x14ac:dyDescent="0.25">
      <c r="AE100" s="72" t="e">
        <f>+X100+#REF!+AD100</f>
        <v>#REF!</v>
      </c>
      <c r="AF100" s="72" t="e">
        <f>+Y100+AD100+AE100</f>
        <v>#REF!</v>
      </c>
      <c r="AG100" s="72" t="e">
        <f>+Z100+AE100+AF100</f>
        <v>#REF!</v>
      </c>
    </row>
  </sheetData>
  <sheetProtection selectLockedCells="1" selectUnlockedCells="1"/>
  <autoFilter ref="A6:AY6">
    <sortState ref="A8:AX82">
      <sortCondition ref="B6"/>
    </sortState>
  </autoFilter>
  <mergeCells count="25"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 x14ac:dyDescent="0.2"/>
  <cols>
    <col min="1" max="1" width="35" customWidth="1"/>
  </cols>
  <sheetData>
    <row r="6" spans="1:3" x14ac:dyDescent="0.2">
      <c r="A6" t="s">
        <v>44</v>
      </c>
    </row>
    <row r="7" spans="1:3" x14ac:dyDescent="0.2">
      <c r="B7" t="s">
        <v>43</v>
      </c>
      <c r="C7" t="s">
        <v>42</v>
      </c>
    </row>
    <row r="8" spans="1:3" x14ac:dyDescent="0.2">
      <c r="A8" t="s">
        <v>40</v>
      </c>
      <c r="B8" s="4">
        <v>14667.23</v>
      </c>
      <c r="C8" s="4">
        <f>+B8/24</f>
        <v>611.13458333333335</v>
      </c>
    </row>
    <row r="9" spans="1:3" x14ac:dyDescent="0.2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 x14ac:dyDescent="0.2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 x14ac:dyDescent="0.3">
      <c r="A1" s="1" t="s">
        <v>22</v>
      </c>
      <c r="B1" s="1"/>
    </row>
    <row r="2" spans="1:7" ht="18" x14ac:dyDescent="0.25">
      <c r="A2" s="2" t="s">
        <v>23</v>
      </c>
      <c r="B2" s="2"/>
    </row>
    <row r="3" spans="1:7" ht="15" x14ac:dyDescent="0.2">
      <c r="A3" s="3" t="s">
        <v>45</v>
      </c>
      <c r="B3" s="3"/>
    </row>
    <row r="5" spans="1:7" x14ac:dyDescent="0.2">
      <c r="C5" s="4">
        <v>73.400000000000006</v>
      </c>
      <c r="D5" s="11" t="s">
        <v>51</v>
      </c>
    </row>
    <row r="6" spans="1:7" ht="15" x14ac:dyDescent="0.2">
      <c r="A6" s="5" t="s">
        <v>5</v>
      </c>
      <c r="B6" s="5" t="s">
        <v>48</v>
      </c>
      <c r="C6" s="6" t="s">
        <v>46</v>
      </c>
      <c r="G6" s="4">
        <v>316.81</v>
      </c>
    </row>
    <row r="7" spans="1:7" ht="15" x14ac:dyDescent="0.2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 x14ac:dyDescent="0.2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 x14ac:dyDescent="0.2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 x14ac:dyDescent="0.2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 x14ac:dyDescent="0.2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 x14ac:dyDescent="0.2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 x14ac:dyDescent="0.2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 x14ac:dyDescent="0.2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 x14ac:dyDescent="0.2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 x14ac:dyDescent="0.2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 x14ac:dyDescent="0.2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 x14ac:dyDescent="0.2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 x14ac:dyDescent="0.2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 x14ac:dyDescent="0.2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 x14ac:dyDescent="0.2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 x14ac:dyDescent="0.2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 x14ac:dyDescent="0.2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 x14ac:dyDescent="0.2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 x14ac:dyDescent="0.2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 x14ac:dyDescent="0.2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 x14ac:dyDescent="0.2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contabilidad qm</cp:lastModifiedBy>
  <cp:lastPrinted>2016-02-12T20:59:22Z</cp:lastPrinted>
  <dcterms:created xsi:type="dcterms:W3CDTF">2015-07-23T15:19:36Z</dcterms:created>
  <dcterms:modified xsi:type="dcterms:W3CDTF">2016-02-20T17:10:38Z</dcterms:modified>
</cp:coreProperties>
</file>