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31.107.8.54\g$\Grupo LMJS\NOMINA\NOMINA 2016\TALLER\OPERARIOS\"/>
    </mc:Choice>
  </mc:AlternateContent>
  <bookViews>
    <workbookView xWindow="0" yWindow="0" windowWidth="28800" windowHeight="12045" tabRatio="597" activeTab="1"/>
  </bookViews>
  <sheets>
    <sheet name="consulta" sheetId="26" r:id="rId1"/>
    <sheet name="Operador" sheetId="20" r:id="rId2"/>
    <sheet name="Tabulador" sheetId="18" r:id="rId3"/>
    <sheet name="hora operarios" sheetId="14" r:id="rId4"/>
    <sheet name="Hoja1" sheetId="27" r:id="rId5"/>
  </sheets>
  <definedNames>
    <definedName name="_xlnm._FilterDatabase" localSheetId="3" hidden="1">'hora operarios'!#REF!</definedName>
    <definedName name="_xlnm.Print_Area" localSheetId="3">'hora operarios'!#REF!</definedName>
    <definedName name="_xlnm.Print_Area" localSheetId="1">Operador!$A$1:$S$47</definedName>
  </definedNames>
  <calcPr calcId="152511"/>
</workbook>
</file>

<file path=xl/calcChain.xml><?xml version="1.0" encoding="utf-8"?>
<calcChain xmlns="http://schemas.openxmlformats.org/spreadsheetml/2006/main">
  <c r="A100" i="20" l="1"/>
  <c r="B100" i="20" s="1"/>
  <c r="A99" i="20"/>
  <c r="D99" i="20" s="1"/>
  <c r="A98" i="20"/>
  <c r="B98" i="20" s="1"/>
  <c r="A97" i="20"/>
  <c r="D97" i="20" s="1"/>
  <c r="A96" i="20"/>
  <c r="B96" i="20" s="1"/>
  <c r="D100" i="20" l="1"/>
  <c r="G98" i="20"/>
  <c r="F98" i="20" s="1"/>
  <c r="M98" i="20" s="1"/>
  <c r="G100" i="20"/>
  <c r="F100" i="20" s="1"/>
  <c r="M100" i="20" s="1"/>
  <c r="C96" i="20"/>
  <c r="D96" i="20"/>
  <c r="C98" i="20"/>
  <c r="G96" i="20"/>
  <c r="F96" i="20" s="1"/>
  <c r="Q96" i="20" s="1"/>
  <c r="D98" i="20"/>
  <c r="C100" i="20"/>
  <c r="Q98" i="20"/>
  <c r="Q100" i="20"/>
  <c r="E97" i="20"/>
  <c r="E99" i="20"/>
  <c r="B99" i="20"/>
  <c r="E100" i="20"/>
  <c r="B97" i="20"/>
  <c r="E96" i="20"/>
  <c r="C97" i="20"/>
  <c r="G97" i="20"/>
  <c r="F97" i="20" s="1"/>
  <c r="E98" i="20"/>
  <c r="C99" i="20"/>
  <c r="G99" i="20"/>
  <c r="F99" i="20" s="1"/>
  <c r="A95" i="20"/>
  <c r="G95" i="20" s="1"/>
  <c r="F95" i="20" s="1"/>
  <c r="M95" i="20" s="1"/>
  <c r="A94" i="20"/>
  <c r="G94" i="20" s="1"/>
  <c r="F94" i="20" s="1"/>
  <c r="A93" i="20"/>
  <c r="G93" i="20" s="1"/>
  <c r="F93" i="20" s="1"/>
  <c r="Q93" i="20" s="1"/>
  <c r="A92" i="20"/>
  <c r="A91" i="20"/>
  <c r="B91" i="20" s="1"/>
  <c r="A90" i="20"/>
  <c r="A89" i="20"/>
  <c r="B89" i="20" s="1"/>
  <c r="A88" i="20"/>
  <c r="C88" i="20" s="1"/>
  <c r="A87" i="20"/>
  <c r="G87" i="20" s="1"/>
  <c r="F87" i="20" s="1"/>
  <c r="M87" i="20" s="1"/>
  <c r="A86" i="20"/>
  <c r="G86" i="20" s="1"/>
  <c r="F86" i="20" s="1"/>
  <c r="A85" i="20"/>
  <c r="D85" i="20" s="1"/>
  <c r="A84" i="20"/>
  <c r="A83" i="20"/>
  <c r="G83" i="20" s="1"/>
  <c r="F83" i="20" s="1"/>
  <c r="A82" i="20"/>
  <c r="G82" i="20" s="1"/>
  <c r="F82" i="20" s="1"/>
  <c r="Q82" i="20" s="1"/>
  <c r="A81" i="20"/>
  <c r="C81" i="20" s="1"/>
  <c r="A80" i="20"/>
  <c r="E80" i="20" s="1"/>
  <c r="A79" i="20"/>
  <c r="D79" i="20" s="1"/>
  <c r="A78" i="20"/>
  <c r="C78" i="20" s="1"/>
  <c r="A77" i="20"/>
  <c r="G77" i="20" s="1"/>
  <c r="F77" i="20" s="1"/>
  <c r="M77" i="20" s="1"/>
  <c r="A76" i="20"/>
  <c r="G76" i="20" s="1"/>
  <c r="F76" i="20" s="1"/>
  <c r="M76" i="20" s="1"/>
  <c r="A75" i="20"/>
  <c r="C75" i="20" s="1"/>
  <c r="A74" i="20"/>
  <c r="G74" i="20" s="1"/>
  <c r="F74" i="20" s="1"/>
  <c r="M74" i="20" s="1"/>
  <c r="A73" i="20"/>
  <c r="C73" i="20" s="1"/>
  <c r="A72" i="20"/>
  <c r="B72" i="20" s="1"/>
  <c r="A71" i="20"/>
  <c r="E71" i="20" s="1"/>
  <c r="A70" i="20"/>
  <c r="B70" i="20" s="1"/>
  <c r="A69" i="20"/>
  <c r="G69" i="20" s="1"/>
  <c r="F69" i="20" s="1"/>
  <c r="A68" i="20"/>
  <c r="C68" i="20" s="1"/>
  <c r="A67" i="20"/>
  <c r="G67" i="20" s="1"/>
  <c r="F67" i="20" s="1"/>
  <c r="Q67" i="20" s="1"/>
  <c r="A66" i="20"/>
  <c r="G66" i="20" s="1"/>
  <c r="F66" i="20" s="1"/>
  <c r="M66" i="20" s="1"/>
  <c r="A65" i="20"/>
  <c r="B65" i="20" s="1"/>
  <c r="A64" i="20"/>
  <c r="G64" i="20" s="1"/>
  <c r="F64" i="20" s="1"/>
  <c r="Q64" i="20" s="1"/>
  <c r="A63" i="20"/>
  <c r="E63" i="20" s="1"/>
  <c r="A62" i="20"/>
  <c r="C62" i="20" s="1"/>
  <c r="A61" i="20"/>
  <c r="C61" i="20" s="1"/>
  <c r="A60" i="20"/>
  <c r="G60" i="20" s="1"/>
  <c r="F60" i="20" s="1"/>
  <c r="A59" i="20"/>
  <c r="B59" i="20" s="1"/>
  <c r="A58" i="20"/>
  <c r="D58" i="20" s="1"/>
  <c r="A57" i="20"/>
  <c r="B57" i="20" s="1"/>
  <c r="A56" i="20"/>
  <c r="G56" i="20" s="1"/>
  <c r="F56" i="20" s="1"/>
  <c r="A55" i="20"/>
  <c r="B55" i="20" s="1"/>
  <c r="A54" i="20"/>
  <c r="C54" i="20" s="1"/>
  <c r="A53" i="20"/>
  <c r="B53" i="20" s="1"/>
  <c r="A52" i="20"/>
  <c r="G52" i="20" s="1"/>
  <c r="F52" i="20" s="1"/>
  <c r="A51" i="20"/>
  <c r="E51" i="20" s="1"/>
  <c r="A50" i="20"/>
  <c r="B50" i="20" s="1"/>
  <c r="A49" i="20"/>
  <c r="G49" i="20" s="1"/>
  <c r="F49" i="20" s="1"/>
  <c r="A48" i="20"/>
  <c r="G48" i="20" s="1"/>
  <c r="F48" i="20" s="1"/>
  <c r="M48" i="20" s="1"/>
  <c r="A47" i="20"/>
  <c r="G47" i="20" s="1"/>
  <c r="F47" i="20" s="1"/>
  <c r="M47" i="20" s="1"/>
  <c r="A46" i="20"/>
  <c r="G46" i="20" s="1"/>
  <c r="F46" i="20" s="1"/>
  <c r="A45" i="20"/>
  <c r="G45" i="20" s="1"/>
  <c r="F45" i="20" s="1"/>
  <c r="A44" i="20"/>
  <c r="G44" i="20" s="1"/>
  <c r="F44" i="20" s="1"/>
  <c r="A43" i="20"/>
  <c r="D43" i="20" s="1"/>
  <c r="A42" i="20"/>
  <c r="C42" i="20" s="1"/>
  <c r="A41" i="20"/>
  <c r="G41" i="20" s="1"/>
  <c r="F41" i="20" s="1"/>
  <c r="A40" i="20"/>
  <c r="E40" i="20" s="1"/>
  <c r="A39" i="20"/>
  <c r="G39" i="20" s="1"/>
  <c r="F39" i="20" s="1"/>
  <c r="A38" i="20"/>
  <c r="C38" i="20" s="1"/>
  <c r="A37" i="20"/>
  <c r="A36" i="20"/>
  <c r="G36" i="20" s="1"/>
  <c r="F36" i="20" s="1"/>
  <c r="A35" i="20"/>
  <c r="A34" i="20"/>
  <c r="A33" i="20"/>
  <c r="E33" i="20" s="1"/>
  <c r="A32" i="20"/>
  <c r="A31" i="20"/>
  <c r="A30" i="20"/>
  <c r="A29" i="20"/>
  <c r="C29" i="20" s="1"/>
  <c r="A28" i="20"/>
  <c r="G28" i="20" s="1"/>
  <c r="F28" i="20" s="1"/>
  <c r="A27" i="20"/>
  <c r="A26" i="20"/>
  <c r="B26" i="20" s="1"/>
  <c r="A25" i="20"/>
  <c r="G25" i="20" s="1"/>
  <c r="F25" i="20" s="1"/>
  <c r="A24" i="20"/>
  <c r="E24" i="20" s="1"/>
  <c r="A23" i="20"/>
  <c r="G23" i="20" s="1"/>
  <c r="F23" i="20" s="1"/>
  <c r="A22" i="20"/>
  <c r="C22" i="20" s="1"/>
  <c r="A21" i="20"/>
  <c r="D21" i="20" s="1"/>
  <c r="A20" i="20"/>
  <c r="E20" i="20" s="1"/>
  <c r="A19" i="20"/>
  <c r="E19" i="20" s="1"/>
  <c r="A18" i="20"/>
  <c r="A17" i="20"/>
  <c r="A16" i="20"/>
  <c r="E16" i="20" s="1"/>
  <c r="A15" i="20"/>
  <c r="E15" i="20" s="1"/>
  <c r="A14" i="20"/>
  <c r="C14" i="20" s="1"/>
  <c r="A13" i="20"/>
  <c r="C13" i="20" s="1"/>
  <c r="A12" i="20"/>
  <c r="A11" i="20"/>
  <c r="E11" i="20" s="1"/>
  <c r="A10" i="20"/>
  <c r="E10" i="20" s="1"/>
  <c r="A9" i="20"/>
  <c r="A8" i="20"/>
  <c r="D8" i="20" s="1"/>
  <c r="A7" i="20"/>
  <c r="A6" i="20"/>
  <c r="D6" i="20" s="1"/>
  <c r="A5" i="20"/>
  <c r="G5" i="20" s="1"/>
  <c r="F5" i="20" s="1"/>
  <c r="A4" i="20"/>
  <c r="A3" i="20"/>
  <c r="D3" i="20" s="1"/>
  <c r="B67" i="20"/>
  <c r="D45" i="20"/>
  <c r="C48" i="20"/>
  <c r="E81" i="20" l="1"/>
  <c r="B60" i="20"/>
  <c r="C55" i="20"/>
  <c r="C94" i="20"/>
  <c r="E87" i="20"/>
  <c r="P87" i="20" s="1"/>
  <c r="C79" i="20"/>
  <c r="D50" i="20"/>
  <c r="E58" i="20"/>
  <c r="D95" i="20"/>
  <c r="E43" i="20"/>
  <c r="D57" i="20"/>
  <c r="C91" i="20"/>
  <c r="B61" i="20"/>
  <c r="C51" i="20"/>
  <c r="E59" i="20"/>
  <c r="O59" i="20" s="1"/>
  <c r="D73" i="20"/>
  <c r="D91" i="20"/>
  <c r="B95" i="20"/>
  <c r="G88" i="20"/>
  <c r="F88" i="20" s="1"/>
  <c r="Q88" i="20" s="1"/>
  <c r="E76" i="20"/>
  <c r="P76" i="20" s="1"/>
  <c r="B73" i="20"/>
  <c r="E64" i="20"/>
  <c r="D76" i="20"/>
  <c r="B52" i="20"/>
  <c r="E48" i="20"/>
  <c r="H3" i="20" s="1"/>
  <c r="D89" i="20"/>
  <c r="D48" i="20"/>
  <c r="C60" i="20"/>
  <c r="D60" i="20"/>
  <c r="E82" i="20"/>
  <c r="C33" i="20"/>
  <c r="M96" i="20"/>
  <c r="P96" i="20" s="1"/>
  <c r="G42" i="20"/>
  <c r="F42" i="20" s="1"/>
  <c r="M42" i="20" s="1"/>
  <c r="C82" i="20"/>
  <c r="E86" i="20"/>
  <c r="E66" i="20"/>
  <c r="P66" i="20" s="1"/>
  <c r="B93" i="20"/>
  <c r="D67" i="20"/>
  <c r="E94" i="20"/>
  <c r="B71" i="20"/>
  <c r="O71" i="20" s="1"/>
  <c r="E55" i="20"/>
  <c r="O55" i="20" s="1"/>
  <c r="B76" i="20"/>
  <c r="D78" i="20"/>
  <c r="E70" i="20"/>
  <c r="O70" i="20" s="1"/>
  <c r="B48" i="20"/>
  <c r="O48" i="20" s="1"/>
  <c r="C52" i="20"/>
  <c r="C95" i="20"/>
  <c r="D83" i="20"/>
  <c r="E52" i="20"/>
  <c r="E95" i="20"/>
  <c r="P95" i="20" s="1"/>
  <c r="B83" i="20"/>
  <c r="G89" i="20"/>
  <c r="F89" i="20" s="1"/>
  <c r="M89" i="20" s="1"/>
  <c r="D42" i="20"/>
  <c r="E42" i="20"/>
  <c r="O96" i="20"/>
  <c r="O99" i="20"/>
  <c r="P98" i="20"/>
  <c r="O98" i="20"/>
  <c r="O97" i="20"/>
  <c r="M97" i="20"/>
  <c r="P97" i="20" s="1"/>
  <c r="Q97" i="20"/>
  <c r="O100" i="20"/>
  <c r="P100" i="20"/>
  <c r="Q99" i="20"/>
  <c r="M99" i="20"/>
  <c r="P99" i="20" s="1"/>
  <c r="E85" i="20"/>
  <c r="C69" i="20"/>
  <c r="C57" i="20"/>
  <c r="G81" i="20"/>
  <c r="F81" i="20" s="1"/>
  <c r="Q81" i="20" s="1"/>
  <c r="C85" i="20"/>
  <c r="E65" i="20"/>
  <c r="O65" i="20" s="1"/>
  <c r="D66" i="20"/>
  <c r="D93" i="20"/>
  <c r="G58" i="20"/>
  <c r="F58" i="20" s="1"/>
  <c r="Q58" i="20" s="1"/>
  <c r="G57" i="20"/>
  <c r="F57" i="20" s="1"/>
  <c r="M57" i="20" s="1"/>
  <c r="C89" i="20"/>
  <c r="E46" i="20"/>
  <c r="C70" i="20"/>
  <c r="D77" i="20"/>
  <c r="B66" i="20"/>
  <c r="E73" i="20"/>
  <c r="O73" i="20" s="1"/>
  <c r="C25" i="20"/>
  <c r="G61" i="20"/>
  <c r="F61" i="20" s="1"/>
  <c r="M61" i="20" s="1"/>
  <c r="C66" i="20"/>
  <c r="B81" i="20"/>
  <c r="O81" i="20" s="1"/>
  <c r="E57" i="20"/>
  <c r="O57" i="20" s="1"/>
  <c r="B54" i="20"/>
  <c r="C87" i="20"/>
  <c r="D62" i="20"/>
  <c r="D53" i="20"/>
  <c r="C58" i="20"/>
  <c r="C77" i="20"/>
  <c r="D82" i="20"/>
  <c r="E79" i="20"/>
  <c r="B79" i="20"/>
  <c r="G79" i="20"/>
  <c r="F79" i="20" s="1"/>
  <c r="Q79" i="20" s="1"/>
  <c r="C56" i="20"/>
  <c r="E72" i="20"/>
  <c r="O72" i="20" s="1"/>
  <c r="C41" i="20"/>
  <c r="C64" i="20"/>
  <c r="C83" i="20"/>
  <c r="D72" i="20"/>
  <c r="D87" i="20"/>
  <c r="E41" i="20"/>
  <c r="E56" i="20"/>
  <c r="B68" i="20"/>
  <c r="B87" i="20"/>
  <c r="G91" i="20"/>
  <c r="F91" i="20" s="1"/>
  <c r="Q91" i="20" s="1"/>
  <c r="D41" i="20"/>
  <c r="C45" i="20"/>
  <c r="D52" i="20"/>
  <c r="E45" i="20"/>
  <c r="E83" i="20"/>
  <c r="B45" i="20"/>
  <c r="E75" i="20"/>
  <c r="B51" i="20"/>
  <c r="O51" i="20" s="1"/>
  <c r="B42" i="20"/>
  <c r="D64" i="20"/>
  <c r="B56" i="20"/>
  <c r="D59" i="20"/>
  <c r="B58" i="20"/>
  <c r="E74" i="20"/>
  <c r="P74" i="20" s="1"/>
  <c r="D46" i="20"/>
  <c r="C74" i="20"/>
  <c r="E60" i="20"/>
  <c r="B74" i="20"/>
  <c r="B40" i="20"/>
  <c r="O40" i="20" s="1"/>
  <c r="D74" i="20"/>
  <c r="C72" i="20"/>
  <c r="D65" i="20"/>
  <c r="G51" i="20"/>
  <c r="F51" i="20" s="1"/>
  <c r="M51" i="20" s="1"/>
  <c r="P51" i="20" s="1"/>
  <c r="C86" i="20"/>
  <c r="B62" i="20"/>
  <c r="C46" i="20"/>
  <c r="C44" i="20"/>
  <c r="C53" i="20"/>
  <c r="C67" i="20"/>
  <c r="D51" i="20"/>
  <c r="D63" i="20"/>
  <c r="E49" i="20"/>
  <c r="E62" i="20"/>
  <c r="O62" i="20" s="1"/>
  <c r="B49" i="20"/>
  <c r="G54" i="20"/>
  <c r="F54" i="20" s="1"/>
  <c r="Q54" i="20" s="1"/>
  <c r="G62" i="20"/>
  <c r="F62" i="20" s="1"/>
  <c r="M62" i="20" s="1"/>
  <c r="B64" i="20"/>
  <c r="G70" i="20"/>
  <c r="F70" i="20" s="1"/>
  <c r="M70" i="20" s="1"/>
  <c r="G72" i="20"/>
  <c r="F72" i="20" s="1"/>
  <c r="M72" i="20" s="1"/>
  <c r="E44" i="20"/>
  <c r="Q48" i="20"/>
  <c r="G16" i="20"/>
  <c r="F16" i="20" s="1"/>
  <c r="M16" i="20" s="1"/>
  <c r="P16" i="20" s="1"/>
  <c r="G53" i="20"/>
  <c r="F53" i="20" s="1"/>
  <c r="Q53" i="20" s="1"/>
  <c r="B69" i="20"/>
  <c r="D75" i="20"/>
  <c r="E54" i="20"/>
  <c r="B46" i="20"/>
  <c r="B77" i="20"/>
  <c r="D70" i="20"/>
  <c r="E77" i="20"/>
  <c r="P77" i="20" s="1"/>
  <c r="D54" i="20"/>
  <c r="C49" i="20"/>
  <c r="C63" i="20"/>
  <c r="C71" i="20"/>
  <c r="D71" i="20"/>
  <c r="E53" i="20"/>
  <c r="O53" i="20" s="1"/>
  <c r="E67" i="20"/>
  <c r="O67" i="20" s="1"/>
  <c r="B44" i="20"/>
  <c r="B63" i="20"/>
  <c r="O63" i="20" s="1"/>
  <c r="C59" i="20"/>
  <c r="E61" i="20"/>
  <c r="O61" i="20" s="1"/>
  <c r="G63" i="20"/>
  <c r="F63" i="20" s="1"/>
  <c r="M63" i="20" s="1"/>
  <c r="P63" i="20" s="1"/>
  <c r="G65" i="20"/>
  <c r="F65" i="20" s="1"/>
  <c r="M65" i="20" s="1"/>
  <c r="G71" i="20"/>
  <c r="F71" i="20" s="1"/>
  <c r="M71" i="20" s="1"/>
  <c r="P71" i="20" s="1"/>
  <c r="G73" i="20"/>
  <c r="F73" i="20" s="1"/>
  <c r="M73" i="20" s="1"/>
  <c r="G75" i="20"/>
  <c r="F75" i="20" s="1"/>
  <c r="G92" i="20"/>
  <c r="F92" i="20" s="1"/>
  <c r="Q92" i="20" s="1"/>
  <c r="C92" i="20"/>
  <c r="E92" i="20"/>
  <c r="G90" i="20"/>
  <c r="F90" i="20" s="1"/>
  <c r="Q90" i="20" s="1"/>
  <c r="E90" i="20"/>
  <c r="C90" i="20"/>
  <c r="D90" i="20"/>
  <c r="B90" i="20"/>
  <c r="D92" i="20"/>
  <c r="G80" i="20"/>
  <c r="F80" i="20" s="1"/>
  <c r="Q80" i="20" s="1"/>
  <c r="B80" i="20"/>
  <c r="O80" i="20" s="1"/>
  <c r="D80" i="20"/>
  <c r="C80" i="20"/>
  <c r="G84" i="20"/>
  <c r="F84" i="20" s="1"/>
  <c r="Q84" i="20" s="1"/>
  <c r="C84" i="20"/>
  <c r="D84" i="20"/>
  <c r="B84" i="20"/>
  <c r="D88" i="20"/>
  <c r="B88" i="20"/>
  <c r="E88" i="20"/>
  <c r="B92" i="20"/>
  <c r="E84" i="20"/>
  <c r="C43" i="20"/>
  <c r="B43" i="20"/>
  <c r="G43" i="20"/>
  <c r="F43" i="20" s="1"/>
  <c r="M43" i="20" s="1"/>
  <c r="E47" i="20"/>
  <c r="P47" i="20" s="1"/>
  <c r="B47" i="20"/>
  <c r="C47" i="20"/>
  <c r="D47" i="20"/>
  <c r="G50" i="20"/>
  <c r="F50" i="20" s="1"/>
  <c r="Q50" i="20" s="1"/>
  <c r="E50" i="20"/>
  <c r="O50" i="20" s="1"/>
  <c r="C50" i="20"/>
  <c r="G55" i="20"/>
  <c r="F55" i="20" s="1"/>
  <c r="M55" i="20" s="1"/>
  <c r="D55" i="20"/>
  <c r="G68" i="20"/>
  <c r="F68" i="20" s="1"/>
  <c r="Q68" i="20" s="1"/>
  <c r="D68" i="20"/>
  <c r="E68" i="20"/>
  <c r="G78" i="20"/>
  <c r="F78" i="20" s="1"/>
  <c r="M78" i="20" s="1"/>
  <c r="B78" i="20"/>
  <c r="E78" i="20"/>
  <c r="C3" i="20"/>
  <c r="B75" i="20"/>
  <c r="G40" i="20"/>
  <c r="F40" i="20" s="1"/>
  <c r="M40" i="20" s="1"/>
  <c r="P40" i="20" s="1"/>
  <c r="E69" i="20"/>
  <c r="D69" i="20"/>
  <c r="D56" i="20"/>
  <c r="D81" i="20"/>
  <c r="G59" i="20"/>
  <c r="F59" i="20" s="1"/>
  <c r="Q59" i="20" s="1"/>
  <c r="E93" i="20"/>
  <c r="C65" i="20"/>
  <c r="D40" i="20"/>
  <c r="C20" i="20"/>
  <c r="B85" i="20"/>
  <c r="C76" i="20"/>
  <c r="C93" i="20"/>
  <c r="C40" i="20"/>
  <c r="B82" i="20"/>
  <c r="E89" i="20"/>
  <c r="O89" i="20" s="1"/>
  <c r="G85" i="20"/>
  <c r="F85" i="20" s="1"/>
  <c r="Q85" i="20" s="1"/>
  <c r="D61" i="20"/>
  <c r="B94" i="20"/>
  <c r="B86" i="20"/>
  <c r="D44" i="20"/>
  <c r="D86" i="20"/>
  <c r="D94" i="20"/>
  <c r="E91" i="20"/>
  <c r="O91" i="20" s="1"/>
  <c r="B41" i="20"/>
  <c r="E14" i="20"/>
  <c r="B39" i="20"/>
  <c r="D49" i="20"/>
  <c r="G15" i="20"/>
  <c r="F15" i="20" s="1"/>
  <c r="Q15" i="20" s="1"/>
  <c r="G24" i="20"/>
  <c r="F24" i="20" s="1"/>
  <c r="Q24" i="20" s="1"/>
  <c r="B16" i="20"/>
  <c r="O16" i="20" s="1"/>
  <c r="D15" i="20"/>
  <c r="C36" i="20"/>
  <c r="D16" i="20"/>
  <c r="M93" i="20"/>
  <c r="B15" i="20"/>
  <c r="O15" i="20" s="1"/>
  <c r="D20" i="20"/>
  <c r="G33" i="20"/>
  <c r="F33" i="20" s="1"/>
  <c r="M33" i="20" s="1"/>
  <c r="P33" i="20" s="1"/>
  <c r="E36" i="20"/>
  <c r="D19" i="20"/>
  <c r="C39" i="20"/>
  <c r="D39" i="20"/>
  <c r="E39" i="20"/>
  <c r="D13" i="20"/>
  <c r="Q76" i="20"/>
  <c r="C24" i="20"/>
  <c r="E13" i="20"/>
  <c r="E28" i="20"/>
  <c r="B36" i="20"/>
  <c r="B24" i="20"/>
  <c r="O24" i="20" s="1"/>
  <c r="B33" i="20"/>
  <c r="O33" i="20" s="1"/>
  <c r="B4" i="20"/>
  <c r="C4" i="20"/>
  <c r="E23" i="20"/>
  <c r="C23" i="20"/>
  <c r="E27" i="20"/>
  <c r="B27" i="20"/>
  <c r="G32" i="20"/>
  <c r="F32" i="20" s="1"/>
  <c r="Q32" i="20" s="1"/>
  <c r="D32" i="20"/>
  <c r="C32" i="20"/>
  <c r="M46" i="20"/>
  <c r="Q46" i="20"/>
  <c r="B34" i="20"/>
  <c r="C34" i="20"/>
  <c r="G34" i="20"/>
  <c r="F34" i="20" s="1"/>
  <c r="Q34" i="20" s="1"/>
  <c r="D34" i="20"/>
  <c r="E34" i="20"/>
  <c r="E12" i="20"/>
  <c r="B12" i="20"/>
  <c r="D4" i="20"/>
  <c r="Q49" i="20"/>
  <c r="M49" i="20"/>
  <c r="D38" i="20"/>
  <c r="D36" i="20"/>
  <c r="B5" i="20"/>
  <c r="D24" i="20"/>
  <c r="B20" i="20"/>
  <c r="O20" i="20" s="1"/>
  <c r="G20" i="20"/>
  <c r="F20" i="20" s="1"/>
  <c r="M20" i="20" s="1"/>
  <c r="P20" i="20" s="1"/>
  <c r="G13" i="20"/>
  <c r="F13" i="20" s="1"/>
  <c r="M13" i="20" s="1"/>
  <c r="C16" i="20"/>
  <c r="M67" i="20"/>
  <c r="D33" i="20"/>
  <c r="C28" i="20"/>
  <c r="G38" i="20"/>
  <c r="F38" i="20" s="1"/>
  <c r="M38" i="20" s="1"/>
  <c r="E38" i="20"/>
  <c r="Q47" i="20"/>
  <c r="Q66" i="20"/>
  <c r="B13" i="20"/>
  <c r="D28" i="20"/>
  <c r="B28" i="20"/>
  <c r="B38" i="20"/>
  <c r="D23" i="20"/>
  <c r="G21" i="20"/>
  <c r="F21" i="20" s="1"/>
  <c r="Q21" i="20" s="1"/>
  <c r="Q77" i="20"/>
  <c r="G26" i="20"/>
  <c r="F26" i="20" s="1"/>
  <c r="Q26" i="20" s="1"/>
  <c r="M64" i="20"/>
  <c r="Q95" i="20"/>
  <c r="G14" i="20"/>
  <c r="F14" i="20" s="1"/>
  <c r="Q14" i="20" s="1"/>
  <c r="B32" i="20"/>
  <c r="D10" i="20"/>
  <c r="B10" i="20"/>
  <c r="O10" i="20" s="1"/>
  <c r="B17" i="20"/>
  <c r="G17" i="20"/>
  <c r="F17" i="20" s="1"/>
  <c r="M17" i="20" s="1"/>
  <c r="D30" i="20"/>
  <c r="B30" i="20"/>
  <c r="B35" i="20"/>
  <c r="E35" i="20"/>
  <c r="C35" i="20"/>
  <c r="D35" i="20"/>
  <c r="D37" i="20"/>
  <c r="E37" i="20"/>
  <c r="M83" i="20"/>
  <c r="Q83" i="20"/>
  <c r="E17" i="20"/>
  <c r="B14" i="20"/>
  <c r="Q87" i="20"/>
  <c r="G29" i="20"/>
  <c r="F29" i="20" s="1"/>
  <c r="M29" i="20" s="1"/>
  <c r="C10" i="20"/>
  <c r="G6" i="20"/>
  <c r="F6" i="20" s="1"/>
  <c r="Q6" i="20" s="1"/>
  <c r="D25" i="20"/>
  <c r="B37" i="20"/>
  <c r="D11" i="20"/>
  <c r="G11" i="20"/>
  <c r="F11" i="20" s="1"/>
  <c r="Q11" i="20" s="1"/>
  <c r="G18" i="20"/>
  <c r="F18" i="20" s="1"/>
  <c r="E18" i="20"/>
  <c r="B18" i="20"/>
  <c r="G22" i="20"/>
  <c r="F22" i="20" s="1"/>
  <c r="E22" i="20"/>
  <c r="B31" i="20"/>
  <c r="G31" i="20"/>
  <c r="F31" i="20" s="1"/>
  <c r="C21" i="20"/>
  <c r="D17" i="20"/>
  <c r="E26" i="20"/>
  <c r="O26" i="20" s="1"/>
  <c r="D14" i="20"/>
  <c r="B11" i="20"/>
  <c r="O11" i="20" s="1"/>
  <c r="Q74" i="20"/>
  <c r="D22" i="20"/>
  <c r="B22" i="20"/>
  <c r="G3" i="20"/>
  <c r="F3" i="20" s="1"/>
  <c r="Q3" i="20" s="1"/>
  <c r="C18" i="20"/>
  <c r="B3" i="20"/>
  <c r="C15" i="20"/>
  <c r="E21" i="20"/>
  <c r="C37" i="20"/>
  <c r="B21" i="20"/>
  <c r="C17" i="20"/>
  <c r="D26" i="20"/>
  <c r="C11" i="20"/>
  <c r="C26" i="20"/>
  <c r="D18" i="20"/>
  <c r="E30" i="20"/>
  <c r="G10" i="20"/>
  <c r="F10" i="20" s="1"/>
  <c r="Q23" i="20"/>
  <c r="M23" i="20"/>
  <c r="E3" i="20"/>
  <c r="G35" i="20"/>
  <c r="F35" i="20" s="1"/>
  <c r="G37" i="20"/>
  <c r="F37" i="20" s="1"/>
  <c r="Q37" i="20" s="1"/>
  <c r="M41" i="20"/>
  <c r="Q41" i="20"/>
  <c r="M52" i="20"/>
  <c r="Q52" i="20"/>
  <c r="G27" i="20"/>
  <c r="F27" i="20" s="1"/>
  <c r="M27" i="20" s="1"/>
  <c r="D27" i="20"/>
  <c r="E32" i="20"/>
  <c r="M60" i="20"/>
  <c r="Q60" i="20"/>
  <c r="Q28" i="20"/>
  <c r="M28" i="20"/>
  <c r="Q5" i="20"/>
  <c r="M5" i="20"/>
  <c r="M36" i="20"/>
  <c r="Q36" i="20"/>
  <c r="B6" i="20"/>
  <c r="E6" i="20"/>
  <c r="D12" i="20"/>
  <c r="C12" i="20"/>
  <c r="G12" i="20"/>
  <c r="F12" i="20" s="1"/>
  <c r="M12" i="20" s="1"/>
  <c r="B19" i="20"/>
  <c r="O19" i="20" s="1"/>
  <c r="C19" i="20"/>
  <c r="G19" i="20"/>
  <c r="F19" i="20" s="1"/>
  <c r="Q45" i="20"/>
  <c r="M45" i="20"/>
  <c r="E31" i="20"/>
  <c r="Q44" i="20"/>
  <c r="M44" i="20"/>
  <c r="C27" i="20"/>
  <c r="B8" i="20"/>
  <c r="C31" i="20"/>
  <c r="M56" i="20"/>
  <c r="Q56" i="20"/>
  <c r="G4" i="20"/>
  <c r="F4" i="20" s="1"/>
  <c r="E4" i="20"/>
  <c r="C8" i="20"/>
  <c r="D29" i="20"/>
  <c r="B29" i="20"/>
  <c r="E29" i="20"/>
  <c r="Q94" i="20"/>
  <c r="M94" i="20"/>
  <c r="C6" i="20"/>
  <c r="B23" i="20"/>
  <c r="E8" i="20"/>
  <c r="Q25" i="20"/>
  <c r="M25" i="20"/>
  <c r="D31" i="20"/>
  <c r="E5" i="20"/>
  <c r="D5" i="20"/>
  <c r="C5" i="20"/>
  <c r="G8" i="20"/>
  <c r="F8" i="20" s="1"/>
  <c r="M86" i="20"/>
  <c r="Q86" i="20"/>
  <c r="M69" i="20"/>
  <c r="Q69" i="20"/>
  <c r="Q39" i="20"/>
  <c r="M39" i="20"/>
  <c r="M82" i="20"/>
  <c r="D7" i="20"/>
  <c r="C7" i="20"/>
  <c r="G7" i="20"/>
  <c r="F7" i="20" s="1"/>
  <c r="E7" i="20"/>
  <c r="B7" i="20"/>
  <c r="E9" i="20"/>
  <c r="D9" i="20"/>
  <c r="G9" i="20"/>
  <c r="F9" i="20" s="1"/>
  <c r="C9" i="20"/>
  <c r="B9" i="20"/>
  <c r="E25" i="20"/>
  <c r="B25" i="20"/>
  <c r="G30" i="20"/>
  <c r="F30" i="20" s="1"/>
  <c r="C30" i="20"/>
  <c r="H28" i="20" l="1"/>
  <c r="I28" i="20" s="1"/>
  <c r="N28" i="20" s="1"/>
  <c r="O60" i="20"/>
  <c r="O52" i="20"/>
  <c r="H31" i="20"/>
  <c r="I31" i="20" s="1"/>
  <c r="P64" i="20"/>
  <c r="H19" i="20"/>
  <c r="I19" i="20" s="1"/>
  <c r="O83" i="20"/>
  <c r="O86" i="20"/>
  <c r="P82" i="20"/>
  <c r="O64" i="20"/>
  <c r="H36" i="20"/>
  <c r="I36" i="20" s="1"/>
  <c r="N36" i="20" s="1"/>
  <c r="H34" i="20"/>
  <c r="I34" i="20" s="1"/>
  <c r="H86" i="20"/>
  <c r="I86" i="20" s="1"/>
  <c r="N86" i="20" s="1"/>
  <c r="H61" i="20"/>
  <c r="I61" i="20" s="1"/>
  <c r="N61" i="20" s="1"/>
  <c r="O43" i="20"/>
  <c r="O87" i="20"/>
  <c r="Q89" i="20"/>
  <c r="O58" i="20"/>
  <c r="O76" i="20"/>
  <c r="O82" i="20"/>
  <c r="P43" i="20"/>
  <c r="P70" i="20"/>
  <c r="P48" i="20"/>
  <c r="H18" i="20"/>
  <c r="I18" i="20" s="1"/>
  <c r="H98" i="20"/>
  <c r="I98" i="20" s="1"/>
  <c r="N98" i="20" s="1"/>
  <c r="H9" i="20"/>
  <c r="I9" i="20" s="1"/>
  <c r="H5" i="20"/>
  <c r="I5" i="20" s="1"/>
  <c r="N5" i="20" s="1"/>
  <c r="H25" i="20"/>
  <c r="I25" i="20" s="1"/>
  <c r="N25" i="20" s="1"/>
  <c r="H10" i="20"/>
  <c r="I10" i="20" s="1"/>
  <c r="H32" i="20"/>
  <c r="I32" i="20" s="1"/>
  <c r="H97" i="20"/>
  <c r="I97" i="20" s="1"/>
  <c r="N97" i="20" s="1"/>
  <c r="M88" i="20"/>
  <c r="P88" i="20" s="1"/>
  <c r="H8" i="20"/>
  <c r="I8" i="20" s="1"/>
  <c r="H29" i="20"/>
  <c r="I29" i="20" s="1"/>
  <c r="N29" i="20" s="1"/>
  <c r="H37" i="20"/>
  <c r="I37" i="20" s="1"/>
  <c r="H27" i="20"/>
  <c r="I27" i="20" s="1"/>
  <c r="N27" i="20" s="1"/>
  <c r="O94" i="20"/>
  <c r="H16" i="20"/>
  <c r="I16" i="20" s="1"/>
  <c r="N16" i="20" s="1"/>
  <c r="O34" i="20"/>
  <c r="Q42" i="20"/>
  <c r="P52" i="20"/>
  <c r="Q70" i="20"/>
  <c r="O93" i="20"/>
  <c r="P86" i="20"/>
  <c r="P94" i="20"/>
  <c r="P55" i="20"/>
  <c r="O66" i="20"/>
  <c r="O95" i="20"/>
  <c r="P42" i="20"/>
  <c r="H90" i="20"/>
  <c r="I90" i="20" s="1"/>
  <c r="H65" i="20"/>
  <c r="I65" i="20" s="1"/>
  <c r="N65" i="20" s="1"/>
  <c r="H99" i="20"/>
  <c r="I99" i="20" s="1"/>
  <c r="N99" i="20" s="1"/>
  <c r="H88" i="20"/>
  <c r="I88" i="20" s="1"/>
  <c r="O42" i="20"/>
  <c r="H100" i="20"/>
  <c r="I100" i="20" s="1"/>
  <c r="N100" i="20" s="1"/>
  <c r="H96" i="20"/>
  <c r="I96" i="20" s="1"/>
  <c r="N96" i="20" s="1"/>
  <c r="H50" i="20"/>
  <c r="I50" i="20" s="1"/>
  <c r="O78" i="20"/>
  <c r="H63" i="20"/>
  <c r="I63" i="20" s="1"/>
  <c r="N63" i="20" s="1"/>
  <c r="M53" i="20"/>
  <c r="P53" i="20" s="1"/>
  <c r="M58" i="20"/>
  <c r="P58" i="20" s="1"/>
  <c r="Q65" i="20"/>
  <c r="M54" i="20"/>
  <c r="P54" i="20" s="1"/>
  <c r="Q51" i="20"/>
  <c r="Q72" i="20"/>
  <c r="O41" i="20"/>
  <c r="M24" i="20"/>
  <c r="P24" i="20" s="1"/>
  <c r="P65" i="20"/>
  <c r="O75" i="20"/>
  <c r="O79" i="20"/>
  <c r="O85" i="20"/>
  <c r="O68" i="20"/>
  <c r="O77" i="20"/>
  <c r="O49" i="20"/>
  <c r="O45" i="20"/>
  <c r="Q16" i="20"/>
  <c r="P72" i="20"/>
  <c r="M68" i="20"/>
  <c r="P68" i="20" s="1"/>
  <c r="P57" i="20"/>
  <c r="P60" i="20"/>
  <c r="M81" i="20"/>
  <c r="P81" i="20" s="1"/>
  <c r="P41" i="20"/>
  <c r="P46" i="20"/>
  <c r="M91" i="20"/>
  <c r="P91" i="20" s="1"/>
  <c r="M90" i="20"/>
  <c r="P90" i="20" s="1"/>
  <c r="P45" i="20"/>
  <c r="Q62" i="20"/>
  <c r="M79" i="20"/>
  <c r="P79" i="20" s="1"/>
  <c r="Q71" i="20"/>
  <c r="Q61" i="20"/>
  <c r="O56" i="20"/>
  <c r="O46" i="20"/>
  <c r="P61" i="20"/>
  <c r="P62" i="20"/>
  <c r="M84" i="20"/>
  <c r="P84" i="20" s="1"/>
  <c r="P56" i="20"/>
  <c r="P83" i="20"/>
  <c r="P67" i="20"/>
  <c r="H4" i="20"/>
  <c r="I4" i="20" s="1"/>
  <c r="Q73" i="20"/>
  <c r="P44" i="20"/>
  <c r="P36" i="20"/>
  <c r="Q57" i="20"/>
  <c r="O44" i="20"/>
  <c r="O54" i="20"/>
  <c r="O74" i="20"/>
  <c r="H22" i="20"/>
  <c r="I22" i="20" s="1"/>
  <c r="M92" i="20"/>
  <c r="P92" i="20" s="1"/>
  <c r="O69" i="20"/>
  <c r="Q63" i="20"/>
  <c r="M80" i="20"/>
  <c r="P80" i="20" s="1"/>
  <c r="Q75" i="20"/>
  <c r="M75" i="20"/>
  <c r="P75" i="20" s="1"/>
  <c r="P49" i="20"/>
  <c r="O88" i="20"/>
  <c r="P78" i="20"/>
  <c r="O84" i="20"/>
  <c r="O92" i="20"/>
  <c r="O13" i="20"/>
  <c r="O36" i="20"/>
  <c r="O39" i="20"/>
  <c r="Q33" i="20"/>
  <c r="P93" i="20"/>
  <c r="O90" i="20"/>
  <c r="M85" i="20"/>
  <c r="M32" i="20"/>
  <c r="P32" i="20" s="1"/>
  <c r="O47" i="20"/>
  <c r="O23" i="20"/>
  <c r="Q43" i="20"/>
  <c r="Q13" i="20"/>
  <c r="P89" i="20"/>
  <c r="P38" i="20"/>
  <c r="M50" i="20"/>
  <c r="P50" i="20" s="1"/>
  <c r="M59" i="20"/>
  <c r="P59" i="20" s="1"/>
  <c r="Q78" i="20"/>
  <c r="M14" i="20"/>
  <c r="P14" i="20" s="1"/>
  <c r="M15" i="20"/>
  <c r="P15" i="20" s="1"/>
  <c r="Q55" i="20"/>
  <c r="Q40" i="20"/>
  <c r="O14" i="20"/>
  <c r="Q20" i="20"/>
  <c r="H52" i="20"/>
  <c r="I52" i="20" s="1"/>
  <c r="N52" i="20" s="1"/>
  <c r="H92" i="20"/>
  <c r="I92" i="20" s="1"/>
  <c r="H74" i="20"/>
  <c r="I74" i="20" s="1"/>
  <c r="N74" i="20" s="1"/>
  <c r="S74" i="20" s="1"/>
  <c r="H40" i="20"/>
  <c r="I40" i="20" s="1"/>
  <c r="N40" i="20" s="1"/>
  <c r="H51" i="20"/>
  <c r="I51" i="20" s="1"/>
  <c r="N51" i="20" s="1"/>
  <c r="H47" i="20"/>
  <c r="I47" i="20" s="1"/>
  <c r="N47" i="20" s="1"/>
  <c r="S47" i="20" s="1"/>
  <c r="O28" i="20"/>
  <c r="H75" i="20"/>
  <c r="I75" i="20" s="1"/>
  <c r="P13" i="20"/>
  <c r="H56" i="20"/>
  <c r="I56" i="20" s="1"/>
  <c r="N56" i="20" s="1"/>
  <c r="H82" i="20"/>
  <c r="I82" i="20" s="1"/>
  <c r="N82" i="20" s="1"/>
  <c r="H71" i="20"/>
  <c r="I71" i="20" s="1"/>
  <c r="N71" i="20" s="1"/>
  <c r="H72" i="20"/>
  <c r="I72" i="20" s="1"/>
  <c r="N72" i="20" s="1"/>
  <c r="H85" i="20"/>
  <c r="I85" i="20" s="1"/>
  <c r="H57" i="20"/>
  <c r="I57" i="20" s="1"/>
  <c r="N57" i="20" s="1"/>
  <c r="H84" i="20"/>
  <c r="I84" i="20" s="1"/>
  <c r="H94" i="20"/>
  <c r="I94" i="20" s="1"/>
  <c r="N94" i="20" s="1"/>
  <c r="H89" i="20"/>
  <c r="I89" i="20" s="1"/>
  <c r="N89" i="20" s="1"/>
  <c r="H41" i="20"/>
  <c r="I41" i="20" s="1"/>
  <c r="N41" i="20" s="1"/>
  <c r="H81" i="20"/>
  <c r="I81" i="20" s="1"/>
  <c r="H44" i="20"/>
  <c r="I44" i="20" s="1"/>
  <c r="N44" i="20" s="1"/>
  <c r="H77" i="20"/>
  <c r="I77" i="20" s="1"/>
  <c r="N77" i="20" s="1"/>
  <c r="S77" i="20" s="1"/>
  <c r="H43" i="20"/>
  <c r="I43" i="20" s="1"/>
  <c r="N43" i="20" s="1"/>
  <c r="H87" i="20"/>
  <c r="I87" i="20" s="1"/>
  <c r="N87" i="20" s="1"/>
  <c r="S87" i="20" s="1"/>
  <c r="H64" i="20"/>
  <c r="I64" i="20" s="1"/>
  <c r="N64" i="20" s="1"/>
  <c r="H93" i="20"/>
  <c r="I93" i="20" s="1"/>
  <c r="N93" i="20" s="1"/>
  <c r="H53" i="20"/>
  <c r="I53" i="20" s="1"/>
  <c r="H38" i="20"/>
  <c r="I38" i="20" s="1"/>
  <c r="N38" i="20" s="1"/>
  <c r="H39" i="20"/>
  <c r="I39" i="20" s="1"/>
  <c r="N39" i="20" s="1"/>
  <c r="P23" i="20"/>
  <c r="H62" i="20"/>
  <c r="I62" i="20" s="1"/>
  <c r="N62" i="20" s="1"/>
  <c r="H73" i="20"/>
  <c r="I73" i="20" s="1"/>
  <c r="N73" i="20" s="1"/>
  <c r="H24" i="20"/>
  <c r="I24" i="20" s="1"/>
  <c r="M26" i="20"/>
  <c r="P26" i="20" s="1"/>
  <c r="M34" i="20"/>
  <c r="P34" i="20" s="1"/>
  <c r="H15" i="20"/>
  <c r="I15" i="20" s="1"/>
  <c r="H20" i="20"/>
  <c r="I20" i="20" s="1"/>
  <c r="N20" i="20" s="1"/>
  <c r="O6" i="20"/>
  <c r="H79" i="20"/>
  <c r="I79" i="20" s="1"/>
  <c r="H26" i="20"/>
  <c r="I26" i="20" s="1"/>
  <c r="H80" i="20"/>
  <c r="I80" i="20" s="1"/>
  <c r="H76" i="20"/>
  <c r="I76" i="20" s="1"/>
  <c r="N76" i="20" s="1"/>
  <c r="S76" i="20" s="1"/>
  <c r="H11" i="20"/>
  <c r="I11" i="20" s="1"/>
  <c r="H48" i="20"/>
  <c r="I48" i="20" s="1"/>
  <c r="N48" i="20" s="1"/>
  <c r="H42" i="20"/>
  <c r="I42" i="20" s="1"/>
  <c r="N42" i="20" s="1"/>
  <c r="H67" i="20"/>
  <c r="I67" i="20" s="1"/>
  <c r="N67" i="20" s="1"/>
  <c r="H95" i="20"/>
  <c r="I95" i="20" s="1"/>
  <c r="N95" i="20" s="1"/>
  <c r="S95" i="20" s="1"/>
  <c r="H35" i="20"/>
  <c r="I35" i="20" s="1"/>
  <c r="H54" i="20"/>
  <c r="I54" i="20" s="1"/>
  <c r="H21" i="20"/>
  <c r="I21" i="20" s="1"/>
  <c r="H68" i="20"/>
  <c r="I68" i="20" s="1"/>
  <c r="H66" i="20"/>
  <c r="I66" i="20" s="1"/>
  <c r="N66" i="20" s="1"/>
  <c r="S66" i="20" s="1"/>
  <c r="H70" i="20"/>
  <c r="I70" i="20" s="1"/>
  <c r="N70" i="20" s="1"/>
  <c r="H59" i="20"/>
  <c r="I59" i="20" s="1"/>
  <c r="O3" i="20"/>
  <c r="H55" i="20"/>
  <c r="I55" i="20" s="1"/>
  <c r="N55" i="20" s="1"/>
  <c r="H49" i="20"/>
  <c r="I49" i="20" s="1"/>
  <c r="N49" i="20" s="1"/>
  <c r="H69" i="20"/>
  <c r="I69" i="20" s="1"/>
  <c r="N69" i="20" s="1"/>
  <c r="H91" i="20"/>
  <c r="I91" i="20" s="1"/>
  <c r="H60" i="20"/>
  <c r="I60" i="20" s="1"/>
  <c r="N60" i="20" s="1"/>
  <c r="H30" i="20"/>
  <c r="I30" i="20" s="1"/>
  <c r="H23" i="20"/>
  <c r="I23" i="20" s="1"/>
  <c r="N23" i="20" s="1"/>
  <c r="H45" i="20"/>
  <c r="I45" i="20" s="1"/>
  <c r="N45" i="20" s="1"/>
  <c r="H58" i="20"/>
  <c r="I58" i="20" s="1"/>
  <c r="H78" i="20"/>
  <c r="I78" i="20" s="1"/>
  <c r="N78" i="20" s="1"/>
  <c r="H33" i="20"/>
  <c r="I33" i="20" s="1"/>
  <c r="N33" i="20" s="1"/>
  <c r="H83" i="20"/>
  <c r="I83" i="20" s="1"/>
  <c r="N83" i="20" s="1"/>
  <c r="H46" i="20"/>
  <c r="I46" i="20" s="1"/>
  <c r="N46" i="20" s="1"/>
  <c r="H7" i="20"/>
  <c r="I7" i="20" s="1"/>
  <c r="P27" i="20"/>
  <c r="O22" i="20"/>
  <c r="M21" i="20"/>
  <c r="P21" i="20" s="1"/>
  <c r="M3" i="20"/>
  <c r="P3" i="20" s="1"/>
  <c r="P39" i="20"/>
  <c r="Q38" i="20"/>
  <c r="O21" i="20"/>
  <c r="O38" i="20"/>
  <c r="O27" i="20"/>
  <c r="O30" i="20"/>
  <c r="O12" i="20"/>
  <c r="M6" i="20"/>
  <c r="P6" i="20" s="1"/>
  <c r="P12" i="20"/>
  <c r="Q29" i="20"/>
  <c r="O17" i="20"/>
  <c r="H13" i="20"/>
  <c r="I13" i="20" s="1"/>
  <c r="N13" i="20" s="1"/>
  <c r="H6" i="20"/>
  <c r="I6" i="20" s="1"/>
  <c r="O18" i="20"/>
  <c r="O37" i="20"/>
  <c r="P17" i="20"/>
  <c r="M37" i="20"/>
  <c r="P37" i="20" s="1"/>
  <c r="O32" i="20"/>
  <c r="M22" i="20"/>
  <c r="P22" i="20" s="1"/>
  <c r="Q22" i="20"/>
  <c r="I3" i="20"/>
  <c r="O35" i="20"/>
  <c r="H14" i="20"/>
  <c r="I14" i="20" s="1"/>
  <c r="M31" i="20"/>
  <c r="P31" i="20" s="1"/>
  <c r="Q31" i="20"/>
  <c r="M11" i="20"/>
  <c r="P11" i="20" s="1"/>
  <c r="Q35" i="20"/>
  <c r="M35" i="20"/>
  <c r="P35" i="20" s="1"/>
  <c r="Q17" i="20"/>
  <c r="Q27" i="20"/>
  <c r="M10" i="20"/>
  <c r="P10" i="20" s="1"/>
  <c r="Q10" i="20"/>
  <c r="Q18" i="20"/>
  <c r="M18" i="20"/>
  <c r="P18" i="20" s="1"/>
  <c r="O5" i="20"/>
  <c r="O29" i="20"/>
  <c r="O4" i="20"/>
  <c r="Q8" i="20"/>
  <c r="M8" i="20"/>
  <c r="P8" i="20" s="1"/>
  <c r="O8" i="20"/>
  <c r="P29" i="20"/>
  <c r="Q12" i="20"/>
  <c r="P28" i="20"/>
  <c r="M19" i="20"/>
  <c r="P19" i="20" s="1"/>
  <c r="Q19" i="20"/>
  <c r="O31" i="20"/>
  <c r="H17" i="20"/>
  <c r="I17" i="20" s="1"/>
  <c r="N17" i="20" s="1"/>
  <c r="Q4" i="20"/>
  <c r="M4" i="20"/>
  <c r="P4" i="20" s="1"/>
  <c r="H12" i="20"/>
  <c r="I12" i="20" s="1"/>
  <c r="N12" i="20" s="1"/>
  <c r="P5" i="20"/>
  <c r="P69" i="20"/>
  <c r="P73" i="20"/>
  <c r="M7" i="20"/>
  <c r="P7" i="20" s="1"/>
  <c r="Q7" i="20"/>
  <c r="Q9" i="20"/>
  <c r="M9" i="20"/>
  <c r="P9" i="20" s="1"/>
  <c r="P25" i="20"/>
  <c r="O25" i="20"/>
  <c r="O9" i="20"/>
  <c r="Q30" i="20"/>
  <c r="M30" i="20"/>
  <c r="O7" i="20"/>
  <c r="S82" i="20" l="1"/>
  <c r="S64" i="20"/>
  <c r="S48" i="20"/>
  <c r="N88" i="20"/>
  <c r="S88" i="20" s="1"/>
  <c r="S70" i="20"/>
  <c r="S86" i="20"/>
  <c r="S94" i="20"/>
  <c r="S52" i="20"/>
  <c r="S42" i="20"/>
  <c r="N75" i="20"/>
  <c r="S75" i="20" s="1"/>
  <c r="S16" i="20"/>
  <c r="N91" i="20"/>
  <c r="S91" i="20" s="1"/>
  <c r="N53" i="20"/>
  <c r="S53" i="20" s="1"/>
  <c r="N58" i="20"/>
  <c r="S58" i="20" s="1"/>
  <c r="S60" i="20"/>
  <c r="N24" i="20"/>
  <c r="S24" i="20" s="1"/>
  <c r="S51" i="20"/>
  <c r="N54" i="20"/>
  <c r="S54" i="20" s="1"/>
  <c r="S63" i="20"/>
  <c r="S83" i="20"/>
  <c r="S61" i="20"/>
  <c r="N79" i="20"/>
  <c r="S79" i="20" s="1"/>
  <c r="S65" i="20"/>
  <c r="N68" i="20"/>
  <c r="S43" i="20"/>
  <c r="S41" i="20"/>
  <c r="S46" i="20"/>
  <c r="S68" i="20"/>
  <c r="S62" i="20"/>
  <c r="S72" i="20"/>
  <c r="N81" i="20"/>
  <c r="S81" i="20" s="1"/>
  <c r="S67" i="20"/>
  <c r="N84" i="20"/>
  <c r="S84" i="20" s="1"/>
  <c r="S71" i="20"/>
  <c r="N85" i="20"/>
  <c r="N90" i="20"/>
  <c r="S90" i="20" s="1"/>
  <c r="S57" i="20"/>
  <c r="S45" i="20"/>
  <c r="S44" i="20"/>
  <c r="P85" i="20"/>
  <c r="N80" i="20"/>
  <c r="S80" i="20" s="1"/>
  <c r="S56" i="20"/>
  <c r="N92" i="20"/>
  <c r="S92" i="20" s="1"/>
  <c r="S93" i="20"/>
  <c r="S36" i="20"/>
  <c r="S40" i="20"/>
  <c r="S89" i="20"/>
  <c r="S33" i="20"/>
  <c r="S49" i="20"/>
  <c r="S13" i="20"/>
  <c r="S55" i="20"/>
  <c r="N26" i="20"/>
  <c r="S26" i="20" s="1"/>
  <c r="S20" i="20"/>
  <c r="N32" i="20"/>
  <c r="S32" i="20" s="1"/>
  <c r="N14" i="20"/>
  <c r="S14" i="20" s="1"/>
  <c r="S78" i="20"/>
  <c r="N59" i="20"/>
  <c r="S59" i="20" s="1"/>
  <c r="N15" i="20"/>
  <c r="S15" i="20" s="1"/>
  <c r="N50" i="20"/>
  <c r="S50" i="20" s="1"/>
  <c r="S28" i="20"/>
  <c r="S23" i="20"/>
  <c r="N21" i="20"/>
  <c r="S21" i="20" s="1"/>
  <c r="N31" i="20"/>
  <c r="S31" i="20" s="1"/>
  <c r="N34" i="20"/>
  <c r="S34" i="20" s="1"/>
  <c r="N6" i="20"/>
  <c r="S6" i="20" s="1"/>
  <c r="S39" i="20"/>
  <c r="N3" i="20"/>
  <c r="S3" i="20" s="1"/>
  <c r="S27" i="20"/>
  <c r="S38" i="20"/>
  <c r="S29" i="20"/>
  <c r="S69" i="20"/>
  <c r="S17" i="20"/>
  <c r="S12" i="20"/>
  <c r="N8" i="20"/>
  <c r="S8" i="20" s="1"/>
  <c r="N35" i="20"/>
  <c r="S35" i="20" s="1"/>
  <c r="N7" i="20"/>
  <c r="S7" i="20" s="1"/>
  <c r="N10" i="20"/>
  <c r="S10" i="20" s="1"/>
  <c r="N37" i="20"/>
  <c r="S37" i="20" s="1"/>
  <c r="N18" i="20"/>
  <c r="S18" i="20" s="1"/>
  <c r="N22" i="20"/>
  <c r="S22" i="20" s="1"/>
  <c r="S5" i="20"/>
  <c r="N11" i="20"/>
  <c r="S11" i="20" s="1"/>
  <c r="S25" i="20"/>
  <c r="N9" i="20"/>
  <c r="S9" i="20" s="1"/>
  <c r="S73" i="20"/>
  <c r="N4" i="20"/>
  <c r="S4" i="20" s="1"/>
  <c r="N19" i="20"/>
  <c r="S19" i="20" s="1"/>
  <c r="P30" i="20"/>
  <c r="N30" i="20"/>
  <c r="S85" i="20" l="1"/>
  <c r="S30" i="20"/>
</calcChain>
</file>

<file path=xl/sharedStrings.xml><?xml version="1.0" encoding="utf-8"?>
<sst xmlns="http://schemas.openxmlformats.org/spreadsheetml/2006/main" count="533" uniqueCount="165">
  <si>
    <t>OP</t>
  </si>
  <si>
    <t>No.</t>
  </si>
  <si>
    <t>HORAS</t>
  </si>
  <si>
    <t>OPERARIOS</t>
  </si>
  <si>
    <t>A</t>
  </si>
  <si>
    <t>B</t>
  </si>
  <si>
    <t>C</t>
  </si>
  <si>
    <t>AY1</t>
  </si>
  <si>
    <t>GREGORIO CANCINO</t>
  </si>
  <si>
    <t>FERNANDO ENRIQUEZ RUBIO</t>
  </si>
  <si>
    <t>CARLOS SANCHEZ HURTADO</t>
  </si>
  <si>
    <t>ALAVEZ LOPEZ INOCENCIO</t>
  </si>
  <si>
    <t>BASE</t>
  </si>
  <si>
    <t>TOTAL HORAS</t>
  </si>
  <si>
    <t>AY1/hras</t>
  </si>
  <si>
    <t>AGUILAR PEREZ MARCOS ARTEMIO</t>
  </si>
  <si>
    <t>LEONEL MARTINEZ GUERRERO</t>
  </si>
  <si>
    <t>OLVERA HERNANDEZ JOSE TOMAS</t>
  </si>
  <si>
    <t>FONSECA GUILLEN JOSE FELIPE</t>
  </si>
  <si>
    <t>JOSE DAVID RESENDIZ CRESPO</t>
  </si>
  <si>
    <t>AA</t>
  </si>
  <si>
    <t>D</t>
  </si>
  <si>
    <t>LAVADOR</t>
  </si>
  <si>
    <t>ERICK DE JESUS AMADOR ROQUE</t>
  </si>
  <si>
    <t>GERMAN CORTEZ HERNANDEZ</t>
  </si>
  <si>
    <t>Horas</t>
  </si>
  <si>
    <t>MARTINEZ ALVARADO ADRIAN</t>
  </si>
  <si>
    <t>MIGUEL ALEJANDRO CERVANTES NAR</t>
  </si>
  <si>
    <t>MARTINEZ GALLEGOS LUIS FERNAND</t>
  </si>
  <si>
    <t>GUILLERMO REYEZ HURTADO</t>
  </si>
  <si>
    <t>MARCO ANTONIO SALDAÑA GARCIA</t>
  </si>
  <si>
    <t>MARTIN VALDEZ</t>
  </si>
  <si>
    <t>MARIO ALBERTO RESENDIZ ECHEVER</t>
  </si>
  <si>
    <t>ROMAN DURAN ACUÑA</t>
  </si>
  <si>
    <t>ALEJANDRO MARTINEZ LORENZO</t>
  </si>
  <si>
    <t>ALEJANDRO URIEL ARVIZU</t>
  </si>
  <si>
    <t>Operador</t>
  </si>
  <si>
    <t>Hojalatero</t>
  </si>
  <si>
    <t>Lavador</t>
  </si>
  <si>
    <t>Ayudante Semanal</t>
  </si>
  <si>
    <t>Ayudante Nuevo</t>
  </si>
  <si>
    <t>Tipo</t>
  </si>
  <si>
    <t>Hora</t>
  </si>
  <si>
    <t>Limite</t>
  </si>
  <si>
    <t>Compensación hora adicional</t>
  </si>
  <si>
    <t>Categoria</t>
  </si>
  <si>
    <t>Incentivo Operarios Hora Adicional</t>
  </si>
  <si>
    <t>LIMPIEZA</t>
  </si>
  <si>
    <t>CAPACITACION</t>
  </si>
  <si>
    <t>PUNTUALIDAD</t>
  </si>
  <si>
    <t>TIPO</t>
  </si>
  <si>
    <t>ID</t>
  </si>
  <si>
    <t>Compensacion x Hora Adicional</t>
  </si>
  <si>
    <t>Incentivos</t>
  </si>
  <si>
    <t>$ Incentivos</t>
  </si>
  <si>
    <t>$ Base</t>
  </si>
  <si>
    <t>Total</t>
  </si>
  <si>
    <t>TECNICO</t>
  </si>
  <si>
    <t>10</t>
  </si>
  <si>
    <t>AYUDANTE</t>
  </si>
  <si>
    <t>11</t>
  </si>
  <si>
    <t>12</t>
  </si>
  <si>
    <t>15</t>
  </si>
  <si>
    <t>17</t>
  </si>
  <si>
    <t>5</t>
  </si>
  <si>
    <t>6</t>
  </si>
  <si>
    <t>8</t>
  </si>
  <si>
    <t>9</t>
  </si>
  <si>
    <t>33</t>
  </si>
  <si>
    <t>53</t>
  </si>
  <si>
    <t>55</t>
  </si>
  <si>
    <t>HOJALATERO</t>
  </si>
  <si>
    <t>57</t>
  </si>
  <si>
    <t>61</t>
  </si>
  <si>
    <t>1</t>
  </si>
  <si>
    <t>13</t>
  </si>
  <si>
    <t>14</t>
  </si>
  <si>
    <t>16</t>
  </si>
  <si>
    <t>20</t>
  </si>
  <si>
    <t>3</t>
  </si>
  <si>
    <t>40</t>
  </si>
  <si>
    <t>43</t>
  </si>
  <si>
    <t>47</t>
  </si>
  <si>
    <t>TIPO DESC</t>
  </si>
  <si>
    <t>JUAN CARLOS VIGUERAS MARTINEZ</t>
  </si>
  <si>
    <t>$ Incentivos Extra</t>
  </si>
  <si>
    <t>52</t>
  </si>
  <si>
    <t>OSCAR ESTRADA ALMARAZ</t>
  </si>
  <si>
    <t>50</t>
  </si>
  <si>
    <t>DANIEL TELLEZ GAYTAN</t>
  </si>
  <si>
    <t>51</t>
  </si>
  <si>
    <t>FREDY SANCHEZ RODRIGUEZ</t>
  </si>
  <si>
    <t>Sección</t>
  </si>
  <si>
    <t>Cat.</t>
  </si>
  <si>
    <t>Tipo Vta</t>
  </si>
  <si>
    <t>#O.R.</t>
  </si>
  <si>
    <t>Familia</t>
  </si>
  <si>
    <t>Cod</t>
  </si>
  <si>
    <t>Desc Operación</t>
  </si>
  <si>
    <t>Fecha Termino</t>
  </si>
  <si>
    <t>T Fac</t>
  </si>
  <si>
    <t>#Mec</t>
  </si>
  <si>
    <t>Mecánico</t>
  </si>
  <si>
    <t>CATEGORIA</t>
  </si>
  <si>
    <t>AY</t>
  </si>
  <si>
    <t>Total General</t>
  </si>
  <si>
    <t>34</t>
  </si>
  <si>
    <t>AGAPITO GONZALEZ ZUÑIGA</t>
  </si>
  <si>
    <t>49</t>
  </si>
  <si>
    <t>EDUARDO ISAAC PEREZ</t>
  </si>
  <si>
    <t>66</t>
  </si>
  <si>
    <t>MIGUEL ANGEL ROMERO OLVERA</t>
  </si>
  <si>
    <t>68</t>
  </si>
  <si>
    <t>ISMAEL PEREZ PEREZ</t>
  </si>
  <si>
    <t>48</t>
  </si>
  <si>
    <t>69</t>
  </si>
  <si>
    <t>J DOLORES GILBERTO OLVERA BAUT</t>
  </si>
  <si>
    <t>JOSE ADAN RIVERA GONZALEZ</t>
  </si>
  <si>
    <t>LUIS ANGEL OLVERA SOTO</t>
  </si>
  <si>
    <t>35</t>
  </si>
  <si>
    <t>36</t>
  </si>
  <si>
    <t>45</t>
  </si>
  <si>
    <t>EDGAR SAMUEL HERNANDEZ SILVA</t>
  </si>
  <si>
    <t>MARCOS SAMUEL RAMIREZ BAUTISTA</t>
  </si>
  <si>
    <t>19</t>
  </si>
  <si>
    <t>18</t>
  </si>
  <si>
    <t>MANUEL CASTAÑON TAVAREZ</t>
  </si>
  <si>
    <t>JOSÉ DANIEL NUÑEZ DE JESUS</t>
  </si>
  <si>
    <t>41</t>
  </si>
  <si>
    <t>EFRAIN EZAUL MARTINEZ MONTOYA</t>
  </si>
  <si>
    <t>42</t>
  </si>
  <si>
    <t>FRANCISCO ALEJANDRO RIVERA G.</t>
  </si>
  <si>
    <t>44</t>
  </si>
  <si>
    <t>CARLOS ARMENTA LUJANO</t>
  </si>
  <si>
    <t>62</t>
  </si>
  <si>
    <t>FAUSTINO ALI CORTEZ OVANDO</t>
  </si>
  <si>
    <t>22</t>
  </si>
  <si>
    <t>JOSUE NEFTALI MOJICA RODRIGUEZ</t>
  </si>
  <si>
    <t>21</t>
  </si>
  <si>
    <t>46</t>
  </si>
  <si>
    <t>ISAAC ALFARO LAZARO</t>
  </si>
  <si>
    <t>54</t>
  </si>
  <si>
    <t>EFRÉN AGUSTIN SUÁRES LUNA</t>
  </si>
  <si>
    <t>65</t>
  </si>
  <si>
    <t>ISRAEL RESENDIZ CAMPUZANO</t>
  </si>
  <si>
    <t>JOSE ANTONIO MONTES DE OCA</t>
  </si>
  <si>
    <t>.</t>
  </si>
  <si>
    <t>59</t>
  </si>
  <si>
    <t>MIGUEL HERNANDEZ CRUZ</t>
  </si>
  <si>
    <t>ISMAEL MARTINEZ OLVERA</t>
  </si>
  <si>
    <t>PINTOR</t>
  </si>
  <si>
    <t>URIEL MATILDE SANTIAGO</t>
  </si>
  <si>
    <t>67</t>
  </si>
  <si>
    <t>ISRAEL MORALES ROSAS</t>
  </si>
  <si>
    <t>70</t>
  </si>
  <si>
    <t>SERGIO ANIRAK OLVERA TAPIA</t>
  </si>
  <si>
    <t>38</t>
  </si>
  <si>
    <t>RACIEL IVÁN BLANCO SALOMÓN</t>
  </si>
  <si>
    <t>JOSE TOMAS OLVERA</t>
  </si>
  <si>
    <t>37</t>
  </si>
  <si>
    <t>ISMAEL VEGA RIVERA</t>
  </si>
  <si>
    <t>4</t>
  </si>
  <si>
    <t>ERIC LÓPEZ MIRELES</t>
  </si>
  <si>
    <t>2</t>
  </si>
  <si>
    <t>JOSE MANUEL RUIZ BARCENAS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</si>
</sst>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[$€-2]\ * #,##0.00_-;\-[$€-2]\ * #,##0.00_-;_-[$€-2]\ * &quot;-&quot;??_-"/>
    <numFmt numFmtId="165" formatCode="0.000"/>
  </numFmts>
  <fonts count="9" x14ac:knownFonts="1"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Tahoma"/>
      <family val="2"/>
    </font>
    <font>
      <b/>
      <sz val="8"/>
      <name val="Tahoma"/>
      <family val="2"/>
    </font>
    <font>
      <sz val="11"/>
      <color theme="1"/>
      <name val="Calibri"/>
      <family val="2"/>
      <scheme val="minor"/>
    </font>
    <font>
      <sz val="8"/>
      <name val="Tahoma"/>
      <family val="2"/>
    </font>
    <font>
      <b/>
      <sz val="8"/>
      <name val="Tahoma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16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5" fillId="0" borderId="0"/>
    <xf numFmtId="0" fontId="1" fillId="0" borderId="0"/>
    <xf numFmtId="0" fontId="8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Protection="1"/>
    <xf numFmtId="165" fontId="0" fillId="0" borderId="0" xfId="0" applyNumberFormat="1" applyProtection="1"/>
    <xf numFmtId="0" fontId="0" fillId="0" borderId="0" xfId="0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Fill="1"/>
    <xf numFmtId="2" fontId="0" fillId="0" borderId="0" xfId="0" applyNumberFormat="1"/>
    <xf numFmtId="0" fontId="3" fillId="0" borderId="0" xfId="3" applyNumberFormat="1" applyFont="1" applyFill="1" applyBorder="1" applyAlignment="1" applyProtection="1">
      <alignment horizontal="center" vertical="top" wrapText="1"/>
    </xf>
    <xf numFmtId="0" fontId="3" fillId="0" borderId="1" xfId="3" applyNumberFormat="1" applyFont="1" applyFill="1" applyBorder="1" applyAlignment="1" applyProtection="1">
      <alignment horizontal="left" vertical="top" wrapText="1"/>
    </xf>
    <xf numFmtId="0" fontId="1" fillId="0" borderId="0" xfId="3" applyFill="1"/>
    <xf numFmtId="165" fontId="4" fillId="0" borderId="1" xfId="3" applyNumberFormat="1" applyFont="1" applyFill="1" applyBorder="1" applyAlignment="1" applyProtection="1">
      <alignment horizontal="right" vertical="top" wrapText="1"/>
    </xf>
    <xf numFmtId="0" fontId="3" fillId="0" borderId="1" xfId="3" applyNumberFormat="1" applyFont="1" applyFill="1" applyBorder="1" applyAlignment="1" applyProtection="1">
      <alignment horizontal="left" vertical="top" wrapText="1"/>
    </xf>
    <xf numFmtId="0" fontId="4" fillId="0" borderId="1" xfId="3" applyNumberFormat="1" applyFont="1" applyFill="1" applyBorder="1" applyAlignment="1" applyProtection="1">
      <alignment horizontal="right" vertical="top" wrapText="1"/>
    </xf>
    <xf numFmtId="0" fontId="6" fillId="0" borderId="1" xfId="6" applyNumberFormat="1" applyFont="1" applyFill="1" applyBorder="1" applyAlignment="1" applyProtection="1">
      <alignment horizontal="left" vertical="top" wrapText="1"/>
    </xf>
    <xf numFmtId="165" fontId="7" fillId="0" borderId="1" xfId="6" applyNumberFormat="1" applyFont="1" applyFill="1" applyBorder="1" applyAlignment="1" applyProtection="1">
      <alignment horizontal="right" vertical="top" wrapText="1"/>
    </xf>
    <xf numFmtId="0" fontId="6" fillId="0" borderId="1" xfId="3" applyNumberFormat="1" applyFont="1" applyFill="1" applyBorder="1" applyAlignment="1" applyProtection="1">
      <alignment horizontal="left" vertical="top" wrapText="1"/>
    </xf>
    <xf numFmtId="43" fontId="7" fillId="0" borderId="1" xfId="2" applyFont="1" applyFill="1" applyBorder="1" applyAlignment="1" applyProtection="1">
      <alignment horizontal="right" vertical="top" wrapText="1"/>
    </xf>
    <xf numFmtId="0" fontId="3" fillId="0" borderId="1" xfId="3" applyNumberFormat="1" applyFont="1" applyFill="1" applyBorder="1" applyAlignment="1" applyProtection="1">
      <alignment horizontal="left" vertical="top" wrapText="1"/>
    </xf>
    <xf numFmtId="0" fontId="3" fillId="0" borderId="1" xfId="3" applyNumberFormat="1" applyFont="1" applyFill="1" applyBorder="1" applyAlignment="1" applyProtection="1">
      <alignment horizontal="left" vertical="top" wrapText="1"/>
    </xf>
    <xf numFmtId="43" fontId="4" fillId="0" borderId="1" xfId="7" applyFont="1" applyFill="1" applyBorder="1" applyAlignment="1" applyProtection="1">
      <alignment horizontal="right" vertical="top" wrapText="1"/>
    </xf>
    <xf numFmtId="0" fontId="3" fillId="0" borderId="1" xfId="3" applyNumberFormat="1" applyFont="1" applyFill="1" applyBorder="1" applyAlignment="1" applyProtection="1">
      <alignment horizontal="left" vertical="top" wrapText="1"/>
    </xf>
    <xf numFmtId="0" fontId="0" fillId="0" borderId="0" xfId="0" applyAlignment="1">
      <alignment horizontal="center"/>
    </xf>
    <xf numFmtId="49" fontId="3" fillId="0" borderId="1" xfId="3" applyNumberFormat="1" applyFont="1" applyFill="1" applyBorder="1" applyAlignment="1" applyProtection="1">
      <alignment horizontal="left" vertical="top" wrapText="1"/>
    </xf>
  </cellXfs>
  <cellStyles count="8">
    <cellStyle name="Euro" xfId="1"/>
    <cellStyle name="Millares" xfId="7" builtinId="3"/>
    <cellStyle name="Millares 2" xfId="2"/>
    <cellStyle name="Normal" xfId="0" builtinId="0"/>
    <cellStyle name="Normal 2" xfId="3"/>
    <cellStyle name="Normal 3" xfId="4"/>
    <cellStyle name="Normal 4" xfId="6"/>
    <cellStyle name="Normal 8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E6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B3B3B3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4C4C4C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7"/>
  <sheetViews>
    <sheetView showGridLines="0" topLeftCell="A16" workbookViewId="0">
      <selection activeCell="AE21" sqref="AE21"/>
    </sheetView>
  </sheetViews>
  <sheetFormatPr baseColWidth="10" defaultRowHeight="12.75" x14ac:dyDescent="0.2"/>
  <cols>
    <col min="1" max="1" width="0.42578125" style="10" customWidth="1"/>
    <col min="2" max="2" width="5.42578125" style="10" customWidth="1"/>
    <col min="3" max="3" width="0.42578125" style="10" customWidth="1"/>
    <col min="4" max="4" width="1.28515625" style="10" customWidth="1"/>
    <col min="5" max="5" width="1.85546875" style="10" customWidth="1"/>
    <col min="6" max="6" width="0.42578125" style="10" customWidth="1"/>
    <col min="7" max="7" width="6.85546875" style="10" customWidth="1"/>
    <col min="8" max="8" width="0.42578125" style="10" customWidth="1"/>
    <col min="9" max="9" width="9.42578125" style="10" customWidth="1"/>
    <col min="10" max="10" width="0.42578125" style="10" customWidth="1"/>
    <col min="11" max="11" width="5.7109375" style="10" customWidth="1"/>
    <col min="12" max="12" width="0.42578125" style="10" customWidth="1"/>
    <col min="13" max="13" width="2.140625" style="10" customWidth="1"/>
    <col min="14" max="14" width="0.42578125" style="10" customWidth="1"/>
    <col min="15" max="15" width="8.42578125" style="10" customWidth="1"/>
    <col min="16" max="16" width="0.42578125" style="10" customWidth="1"/>
    <col min="17" max="17" width="6.42578125" style="10" customWidth="1"/>
    <col min="18" max="18" width="0.140625" style="10" customWidth="1"/>
    <col min="19" max="19" width="0.28515625" style="10" customWidth="1"/>
    <col min="20" max="20" width="0.140625" style="10" customWidth="1"/>
    <col min="21" max="21" width="14.5703125" style="10" customWidth="1"/>
    <col min="22" max="22" width="0.42578125" style="10" customWidth="1"/>
    <col min="23" max="23" width="2.7109375" style="10" customWidth="1"/>
    <col min="24" max="24" width="0.42578125" style="10" customWidth="1"/>
    <col min="25" max="25" width="10.7109375" style="10" customWidth="1"/>
    <col min="26" max="26" width="7.140625" style="10" customWidth="1"/>
    <col min="27" max="27" width="0.42578125" style="10" customWidth="1"/>
    <col min="28" max="28" width="15" style="10" customWidth="1"/>
    <col min="29" max="16384" width="11.42578125" style="10"/>
  </cols>
  <sheetData>
    <row r="1" spans="1:28" ht="14.45" customHeight="1" x14ac:dyDescent="0.2">
      <c r="A1" s="8"/>
      <c r="B1" s="21" t="s">
        <v>92</v>
      </c>
      <c r="C1" s="21"/>
      <c r="D1" s="21"/>
      <c r="E1" s="21"/>
      <c r="F1" s="8"/>
      <c r="G1" s="9" t="s">
        <v>93</v>
      </c>
      <c r="H1" s="8"/>
      <c r="I1" s="9" t="s">
        <v>94</v>
      </c>
      <c r="J1" s="8"/>
      <c r="K1" s="21" t="s">
        <v>95</v>
      </c>
      <c r="L1" s="21"/>
      <c r="M1" s="21"/>
      <c r="N1" s="8"/>
      <c r="O1" s="9" t="s">
        <v>96</v>
      </c>
      <c r="P1" s="8"/>
      <c r="Q1" s="21" t="s">
        <v>97</v>
      </c>
      <c r="R1" s="21"/>
      <c r="S1" s="8"/>
      <c r="T1" s="8"/>
      <c r="U1" s="9" t="s">
        <v>98</v>
      </c>
      <c r="V1" s="8"/>
      <c r="W1" s="21" t="s">
        <v>99</v>
      </c>
      <c r="X1" s="21"/>
      <c r="Y1" s="21"/>
      <c r="Z1" s="8"/>
      <c r="AA1" s="8"/>
      <c r="AB1" s="8"/>
    </row>
    <row r="2" spans="1:28" ht="11.25" customHeight="1" x14ac:dyDescent="0.2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</row>
    <row r="3" spans="1:28" ht="14.45" customHeight="1" x14ac:dyDescent="0.2">
      <c r="A3" s="8"/>
      <c r="B3" s="21" t="s">
        <v>100</v>
      </c>
      <c r="C3" s="21"/>
      <c r="D3" s="21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ht="7.5" customHeight="1" x14ac:dyDescent="0.2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</row>
    <row r="5" spans="1:28" ht="3.75" customHeight="1" x14ac:dyDescent="0.2">
      <c r="A5" s="8"/>
      <c r="B5" s="21" t="s">
        <v>101</v>
      </c>
      <c r="C5" s="8"/>
      <c r="D5" s="21" t="s">
        <v>102</v>
      </c>
      <c r="E5" s="21"/>
      <c r="F5" s="21"/>
      <c r="G5" s="21"/>
      <c r="H5" s="21"/>
      <c r="I5" s="21"/>
      <c r="J5" s="21"/>
      <c r="K5" s="21"/>
      <c r="L5" s="8"/>
      <c r="M5" s="21" t="s">
        <v>50</v>
      </c>
      <c r="N5" s="21"/>
      <c r="O5" s="21"/>
      <c r="P5" s="21"/>
      <c r="Q5" s="21"/>
      <c r="R5" s="8"/>
      <c r="S5" s="8"/>
      <c r="T5" s="21" t="s">
        <v>103</v>
      </c>
      <c r="U5" s="21"/>
      <c r="V5" s="21"/>
      <c r="W5" s="21"/>
      <c r="X5" s="8"/>
      <c r="Y5" s="21" t="s">
        <v>104</v>
      </c>
      <c r="Z5" s="21"/>
      <c r="AA5" s="8"/>
      <c r="AB5" s="8"/>
    </row>
    <row r="6" spans="1:28" ht="10.5" customHeight="1" x14ac:dyDescent="0.2">
      <c r="A6" s="8"/>
      <c r="B6" s="21"/>
      <c r="C6" s="8"/>
      <c r="D6" s="21"/>
      <c r="E6" s="21"/>
      <c r="F6" s="21"/>
      <c r="G6" s="21"/>
      <c r="H6" s="21"/>
      <c r="I6" s="21"/>
      <c r="J6" s="21"/>
      <c r="K6" s="21"/>
      <c r="L6" s="8"/>
      <c r="M6" s="21"/>
      <c r="N6" s="21"/>
      <c r="O6" s="21"/>
      <c r="P6" s="21"/>
      <c r="Q6" s="21"/>
      <c r="R6" s="8"/>
      <c r="S6" s="8"/>
      <c r="T6" s="21"/>
      <c r="U6" s="21"/>
      <c r="V6" s="21"/>
      <c r="W6" s="21"/>
      <c r="X6" s="8"/>
      <c r="Y6" s="21"/>
      <c r="Z6" s="21"/>
      <c r="AA6" s="8"/>
      <c r="AB6" s="21" t="s">
        <v>105</v>
      </c>
    </row>
    <row r="7" spans="1:28" ht="3.75" customHeight="1" x14ac:dyDescent="0.2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21"/>
    </row>
    <row r="8" spans="1:28" ht="14.45" customHeight="1" x14ac:dyDescent="0.2">
      <c r="A8" s="21" t="s">
        <v>74</v>
      </c>
      <c r="B8" s="21"/>
      <c r="C8" s="21"/>
      <c r="D8" s="21" t="s">
        <v>27</v>
      </c>
      <c r="E8" s="21"/>
      <c r="F8" s="21"/>
      <c r="G8" s="21"/>
      <c r="H8" s="21"/>
      <c r="I8" s="21"/>
      <c r="J8" s="21"/>
      <c r="K8" s="21"/>
      <c r="L8" s="21"/>
      <c r="M8" s="21" t="s">
        <v>57</v>
      </c>
      <c r="N8" s="21"/>
      <c r="O8" s="21"/>
      <c r="P8" s="21"/>
      <c r="Q8" s="21"/>
      <c r="R8" s="21"/>
      <c r="S8" s="21"/>
      <c r="T8" s="21" t="s">
        <v>5</v>
      </c>
      <c r="U8" s="21"/>
      <c r="V8" s="21"/>
      <c r="W8" s="21"/>
      <c r="X8" s="21"/>
      <c r="Y8" s="21" t="s">
        <v>65</v>
      </c>
      <c r="Z8" s="21"/>
      <c r="AA8" s="21"/>
      <c r="AB8" s="11">
        <v>32.238199957992016</v>
      </c>
    </row>
    <row r="9" spans="1:28" ht="14.45" customHeight="1" x14ac:dyDescent="0.2">
      <c r="A9" s="21" t="s">
        <v>58</v>
      </c>
      <c r="B9" s="21"/>
      <c r="C9" s="21"/>
      <c r="D9" s="21" t="s">
        <v>15</v>
      </c>
      <c r="E9" s="21"/>
      <c r="F9" s="21"/>
      <c r="G9" s="21"/>
      <c r="H9" s="21"/>
      <c r="I9" s="21"/>
      <c r="J9" s="21"/>
      <c r="K9" s="21"/>
      <c r="L9" s="21"/>
      <c r="M9" s="21" t="s">
        <v>59</v>
      </c>
      <c r="N9" s="21"/>
      <c r="O9" s="21"/>
      <c r="P9" s="21"/>
      <c r="Q9" s="21"/>
      <c r="R9" s="21"/>
      <c r="S9" s="21"/>
      <c r="T9" s="21" t="s">
        <v>59</v>
      </c>
      <c r="U9" s="21"/>
      <c r="V9" s="21"/>
      <c r="W9" s="21"/>
      <c r="X9" s="21"/>
      <c r="Y9" s="21"/>
      <c r="Z9" s="21"/>
      <c r="AA9" s="21"/>
      <c r="AB9" s="11">
        <v>39.606969124133585</v>
      </c>
    </row>
    <row r="10" spans="1:28" ht="14.45" customHeight="1" x14ac:dyDescent="0.2">
      <c r="A10" s="21" t="s">
        <v>60</v>
      </c>
      <c r="B10" s="21"/>
      <c r="C10" s="21"/>
      <c r="D10" s="21" t="s">
        <v>28</v>
      </c>
      <c r="E10" s="21"/>
      <c r="F10" s="21"/>
      <c r="G10" s="21"/>
      <c r="H10" s="21"/>
      <c r="I10" s="21"/>
      <c r="J10" s="21"/>
      <c r="K10" s="21"/>
      <c r="L10" s="21"/>
      <c r="M10" s="21" t="s">
        <v>57</v>
      </c>
      <c r="N10" s="21"/>
      <c r="O10" s="21"/>
      <c r="P10" s="21"/>
      <c r="Q10" s="21"/>
      <c r="R10" s="21"/>
      <c r="S10" s="21"/>
      <c r="T10" s="21" t="s">
        <v>6</v>
      </c>
      <c r="U10" s="21"/>
      <c r="V10" s="21"/>
      <c r="W10" s="21"/>
      <c r="X10" s="21"/>
      <c r="Y10" s="21"/>
      <c r="Z10" s="21"/>
      <c r="AA10" s="21"/>
      <c r="AB10" s="11">
        <v>59.116614156689771</v>
      </c>
    </row>
    <row r="11" spans="1:28" ht="14.45" customHeight="1" x14ac:dyDescent="0.2">
      <c r="A11" s="21" t="s">
        <v>61</v>
      </c>
      <c r="B11" s="21"/>
      <c r="C11" s="21"/>
      <c r="D11" s="21" t="s">
        <v>26</v>
      </c>
      <c r="E11" s="21"/>
      <c r="F11" s="21"/>
      <c r="G11" s="21"/>
      <c r="H11" s="21"/>
      <c r="I11" s="21"/>
      <c r="J11" s="21"/>
      <c r="K11" s="21"/>
      <c r="L11" s="21"/>
      <c r="M11" s="21" t="s">
        <v>59</v>
      </c>
      <c r="N11" s="21"/>
      <c r="O11" s="21"/>
      <c r="P11" s="21"/>
      <c r="Q11" s="21"/>
      <c r="R11" s="21"/>
      <c r="S11" s="21"/>
      <c r="T11" s="21" t="s">
        <v>59</v>
      </c>
      <c r="U11" s="21"/>
      <c r="V11" s="21"/>
      <c r="W11" s="21"/>
      <c r="X11" s="21"/>
      <c r="Y11" s="21"/>
      <c r="Z11" s="21"/>
      <c r="AA11" s="21"/>
      <c r="AB11" s="11">
        <v>70.809637331092901</v>
      </c>
    </row>
    <row r="12" spans="1:28" ht="14.45" customHeight="1" x14ac:dyDescent="0.2">
      <c r="A12" s="21" t="s">
        <v>75</v>
      </c>
      <c r="B12" s="21"/>
      <c r="C12" s="21"/>
      <c r="D12" s="21" t="s">
        <v>10</v>
      </c>
      <c r="E12" s="21"/>
      <c r="F12" s="21"/>
      <c r="G12" s="21"/>
      <c r="H12" s="21"/>
      <c r="I12" s="21"/>
      <c r="J12" s="21"/>
      <c r="K12" s="21"/>
      <c r="L12" s="21"/>
      <c r="M12" s="21" t="s">
        <v>57</v>
      </c>
      <c r="N12" s="21"/>
      <c r="O12" s="21"/>
      <c r="P12" s="21"/>
      <c r="Q12" s="21"/>
      <c r="R12" s="21"/>
      <c r="S12" s="21"/>
      <c r="T12" s="21" t="s">
        <v>6</v>
      </c>
      <c r="U12" s="21"/>
      <c r="V12" s="21"/>
      <c r="W12" s="21"/>
      <c r="X12" s="21"/>
      <c r="Y12" s="21" t="s">
        <v>66</v>
      </c>
      <c r="Z12" s="21"/>
      <c r="AA12" s="21"/>
      <c r="AB12" s="11">
        <v>17.366441223832528</v>
      </c>
    </row>
    <row r="13" spans="1:28" ht="14.45" customHeight="1" x14ac:dyDescent="0.2">
      <c r="A13" s="21" t="s">
        <v>76</v>
      </c>
      <c r="B13" s="21"/>
      <c r="C13" s="21"/>
      <c r="D13" s="21" t="s">
        <v>16</v>
      </c>
      <c r="E13" s="21"/>
      <c r="F13" s="21"/>
      <c r="G13" s="21"/>
      <c r="H13" s="21"/>
      <c r="I13" s="21"/>
      <c r="J13" s="21"/>
      <c r="K13" s="21"/>
      <c r="L13" s="21"/>
      <c r="M13" s="21" t="s">
        <v>57</v>
      </c>
      <c r="N13" s="21"/>
      <c r="O13" s="21"/>
      <c r="P13" s="21"/>
      <c r="Q13" s="21"/>
      <c r="R13" s="21"/>
      <c r="S13" s="21"/>
      <c r="T13" s="21" t="s">
        <v>5</v>
      </c>
      <c r="U13" s="21"/>
      <c r="V13" s="21"/>
      <c r="W13" s="21"/>
      <c r="X13" s="21"/>
      <c r="Y13" s="21" t="s">
        <v>61</v>
      </c>
      <c r="Z13" s="21"/>
      <c r="AA13" s="21"/>
      <c r="AB13" s="11">
        <v>12.603535671777637</v>
      </c>
    </row>
    <row r="14" spans="1:28" ht="14.45" customHeight="1" x14ac:dyDescent="0.2">
      <c r="A14" s="21" t="s">
        <v>62</v>
      </c>
      <c r="B14" s="21"/>
      <c r="C14" s="21"/>
      <c r="D14" s="21" t="s">
        <v>29</v>
      </c>
      <c r="E14" s="21"/>
      <c r="F14" s="21"/>
      <c r="G14" s="21"/>
      <c r="H14" s="21"/>
      <c r="I14" s="21"/>
      <c r="J14" s="21"/>
      <c r="K14" s="21"/>
      <c r="L14" s="21"/>
      <c r="M14" s="21" t="s">
        <v>59</v>
      </c>
      <c r="N14" s="21"/>
      <c r="O14" s="21"/>
      <c r="P14" s="21"/>
      <c r="Q14" s="21"/>
      <c r="R14" s="21"/>
      <c r="S14" s="21"/>
      <c r="T14" s="21" t="s">
        <v>59</v>
      </c>
      <c r="U14" s="21"/>
      <c r="V14" s="21"/>
      <c r="W14" s="21"/>
      <c r="X14" s="21"/>
      <c r="Y14" s="21"/>
      <c r="Z14" s="21"/>
      <c r="AA14" s="21"/>
      <c r="AB14" s="11">
        <v>20.973051879857174</v>
      </c>
    </row>
    <row r="15" spans="1:28" ht="14.45" customHeight="1" x14ac:dyDescent="0.2">
      <c r="A15" s="21" t="s">
        <v>77</v>
      </c>
      <c r="B15" s="21"/>
      <c r="C15" s="21"/>
      <c r="D15" s="21" t="s">
        <v>11</v>
      </c>
      <c r="E15" s="21"/>
      <c r="F15" s="21"/>
      <c r="G15" s="21"/>
      <c r="H15" s="21"/>
      <c r="I15" s="21"/>
      <c r="J15" s="21"/>
      <c r="K15" s="21"/>
      <c r="L15" s="21"/>
      <c r="M15" s="21" t="s">
        <v>57</v>
      </c>
      <c r="N15" s="21"/>
      <c r="O15" s="21"/>
      <c r="P15" s="21"/>
      <c r="Q15" s="21"/>
      <c r="R15" s="21"/>
      <c r="S15" s="21"/>
      <c r="T15" s="21" t="s">
        <v>6</v>
      </c>
      <c r="U15" s="21"/>
      <c r="V15" s="21"/>
      <c r="W15" s="21"/>
      <c r="X15" s="21"/>
      <c r="Y15" s="21" t="s">
        <v>63</v>
      </c>
      <c r="Z15" s="21"/>
      <c r="AA15" s="21"/>
      <c r="AB15" s="11">
        <v>31.762251627809285</v>
      </c>
    </row>
    <row r="16" spans="1:28" ht="14.45" customHeight="1" x14ac:dyDescent="0.2">
      <c r="A16" s="21" t="s">
        <v>63</v>
      </c>
      <c r="B16" s="21"/>
      <c r="C16" s="21"/>
      <c r="D16" s="21" t="s">
        <v>30</v>
      </c>
      <c r="E16" s="21"/>
      <c r="F16" s="21"/>
      <c r="G16" s="21"/>
      <c r="H16" s="21"/>
      <c r="I16" s="21"/>
      <c r="J16" s="21"/>
      <c r="K16" s="21"/>
      <c r="L16" s="21"/>
      <c r="M16" s="21" t="s">
        <v>59</v>
      </c>
      <c r="N16" s="21"/>
      <c r="O16" s="21"/>
      <c r="P16" s="21"/>
      <c r="Q16" s="21"/>
      <c r="R16" s="21"/>
      <c r="S16" s="21"/>
      <c r="T16" s="21" t="s">
        <v>59</v>
      </c>
      <c r="U16" s="21"/>
      <c r="V16" s="21"/>
      <c r="W16" s="21"/>
      <c r="X16" s="21"/>
      <c r="Y16" s="21"/>
      <c r="Z16" s="21"/>
      <c r="AA16" s="21"/>
      <c r="AB16" s="11">
        <v>96.44256108660646</v>
      </c>
    </row>
    <row r="17" spans="1:28" ht="14.45" customHeight="1" x14ac:dyDescent="0.2">
      <c r="A17" s="21" t="s">
        <v>78</v>
      </c>
      <c r="B17" s="21"/>
      <c r="C17" s="21"/>
      <c r="D17" s="21" t="s">
        <v>17</v>
      </c>
      <c r="E17" s="21"/>
      <c r="F17" s="21"/>
      <c r="G17" s="21"/>
      <c r="H17" s="21"/>
      <c r="I17" s="21"/>
      <c r="J17" s="21"/>
      <c r="K17" s="21"/>
      <c r="L17" s="21"/>
      <c r="M17" s="21" t="s">
        <v>57</v>
      </c>
      <c r="N17" s="21"/>
      <c r="O17" s="21"/>
      <c r="P17" s="21"/>
      <c r="Q17" s="21"/>
      <c r="R17" s="21"/>
      <c r="S17" s="21"/>
      <c r="T17" s="21" t="s">
        <v>4</v>
      </c>
      <c r="U17" s="21"/>
      <c r="V17" s="21"/>
      <c r="W17" s="21"/>
      <c r="X17" s="21"/>
      <c r="Y17" s="21" t="s">
        <v>58</v>
      </c>
      <c r="Z17" s="21"/>
      <c r="AA17" s="21"/>
      <c r="AB17" s="11">
        <v>24.800279353077087</v>
      </c>
    </row>
    <row r="18" spans="1:28" ht="14.45" customHeight="1" x14ac:dyDescent="0.2">
      <c r="A18" s="21" t="s">
        <v>79</v>
      </c>
      <c r="B18" s="21"/>
      <c r="C18" s="21"/>
      <c r="D18" s="21" t="s">
        <v>31</v>
      </c>
      <c r="E18" s="21"/>
      <c r="F18" s="21"/>
      <c r="G18" s="21"/>
      <c r="H18" s="21"/>
      <c r="I18" s="21"/>
      <c r="J18" s="21"/>
      <c r="K18" s="21"/>
      <c r="L18" s="21"/>
      <c r="M18" s="21" t="s">
        <v>57</v>
      </c>
      <c r="N18" s="21"/>
      <c r="O18" s="21"/>
      <c r="P18" s="21"/>
      <c r="Q18" s="21"/>
      <c r="R18" s="21"/>
      <c r="S18" s="21"/>
      <c r="T18" s="21" t="s">
        <v>4</v>
      </c>
      <c r="U18" s="21"/>
      <c r="V18" s="21"/>
      <c r="W18" s="21"/>
      <c r="X18" s="21"/>
      <c r="Y18" s="21" t="s">
        <v>62</v>
      </c>
      <c r="Z18" s="21"/>
      <c r="AA18" s="21"/>
      <c r="AB18" s="11">
        <v>12.960744941538891</v>
      </c>
    </row>
    <row r="19" spans="1:28" ht="14.45" customHeight="1" x14ac:dyDescent="0.2">
      <c r="A19" s="21" t="s">
        <v>68</v>
      </c>
      <c r="B19" s="21"/>
      <c r="C19" s="21"/>
      <c r="D19" s="21" t="s">
        <v>8</v>
      </c>
      <c r="E19" s="21"/>
      <c r="F19" s="21"/>
      <c r="G19" s="21"/>
      <c r="H19" s="21"/>
      <c r="I19" s="21"/>
      <c r="J19" s="21"/>
      <c r="K19" s="21"/>
      <c r="L19" s="21"/>
      <c r="M19" s="21" t="s">
        <v>22</v>
      </c>
      <c r="N19" s="21"/>
      <c r="O19" s="21"/>
      <c r="P19" s="21"/>
      <c r="Q19" s="21"/>
      <c r="R19" s="21"/>
      <c r="S19" s="21"/>
      <c r="T19" s="21" t="s">
        <v>5</v>
      </c>
      <c r="U19" s="21"/>
      <c r="V19" s="21"/>
      <c r="W19" s="21"/>
      <c r="X19" s="21"/>
      <c r="Y19" s="21"/>
      <c r="Z19" s="21"/>
      <c r="AA19" s="21"/>
      <c r="AB19" s="11">
        <v>120.8</v>
      </c>
    </row>
    <row r="20" spans="1:28" ht="14.45" customHeight="1" x14ac:dyDescent="0.2">
      <c r="A20" s="21" t="s">
        <v>106</v>
      </c>
      <c r="B20" s="21"/>
      <c r="C20" s="21"/>
      <c r="D20" s="21" t="s">
        <v>107</v>
      </c>
      <c r="E20" s="21"/>
      <c r="F20" s="21"/>
      <c r="G20" s="21"/>
      <c r="H20" s="21"/>
      <c r="I20" s="21"/>
      <c r="J20" s="21"/>
      <c r="K20" s="21"/>
      <c r="L20" s="21"/>
      <c r="M20" s="21" t="s">
        <v>22</v>
      </c>
      <c r="N20" s="21"/>
      <c r="O20" s="21"/>
      <c r="P20" s="21"/>
      <c r="Q20" s="21"/>
      <c r="R20" s="21"/>
      <c r="S20" s="21"/>
      <c r="T20" s="21" t="s">
        <v>5</v>
      </c>
      <c r="U20" s="21"/>
      <c r="V20" s="21"/>
      <c r="W20" s="21"/>
      <c r="X20" s="21"/>
      <c r="Y20" s="21"/>
      <c r="Z20" s="21"/>
      <c r="AA20" s="21"/>
      <c r="AB20" s="11">
        <v>45</v>
      </c>
    </row>
    <row r="21" spans="1:28" ht="14.45" customHeight="1" x14ac:dyDescent="0.2">
      <c r="A21" s="21" t="s">
        <v>80</v>
      </c>
      <c r="B21" s="21"/>
      <c r="C21" s="21"/>
      <c r="D21" s="21" t="s">
        <v>18</v>
      </c>
      <c r="E21" s="21"/>
      <c r="F21" s="21"/>
      <c r="G21" s="21"/>
      <c r="H21" s="21"/>
      <c r="I21" s="21"/>
      <c r="J21" s="21"/>
      <c r="K21" s="21"/>
      <c r="L21" s="21"/>
      <c r="M21" s="21" t="s">
        <v>57</v>
      </c>
      <c r="N21" s="21"/>
      <c r="O21" s="21"/>
      <c r="P21" s="21"/>
      <c r="Q21" s="21"/>
      <c r="R21" s="21"/>
      <c r="S21" s="21"/>
      <c r="T21" s="21" t="s">
        <v>5</v>
      </c>
      <c r="U21" s="21"/>
      <c r="V21" s="21"/>
      <c r="W21" s="21"/>
      <c r="X21" s="21"/>
      <c r="Y21" s="21" t="s">
        <v>60</v>
      </c>
      <c r="Z21" s="21"/>
      <c r="AA21" s="21"/>
      <c r="AB21" s="11">
        <v>47.2</v>
      </c>
    </row>
    <row r="22" spans="1:28" ht="14.45" customHeight="1" x14ac:dyDescent="0.2">
      <c r="A22" s="21" t="s">
        <v>81</v>
      </c>
      <c r="B22" s="21"/>
      <c r="C22" s="21"/>
      <c r="D22" s="21" t="s">
        <v>32</v>
      </c>
      <c r="E22" s="21"/>
      <c r="F22" s="21"/>
      <c r="G22" s="21"/>
      <c r="H22" s="21"/>
      <c r="I22" s="21"/>
      <c r="J22" s="21"/>
      <c r="K22" s="21"/>
      <c r="L22" s="21"/>
      <c r="M22" s="21" t="s">
        <v>57</v>
      </c>
      <c r="N22" s="21"/>
      <c r="O22" s="21"/>
      <c r="P22" s="21"/>
      <c r="Q22" s="21"/>
      <c r="R22" s="21"/>
      <c r="S22" s="21"/>
      <c r="T22" s="21" t="s">
        <v>6</v>
      </c>
      <c r="U22" s="21"/>
      <c r="V22" s="21"/>
      <c r="W22" s="21"/>
      <c r="X22" s="21"/>
      <c r="Y22" s="21" t="s">
        <v>67</v>
      </c>
      <c r="Z22" s="21"/>
      <c r="AA22" s="21"/>
      <c r="AB22" s="11">
        <v>18.299425190786248</v>
      </c>
    </row>
    <row r="23" spans="1:28" ht="14.45" customHeight="1" x14ac:dyDescent="0.2">
      <c r="A23" s="21" t="s">
        <v>82</v>
      </c>
      <c r="B23" s="21"/>
      <c r="C23" s="21"/>
      <c r="D23" s="21" t="s">
        <v>9</v>
      </c>
      <c r="E23" s="21"/>
      <c r="F23" s="21"/>
      <c r="G23" s="21"/>
      <c r="H23" s="21"/>
      <c r="I23" s="21"/>
      <c r="J23" s="21"/>
      <c r="K23" s="21"/>
      <c r="L23" s="21"/>
      <c r="M23" s="21" t="s">
        <v>57</v>
      </c>
      <c r="N23" s="21"/>
      <c r="O23" s="21"/>
      <c r="P23" s="21"/>
      <c r="Q23" s="21"/>
      <c r="R23" s="21"/>
      <c r="S23" s="21"/>
      <c r="T23" s="21" t="s">
        <v>6</v>
      </c>
      <c r="U23" s="21"/>
      <c r="V23" s="21"/>
      <c r="W23" s="21"/>
      <c r="X23" s="21"/>
      <c r="Y23" s="21" t="s">
        <v>64</v>
      </c>
      <c r="Z23" s="21"/>
      <c r="AA23" s="21"/>
      <c r="AB23" s="11">
        <v>35.52328642442064</v>
      </c>
    </row>
    <row r="24" spans="1:28" ht="14.45" customHeight="1" x14ac:dyDescent="0.2">
      <c r="A24" s="21" t="s">
        <v>108</v>
      </c>
      <c r="B24" s="21"/>
      <c r="C24" s="21"/>
      <c r="D24" s="21" t="s">
        <v>109</v>
      </c>
      <c r="E24" s="21"/>
      <c r="F24" s="21"/>
      <c r="G24" s="21"/>
      <c r="H24" s="21"/>
      <c r="I24" s="21"/>
      <c r="J24" s="21"/>
      <c r="K24" s="21"/>
      <c r="L24" s="21"/>
      <c r="M24" s="21" t="s">
        <v>71</v>
      </c>
      <c r="N24" s="21"/>
      <c r="O24" s="21"/>
      <c r="P24" s="21"/>
      <c r="Q24" s="21"/>
      <c r="R24" s="21"/>
      <c r="S24" s="21"/>
      <c r="T24" s="21" t="s">
        <v>4</v>
      </c>
      <c r="U24" s="21"/>
      <c r="V24" s="21"/>
      <c r="W24" s="21"/>
      <c r="X24" s="21"/>
      <c r="Y24" s="21"/>
      <c r="Z24" s="21"/>
      <c r="AA24" s="21"/>
      <c r="AB24" s="11">
        <v>10.39</v>
      </c>
    </row>
    <row r="25" spans="1:28" ht="14.45" customHeight="1" x14ac:dyDescent="0.2">
      <c r="A25" s="21" t="s">
        <v>88</v>
      </c>
      <c r="B25" s="21"/>
      <c r="C25" s="21"/>
      <c r="D25" s="21" t="s">
        <v>89</v>
      </c>
      <c r="E25" s="21"/>
      <c r="F25" s="21"/>
      <c r="G25" s="21"/>
      <c r="H25" s="21"/>
      <c r="I25" s="21"/>
      <c r="J25" s="21"/>
      <c r="K25" s="21"/>
      <c r="L25" s="21"/>
      <c r="M25" s="21" t="s">
        <v>71</v>
      </c>
      <c r="N25" s="21"/>
      <c r="O25" s="21"/>
      <c r="P25" s="21"/>
      <c r="Q25" s="21"/>
      <c r="R25" s="21"/>
      <c r="S25" s="21"/>
      <c r="T25" s="21" t="s">
        <v>5</v>
      </c>
      <c r="U25" s="21"/>
      <c r="V25" s="21"/>
      <c r="W25" s="21"/>
      <c r="X25" s="21"/>
      <c r="Y25" s="21"/>
      <c r="Z25" s="21"/>
      <c r="AA25" s="21"/>
      <c r="AB25" s="11">
        <v>64.599999999999994</v>
      </c>
    </row>
    <row r="26" spans="1:28" ht="14.45" customHeight="1" x14ac:dyDescent="0.2">
      <c r="A26" s="21" t="s">
        <v>90</v>
      </c>
      <c r="B26" s="21"/>
      <c r="C26" s="21"/>
      <c r="D26" s="21" t="s">
        <v>91</v>
      </c>
      <c r="E26" s="21"/>
      <c r="F26" s="21"/>
      <c r="G26" s="21"/>
      <c r="H26" s="21"/>
      <c r="I26" s="21"/>
      <c r="J26" s="21"/>
      <c r="K26" s="21"/>
      <c r="L26" s="21"/>
      <c r="M26" s="21" t="s">
        <v>71</v>
      </c>
      <c r="N26" s="21"/>
      <c r="O26" s="21"/>
      <c r="P26" s="21"/>
      <c r="Q26" s="21"/>
      <c r="R26" s="21"/>
      <c r="S26" s="21"/>
      <c r="T26" s="21" t="s">
        <v>5</v>
      </c>
      <c r="U26" s="21"/>
      <c r="V26" s="21"/>
      <c r="W26" s="21"/>
      <c r="X26" s="21"/>
      <c r="Y26" s="21"/>
      <c r="Z26" s="21"/>
      <c r="AA26" s="21"/>
      <c r="AB26" s="11">
        <v>30.2</v>
      </c>
    </row>
    <row r="27" spans="1:28" ht="14.45" customHeight="1" x14ac:dyDescent="0.2">
      <c r="A27" s="21" t="s">
        <v>86</v>
      </c>
      <c r="B27" s="21"/>
      <c r="C27" s="21"/>
      <c r="D27" s="21" t="s">
        <v>87</v>
      </c>
      <c r="E27" s="21"/>
      <c r="F27" s="21"/>
      <c r="G27" s="21"/>
      <c r="H27" s="21"/>
      <c r="I27" s="21"/>
      <c r="J27" s="21"/>
      <c r="K27" s="21"/>
      <c r="L27" s="21"/>
      <c r="M27" s="21" t="s">
        <v>71</v>
      </c>
      <c r="N27" s="21"/>
      <c r="O27" s="21"/>
      <c r="P27" s="21"/>
      <c r="Q27" s="21"/>
      <c r="R27" s="21"/>
      <c r="S27" s="21"/>
      <c r="T27" s="21" t="s">
        <v>4</v>
      </c>
      <c r="U27" s="21"/>
      <c r="V27" s="21"/>
      <c r="W27" s="21"/>
      <c r="X27" s="21"/>
      <c r="Y27" s="21"/>
      <c r="Z27" s="21"/>
      <c r="AA27" s="21"/>
      <c r="AB27" s="11">
        <v>81</v>
      </c>
    </row>
    <row r="28" spans="1:28" ht="14.45" customHeight="1" x14ac:dyDescent="0.2">
      <c r="A28" s="21" t="s">
        <v>69</v>
      </c>
      <c r="B28" s="21"/>
      <c r="C28" s="21"/>
      <c r="D28" s="21" t="s">
        <v>33</v>
      </c>
      <c r="E28" s="21"/>
      <c r="F28" s="21"/>
      <c r="G28" s="21"/>
      <c r="H28" s="21"/>
      <c r="I28" s="21"/>
      <c r="J28" s="21"/>
      <c r="K28" s="21"/>
      <c r="L28" s="21"/>
      <c r="M28" s="21" t="s">
        <v>71</v>
      </c>
      <c r="N28" s="21"/>
      <c r="O28" s="21"/>
      <c r="P28" s="21"/>
      <c r="Q28" s="21"/>
      <c r="R28" s="21"/>
      <c r="S28" s="21"/>
      <c r="T28" s="21" t="s">
        <v>5</v>
      </c>
      <c r="U28" s="21"/>
      <c r="V28" s="21"/>
      <c r="W28" s="21"/>
      <c r="X28" s="21"/>
      <c r="Y28" s="21"/>
      <c r="Z28" s="21"/>
      <c r="AA28" s="21"/>
      <c r="AB28" s="11">
        <v>22.2</v>
      </c>
    </row>
    <row r="29" spans="1:28" ht="14.45" customHeight="1" x14ac:dyDescent="0.2">
      <c r="A29" s="21" t="s">
        <v>70</v>
      </c>
      <c r="B29" s="21"/>
      <c r="C29" s="21"/>
      <c r="D29" s="21" t="s">
        <v>24</v>
      </c>
      <c r="E29" s="21"/>
      <c r="F29" s="21"/>
      <c r="G29" s="21"/>
      <c r="H29" s="21"/>
      <c r="I29" s="21"/>
      <c r="J29" s="21"/>
      <c r="K29" s="21"/>
      <c r="L29" s="21"/>
      <c r="M29" s="21" t="s">
        <v>71</v>
      </c>
      <c r="N29" s="21"/>
      <c r="O29" s="21"/>
      <c r="P29" s="21"/>
      <c r="Q29" s="21"/>
      <c r="R29" s="21"/>
      <c r="S29" s="21"/>
      <c r="T29" s="21" t="s">
        <v>4</v>
      </c>
      <c r="U29" s="21"/>
      <c r="V29" s="21"/>
      <c r="W29" s="21"/>
      <c r="X29" s="21"/>
      <c r="Y29" s="21"/>
      <c r="Z29" s="21"/>
      <c r="AA29" s="21"/>
      <c r="AB29" s="11">
        <v>52.1</v>
      </c>
    </row>
    <row r="30" spans="1:28" ht="14.45" customHeight="1" x14ac:dyDescent="0.2">
      <c r="A30" s="21" t="s">
        <v>72</v>
      </c>
      <c r="B30" s="21"/>
      <c r="C30" s="21"/>
      <c r="D30" s="21" t="s">
        <v>84</v>
      </c>
      <c r="E30" s="21"/>
      <c r="F30" s="21"/>
      <c r="G30" s="21"/>
      <c r="H30" s="21"/>
      <c r="I30" s="21"/>
      <c r="J30" s="21"/>
      <c r="K30" s="21"/>
      <c r="L30" s="21"/>
      <c r="M30" s="21" t="s">
        <v>71</v>
      </c>
      <c r="N30" s="21"/>
      <c r="O30" s="21"/>
      <c r="P30" s="21"/>
      <c r="Q30" s="21"/>
      <c r="R30" s="21"/>
      <c r="S30" s="21"/>
      <c r="T30" s="21" t="s">
        <v>4</v>
      </c>
      <c r="U30" s="21"/>
      <c r="V30" s="21"/>
      <c r="W30" s="21"/>
      <c r="X30" s="21"/>
      <c r="Y30" s="21"/>
      <c r="Z30" s="21"/>
      <c r="AA30" s="21"/>
      <c r="AB30" s="11">
        <v>47.9</v>
      </c>
    </row>
    <row r="31" spans="1:28" ht="14.45" customHeight="1" x14ac:dyDescent="0.2">
      <c r="A31" s="21" t="s">
        <v>65</v>
      </c>
      <c r="B31" s="21"/>
      <c r="C31" s="21"/>
      <c r="D31" s="21" t="s">
        <v>19</v>
      </c>
      <c r="E31" s="21"/>
      <c r="F31" s="21"/>
      <c r="G31" s="21"/>
      <c r="H31" s="21"/>
      <c r="I31" s="21"/>
      <c r="J31" s="21"/>
      <c r="K31" s="21"/>
      <c r="L31" s="21"/>
      <c r="M31" s="21" t="s">
        <v>57</v>
      </c>
      <c r="N31" s="21"/>
      <c r="O31" s="21"/>
      <c r="P31" s="21"/>
      <c r="Q31" s="21"/>
      <c r="R31" s="21"/>
      <c r="S31" s="21"/>
      <c r="T31" s="21" t="s">
        <v>6</v>
      </c>
      <c r="U31" s="21"/>
      <c r="V31" s="21"/>
      <c r="W31" s="21"/>
      <c r="X31" s="21"/>
      <c r="Y31" s="21"/>
      <c r="Z31" s="21"/>
      <c r="AA31" s="21"/>
      <c r="AB31" s="11">
        <v>6.4284534061471668</v>
      </c>
    </row>
    <row r="32" spans="1:28" ht="14.45" customHeight="1" x14ac:dyDescent="0.2">
      <c r="A32" s="21" t="s">
        <v>73</v>
      </c>
      <c r="B32" s="21"/>
      <c r="C32" s="21"/>
      <c r="D32" s="21" t="s">
        <v>34</v>
      </c>
      <c r="E32" s="21"/>
      <c r="F32" s="21"/>
      <c r="G32" s="21"/>
      <c r="H32" s="21"/>
      <c r="I32" s="21"/>
      <c r="J32" s="21"/>
      <c r="K32" s="21"/>
      <c r="L32" s="21"/>
      <c r="M32" s="21" t="s">
        <v>71</v>
      </c>
      <c r="N32" s="21"/>
      <c r="O32" s="21"/>
      <c r="P32" s="21"/>
      <c r="Q32" s="21"/>
      <c r="R32" s="21"/>
      <c r="S32" s="21"/>
      <c r="T32" s="21" t="s">
        <v>4</v>
      </c>
      <c r="U32" s="21"/>
      <c r="V32" s="21"/>
      <c r="W32" s="21"/>
      <c r="X32" s="21"/>
      <c r="Y32" s="21"/>
      <c r="Z32" s="21"/>
      <c r="AA32" s="21"/>
      <c r="AB32" s="11">
        <v>51.24</v>
      </c>
    </row>
    <row r="33" spans="1:28" ht="14.45" customHeight="1" x14ac:dyDescent="0.2">
      <c r="A33" s="21" t="s">
        <v>110</v>
      </c>
      <c r="B33" s="21"/>
      <c r="C33" s="21"/>
      <c r="D33" s="21" t="s">
        <v>111</v>
      </c>
      <c r="E33" s="21"/>
      <c r="F33" s="21"/>
      <c r="G33" s="21"/>
      <c r="H33" s="21"/>
      <c r="I33" s="21"/>
      <c r="J33" s="21"/>
      <c r="K33" s="21"/>
      <c r="L33" s="21"/>
      <c r="M33" s="21" t="s">
        <v>71</v>
      </c>
      <c r="N33" s="21"/>
      <c r="O33" s="21"/>
      <c r="P33" s="21"/>
      <c r="Q33" s="21"/>
      <c r="R33" s="21"/>
      <c r="S33" s="21"/>
      <c r="T33" s="21" t="s">
        <v>21</v>
      </c>
      <c r="U33" s="21"/>
      <c r="V33" s="21"/>
      <c r="W33" s="21"/>
      <c r="X33" s="21"/>
      <c r="Y33" s="21"/>
      <c r="Z33" s="21"/>
      <c r="AA33" s="21"/>
      <c r="AB33" s="11">
        <v>28.47</v>
      </c>
    </row>
    <row r="34" spans="1:28" ht="14.45" customHeight="1" x14ac:dyDescent="0.2">
      <c r="A34" s="21" t="s">
        <v>112</v>
      </c>
      <c r="B34" s="21"/>
      <c r="C34" s="21"/>
      <c r="D34" s="21" t="s">
        <v>113</v>
      </c>
      <c r="E34" s="21"/>
      <c r="F34" s="21"/>
      <c r="G34" s="21"/>
      <c r="H34" s="21"/>
      <c r="I34" s="21"/>
      <c r="J34" s="21"/>
      <c r="K34" s="21"/>
      <c r="L34" s="21"/>
      <c r="M34" s="21" t="s">
        <v>71</v>
      </c>
      <c r="N34" s="21"/>
      <c r="O34" s="21"/>
      <c r="P34" s="21"/>
      <c r="Q34" s="21"/>
      <c r="R34" s="21"/>
      <c r="S34" s="21"/>
      <c r="T34" s="21" t="s">
        <v>5</v>
      </c>
      <c r="U34" s="21"/>
      <c r="V34" s="21"/>
      <c r="W34" s="21"/>
      <c r="X34" s="21"/>
      <c r="Y34" s="21"/>
      <c r="Z34" s="21"/>
      <c r="AA34" s="21"/>
      <c r="AB34" s="11">
        <v>37.35</v>
      </c>
    </row>
    <row r="35" spans="1:28" ht="14.45" customHeight="1" x14ac:dyDescent="0.2">
      <c r="A35" s="21" t="s">
        <v>66</v>
      </c>
      <c r="B35" s="21"/>
      <c r="C35" s="21"/>
      <c r="D35" s="21" t="s">
        <v>23</v>
      </c>
      <c r="E35" s="21"/>
      <c r="F35" s="21"/>
      <c r="G35" s="21"/>
      <c r="H35" s="21"/>
      <c r="I35" s="21"/>
      <c r="J35" s="21"/>
      <c r="K35" s="21"/>
      <c r="L35" s="21"/>
      <c r="M35" s="21" t="s">
        <v>59</v>
      </c>
      <c r="N35" s="21"/>
      <c r="O35" s="21"/>
      <c r="P35" s="21"/>
      <c r="Q35" s="21"/>
      <c r="R35" s="21"/>
      <c r="S35" s="21"/>
      <c r="T35" s="21" t="s">
        <v>59</v>
      </c>
      <c r="U35" s="21"/>
      <c r="V35" s="21"/>
      <c r="W35" s="21"/>
      <c r="X35" s="21"/>
      <c r="Y35" s="21"/>
      <c r="Z35" s="21"/>
      <c r="AA35" s="21"/>
      <c r="AB35" s="11">
        <v>46.745250997689553</v>
      </c>
    </row>
    <row r="36" spans="1:28" ht="14.45" customHeight="1" x14ac:dyDescent="0.2">
      <c r="A36" s="21" t="s">
        <v>67</v>
      </c>
      <c r="B36" s="21"/>
      <c r="C36" s="21"/>
      <c r="D36" s="21" t="s">
        <v>35</v>
      </c>
      <c r="E36" s="21"/>
      <c r="F36" s="21"/>
      <c r="G36" s="21"/>
      <c r="H36" s="21"/>
      <c r="I36" s="21"/>
      <c r="J36" s="21"/>
      <c r="K36" s="21"/>
      <c r="L36" s="21"/>
      <c r="M36" s="21" t="s">
        <v>59</v>
      </c>
      <c r="N36" s="21"/>
      <c r="O36" s="21"/>
      <c r="P36" s="21"/>
      <c r="Q36" s="21"/>
      <c r="R36" s="21"/>
      <c r="S36" s="21"/>
      <c r="T36" s="21" t="s">
        <v>59</v>
      </c>
      <c r="U36" s="21"/>
      <c r="V36" s="21"/>
      <c r="W36" s="21"/>
      <c r="X36" s="21"/>
      <c r="Y36" s="21"/>
      <c r="Z36" s="21"/>
      <c r="AA36" s="21"/>
      <c r="AB36" s="11">
        <v>45.992575089266964</v>
      </c>
    </row>
    <row r="37" spans="1:28" ht="14.45" customHeight="1" x14ac:dyDescent="0.2">
      <c r="A37" s="21" t="s">
        <v>105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11">
        <v>1210.1192774627179</v>
      </c>
    </row>
  </sheetData>
  <mergeCells count="157">
    <mergeCell ref="A37:AA37"/>
    <mergeCell ref="A35:C35"/>
    <mergeCell ref="D35:L35"/>
    <mergeCell ref="M35:S35"/>
    <mergeCell ref="T35:X35"/>
    <mergeCell ref="Y35:AA35"/>
    <mergeCell ref="A36:C36"/>
    <mergeCell ref="D36:L36"/>
    <mergeCell ref="M36:S36"/>
    <mergeCell ref="T36:X36"/>
    <mergeCell ref="Y36:AA36"/>
    <mergeCell ref="A33:C33"/>
    <mergeCell ref="D33:L33"/>
    <mergeCell ref="M33:S33"/>
    <mergeCell ref="T33:X33"/>
    <mergeCell ref="Y33:AA33"/>
    <mergeCell ref="A34:C34"/>
    <mergeCell ref="D34:L34"/>
    <mergeCell ref="M34:S34"/>
    <mergeCell ref="T34:X34"/>
    <mergeCell ref="Y34:AA34"/>
    <mergeCell ref="A31:C31"/>
    <mergeCell ref="D31:L31"/>
    <mergeCell ref="M31:S31"/>
    <mergeCell ref="T31:X31"/>
    <mergeCell ref="Y31:AA31"/>
    <mergeCell ref="A32:C32"/>
    <mergeCell ref="D32:L32"/>
    <mergeCell ref="M32:S32"/>
    <mergeCell ref="T32:X32"/>
    <mergeCell ref="Y32:AA32"/>
    <mergeCell ref="A29:C29"/>
    <mergeCell ref="D29:L29"/>
    <mergeCell ref="M29:S29"/>
    <mergeCell ref="T29:X29"/>
    <mergeCell ref="Y29:AA29"/>
    <mergeCell ref="A30:C30"/>
    <mergeCell ref="D30:L30"/>
    <mergeCell ref="M30:S30"/>
    <mergeCell ref="T30:X30"/>
    <mergeCell ref="Y30:AA30"/>
    <mergeCell ref="A27:C27"/>
    <mergeCell ref="D27:L27"/>
    <mergeCell ref="M27:S27"/>
    <mergeCell ref="T27:X27"/>
    <mergeCell ref="Y27:AA27"/>
    <mergeCell ref="A28:C28"/>
    <mergeCell ref="D28:L28"/>
    <mergeCell ref="M28:S28"/>
    <mergeCell ref="T28:X28"/>
    <mergeCell ref="Y28:AA28"/>
    <mergeCell ref="A25:C25"/>
    <mergeCell ref="D25:L25"/>
    <mergeCell ref="M25:S25"/>
    <mergeCell ref="T25:X25"/>
    <mergeCell ref="Y25:AA25"/>
    <mergeCell ref="A26:C26"/>
    <mergeCell ref="D26:L26"/>
    <mergeCell ref="M26:S26"/>
    <mergeCell ref="T26:X26"/>
    <mergeCell ref="Y26:AA26"/>
    <mergeCell ref="A23:C23"/>
    <mergeCell ref="D23:L23"/>
    <mergeCell ref="M23:S23"/>
    <mergeCell ref="T23:X23"/>
    <mergeCell ref="Y23:AA23"/>
    <mergeCell ref="A24:C24"/>
    <mergeCell ref="D24:L24"/>
    <mergeCell ref="M24:S24"/>
    <mergeCell ref="T24:X24"/>
    <mergeCell ref="Y24:AA24"/>
    <mergeCell ref="A21:C21"/>
    <mergeCell ref="D21:L21"/>
    <mergeCell ref="M21:S21"/>
    <mergeCell ref="T21:X21"/>
    <mergeCell ref="Y21:AA21"/>
    <mergeCell ref="A22:C22"/>
    <mergeCell ref="D22:L22"/>
    <mergeCell ref="M22:S22"/>
    <mergeCell ref="T22:X22"/>
    <mergeCell ref="Y22:AA22"/>
    <mergeCell ref="A19:C19"/>
    <mergeCell ref="D19:L19"/>
    <mergeCell ref="M19:S19"/>
    <mergeCell ref="T19:X19"/>
    <mergeCell ref="Y19:AA19"/>
    <mergeCell ref="A20:C20"/>
    <mergeCell ref="D20:L20"/>
    <mergeCell ref="M20:S20"/>
    <mergeCell ref="T20:X20"/>
    <mergeCell ref="Y20:AA20"/>
    <mergeCell ref="A17:C17"/>
    <mergeCell ref="D17:L17"/>
    <mergeCell ref="M17:S17"/>
    <mergeCell ref="T17:X17"/>
    <mergeCell ref="Y17:AA17"/>
    <mergeCell ref="A18:C18"/>
    <mergeCell ref="D18:L18"/>
    <mergeCell ref="M18:S18"/>
    <mergeCell ref="T18:X18"/>
    <mergeCell ref="Y18:AA18"/>
    <mergeCell ref="A15:C15"/>
    <mergeCell ref="D15:L15"/>
    <mergeCell ref="M15:S15"/>
    <mergeCell ref="T15:X15"/>
    <mergeCell ref="Y15:AA15"/>
    <mergeCell ref="A16:C16"/>
    <mergeCell ref="D16:L16"/>
    <mergeCell ref="M16:S16"/>
    <mergeCell ref="T16:X16"/>
    <mergeCell ref="Y16:AA16"/>
    <mergeCell ref="M12:S12"/>
    <mergeCell ref="T12:X12"/>
    <mergeCell ref="A13:C13"/>
    <mergeCell ref="D13:L13"/>
    <mergeCell ref="M13:S13"/>
    <mergeCell ref="T13:X13"/>
    <mergeCell ref="Y13:AA13"/>
    <mergeCell ref="A14:C14"/>
    <mergeCell ref="D14:L14"/>
    <mergeCell ref="M14:S14"/>
    <mergeCell ref="T14:X14"/>
    <mergeCell ref="Y14:AA14"/>
    <mergeCell ref="Y10:AA10"/>
    <mergeCell ref="AB6:AB7"/>
    <mergeCell ref="A8:C8"/>
    <mergeCell ref="D8:L8"/>
    <mergeCell ref="M8:S8"/>
    <mergeCell ref="T8:X8"/>
    <mergeCell ref="Y8:AA8"/>
    <mergeCell ref="Y12:AA12"/>
    <mergeCell ref="A9:C9"/>
    <mergeCell ref="D9:L9"/>
    <mergeCell ref="M9:S9"/>
    <mergeCell ref="T9:X9"/>
    <mergeCell ref="Y9:AA9"/>
    <mergeCell ref="A10:C10"/>
    <mergeCell ref="D10:L10"/>
    <mergeCell ref="M10:S10"/>
    <mergeCell ref="T10:X10"/>
    <mergeCell ref="A11:C11"/>
    <mergeCell ref="D11:L11"/>
    <mergeCell ref="M11:S11"/>
    <mergeCell ref="T11:X11"/>
    <mergeCell ref="Y11:AA11"/>
    <mergeCell ref="A12:C12"/>
    <mergeCell ref="D12:L12"/>
    <mergeCell ref="B1:E1"/>
    <mergeCell ref="K1:M1"/>
    <mergeCell ref="Q1:R1"/>
    <mergeCell ref="W1:Y1"/>
    <mergeCell ref="B3:D3"/>
    <mergeCell ref="B5:B6"/>
    <mergeCell ref="D5:K6"/>
    <mergeCell ref="M5:Q6"/>
    <mergeCell ref="T5:W6"/>
    <mergeCell ref="Y5:Z6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S100"/>
  <sheetViews>
    <sheetView tabSelected="1" zoomScaleNormal="100" workbookViewId="0">
      <selection activeCell="N14" sqref="N14"/>
    </sheetView>
  </sheetViews>
  <sheetFormatPr baseColWidth="10" defaultRowHeight="12.75" x14ac:dyDescent="0.2"/>
  <cols>
    <col min="1" max="1" width="11.42578125" style="2"/>
    <col min="2" max="2" width="6.5703125" style="2" bestFit="1" customWidth="1"/>
    <col min="3" max="3" width="41.42578125" style="2" bestFit="1" customWidth="1"/>
    <col min="4" max="4" width="12.28515625" style="2" bestFit="1" customWidth="1"/>
    <col min="5" max="5" width="11.42578125" style="3"/>
    <col min="6" max="7" width="11.42578125" style="2" customWidth="1"/>
    <col min="8" max="8" width="11.42578125" style="2"/>
    <col min="9" max="9" width="13.85546875" style="3" bestFit="1" customWidth="1"/>
    <col min="10" max="10" width="11.42578125" style="4"/>
    <col min="11" max="11" width="14.5703125" style="4" bestFit="1" customWidth="1"/>
    <col min="12" max="12" width="13.7109375" style="4" bestFit="1" customWidth="1"/>
    <col min="13" max="13" width="11.42578125" style="2" customWidth="1"/>
    <col min="14" max="14" width="11.42578125" style="2"/>
    <col min="15" max="15" width="11.42578125" style="2" customWidth="1"/>
    <col min="16" max="16" width="12.28515625" style="2" customWidth="1"/>
    <col min="17" max="17" width="11.42578125" style="2"/>
    <col min="18" max="18" width="15.7109375" style="4" bestFit="1" customWidth="1"/>
    <col min="19" max="16384" width="11.42578125" style="2"/>
  </cols>
  <sheetData>
    <row r="1" spans="1:19" x14ac:dyDescent="0.2">
      <c r="E1" s="2"/>
      <c r="I1" s="2"/>
      <c r="J1" s="2">
        <v>1</v>
      </c>
      <c r="K1" s="2">
        <v>0</v>
      </c>
      <c r="L1" s="2"/>
      <c r="R1" s="2"/>
    </row>
    <row r="2" spans="1:19" x14ac:dyDescent="0.2">
      <c r="A2" s="2" t="s">
        <v>1</v>
      </c>
      <c r="B2" s="2" t="s">
        <v>0</v>
      </c>
      <c r="C2" s="2" t="s">
        <v>3</v>
      </c>
      <c r="D2" s="2" t="s">
        <v>7</v>
      </c>
      <c r="E2" s="2" t="s">
        <v>2</v>
      </c>
      <c r="F2" s="2" t="s">
        <v>50</v>
      </c>
      <c r="G2" s="2" t="s">
        <v>83</v>
      </c>
      <c r="H2" s="2" t="s">
        <v>14</v>
      </c>
      <c r="I2" s="2" t="s">
        <v>13</v>
      </c>
      <c r="J2" s="2" t="s">
        <v>47</v>
      </c>
      <c r="K2" s="2" t="s">
        <v>48</v>
      </c>
      <c r="L2" s="2" t="s">
        <v>49</v>
      </c>
      <c r="M2" s="2" t="s">
        <v>12</v>
      </c>
      <c r="N2" s="2" t="s">
        <v>52</v>
      </c>
      <c r="O2" s="2" t="s">
        <v>53</v>
      </c>
      <c r="P2" s="2" t="s">
        <v>54</v>
      </c>
      <c r="Q2" s="2" t="s">
        <v>55</v>
      </c>
      <c r="R2" s="2" t="s">
        <v>85</v>
      </c>
      <c r="S2" s="2" t="s">
        <v>56</v>
      </c>
    </row>
    <row r="3" spans="1:19" x14ac:dyDescent="0.2">
      <c r="A3" s="2" t="str">
        <f>IF('hora operarios'!A1=0,"",'hora operarios'!A1)</f>
        <v>10</v>
      </c>
      <c r="B3" s="2" t="str">
        <f>IFERROR(VLOOKUP(A3,'hora operarios'!$A$1:$F$93,4,FALSE),"")</f>
        <v>C</v>
      </c>
      <c r="C3" s="2" t="str">
        <f>IFERROR(VLOOKUP(A3,'hora operarios'!$A$1:$D$93,2,FALSE),"")</f>
        <v>AGUILAR PEREZ MARCOS ARTEMIO</v>
      </c>
      <c r="D3" s="2">
        <f>IFERROR(VLOOKUP(Operador!A3,'hora operarios'!$A$1:$F$93,5,FALSE),"")</f>
        <v>0</v>
      </c>
      <c r="E3" s="3">
        <f>IFERROR(VLOOKUP(A3,'hora operarios'!$A$1:$F$93,6,FALSE),"")</f>
        <v>52.715384615384615</v>
      </c>
      <c r="F3" s="2">
        <f>IFERROR(VLOOKUP(G3,Tabulador!$B$27:$C$100,2,FALSE),"")</f>
        <v>1</v>
      </c>
      <c r="G3" s="2" t="str">
        <f>IFERROR(VLOOKUP(A3,'hora operarios'!$A$1:$F$93,3,FALSE),"")</f>
        <v>TECNICO</v>
      </c>
      <c r="H3" s="2">
        <f t="shared" ref="H3:H34" si="0">IFERROR(VLOOKUP(D3,$A$3:$E$95,5,FALSE),0)</f>
        <v>0</v>
      </c>
      <c r="I3" s="3">
        <f>IFERROR(IF(E3&gt;=Tabulador!$D$3,Operador!E3+Operador!H3,Operador!E3),"")</f>
        <v>52.715384615384615</v>
      </c>
      <c r="J3" s="4">
        <v>1</v>
      </c>
      <c r="K3" s="4">
        <v>0</v>
      </c>
      <c r="L3" s="4">
        <v>0</v>
      </c>
      <c r="M3" s="2">
        <f>IFERROR(VLOOKUP(F3,Tabulador!$A$3:$D$7,4,FALSE),"")</f>
        <v>10</v>
      </c>
      <c r="N3" s="3">
        <f>IFERROR(IF(I3&gt;M3,(I3-M3)*(VLOOKUP(B3,Tabulador!$A$11:$B$17,2,FALSE)),0),0)</f>
        <v>1911.5134615384616</v>
      </c>
      <c r="O3" s="2">
        <f>IFERROR(IF(E3&lt;=Tabulador!$B$19,0,IF(E3&lt;=Tabulador!$C$19,VLOOKUP(Operador!B3,Tabulador!$A$19:$G$24,3,FALSE),IF(E3&lt;=Tabulador!$D$19,VLOOKUP(B3,Tabulador!$A$19:$G$24,4,FALSE),IF(E3&lt;=Tabulador!$E$19,VLOOKUP(B3,Tabulador!$A$19:$G$24,5,FALSE),IF(E3&lt;=Tabulador!$F$19,VLOOKUP(B3,Tabulador!$A$19:$G$24,6,FALSE),IF(E3&lt;=Tabulador!$G$19,VLOOKUP(B3,Tabulador!$A$19:$G$24,7,FALSE),VLOOKUP(B3,Tabulador!$A$19:$G$24,7,FALSE))))))),0)</f>
        <v>5.5709999999999997</v>
      </c>
      <c r="P3" s="2">
        <f>IFERROR(IF(E3&gt;=M3,IF((J3+K3+L3)&gt;=3,O3*(E3-M3),0),0),0)</f>
        <v>0</v>
      </c>
      <c r="Q3" s="2">
        <f>IFERROR(VLOOKUP(F3,Tabulador!$A$3:$D$7,3,FALSE),"")</f>
        <v>608.16</v>
      </c>
      <c r="S3" s="3">
        <f>IFERROR(IF(E3&gt;0,Q3+P3+N3+R3,0),"")</f>
        <v>2519.6734615384617</v>
      </c>
    </row>
    <row r="4" spans="1:19" x14ac:dyDescent="0.2">
      <c r="A4" s="2" t="str">
        <f>IF('hora operarios'!A2=0,"",'hora operarios'!A2)</f>
        <v>11</v>
      </c>
      <c r="B4" s="2" t="str">
        <f>IFERROR(VLOOKUP(A4,'hora operarios'!$A$1:$F$93,4,FALSE),"")</f>
        <v>C</v>
      </c>
      <c r="C4" s="2" t="str">
        <f>IFERROR(VLOOKUP(A4,'hora operarios'!$A$1:$D$93,2,FALSE),"")</f>
        <v>MARTINEZ GALLEGOS LUIS FERNAND</v>
      </c>
      <c r="D4" s="2" t="str">
        <f>IFERROR(VLOOKUP(Operador!A4,'hora operarios'!$A$1:$F$93,5,FALSE),"")</f>
        <v>22</v>
      </c>
      <c r="E4" s="3">
        <f>IFERROR(VLOOKUP(A4,'hora operarios'!$A$1:$F$93,6,FALSE),"")</f>
        <v>18.626923076923077</v>
      </c>
      <c r="F4" s="2">
        <f>IFERROR(VLOOKUP(G4,Tabulador!$B$27:$C$100,2,FALSE),"")</f>
        <v>1</v>
      </c>
      <c r="G4" s="2" t="str">
        <f>IFERROR(VLOOKUP(A4,'hora operarios'!$A$1:$F$93,3,FALSE),"")</f>
        <v>TECNICO</v>
      </c>
      <c r="H4" s="2">
        <f t="shared" si="0"/>
        <v>48.213076923076919</v>
      </c>
      <c r="I4" s="3">
        <f>IFERROR(IF(E4&gt;=Tabulador!$D$3,Operador!E4+Operador!H4,Operador!E4),"")</f>
        <v>66.84</v>
      </c>
      <c r="J4" s="4">
        <v>0</v>
      </c>
      <c r="K4" s="4">
        <v>0</v>
      </c>
      <c r="L4" s="4">
        <v>0</v>
      </c>
      <c r="M4" s="2">
        <f>IFERROR(VLOOKUP(F4,Tabulador!$A$3:$D$7,4,FALSE),"")</f>
        <v>10</v>
      </c>
      <c r="N4" s="3">
        <f>IFERROR(IF(I4&gt;M4,(I4-M4)*(VLOOKUP(B4,Tabulador!$A$11:$B$17,2,FALSE)),0),0)</f>
        <v>2543.59</v>
      </c>
      <c r="O4" s="2">
        <f>IFERROR(IF(E4&lt;=Tabulador!$B$19,0,IF(E4&lt;=Tabulador!$C$19,VLOOKUP(Operador!B4,Tabulador!$A$19:$G$24,3,FALSE),IF(E4&lt;=Tabulador!$D$19,VLOOKUP(B4,Tabulador!$A$19:$G$24,4,FALSE),IF(E4&lt;=Tabulador!$E$19,VLOOKUP(B4,Tabulador!$A$19:$G$24,5,FALSE),IF(E4&lt;=Tabulador!$F$19,VLOOKUP(B4,Tabulador!$A$19:$G$24,6,FALSE),IF(E4&lt;=Tabulador!$G$19,VLOOKUP(B4,Tabulador!$A$19:$G$24,7,FALSE),VLOOKUP(B4,Tabulador!$A$19:$G$24,7,FALSE))))))),0)</f>
        <v>2.5990000000000002</v>
      </c>
      <c r="P4" s="2">
        <f t="shared" ref="P4:P62" si="1">IFERROR(IF(E4&gt;=M4,IF((J4+K4+L4)&gt;=3,O4*(E4-M4),0),0),0)</f>
        <v>0</v>
      </c>
      <c r="Q4" s="2">
        <f>IFERROR(VLOOKUP(F4,Tabulador!$A$3:$D$7,3,FALSE),"")</f>
        <v>608.16</v>
      </c>
      <c r="S4" s="3">
        <f t="shared" ref="S4:S62" si="2">IFERROR(IF(E4&gt;0,Q4+P4+N4+R4,0),"")</f>
        <v>3151.75</v>
      </c>
    </row>
    <row r="5" spans="1:19" x14ac:dyDescent="0.2">
      <c r="A5" s="2" t="str">
        <f>IF('hora operarios'!A3=0,"",'hora operarios'!A3)</f>
        <v>12</v>
      </c>
      <c r="B5" s="2" t="str">
        <f>IFERROR(VLOOKUP(A5,'hora operarios'!$A$1:$F$93,4,FALSE),"")</f>
        <v>AYUDANTE</v>
      </c>
      <c r="C5" s="2" t="str">
        <f>IFERROR(VLOOKUP(A5,'hora operarios'!$A$1:$D$93,2,FALSE),"")</f>
        <v>MARTINEZ ALVARADO ADRIAN</v>
      </c>
      <c r="D5" s="2">
        <f>IFERROR(VLOOKUP(Operador!A5,'hora operarios'!$A$1:$F$93,5,FALSE),"")</f>
        <v>0</v>
      </c>
      <c r="E5" s="3">
        <f>IFERROR(VLOOKUP(A5,'hora operarios'!$A$1:$F$93,6,FALSE),"")</f>
        <v>20.839230769230767</v>
      </c>
      <c r="F5" s="2">
        <f>IFERROR(VLOOKUP(G5,Tabulador!$B$27:$C$100,2,FALSE),"")</f>
        <v>1</v>
      </c>
      <c r="G5" s="2" t="str">
        <f>IFERROR(VLOOKUP(A5,'hora operarios'!$A$1:$F$93,3,FALSE),"")</f>
        <v>TECNICO</v>
      </c>
      <c r="H5" s="2">
        <f t="shared" si="0"/>
        <v>0</v>
      </c>
      <c r="I5" s="3">
        <f>IFERROR(IF(E5&gt;=Tabulador!$D$3,Operador!E5+Operador!H5,Operador!E5),"")</f>
        <v>20.839230769230767</v>
      </c>
      <c r="J5" s="4">
        <v>0</v>
      </c>
      <c r="K5" s="4">
        <v>0</v>
      </c>
      <c r="L5" s="4">
        <v>0</v>
      </c>
      <c r="M5" s="2">
        <f>IFERROR(VLOOKUP(F5,Tabulador!$A$3:$D$7,4,FALSE),"")</f>
        <v>10</v>
      </c>
      <c r="N5" s="3">
        <f>IFERROR(IF(I5&gt;M5,(I5-M5)*(VLOOKUP(B5,Tabulador!$A$11:$B$17,2,FALSE)),0),0)</f>
        <v>108.39230769230767</v>
      </c>
      <c r="O5" s="2">
        <f>IFERROR(IF(E5&lt;=Tabulador!$B$19,0,IF(E5&lt;=Tabulador!$C$19,VLOOKUP(Operador!B5,Tabulador!$A$19:$G$24,3,FALSE),IF(E5&lt;=Tabulador!$D$19,VLOOKUP(B5,Tabulador!$A$19:$G$24,4,FALSE),IF(E5&lt;=Tabulador!$E$19,VLOOKUP(B5,Tabulador!$A$19:$G$24,5,FALSE),IF(E5&lt;=Tabulador!$F$19,VLOOKUP(B5,Tabulador!$A$19:$G$24,6,FALSE),IF(E5&lt;=Tabulador!$G$19,VLOOKUP(B5,Tabulador!$A$19:$G$24,7,FALSE),VLOOKUP(B5,Tabulador!$A$19:$G$24,7,FALSE))))))),0)</f>
        <v>0</v>
      </c>
      <c r="P5" s="2">
        <f t="shared" si="1"/>
        <v>0</v>
      </c>
      <c r="Q5" s="2">
        <f>IFERROR(VLOOKUP(F5,Tabulador!$A$3:$D$7,3,FALSE),"")</f>
        <v>608.16</v>
      </c>
      <c r="S5" s="3">
        <f t="shared" si="2"/>
        <v>716.55230769230764</v>
      </c>
    </row>
    <row r="6" spans="1:19" x14ac:dyDescent="0.2">
      <c r="A6" s="2" t="str">
        <f>IF('hora operarios'!A4=0,"",'hora operarios'!A4)</f>
        <v>13</v>
      </c>
      <c r="B6" s="2" t="str">
        <f>IFERROR(VLOOKUP(A6,'hora operarios'!$A$1:$F$93,4,FALSE),"")</f>
        <v>C</v>
      </c>
      <c r="C6" s="2" t="str">
        <f>IFERROR(VLOOKUP(A6,'hora operarios'!$A$1:$D$93,2,FALSE),"")</f>
        <v>CARLOS SANCHEZ HURTADO</v>
      </c>
      <c r="D6" s="2">
        <f>IFERROR(VLOOKUP(Operador!A6,'hora operarios'!$A$1:$F$93,5,FALSE),"")</f>
        <v>0</v>
      </c>
      <c r="E6" s="3">
        <f>IFERROR(VLOOKUP(A6,'hora operarios'!$A$1:$F$93,6,FALSE),"")</f>
        <v>46.07</v>
      </c>
      <c r="F6" s="2">
        <f>IFERROR(VLOOKUP(G6,Tabulador!$B$27:$C$100,2,FALSE),"")</f>
        <v>1</v>
      </c>
      <c r="G6" s="2" t="str">
        <f>IFERROR(VLOOKUP(A6,'hora operarios'!$A$1:$F$93,3,FALSE),"")</f>
        <v>TECNICO</v>
      </c>
      <c r="H6" s="2">
        <f t="shared" si="0"/>
        <v>0</v>
      </c>
      <c r="I6" s="3">
        <f>IFERROR(IF(E6&gt;=Tabulador!$D$3,Operador!E6+Operador!H6,Operador!E6),"")</f>
        <v>46.07</v>
      </c>
      <c r="J6" s="4">
        <v>0</v>
      </c>
      <c r="K6" s="4">
        <v>0</v>
      </c>
      <c r="L6" s="4">
        <v>0</v>
      </c>
      <c r="M6" s="2">
        <f>IFERROR(VLOOKUP(F6,Tabulador!$A$3:$D$7,4,FALSE),"")</f>
        <v>10</v>
      </c>
      <c r="N6" s="3">
        <f>IFERROR(IF(I6&gt;M6,(I6-M6)*(VLOOKUP(B6,Tabulador!$A$11:$B$17,2,FALSE)),0),0)</f>
        <v>1614.1324999999999</v>
      </c>
      <c r="O6" s="2">
        <f>IFERROR(IF(E6&lt;=Tabulador!$B$19,0,IF(E6&lt;=Tabulador!$C$19,VLOOKUP(Operador!B6,Tabulador!$A$19:$G$24,3,FALSE),IF(E6&lt;=Tabulador!$D$19,VLOOKUP(B6,Tabulador!$A$19:$G$24,4,FALSE),IF(E6&lt;=Tabulador!$E$19,VLOOKUP(B6,Tabulador!$A$19:$G$24,5,FALSE),IF(E6&lt;=Tabulador!$F$19,VLOOKUP(B6,Tabulador!$A$19:$G$24,6,FALSE),IF(E6&lt;=Tabulador!$G$19,VLOOKUP(B6,Tabulador!$A$19:$G$24,7,FALSE),VLOOKUP(B6,Tabulador!$A$19:$G$24,7,FALSE))))))),0)</f>
        <v>5.5709999999999997</v>
      </c>
      <c r="P6" s="2">
        <f t="shared" si="1"/>
        <v>0</v>
      </c>
      <c r="Q6" s="2">
        <f>IFERROR(VLOOKUP(F6,Tabulador!$A$3:$D$7,3,FALSE),"")</f>
        <v>608.16</v>
      </c>
      <c r="S6" s="3">
        <f t="shared" si="2"/>
        <v>2222.2925</v>
      </c>
    </row>
    <row r="7" spans="1:19" x14ac:dyDescent="0.2">
      <c r="A7" s="2" t="str">
        <f>IF('hora operarios'!A5=0,"",'hora operarios'!A5)</f>
        <v>14</v>
      </c>
      <c r="B7" s="2" t="str">
        <f>IFERROR(VLOOKUP(A7,'hora operarios'!$A$1:$F$93,4,FALSE),"")</f>
        <v>B</v>
      </c>
      <c r="C7" s="2" t="str">
        <f>IFERROR(VLOOKUP(A7,'hora operarios'!$A$1:$D$93,2,FALSE),"")</f>
        <v>LEONEL MARTINEZ GUERRERO</v>
      </c>
      <c r="D7" s="2" t="str">
        <f>IFERROR(VLOOKUP(Operador!A7,'hora operarios'!$A$1:$F$93,5,FALSE),"")</f>
        <v>12</v>
      </c>
      <c r="E7" s="3">
        <f>IFERROR(VLOOKUP(A7,'hora operarios'!$A$1:$F$93,6,FALSE),"")</f>
        <v>13.617692307692307</v>
      </c>
      <c r="F7" s="2">
        <f>IFERROR(VLOOKUP(G7,Tabulador!$B$27:$C$100,2,FALSE),"")</f>
        <v>1</v>
      </c>
      <c r="G7" s="2" t="str">
        <f>IFERROR(VLOOKUP(A7,'hora operarios'!$A$1:$F$93,3,FALSE),"")</f>
        <v>TECNICO</v>
      </c>
      <c r="H7" s="2">
        <f t="shared" si="0"/>
        <v>20.839230769230767</v>
      </c>
      <c r="I7" s="3">
        <f>IFERROR(IF(E7&gt;=Tabulador!$D$3,Operador!E7+Operador!H7,Operador!E7),"")</f>
        <v>34.456923076923076</v>
      </c>
      <c r="J7" s="4">
        <v>0</v>
      </c>
      <c r="K7" s="4">
        <v>0</v>
      </c>
      <c r="L7" s="4">
        <v>0</v>
      </c>
      <c r="M7" s="2">
        <f>IFERROR(VLOOKUP(F7,Tabulador!$A$3:$D$7,4,FALSE),"")</f>
        <v>10</v>
      </c>
      <c r="N7" s="3">
        <f>IFERROR(IF(I7&gt;M7,(I7-M7)*(VLOOKUP(B7,Tabulador!$A$11:$B$17,2,FALSE)),0),0)</f>
        <v>1305.9996923076922</v>
      </c>
      <c r="O7" s="2">
        <f>IFERROR(IF(E7&lt;=Tabulador!$B$19,0,IF(E7&lt;=Tabulador!$C$19,VLOOKUP(Operador!B7,Tabulador!$A$19:$G$24,3,FALSE),IF(E7&lt;=Tabulador!$D$19,VLOOKUP(B7,Tabulador!$A$19:$G$24,4,FALSE),IF(E7&lt;=Tabulador!$E$19,VLOOKUP(B7,Tabulador!$A$19:$G$24,5,FALSE),IF(E7&lt;=Tabulador!$F$19,VLOOKUP(B7,Tabulador!$A$19:$G$24,6,FALSE),IF(E7&lt;=Tabulador!$G$19,VLOOKUP(B7,Tabulador!$A$19:$G$24,7,FALSE),VLOOKUP(B7,Tabulador!$A$19:$G$24,7,FALSE))))))),0)</f>
        <v>2.972</v>
      </c>
      <c r="P7" s="2">
        <f t="shared" si="1"/>
        <v>0</v>
      </c>
      <c r="Q7" s="2">
        <f>IFERROR(VLOOKUP(F7,Tabulador!$A$3:$D$7,3,FALSE),"")</f>
        <v>608.16</v>
      </c>
      <c r="S7" s="3">
        <f t="shared" si="2"/>
        <v>1914.1596923076922</v>
      </c>
    </row>
    <row r="8" spans="1:19" x14ac:dyDescent="0.2">
      <c r="A8" s="2" t="str">
        <f>IF('hora operarios'!A6=0,"",'hora operarios'!A6)</f>
        <v>15</v>
      </c>
      <c r="B8" s="2" t="str">
        <f>IFERROR(VLOOKUP(A8,'hora operarios'!$A$1:$F$93,4,FALSE),"")</f>
        <v>AYUDANTE</v>
      </c>
      <c r="C8" s="2" t="str">
        <f>IFERROR(VLOOKUP(A8,'hora operarios'!$A$1:$D$93,2,FALSE),"")</f>
        <v>GUILLERMO REYEZ HURTADO</v>
      </c>
      <c r="D8" s="2">
        <f>IFERROR(VLOOKUP(Operador!A8,'hora operarios'!$A$1:$F$93,5,FALSE),"")</f>
        <v>0</v>
      </c>
      <c r="E8" s="3">
        <f>IFERROR(VLOOKUP(A8,'hora operarios'!$A$1:$F$93,6,FALSE),"")</f>
        <v>38.167692307692306</v>
      </c>
      <c r="F8" s="2">
        <f>IFERROR(VLOOKUP(G8,Tabulador!$B$27:$C$100,2,FALSE),"")</f>
        <v>1</v>
      </c>
      <c r="G8" s="2" t="str">
        <f>IFERROR(VLOOKUP(A8,'hora operarios'!$A$1:$F$93,3,FALSE),"")</f>
        <v>TECNICO</v>
      </c>
      <c r="H8" s="2">
        <f t="shared" si="0"/>
        <v>0</v>
      </c>
      <c r="I8" s="3">
        <f>IFERROR(IF(E8&gt;=Tabulador!$D$3,Operador!E8+Operador!H8,Operador!E8),"")</f>
        <v>38.167692307692306</v>
      </c>
      <c r="J8" s="4">
        <v>0</v>
      </c>
      <c r="K8" s="4">
        <v>0</v>
      </c>
      <c r="L8" s="4">
        <v>0</v>
      </c>
      <c r="M8" s="2">
        <f>IFERROR(VLOOKUP(F8,Tabulador!$A$3:$D$7,4,FALSE),"")</f>
        <v>10</v>
      </c>
      <c r="N8" s="3">
        <f>IFERROR(IF(I8&gt;M8,(I8-M8)*(VLOOKUP(B8,Tabulador!$A$11:$B$17,2,FALSE)),0),0)</f>
        <v>281.67692307692306</v>
      </c>
      <c r="O8" s="2">
        <f>IFERROR(IF(E8&lt;=Tabulador!$B$19,0,IF(E8&lt;=Tabulador!$C$19,VLOOKUP(Operador!B8,Tabulador!$A$19:$G$24,3,FALSE),IF(E8&lt;=Tabulador!$D$19,VLOOKUP(B8,Tabulador!$A$19:$G$24,4,FALSE),IF(E8&lt;=Tabulador!$E$19,VLOOKUP(B8,Tabulador!$A$19:$G$24,5,FALSE),IF(E8&lt;=Tabulador!$F$19,VLOOKUP(B8,Tabulador!$A$19:$G$24,6,FALSE),IF(E8&lt;=Tabulador!$G$19,VLOOKUP(B8,Tabulador!$A$19:$G$24,7,FALSE),VLOOKUP(B8,Tabulador!$A$19:$G$24,7,FALSE))))))),0)</f>
        <v>0</v>
      </c>
      <c r="P8" s="2">
        <f t="shared" si="1"/>
        <v>0</v>
      </c>
      <c r="Q8" s="2">
        <f>IFERROR(VLOOKUP(F8,Tabulador!$A$3:$D$7,3,FALSE),"")</f>
        <v>608.16</v>
      </c>
      <c r="S8" s="3">
        <f t="shared" si="2"/>
        <v>889.83692307692309</v>
      </c>
    </row>
    <row r="9" spans="1:19" x14ac:dyDescent="0.2">
      <c r="A9" s="2" t="str">
        <f>IF('hora operarios'!A7=0,"",'hora operarios'!A7)</f>
        <v>16</v>
      </c>
      <c r="B9" s="2" t="str">
        <f>IFERROR(VLOOKUP(A9,'hora operarios'!$A$1:$F$93,4,FALSE),"")</f>
        <v>C</v>
      </c>
      <c r="C9" s="2" t="str">
        <f>IFERROR(VLOOKUP(A9,'hora operarios'!$A$1:$D$93,2,FALSE),"")</f>
        <v>ALAVEZ LOPEZ INOCENCIO</v>
      </c>
      <c r="D9" s="2" t="str">
        <f>IFERROR(VLOOKUP(Operador!A9,'hora operarios'!$A$1:$F$93,5,FALSE),"")</f>
        <v>17</v>
      </c>
      <c r="E9" s="3">
        <f>IFERROR(VLOOKUP(A9,'hora operarios'!$A$1:$F$93,6,FALSE),"")</f>
        <v>17.544615384615383</v>
      </c>
      <c r="F9" s="2">
        <f>IFERROR(VLOOKUP(G9,Tabulador!$B$27:$C$100,2,FALSE),"")</f>
        <v>1</v>
      </c>
      <c r="G9" s="2" t="str">
        <f>IFERROR(VLOOKUP(A9,'hora operarios'!$A$1:$F$93,3,FALSE),"")</f>
        <v>TECNICO</v>
      </c>
      <c r="H9" s="2">
        <f t="shared" si="0"/>
        <v>109.31384615384616</v>
      </c>
      <c r="I9" s="3">
        <f>IFERROR(IF(E9&gt;=Tabulador!$D$3,Operador!E9+Operador!H9,Operador!E9),"")</f>
        <v>126.85846153846154</v>
      </c>
      <c r="J9" s="4">
        <v>0</v>
      </c>
      <c r="K9" s="4">
        <v>0</v>
      </c>
      <c r="L9" s="4">
        <v>0</v>
      </c>
      <c r="M9" s="2">
        <f>IFERROR(VLOOKUP(F9,Tabulador!$A$3:$D$7,4,FALSE),"")</f>
        <v>10</v>
      </c>
      <c r="N9" s="3">
        <f>IFERROR(IF(I9&gt;M9,(I9-M9)*(VLOOKUP(B9,Tabulador!$A$11:$B$17,2,FALSE)),0),0)</f>
        <v>5229.416153846154</v>
      </c>
      <c r="O9" s="2">
        <f>IFERROR(IF(E9&lt;=Tabulador!$B$19,0,IF(E9&lt;=Tabulador!$C$19,VLOOKUP(Operador!B9,Tabulador!$A$19:$G$24,3,FALSE),IF(E9&lt;=Tabulador!$D$19,VLOOKUP(B9,Tabulador!$A$19:$G$24,4,FALSE),IF(E9&lt;=Tabulador!$E$19,VLOOKUP(B9,Tabulador!$A$19:$G$24,5,FALSE),IF(E9&lt;=Tabulador!$F$19,VLOOKUP(B9,Tabulador!$A$19:$G$24,6,FALSE),IF(E9&lt;=Tabulador!$G$19,VLOOKUP(B9,Tabulador!$A$19:$G$24,7,FALSE),VLOOKUP(B9,Tabulador!$A$19:$G$24,7,FALSE))))))),0)</f>
        <v>2.5990000000000002</v>
      </c>
      <c r="P9" s="2">
        <f t="shared" si="1"/>
        <v>0</v>
      </c>
      <c r="Q9" s="2">
        <f>IFERROR(VLOOKUP(F9,Tabulador!$A$3:$D$7,3,FALSE),"")</f>
        <v>608.16</v>
      </c>
      <c r="S9" s="3">
        <f t="shared" si="2"/>
        <v>5837.5761538461538</v>
      </c>
    </row>
    <row r="10" spans="1:19" x14ac:dyDescent="0.2">
      <c r="A10" s="2" t="str">
        <f>IF('hora operarios'!A8=0,"",'hora operarios'!A8)</f>
        <v>17</v>
      </c>
      <c r="B10" s="2" t="str">
        <f>IFERROR(VLOOKUP(A10,'hora operarios'!$A$1:$F$93,4,FALSE),"")</f>
        <v>AYUDANTE</v>
      </c>
      <c r="C10" s="2" t="str">
        <f>IFERROR(VLOOKUP(A10,'hora operarios'!$A$1:$D$93,2,FALSE),"")</f>
        <v>MARCO ANTONIO SALDAÑA GARCIA</v>
      </c>
      <c r="D10" s="2">
        <f>IFERROR(VLOOKUP(Operador!A10,'hora operarios'!$A$1:$F$93,5,FALSE),"")</f>
        <v>0</v>
      </c>
      <c r="E10" s="3">
        <f>IFERROR(VLOOKUP(A10,'hora operarios'!$A$1:$F$93,6,FALSE),"")</f>
        <v>109.31384615384616</v>
      </c>
      <c r="F10" s="2">
        <f>IFERROR(VLOOKUP(G10,Tabulador!$B$27:$C$100,2,FALSE),"")</f>
        <v>1</v>
      </c>
      <c r="G10" s="2" t="str">
        <f>IFERROR(VLOOKUP(A10,'hora operarios'!$A$1:$F$93,3,FALSE),"")</f>
        <v>TECNICO</v>
      </c>
      <c r="H10" s="2">
        <f t="shared" si="0"/>
        <v>0</v>
      </c>
      <c r="I10" s="3">
        <f>IFERROR(IF(E10&gt;=Tabulador!$D$3,Operador!E10+Operador!H10,Operador!E10),"")</f>
        <v>109.31384615384616</v>
      </c>
      <c r="J10" s="4">
        <v>0</v>
      </c>
      <c r="K10" s="4">
        <v>0</v>
      </c>
      <c r="L10" s="4">
        <v>0</v>
      </c>
      <c r="M10" s="2">
        <f>IFERROR(VLOOKUP(F10,Tabulador!$A$3:$D$7,4,FALSE),"")</f>
        <v>10</v>
      </c>
      <c r="N10" s="3">
        <f>IFERROR(IF(I10&gt;M10,(I10-M10)*(VLOOKUP(B10,Tabulador!$A$11:$B$17,2,FALSE)),0),0)</f>
        <v>993.13846153846157</v>
      </c>
      <c r="O10" s="2">
        <f>IFERROR(IF(E10&lt;=Tabulador!$B$19,0,IF(E10&lt;=Tabulador!$C$19,VLOOKUP(Operador!B10,Tabulador!$A$19:$G$24,3,FALSE),IF(E10&lt;=Tabulador!$D$19,VLOOKUP(B10,Tabulador!$A$19:$G$24,4,FALSE),IF(E10&lt;=Tabulador!$E$19,VLOOKUP(B10,Tabulador!$A$19:$G$24,5,FALSE),IF(E10&lt;=Tabulador!$F$19,VLOOKUP(B10,Tabulador!$A$19:$G$24,6,FALSE),IF(E10&lt;=Tabulador!$G$19,VLOOKUP(B10,Tabulador!$A$19:$G$24,7,FALSE),VLOOKUP(B10,Tabulador!$A$19:$G$24,7,FALSE))))))),0)</f>
        <v>0</v>
      </c>
      <c r="P10" s="2">
        <f t="shared" si="1"/>
        <v>0</v>
      </c>
      <c r="Q10" s="2">
        <f>IFERROR(VLOOKUP(F10,Tabulador!$A$3:$D$7,3,FALSE),"")</f>
        <v>608.16</v>
      </c>
      <c r="S10" s="3">
        <f t="shared" si="2"/>
        <v>1601.2984615384617</v>
      </c>
    </row>
    <row r="11" spans="1:19" x14ac:dyDescent="0.2">
      <c r="A11" s="2" t="str">
        <f>IF('hora operarios'!A9=0,"",'hora operarios'!A9)</f>
        <v>18</v>
      </c>
      <c r="B11" s="2" t="str">
        <f>IFERROR(VLOOKUP(A11,'hora operarios'!$A$1:$F$93,4,FALSE),"")</f>
        <v>AYUDANTE</v>
      </c>
      <c r="C11" s="2" t="str">
        <f>IFERROR(VLOOKUP(A11,'hora operarios'!$A$1:$D$93,2,FALSE),"")</f>
        <v>MANUEL CASTAÑON TAVAREZ</v>
      </c>
      <c r="D11" s="2">
        <f>IFERROR(VLOOKUP(Operador!A11,'hora operarios'!$A$1:$F$93,5,FALSE),"")</f>
        <v>0</v>
      </c>
      <c r="E11" s="3">
        <f>IFERROR(VLOOKUP(A11,'hora operarios'!$A$1:$F$93,6,FALSE),"")</f>
        <v>66.760000000000005</v>
      </c>
      <c r="F11" s="2">
        <f>IFERROR(VLOOKUP(G11,Tabulador!$B$27:$C$100,2,FALSE),"")</f>
        <v>1</v>
      </c>
      <c r="G11" s="2" t="str">
        <f>IFERROR(VLOOKUP(A11,'hora operarios'!$A$1:$F$93,3,FALSE),"")</f>
        <v>TECNICO</v>
      </c>
      <c r="H11" s="2">
        <f t="shared" si="0"/>
        <v>0</v>
      </c>
      <c r="I11" s="3">
        <f>IFERROR(IF(E11&gt;=Tabulador!$D$3,Operador!E11+Operador!H11,Operador!E11),"")</f>
        <v>66.760000000000005</v>
      </c>
      <c r="J11" s="4">
        <v>0</v>
      </c>
      <c r="K11" s="4">
        <v>0</v>
      </c>
      <c r="L11" s="4">
        <v>0</v>
      </c>
      <c r="M11" s="2">
        <f>IFERROR(VLOOKUP(F11,Tabulador!$A$3:$D$7,4,FALSE),"")</f>
        <v>10</v>
      </c>
      <c r="N11" s="3">
        <f>IFERROR(IF(I11&gt;M11,(I11-M11)*(VLOOKUP(B11,Tabulador!$A$11:$B$17,2,FALSE)),0),0)</f>
        <v>567.6</v>
      </c>
      <c r="O11" s="2">
        <f>IFERROR(IF(E11&lt;=Tabulador!$B$19,0,IF(E11&lt;=Tabulador!$C$19,VLOOKUP(Operador!B11,Tabulador!$A$19:$G$24,3,FALSE),IF(E11&lt;=Tabulador!$D$19,VLOOKUP(B11,Tabulador!$A$19:$G$24,4,FALSE),IF(E11&lt;=Tabulador!$E$19,VLOOKUP(B11,Tabulador!$A$19:$G$24,5,FALSE),IF(E11&lt;=Tabulador!$F$19,VLOOKUP(B11,Tabulador!$A$19:$G$24,6,FALSE),IF(E11&lt;=Tabulador!$G$19,VLOOKUP(B11,Tabulador!$A$19:$G$24,7,FALSE),VLOOKUP(B11,Tabulador!$A$19:$G$24,7,FALSE))))))),0)</f>
        <v>0</v>
      </c>
      <c r="P11" s="2">
        <f t="shared" si="1"/>
        <v>0</v>
      </c>
      <c r="Q11" s="2">
        <f>IFERROR(VLOOKUP(F11,Tabulador!$A$3:$D$7,3,FALSE),"")</f>
        <v>608.16</v>
      </c>
      <c r="S11" s="3">
        <f t="shared" si="2"/>
        <v>1175.76</v>
      </c>
    </row>
    <row r="12" spans="1:19" x14ac:dyDescent="0.2">
      <c r="A12" s="2" t="str">
        <f>IF('hora operarios'!A10=0,"",'hora operarios'!A10)</f>
        <v>19</v>
      </c>
      <c r="B12" s="2" t="str">
        <f>IFERROR(VLOOKUP(A12,'hora operarios'!$A$1:$F$93,4,FALSE),"")</f>
        <v>AYUDANTE</v>
      </c>
      <c r="C12" s="2" t="str">
        <f>IFERROR(VLOOKUP(A12,'hora operarios'!$A$1:$D$93,2,FALSE),"")</f>
        <v>JOSÉ DANIEL NUÑEZ DE JESUS</v>
      </c>
      <c r="D12" s="2">
        <f>IFERROR(VLOOKUP(Operador!A12,'hora operarios'!$A$1:$F$93,5,FALSE),"")</f>
        <v>0</v>
      </c>
      <c r="E12" s="3">
        <f>IFERROR(VLOOKUP(A12,'hora operarios'!$A$1:$F$93,6,FALSE),"")</f>
        <v>21.440769230769227</v>
      </c>
      <c r="F12" s="2">
        <f>IFERROR(VLOOKUP(G12,Tabulador!$B$27:$C$100,2,FALSE),"")</f>
        <v>1</v>
      </c>
      <c r="G12" s="2" t="str">
        <f>IFERROR(VLOOKUP(A12,'hora operarios'!$A$1:$F$93,3,FALSE),"")</f>
        <v>TECNICO</v>
      </c>
      <c r="H12" s="2">
        <f t="shared" si="0"/>
        <v>0</v>
      </c>
      <c r="I12" s="3">
        <f>IFERROR(IF(E12&gt;=Tabulador!$D$3,Operador!E12+Operador!H12,Operador!E12),"")</f>
        <v>21.440769230769227</v>
      </c>
      <c r="J12" s="4">
        <v>0</v>
      </c>
      <c r="K12" s="4">
        <v>0</v>
      </c>
      <c r="L12" s="4">
        <v>0</v>
      </c>
      <c r="M12" s="2">
        <f>IFERROR(VLOOKUP(F12,Tabulador!$A$3:$D$7,4,FALSE),"")</f>
        <v>10</v>
      </c>
      <c r="N12" s="3">
        <f>IFERROR(IF(I12&gt;M12,(I12-M12)*(VLOOKUP(B12,Tabulador!$A$11:$B$17,2,FALSE)),0),0)</f>
        <v>114.40769230769227</v>
      </c>
      <c r="O12" s="2">
        <f>IFERROR(IF(E12&lt;=Tabulador!$B$19,0,IF(E12&lt;=Tabulador!$C$19,VLOOKUP(Operador!B12,Tabulador!$A$19:$G$24,3,FALSE),IF(E12&lt;=Tabulador!$D$19,VLOOKUP(B12,Tabulador!$A$19:$G$24,4,FALSE),IF(E12&lt;=Tabulador!$E$19,VLOOKUP(B12,Tabulador!$A$19:$G$24,5,FALSE),IF(E12&lt;=Tabulador!$F$19,VLOOKUP(B12,Tabulador!$A$19:$G$24,6,FALSE),IF(E12&lt;=Tabulador!$G$19,VLOOKUP(B12,Tabulador!$A$19:$G$24,7,FALSE),VLOOKUP(B12,Tabulador!$A$19:$G$24,7,FALSE))))))),0)</f>
        <v>0</v>
      </c>
      <c r="P12" s="2">
        <f t="shared" si="1"/>
        <v>0</v>
      </c>
      <c r="Q12" s="2">
        <f>IFERROR(VLOOKUP(F12,Tabulador!$A$3:$D$7,3,FALSE),"")</f>
        <v>608.16</v>
      </c>
      <c r="S12" s="3">
        <f t="shared" si="2"/>
        <v>722.56769230769225</v>
      </c>
    </row>
    <row r="13" spans="1:19" x14ac:dyDescent="0.2">
      <c r="A13" s="2" t="str">
        <f>IF('hora operarios'!A11=0,"",'hora operarios'!A11)</f>
        <v>2</v>
      </c>
      <c r="B13" s="2" t="str">
        <f>IFERROR(VLOOKUP(A13,'hora operarios'!$A$1:$F$93,4,FALSE),"")</f>
        <v>AYUDANTE</v>
      </c>
      <c r="C13" s="2" t="str">
        <f>IFERROR(VLOOKUP(A13,'hora operarios'!$A$1:$D$93,2,FALSE),"")</f>
        <v>JOSE MANUEL RUIZ BARCENAS</v>
      </c>
      <c r="D13" s="2">
        <f>IFERROR(VLOOKUP(Operador!A13,'hora operarios'!$A$1:$F$93,5,FALSE),"")</f>
        <v>0</v>
      </c>
      <c r="E13" s="3">
        <f>IFERROR(VLOOKUP(A13,'hora operarios'!$A$1:$F$93,6,FALSE),"")</f>
        <v>0.38461538461538503</v>
      </c>
      <c r="F13" s="2">
        <f>IFERROR(VLOOKUP(G13,Tabulador!$B$27:$C$100,2,FALSE),"")</f>
        <v>1</v>
      </c>
      <c r="G13" s="2" t="str">
        <f>IFERROR(VLOOKUP(A13,'hora operarios'!$A$1:$F$93,3,FALSE),"")</f>
        <v>TECNICO</v>
      </c>
      <c r="H13" s="2">
        <f t="shared" si="0"/>
        <v>0</v>
      </c>
      <c r="I13" s="3">
        <f>IFERROR(IF(E13&gt;=Tabulador!$D$3,Operador!E13+Operador!H13,Operador!E13),"")</f>
        <v>0.38461538461538503</v>
      </c>
      <c r="J13" s="4">
        <v>0</v>
      </c>
      <c r="K13" s="4">
        <v>0</v>
      </c>
      <c r="L13" s="4">
        <v>0</v>
      </c>
      <c r="M13" s="2">
        <f>IFERROR(VLOOKUP(F13,Tabulador!$A$3:$D$7,4,FALSE),"")</f>
        <v>10</v>
      </c>
      <c r="N13" s="3">
        <f>IFERROR(IF(I13&gt;M13,(I13-M13)*(VLOOKUP(B13,Tabulador!$A$11:$B$17,2,FALSE)),0),0)</f>
        <v>0</v>
      </c>
      <c r="O13" s="2">
        <f>IFERROR(IF(E13&lt;=Tabulador!$B$19,0,IF(E13&lt;=Tabulador!$C$19,VLOOKUP(Operador!B13,Tabulador!$A$19:$G$24,3,FALSE),IF(E13&lt;=Tabulador!$D$19,VLOOKUP(B13,Tabulador!$A$19:$G$24,4,FALSE),IF(E13&lt;=Tabulador!$E$19,VLOOKUP(B13,Tabulador!$A$19:$G$24,5,FALSE),IF(E13&lt;=Tabulador!$F$19,VLOOKUP(B13,Tabulador!$A$19:$G$24,6,FALSE),IF(E13&lt;=Tabulador!$G$19,VLOOKUP(B13,Tabulador!$A$19:$G$24,7,FALSE),VLOOKUP(B13,Tabulador!$A$19:$G$24,7,FALSE))))))),0)</f>
        <v>0</v>
      </c>
      <c r="P13" s="2">
        <f t="shared" si="1"/>
        <v>0</v>
      </c>
      <c r="Q13" s="2">
        <f>IFERROR(VLOOKUP(F13,Tabulador!$A$3:$D$7,3,FALSE),"")</f>
        <v>608.16</v>
      </c>
      <c r="S13" s="3">
        <f t="shared" si="2"/>
        <v>608.16</v>
      </c>
    </row>
    <row r="14" spans="1:19" x14ac:dyDescent="0.2">
      <c r="A14" s="2" t="str">
        <f>IF('hora operarios'!A12=0,"",'hora operarios'!A12)</f>
        <v>20</v>
      </c>
      <c r="B14" s="2" t="str">
        <f>IFERROR(VLOOKUP(A14,'hora operarios'!$A$1:$F$93,4,FALSE),"")</f>
        <v>A</v>
      </c>
      <c r="C14" s="2" t="str">
        <f>IFERROR(VLOOKUP(A14,'hora operarios'!$A$1:$D$93,2,FALSE),"")</f>
        <v>JOSE TOMAS OLVERA</v>
      </c>
      <c r="D14" s="2" t="str">
        <f>IFERROR(VLOOKUP(Operador!A14,'hora operarios'!$A$1:$F$93,5,FALSE),"")</f>
        <v>4</v>
      </c>
      <c r="E14" s="3">
        <f>IFERROR(VLOOKUP(A14,'hora operarios'!$A$1:$F$93,6,FALSE),"")</f>
        <v>13.353846153846154</v>
      </c>
      <c r="F14" s="2">
        <f>IFERROR(VLOOKUP(G14,Tabulador!$B$27:$C$100,2,FALSE),"")</f>
        <v>1</v>
      </c>
      <c r="G14" s="2" t="str">
        <f>IFERROR(VLOOKUP(A14,'hora operarios'!$A$1:$F$93,3,FALSE),"")</f>
        <v>TECNICO</v>
      </c>
      <c r="H14" s="2">
        <f t="shared" si="0"/>
        <v>34.033846153846149</v>
      </c>
      <c r="I14" s="3">
        <f>IFERROR(IF(E14&gt;=Tabulador!$D$3,Operador!E14+Operador!H14,Operador!E14),"")</f>
        <v>47.387692307692305</v>
      </c>
      <c r="J14" s="4">
        <v>0</v>
      </c>
      <c r="K14" s="4">
        <v>0</v>
      </c>
      <c r="L14" s="4">
        <v>0</v>
      </c>
      <c r="M14" s="2">
        <f>IFERROR(VLOOKUP(F14,Tabulador!$A$3:$D$7,4,FALSE),"")</f>
        <v>10</v>
      </c>
      <c r="N14" s="3">
        <f>IFERROR(IF(I14&gt;M14,(I14-M14)*(VLOOKUP(B14,Tabulador!$A$11:$B$17,2,FALSE)),0),0)</f>
        <v>2448.1460923076925</v>
      </c>
      <c r="O14" s="2">
        <f>IFERROR(IF(E14&lt;=Tabulador!$B$19,0,IF(E14&lt;=Tabulador!$C$19,VLOOKUP(Operador!B14,Tabulador!$A$19:$G$24,3,FALSE),IF(E14&lt;=Tabulador!$D$19,VLOOKUP(B14,Tabulador!$A$19:$G$24,4,FALSE),IF(E14&lt;=Tabulador!$E$19,VLOOKUP(B14,Tabulador!$A$19:$G$24,5,FALSE),IF(E14&lt;=Tabulador!$F$19,VLOOKUP(B14,Tabulador!$A$19:$G$24,6,FALSE),IF(E14&lt;=Tabulador!$G$19,VLOOKUP(B14,Tabulador!$A$19:$G$24,7,FALSE),VLOOKUP(B14,Tabulador!$A$19:$G$24,7,FALSE))))))),0)</f>
        <v>3.714</v>
      </c>
      <c r="P14" s="2">
        <f t="shared" si="1"/>
        <v>0</v>
      </c>
      <c r="Q14" s="2">
        <f>IFERROR(VLOOKUP(F14,Tabulador!$A$3:$D$7,3,FALSE),"")</f>
        <v>608.16</v>
      </c>
      <c r="S14" s="3">
        <f t="shared" si="2"/>
        <v>3056.3060923076923</v>
      </c>
    </row>
    <row r="15" spans="1:19" x14ac:dyDescent="0.2">
      <c r="A15" s="2" t="str">
        <f>IF('hora operarios'!A13=0,"",'hora operarios'!A13)</f>
        <v>22</v>
      </c>
      <c r="B15" s="2" t="str">
        <f>IFERROR(VLOOKUP(A15,'hora operarios'!$A$1:$F$93,4,FALSE),"")</f>
        <v>AYUDANTE</v>
      </c>
      <c r="C15" s="2" t="str">
        <f>IFERROR(VLOOKUP(A15,'hora operarios'!$A$1:$D$93,2,FALSE),"")</f>
        <v>URIEL MATILDE SANTIAGO</v>
      </c>
      <c r="D15" s="2">
        <f>IFERROR(VLOOKUP(Operador!A15,'hora operarios'!$A$1:$F$93,5,FALSE),"")</f>
        <v>0</v>
      </c>
      <c r="E15" s="3">
        <f>IFERROR(VLOOKUP(A15,'hora operarios'!$A$1:$F$93,6,FALSE),"")</f>
        <v>48.213076923076919</v>
      </c>
      <c r="F15" s="2">
        <f>IFERROR(VLOOKUP(G15,Tabulador!$B$27:$C$100,2,FALSE),"")</f>
        <v>1</v>
      </c>
      <c r="G15" s="2" t="str">
        <f>IFERROR(VLOOKUP(A15,'hora operarios'!$A$1:$F$93,3,FALSE),"")</f>
        <v>TECNICO</v>
      </c>
      <c r="H15" s="2">
        <f t="shared" si="0"/>
        <v>0</v>
      </c>
      <c r="I15" s="3">
        <f>IFERROR(IF(E15&gt;=Tabulador!$D$3,Operador!E15+Operador!H15,Operador!E15),"")</f>
        <v>48.213076923076919</v>
      </c>
      <c r="J15" s="4">
        <v>0</v>
      </c>
      <c r="K15" s="4">
        <v>0</v>
      </c>
      <c r="L15" s="4">
        <v>0</v>
      </c>
      <c r="M15" s="2">
        <f>IFERROR(VLOOKUP(F15,Tabulador!$A$3:$D$7,4,FALSE),"")</f>
        <v>10</v>
      </c>
      <c r="N15" s="3">
        <f>IFERROR(IF(I15&gt;M15,(I15-M15)*(VLOOKUP(B15,Tabulador!$A$11:$B$17,2,FALSE)),0),0)</f>
        <v>382.1307692307692</v>
      </c>
      <c r="O15" s="2">
        <f>IFERROR(IF(E15&lt;=Tabulador!$B$19,0,IF(E15&lt;=Tabulador!$C$19,VLOOKUP(Operador!B15,Tabulador!$A$19:$G$24,3,FALSE),IF(E15&lt;=Tabulador!$D$19,VLOOKUP(B15,Tabulador!$A$19:$G$24,4,FALSE),IF(E15&lt;=Tabulador!$E$19,VLOOKUP(B15,Tabulador!$A$19:$G$24,5,FALSE),IF(E15&lt;=Tabulador!$F$19,VLOOKUP(B15,Tabulador!$A$19:$G$24,6,FALSE),IF(E15&lt;=Tabulador!$G$19,VLOOKUP(B15,Tabulador!$A$19:$G$24,7,FALSE),VLOOKUP(B15,Tabulador!$A$19:$G$24,7,FALSE))))))),0)</f>
        <v>0</v>
      </c>
      <c r="P15" s="2">
        <f t="shared" si="1"/>
        <v>0</v>
      </c>
      <c r="Q15" s="2">
        <f>IFERROR(VLOOKUP(F15,Tabulador!$A$3:$D$7,3,FALSE),"")</f>
        <v>608.16</v>
      </c>
      <c r="S15" s="3">
        <f t="shared" si="2"/>
        <v>990.29076923076923</v>
      </c>
    </row>
    <row r="16" spans="1:19" x14ac:dyDescent="0.2">
      <c r="A16" s="2" t="str">
        <f>IF('hora operarios'!A14=0,"",'hora operarios'!A14)</f>
        <v>3</v>
      </c>
      <c r="B16" s="2" t="str">
        <f>IFERROR(VLOOKUP(A16,'hora operarios'!$A$1:$F$93,4,FALSE),"")</f>
        <v>A</v>
      </c>
      <c r="C16" s="2" t="str">
        <f>IFERROR(VLOOKUP(A16,'hora operarios'!$A$1:$D$93,2,FALSE),"")</f>
        <v>MARTIN VALDEZ</v>
      </c>
      <c r="D16" s="2" t="str">
        <f>IFERROR(VLOOKUP(Operador!A16,'hora operarios'!$A$1:$F$93,5,FALSE),"")</f>
        <v>15</v>
      </c>
      <c r="E16" s="3">
        <f>IFERROR(VLOOKUP(A16,'hora operarios'!$A$1:$F$93,6,FALSE),"")</f>
        <v>14.73076923076923</v>
      </c>
      <c r="F16" s="2">
        <f>IFERROR(VLOOKUP(G16,Tabulador!$B$27:$C$100,2,FALSE),"")</f>
        <v>1</v>
      </c>
      <c r="G16" s="2" t="str">
        <f>IFERROR(VLOOKUP(A16,'hora operarios'!$A$1:$F$93,3,FALSE),"")</f>
        <v>TECNICO</v>
      </c>
      <c r="H16" s="2">
        <f t="shared" si="0"/>
        <v>38.167692307692306</v>
      </c>
      <c r="I16" s="3">
        <f>IFERROR(IF(E16&gt;=Tabulador!$D$3,Operador!E16+Operador!H16,Operador!E16),"")</f>
        <v>52.898461538461532</v>
      </c>
      <c r="J16" s="4">
        <v>0</v>
      </c>
      <c r="K16" s="4">
        <v>0</v>
      </c>
      <c r="L16" s="4">
        <v>0</v>
      </c>
      <c r="M16" s="2">
        <f>IFERROR(VLOOKUP(F16,Tabulador!$A$3:$D$7,4,FALSE),"")</f>
        <v>10</v>
      </c>
      <c r="N16" s="3">
        <f>IFERROR(IF(I16&gt;M16,(I16-M16)*(VLOOKUP(B16,Tabulador!$A$11:$B$17,2,FALSE)),0),0)</f>
        <v>2808.9912615384615</v>
      </c>
      <c r="O16" s="2">
        <f>IFERROR(IF(E16&lt;=Tabulador!$B$19,0,IF(E16&lt;=Tabulador!$C$19,VLOOKUP(Operador!B16,Tabulador!$A$19:$G$24,3,FALSE),IF(E16&lt;=Tabulador!$D$19,VLOOKUP(B16,Tabulador!$A$19:$G$24,4,FALSE),IF(E16&lt;=Tabulador!$E$19,VLOOKUP(B16,Tabulador!$A$19:$G$24,5,FALSE),IF(E16&lt;=Tabulador!$F$19,VLOOKUP(B16,Tabulador!$A$19:$G$24,6,FALSE),IF(E16&lt;=Tabulador!$G$19,VLOOKUP(B16,Tabulador!$A$19:$G$24,7,FALSE),VLOOKUP(B16,Tabulador!$A$19:$G$24,7,FALSE))))))),0)</f>
        <v>3.714</v>
      </c>
      <c r="P16" s="2">
        <f t="shared" si="1"/>
        <v>0</v>
      </c>
      <c r="Q16" s="2">
        <f>IFERROR(VLOOKUP(F16,Tabulador!$A$3:$D$7,3,FALSE),"")</f>
        <v>608.16</v>
      </c>
      <c r="S16" s="3">
        <f t="shared" si="2"/>
        <v>3417.1512615384613</v>
      </c>
    </row>
    <row r="17" spans="1:19" x14ac:dyDescent="0.2">
      <c r="A17" s="2" t="str">
        <f>IF('hora operarios'!A15=0,"",'hora operarios'!A15)</f>
        <v>33</v>
      </c>
      <c r="B17" s="2" t="str">
        <f>IFERROR(VLOOKUP(A17,'hora operarios'!$A$1:$F$93,4,FALSE),"")</f>
        <v>B</v>
      </c>
      <c r="C17" s="2" t="str">
        <f>IFERROR(VLOOKUP(A17,'hora operarios'!$A$1:$D$93,2,FALSE),"")</f>
        <v>GREGORIO CANCINO</v>
      </c>
      <c r="D17" s="2">
        <f>IFERROR(VLOOKUP(Operador!A17,'hora operarios'!$A$1:$F$93,5,FALSE),"")</f>
        <v>0</v>
      </c>
      <c r="E17" s="3">
        <f>IFERROR(VLOOKUP(A17,'hora operarios'!$A$1:$F$93,6,FALSE),"")</f>
        <v>80.3</v>
      </c>
      <c r="F17" s="2">
        <f>IFERROR(VLOOKUP(G17,Tabulador!$B$27:$C$100,2,FALSE),"")</f>
        <v>3</v>
      </c>
      <c r="G17" s="2" t="str">
        <f>IFERROR(VLOOKUP(A17,'hora operarios'!$A$1:$F$93,3,FALSE),"")</f>
        <v>LAVADOR</v>
      </c>
      <c r="H17" s="2">
        <f t="shared" si="0"/>
        <v>0</v>
      </c>
      <c r="I17" s="3">
        <f>IFERROR(IF(E17&gt;=Tabulador!$D$3,Operador!E17+Operador!H17,Operador!E17),"")</f>
        <v>80.3</v>
      </c>
      <c r="J17" s="4">
        <v>0</v>
      </c>
      <c r="K17" s="4">
        <v>0</v>
      </c>
      <c r="L17" s="4">
        <v>0</v>
      </c>
      <c r="M17" s="2">
        <f>IFERROR(VLOOKUP(F17,Tabulador!$A$3:$D$7,4,FALSE),"")</f>
        <v>12</v>
      </c>
      <c r="N17" s="3">
        <f>IFERROR(IF(I17&gt;M17,(I17-M17)*(VLOOKUP(B17,Tabulador!$A$11:$B$17,2,FALSE)),0),0)</f>
        <v>3647.22</v>
      </c>
      <c r="O17" s="2">
        <f>IFERROR(IF(E17&lt;=Tabulador!$B$19,0,IF(E17&lt;=Tabulador!$C$19,VLOOKUP(Operador!B17,Tabulador!$A$19:$G$24,3,FALSE),IF(E17&lt;=Tabulador!$D$19,VLOOKUP(B17,Tabulador!$A$19:$G$24,4,FALSE),IF(E17&lt;=Tabulador!$E$19,VLOOKUP(B17,Tabulador!$A$19:$G$24,5,FALSE),IF(E17&lt;=Tabulador!$F$19,VLOOKUP(B17,Tabulador!$A$19:$G$24,6,FALSE),IF(E17&lt;=Tabulador!$G$19,VLOOKUP(B17,Tabulador!$A$19:$G$24,7,FALSE),VLOOKUP(B17,Tabulador!$A$19:$G$24,7,FALSE))))))),0)</f>
        <v>7.4279999999999999</v>
      </c>
      <c r="P17" s="2">
        <f t="shared" si="1"/>
        <v>0</v>
      </c>
      <c r="Q17" s="2">
        <f>IFERROR(VLOOKUP(F17,Tabulador!$A$3:$D$7,3,FALSE),"")</f>
        <v>471.77</v>
      </c>
      <c r="S17" s="3">
        <f t="shared" si="2"/>
        <v>4118.99</v>
      </c>
    </row>
    <row r="18" spans="1:19" x14ac:dyDescent="0.2">
      <c r="A18" s="2" t="str">
        <f>IF('hora operarios'!A16=0,"",'hora operarios'!A16)</f>
        <v>35</v>
      </c>
      <c r="B18" s="2" t="str">
        <f>IFERROR(VLOOKUP(A18,'hora operarios'!$A$1:$F$93,4,FALSE),"")</f>
        <v>B</v>
      </c>
      <c r="C18" s="2" t="str">
        <f>IFERROR(VLOOKUP(A18,'hora operarios'!$A$1:$D$93,2,FALSE),"")</f>
        <v>JOSE ADAN RIVERA GONZALEZ</v>
      </c>
      <c r="D18" s="2">
        <f>IFERROR(VLOOKUP(Operador!A18,'hora operarios'!$A$1:$F$93,5,FALSE),"")</f>
        <v>0</v>
      </c>
      <c r="E18" s="3">
        <f>IFERROR(VLOOKUP(A18,'hora operarios'!$A$1:$F$93,6,FALSE),"")</f>
        <v>39</v>
      </c>
      <c r="F18" s="2">
        <f>IFERROR(VLOOKUP(G18,Tabulador!$B$27:$C$100,2,FALSE),"")</f>
        <v>3</v>
      </c>
      <c r="G18" s="2" t="str">
        <f>IFERROR(VLOOKUP(A18,'hora operarios'!$A$1:$F$93,3,FALSE),"")</f>
        <v>LAVADOR</v>
      </c>
      <c r="H18" s="2">
        <f t="shared" si="0"/>
        <v>0</v>
      </c>
      <c r="I18" s="3">
        <f>IFERROR(IF(E18&gt;=Tabulador!$D$3,Operador!E18+Operador!H18,Operador!E18),"")</f>
        <v>39</v>
      </c>
      <c r="J18" s="4">
        <v>0</v>
      </c>
      <c r="K18" s="4">
        <v>0</v>
      </c>
      <c r="L18" s="4">
        <v>0</v>
      </c>
      <c r="M18" s="2">
        <f>IFERROR(VLOOKUP(F18,Tabulador!$A$3:$D$7,4,FALSE),"")</f>
        <v>12</v>
      </c>
      <c r="N18" s="3">
        <f>IFERROR(IF(I18&gt;M18,(I18-M18)*(VLOOKUP(B18,Tabulador!$A$11:$B$17,2,FALSE)),0),0)</f>
        <v>1441.8</v>
      </c>
      <c r="O18" s="2">
        <f>IFERROR(IF(E18&lt;=Tabulador!$B$19,0,IF(E18&lt;=Tabulador!$C$19,VLOOKUP(Operador!B18,Tabulador!$A$19:$G$24,3,FALSE),IF(E18&lt;=Tabulador!$D$19,VLOOKUP(B18,Tabulador!$A$19:$G$24,4,FALSE),IF(E18&lt;=Tabulador!$E$19,VLOOKUP(B18,Tabulador!$A$19:$G$24,5,FALSE),IF(E18&lt;=Tabulador!$F$19,VLOOKUP(B18,Tabulador!$A$19:$G$24,6,FALSE),IF(E18&lt;=Tabulador!$G$19,VLOOKUP(B18,Tabulador!$A$19:$G$24,7,FALSE),VLOOKUP(B18,Tabulador!$A$19:$G$24,7,FALSE))))))),0)</f>
        <v>7.4279999999999999</v>
      </c>
      <c r="P18" s="2">
        <f t="shared" si="1"/>
        <v>0</v>
      </c>
      <c r="Q18" s="2">
        <f>IFERROR(VLOOKUP(F18,Tabulador!$A$3:$D$7,3,FALSE),"")</f>
        <v>471.77</v>
      </c>
      <c r="S18" s="3">
        <f t="shared" si="2"/>
        <v>1913.57</v>
      </c>
    </row>
    <row r="19" spans="1:19" x14ac:dyDescent="0.2">
      <c r="A19" s="2" t="str">
        <f>IF('hora operarios'!A17=0,"",'hora operarios'!A17)</f>
        <v>36</v>
      </c>
      <c r="B19" s="2" t="str">
        <f>IFERROR(VLOOKUP(A19,'hora operarios'!$A$1:$F$93,4,FALSE),"")</f>
        <v>B</v>
      </c>
      <c r="C19" s="2" t="str">
        <f>IFERROR(VLOOKUP(A19,'hora operarios'!$A$1:$D$93,2,FALSE),"")</f>
        <v>LUIS ANGEL OLVERA SOTO</v>
      </c>
      <c r="D19" s="2">
        <f>IFERROR(VLOOKUP(Operador!A19,'hora operarios'!$A$1:$F$93,5,FALSE),"")</f>
        <v>0</v>
      </c>
      <c r="E19" s="3">
        <f>IFERROR(VLOOKUP(A19,'hora operarios'!$A$1:$F$93,6,FALSE),"")</f>
        <v>75</v>
      </c>
      <c r="F19" s="2">
        <f>IFERROR(VLOOKUP(G19,Tabulador!$B$27:$C$100,2,FALSE),"")</f>
        <v>3</v>
      </c>
      <c r="G19" s="2" t="str">
        <f>IFERROR(VLOOKUP(A19,'hora operarios'!$A$1:$F$93,3,FALSE),"")</f>
        <v>LAVADOR</v>
      </c>
      <c r="H19" s="2">
        <f t="shared" si="0"/>
        <v>0</v>
      </c>
      <c r="I19" s="3">
        <f>IFERROR(IF(E19&gt;=Tabulador!$D$3,Operador!E19+Operador!H19,Operador!E19),"")</f>
        <v>75</v>
      </c>
      <c r="J19" s="4">
        <v>0</v>
      </c>
      <c r="K19" s="4">
        <v>0</v>
      </c>
      <c r="L19" s="4">
        <v>0</v>
      </c>
      <c r="M19" s="2">
        <f>IFERROR(VLOOKUP(F19,Tabulador!$A$3:$D$7,4,FALSE),"")</f>
        <v>12</v>
      </c>
      <c r="N19" s="3">
        <f>IFERROR(IF(I19&gt;M19,(I19-M19)*(VLOOKUP(B19,Tabulador!$A$11:$B$17,2,FALSE)),0),0)</f>
        <v>3364.2</v>
      </c>
      <c r="O19" s="2">
        <f>IFERROR(IF(E19&lt;=Tabulador!$B$19,0,IF(E19&lt;=Tabulador!$C$19,VLOOKUP(Operador!B19,Tabulador!$A$19:$G$24,3,FALSE),IF(E19&lt;=Tabulador!$D$19,VLOOKUP(B19,Tabulador!$A$19:$G$24,4,FALSE),IF(E19&lt;=Tabulador!$E$19,VLOOKUP(B19,Tabulador!$A$19:$G$24,5,FALSE),IF(E19&lt;=Tabulador!$F$19,VLOOKUP(B19,Tabulador!$A$19:$G$24,6,FALSE),IF(E19&lt;=Tabulador!$G$19,VLOOKUP(B19,Tabulador!$A$19:$G$24,7,FALSE),VLOOKUP(B19,Tabulador!$A$19:$G$24,7,FALSE))))))),0)</f>
        <v>7.4279999999999999</v>
      </c>
      <c r="P19" s="2">
        <f t="shared" si="1"/>
        <v>0</v>
      </c>
      <c r="Q19" s="2">
        <f>IFERROR(VLOOKUP(F19,Tabulador!$A$3:$D$7,3,FALSE),"")</f>
        <v>471.77</v>
      </c>
      <c r="S19" s="3">
        <f t="shared" si="2"/>
        <v>3835.97</v>
      </c>
    </row>
    <row r="20" spans="1:19" x14ac:dyDescent="0.2">
      <c r="A20" s="2" t="str">
        <f>IF('hora operarios'!A18=0,"",'hora operarios'!A18)</f>
        <v>37</v>
      </c>
      <c r="B20" s="2" t="str">
        <f>IFERROR(VLOOKUP(A20,'hora operarios'!$A$1:$F$93,4,FALSE),"")</f>
        <v>B</v>
      </c>
      <c r="C20" s="2" t="str">
        <f>IFERROR(VLOOKUP(A20,'hora operarios'!$A$1:$D$93,2,FALSE),"")</f>
        <v>ISMAEL VEGA RIVERA</v>
      </c>
      <c r="D20" s="2">
        <f>IFERROR(VLOOKUP(Operador!A20,'hora operarios'!$A$1:$F$93,5,FALSE),"")</f>
        <v>0</v>
      </c>
      <c r="E20" s="3">
        <f>IFERROR(VLOOKUP(A20,'hora operarios'!$A$1:$F$93,6,FALSE),"")</f>
        <v>32.450000000000003</v>
      </c>
      <c r="F20" s="2">
        <f>IFERROR(VLOOKUP(G20,Tabulador!$B$27:$C$100,2,FALSE),"")</f>
        <v>2</v>
      </c>
      <c r="G20" s="2" t="str">
        <f>IFERROR(VLOOKUP(A20,'hora operarios'!$A$1:$F$93,3,FALSE),"")</f>
        <v>HOJALATERO</v>
      </c>
      <c r="H20" s="2">
        <f t="shared" si="0"/>
        <v>0</v>
      </c>
      <c r="I20" s="3">
        <f>IFERROR(IF(E20&gt;=Tabulador!$D$3,Operador!E20+Operador!H20,Operador!E20),"")</f>
        <v>32.450000000000003</v>
      </c>
      <c r="J20" s="4">
        <v>0</v>
      </c>
      <c r="K20" s="4">
        <v>0</v>
      </c>
      <c r="L20" s="4">
        <v>0</v>
      </c>
      <c r="M20" s="2">
        <f>IFERROR(VLOOKUP(F20,Tabulador!$A$3:$D$7,4,FALSE),"")</f>
        <v>12</v>
      </c>
      <c r="N20" s="3">
        <f>IFERROR(IF(I20&gt;M20,(I20-M20)*(VLOOKUP(B20,Tabulador!$A$11:$B$17,2,FALSE)),0),0)</f>
        <v>1092.0300000000002</v>
      </c>
      <c r="O20" s="2">
        <f>IFERROR(IF(E20&lt;=Tabulador!$B$19,0,IF(E20&lt;=Tabulador!$C$19,VLOOKUP(Operador!B20,Tabulador!$A$19:$G$24,3,FALSE),IF(E20&lt;=Tabulador!$D$19,VLOOKUP(B20,Tabulador!$A$19:$G$24,4,FALSE),IF(E20&lt;=Tabulador!$E$19,VLOOKUP(B20,Tabulador!$A$19:$G$24,5,FALSE),IF(E20&lt;=Tabulador!$F$19,VLOOKUP(B20,Tabulador!$A$19:$G$24,6,FALSE),IF(E20&lt;=Tabulador!$G$19,VLOOKUP(B20,Tabulador!$A$19:$G$24,7,FALSE),VLOOKUP(B20,Tabulador!$A$19:$G$24,7,FALSE))))))),0)</f>
        <v>5.5709999999999997</v>
      </c>
      <c r="P20" s="2">
        <f t="shared" si="1"/>
        <v>0</v>
      </c>
      <c r="Q20" s="2">
        <f>IFERROR(VLOOKUP(F20,Tabulador!$A$3:$D$7,3,FALSE),"")</f>
        <v>739.23</v>
      </c>
      <c r="S20" s="3">
        <f t="shared" si="2"/>
        <v>1831.2600000000002</v>
      </c>
    </row>
    <row r="21" spans="1:19" x14ac:dyDescent="0.2">
      <c r="A21" s="2" t="str">
        <f>IF('hora operarios'!A19=0,"",'hora operarios'!A19)</f>
        <v>38</v>
      </c>
      <c r="B21" s="2" t="str">
        <f>IFERROR(VLOOKUP(A21,'hora operarios'!$A$1:$F$93,4,FALSE),"")</f>
        <v>B</v>
      </c>
      <c r="C21" s="2" t="str">
        <f>IFERROR(VLOOKUP(A21,'hora operarios'!$A$1:$D$93,2,FALSE),"")</f>
        <v>RACIEL IVÁN BLANCO SALOMÓN</v>
      </c>
      <c r="D21" s="2">
        <f>IFERROR(VLOOKUP(Operador!A21,'hora operarios'!$A$1:$F$93,5,FALSE),"")</f>
        <v>0</v>
      </c>
      <c r="E21" s="3">
        <f>IFERROR(VLOOKUP(A21,'hora operarios'!$A$1:$F$93,6,FALSE),"")</f>
        <v>35.880000000000003</v>
      </c>
      <c r="F21" s="2">
        <f>IFERROR(VLOOKUP(G21,Tabulador!$B$27:$C$100,2,FALSE),"")</f>
        <v>2</v>
      </c>
      <c r="G21" s="2" t="str">
        <f>IFERROR(VLOOKUP(A21,'hora operarios'!$A$1:$F$93,3,FALSE),"")</f>
        <v>HOJALATERO</v>
      </c>
      <c r="H21" s="2">
        <f t="shared" si="0"/>
        <v>0</v>
      </c>
      <c r="I21" s="3">
        <f>IFERROR(IF(E21&gt;=Tabulador!$D$3,Operador!E21+Operador!H21,Operador!E21),"")</f>
        <v>35.880000000000003</v>
      </c>
      <c r="J21" s="4">
        <v>0</v>
      </c>
      <c r="K21" s="4">
        <v>0</v>
      </c>
      <c r="L21" s="4">
        <v>0</v>
      </c>
      <c r="M21" s="2">
        <f>IFERROR(VLOOKUP(F21,Tabulador!$A$3:$D$7,4,FALSE),"")</f>
        <v>12</v>
      </c>
      <c r="N21" s="3">
        <f>IFERROR(IF(I21&gt;M21,(I21-M21)*(VLOOKUP(B21,Tabulador!$A$11:$B$17,2,FALSE)),0),0)</f>
        <v>1275.192</v>
      </c>
      <c r="O21" s="2">
        <f>IFERROR(IF(E21&lt;=Tabulador!$B$19,0,IF(E21&lt;=Tabulador!$C$19,VLOOKUP(Operador!B21,Tabulador!$A$19:$G$24,3,FALSE),IF(E21&lt;=Tabulador!$D$19,VLOOKUP(B21,Tabulador!$A$19:$G$24,4,FALSE),IF(E21&lt;=Tabulador!$E$19,VLOOKUP(B21,Tabulador!$A$19:$G$24,5,FALSE),IF(E21&lt;=Tabulador!$F$19,VLOOKUP(B21,Tabulador!$A$19:$G$24,6,FALSE),IF(E21&lt;=Tabulador!$G$19,VLOOKUP(B21,Tabulador!$A$19:$G$24,7,FALSE),VLOOKUP(B21,Tabulador!$A$19:$G$24,7,FALSE))))))),0)</f>
        <v>5.5709999999999997</v>
      </c>
      <c r="P21" s="2">
        <f t="shared" si="1"/>
        <v>0</v>
      </c>
      <c r="Q21" s="2">
        <f>IFERROR(VLOOKUP(F21,Tabulador!$A$3:$D$7,3,FALSE),"")</f>
        <v>739.23</v>
      </c>
      <c r="S21" s="3">
        <f t="shared" si="2"/>
        <v>2014.422</v>
      </c>
    </row>
    <row r="22" spans="1:19" x14ac:dyDescent="0.2">
      <c r="A22" s="2" t="str">
        <f>IF('hora operarios'!A20=0,"",'hora operarios'!A20)</f>
        <v>4</v>
      </c>
      <c r="B22" s="2" t="str">
        <f>IFERROR(VLOOKUP(A22,'hora operarios'!$A$1:$F$93,4,FALSE),"")</f>
        <v>C</v>
      </c>
      <c r="C22" s="2" t="str">
        <f>IFERROR(VLOOKUP(A22,'hora operarios'!$A$1:$D$93,2,FALSE),"")</f>
        <v>ERIC LÓPEZ MIRELES</v>
      </c>
      <c r="D22" s="2">
        <f>IFERROR(VLOOKUP(Operador!A22,'hora operarios'!$A$1:$F$93,5,FALSE),"")</f>
        <v>0</v>
      </c>
      <c r="E22" s="3">
        <f>IFERROR(VLOOKUP(A22,'hora operarios'!$A$1:$F$93,6,FALSE),"")</f>
        <v>34.033846153846149</v>
      </c>
      <c r="F22" s="2">
        <f>IFERROR(VLOOKUP(G22,Tabulador!$B$27:$C$100,2,FALSE),"")</f>
        <v>1</v>
      </c>
      <c r="G22" s="2" t="str">
        <f>IFERROR(VLOOKUP(A22,'hora operarios'!$A$1:$F$93,3,FALSE),"")</f>
        <v>TECNICO</v>
      </c>
      <c r="H22" s="2">
        <f t="shared" si="0"/>
        <v>0</v>
      </c>
      <c r="I22" s="3">
        <f>IFERROR(IF(E22&gt;=Tabulador!$D$3,Operador!E22+Operador!H22,Operador!E22),"")</f>
        <v>34.033846153846149</v>
      </c>
      <c r="J22" s="4">
        <v>0</v>
      </c>
      <c r="K22" s="4">
        <v>0</v>
      </c>
      <c r="L22" s="4">
        <v>0</v>
      </c>
      <c r="M22" s="2">
        <f>IFERROR(VLOOKUP(F22,Tabulador!$A$3:$D$7,4,FALSE),"")</f>
        <v>10</v>
      </c>
      <c r="N22" s="3">
        <f>IFERROR(IF(I22&gt;M22,(I22-M22)*(VLOOKUP(B22,Tabulador!$A$11:$B$17,2,FALSE)),0),0)</f>
        <v>1075.5146153846151</v>
      </c>
      <c r="O22" s="2">
        <f>IFERROR(IF(E22&lt;=Tabulador!$B$19,0,IF(E22&lt;=Tabulador!$C$19,VLOOKUP(Operador!B22,Tabulador!$A$19:$G$24,3,FALSE),IF(E22&lt;=Tabulador!$D$19,VLOOKUP(B22,Tabulador!$A$19:$G$24,4,FALSE),IF(E22&lt;=Tabulador!$E$19,VLOOKUP(B22,Tabulador!$A$19:$G$24,5,FALSE),IF(E22&lt;=Tabulador!$F$19,VLOOKUP(B22,Tabulador!$A$19:$G$24,6,FALSE),IF(E22&lt;=Tabulador!$G$19,VLOOKUP(B22,Tabulador!$A$19:$G$24,7,FALSE),VLOOKUP(B22,Tabulador!$A$19:$G$24,7,FALSE))))))),0)</f>
        <v>3.7360000000000002</v>
      </c>
      <c r="P22" s="2">
        <f t="shared" si="1"/>
        <v>0</v>
      </c>
      <c r="Q22" s="2">
        <f>IFERROR(VLOOKUP(F22,Tabulador!$A$3:$D$7,3,FALSE),"")</f>
        <v>608.16</v>
      </c>
      <c r="S22" s="3">
        <f t="shared" si="2"/>
        <v>1683.6746153846152</v>
      </c>
    </row>
    <row r="23" spans="1:19" x14ac:dyDescent="0.2">
      <c r="A23" s="2" t="str">
        <f>IF('hora operarios'!A21=0,"",'hora operarios'!A21)</f>
        <v>40</v>
      </c>
      <c r="B23" s="2" t="str">
        <f>IFERROR(VLOOKUP(A23,'hora operarios'!$A$1:$F$93,4,FALSE),"")</f>
        <v>B</v>
      </c>
      <c r="C23" s="2" t="str">
        <f>IFERROR(VLOOKUP(A23,'hora operarios'!$A$1:$D$93,2,FALSE),"")</f>
        <v>FONSECA GUILLEN JOSE FELIPE</v>
      </c>
      <c r="D23" s="2" t="str">
        <f>IFERROR(VLOOKUP(Operador!A23,'hora operarios'!$A$1:$F$93,5,FALSE),"")</f>
        <v>18</v>
      </c>
      <c r="E23" s="3">
        <f>IFERROR(VLOOKUP(A23,'hora operarios'!$A$1:$F$93,6,FALSE),"")</f>
        <v>14.81</v>
      </c>
      <c r="F23" s="2">
        <f>IFERROR(VLOOKUP(G23,Tabulador!$B$27:$C$100,2,FALSE),"")</f>
        <v>1</v>
      </c>
      <c r="G23" s="2" t="str">
        <f>IFERROR(VLOOKUP(A23,'hora operarios'!$A$1:$F$93,3,FALSE),"")</f>
        <v>TECNICO</v>
      </c>
      <c r="H23" s="2">
        <f t="shared" si="0"/>
        <v>66.760000000000005</v>
      </c>
      <c r="I23" s="3">
        <f>IFERROR(IF(E23&gt;=Tabulador!$D$3,Operador!E23+Operador!H23,Operador!E23),"")</f>
        <v>81.570000000000007</v>
      </c>
      <c r="J23" s="4">
        <v>0</v>
      </c>
      <c r="K23" s="4">
        <v>0</v>
      </c>
      <c r="L23" s="4">
        <v>0</v>
      </c>
      <c r="M23" s="2">
        <f>IFERROR(VLOOKUP(F23,Tabulador!$A$3:$D$7,4,FALSE),"")</f>
        <v>10</v>
      </c>
      <c r="N23" s="3">
        <f>IFERROR(IF(I23&gt;M23,(I23-M23)*(VLOOKUP(B23,Tabulador!$A$11:$B$17,2,FALSE)),0),0)</f>
        <v>3821.8380000000002</v>
      </c>
      <c r="O23" s="2">
        <f>IFERROR(IF(E23&lt;=Tabulador!$B$19,0,IF(E23&lt;=Tabulador!$C$19,VLOOKUP(Operador!B23,Tabulador!$A$19:$G$24,3,FALSE),IF(E23&lt;=Tabulador!$D$19,VLOOKUP(B23,Tabulador!$A$19:$G$24,4,FALSE),IF(E23&lt;=Tabulador!$E$19,VLOOKUP(B23,Tabulador!$A$19:$G$24,5,FALSE),IF(E23&lt;=Tabulador!$F$19,VLOOKUP(B23,Tabulador!$A$19:$G$24,6,FALSE),IF(E23&lt;=Tabulador!$G$19,VLOOKUP(B23,Tabulador!$A$19:$G$24,7,FALSE),VLOOKUP(B23,Tabulador!$A$19:$G$24,7,FALSE))))))),0)</f>
        <v>2.972</v>
      </c>
      <c r="P23" s="2">
        <f t="shared" si="1"/>
        <v>0</v>
      </c>
      <c r="Q23" s="2">
        <f>IFERROR(VLOOKUP(F23,Tabulador!$A$3:$D$7,3,FALSE),"")</f>
        <v>608.16</v>
      </c>
      <c r="S23" s="3">
        <f t="shared" si="2"/>
        <v>4429.9980000000005</v>
      </c>
    </row>
    <row r="24" spans="1:19" x14ac:dyDescent="0.2">
      <c r="A24" s="2" t="str">
        <f>IF('hora operarios'!A22=0,"",'hora operarios'!A22)</f>
        <v>42</v>
      </c>
      <c r="B24" s="2" t="str">
        <f>IFERROR(VLOOKUP(A24,'hora operarios'!$A$1:$F$93,4,FALSE),"")</f>
        <v>B</v>
      </c>
      <c r="C24" s="2" t="str">
        <f>IFERROR(VLOOKUP(A24,'hora operarios'!$A$1:$D$93,2,FALSE),"")</f>
        <v>FRANCISCO ALEJANDRO RIVERA G.</v>
      </c>
      <c r="D24" s="2">
        <f>IFERROR(VLOOKUP(Operador!A24,'hora operarios'!$A$1:$F$93,5,FALSE),"")</f>
        <v>0</v>
      </c>
      <c r="E24" s="3">
        <f>IFERROR(VLOOKUP(A24,'hora operarios'!$A$1:$F$93,6,FALSE),"")</f>
        <v>3.5</v>
      </c>
      <c r="F24" s="2">
        <f>IFERROR(VLOOKUP(G24,Tabulador!$B$27:$C$100,2,FALSE),"")</f>
        <v>2</v>
      </c>
      <c r="G24" s="2" t="str">
        <f>IFERROR(VLOOKUP(A24,'hora operarios'!$A$1:$F$93,3,FALSE),"")</f>
        <v>HOJALATERO</v>
      </c>
      <c r="H24" s="2">
        <f t="shared" si="0"/>
        <v>0</v>
      </c>
      <c r="I24" s="3">
        <f>IFERROR(IF(E24&gt;=Tabulador!$D$3,Operador!E24+Operador!H24,Operador!E24),"")</f>
        <v>3.5</v>
      </c>
      <c r="J24" s="4">
        <v>0</v>
      </c>
      <c r="K24" s="4">
        <v>0</v>
      </c>
      <c r="L24" s="4">
        <v>0</v>
      </c>
      <c r="M24" s="2">
        <f>IFERROR(VLOOKUP(F24,Tabulador!$A$3:$D$7,4,FALSE),"")</f>
        <v>12</v>
      </c>
      <c r="N24" s="3">
        <f>IFERROR(IF(I24&gt;M24,(I24-M24)*(VLOOKUP(B24,Tabulador!$A$11:$B$17,2,FALSE)),0),0)</f>
        <v>0</v>
      </c>
      <c r="O24" s="2">
        <f>IFERROR(IF(E24&lt;=Tabulador!$B$19,0,IF(E24&lt;=Tabulador!$C$19,VLOOKUP(Operador!B24,Tabulador!$A$19:$G$24,3,FALSE),IF(E24&lt;=Tabulador!$D$19,VLOOKUP(B24,Tabulador!$A$19:$G$24,4,FALSE),IF(E24&lt;=Tabulador!$E$19,VLOOKUP(B24,Tabulador!$A$19:$G$24,5,FALSE),IF(E24&lt;=Tabulador!$F$19,VLOOKUP(B24,Tabulador!$A$19:$G$24,6,FALSE),IF(E24&lt;=Tabulador!$G$19,VLOOKUP(B24,Tabulador!$A$19:$G$24,7,FALSE),VLOOKUP(B24,Tabulador!$A$19:$G$24,7,FALSE))))))),0)</f>
        <v>0</v>
      </c>
      <c r="P24" s="2">
        <f t="shared" si="1"/>
        <v>0</v>
      </c>
      <c r="Q24" s="2">
        <f>IFERROR(VLOOKUP(F24,Tabulador!$A$3:$D$7,3,FALSE),"")</f>
        <v>739.23</v>
      </c>
      <c r="S24" s="3">
        <f t="shared" si="2"/>
        <v>739.23</v>
      </c>
    </row>
    <row r="25" spans="1:19" x14ac:dyDescent="0.2">
      <c r="A25" s="2" t="str">
        <f>IF('hora operarios'!A23=0,"",'hora operarios'!A23)</f>
        <v>43</v>
      </c>
      <c r="B25" s="2" t="str">
        <f>IFERROR(VLOOKUP(A25,'hora operarios'!$A$1:$F$93,4,FALSE),"")</f>
        <v>C</v>
      </c>
      <c r="C25" s="2" t="str">
        <f>IFERROR(VLOOKUP(A25,'hora operarios'!$A$1:$D$93,2,FALSE),"")</f>
        <v>MARIO ALBERTO RESENDIZ ECHEVER</v>
      </c>
      <c r="D25" s="2" t="str">
        <f>IFERROR(VLOOKUP(Operador!A25,'hora operarios'!$A$1:$F$93,5,FALSE),"")</f>
        <v>5</v>
      </c>
      <c r="E25" s="3">
        <f>IFERROR(VLOOKUP(A25,'hora operarios'!$A$1:$F$93,6,FALSE),"")</f>
        <v>66.590769230769226</v>
      </c>
      <c r="F25" s="2">
        <f>IFERROR(VLOOKUP(G25,Tabulador!$B$27:$C$100,2,FALSE),"")</f>
        <v>1</v>
      </c>
      <c r="G25" s="2" t="str">
        <f>IFERROR(VLOOKUP(A25,'hora operarios'!$A$1:$F$93,3,FALSE),"")</f>
        <v>TECNICO</v>
      </c>
      <c r="H25" s="2">
        <f t="shared" si="0"/>
        <v>47.483846153846152</v>
      </c>
      <c r="I25" s="3">
        <f>IFERROR(IF(E25&gt;=Tabulador!$D$3,Operador!E25+Operador!H25,Operador!E25),"")</f>
        <v>114.07461538461538</v>
      </c>
      <c r="J25" s="4">
        <v>0</v>
      </c>
      <c r="K25" s="4">
        <v>0</v>
      </c>
      <c r="L25" s="4">
        <v>0</v>
      </c>
      <c r="M25" s="2">
        <f>IFERROR(VLOOKUP(F25,Tabulador!$A$3:$D$7,4,FALSE),"")</f>
        <v>10</v>
      </c>
      <c r="N25" s="3">
        <f>IFERROR(IF(I25&gt;M25,(I25-M25)*(VLOOKUP(B25,Tabulador!$A$11:$B$17,2,FALSE)),0),0)</f>
        <v>4657.3390384615386</v>
      </c>
      <c r="O25" s="2">
        <f>IFERROR(IF(E25&lt;=Tabulador!$B$19,0,IF(E25&lt;=Tabulador!$C$19,VLOOKUP(Operador!B25,Tabulador!$A$19:$G$24,3,FALSE),IF(E25&lt;=Tabulador!$D$19,VLOOKUP(B25,Tabulador!$A$19:$G$24,4,FALSE),IF(E25&lt;=Tabulador!$E$19,VLOOKUP(B25,Tabulador!$A$19:$G$24,5,FALSE),IF(E25&lt;=Tabulador!$F$19,VLOOKUP(B25,Tabulador!$A$19:$G$24,6,FALSE),IF(E25&lt;=Tabulador!$G$19,VLOOKUP(B25,Tabulador!$A$19:$G$24,7,FALSE),VLOOKUP(B25,Tabulador!$A$19:$G$24,7,FALSE))))))),0)</f>
        <v>5.5709999999999997</v>
      </c>
      <c r="P25" s="2">
        <f t="shared" si="1"/>
        <v>0</v>
      </c>
      <c r="Q25" s="2">
        <f>IFERROR(VLOOKUP(F25,Tabulador!$A$3:$D$7,3,FALSE),"")</f>
        <v>608.16</v>
      </c>
      <c r="S25" s="3">
        <f t="shared" si="2"/>
        <v>5265.4990384615385</v>
      </c>
    </row>
    <row r="26" spans="1:19" x14ac:dyDescent="0.2">
      <c r="A26" s="2" t="str">
        <f>IF('hora operarios'!A24=0,"",'hora operarios'!A24)</f>
        <v>44</v>
      </c>
      <c r="B26" s="2" t="str">
        <f>IFERROR(VLOOKUP(A26,'hora operarios'!$A$1:$F$93,4,FALSE),"")</f>
        <v>B</v>
      </c>
      <c r="C26" s="2" t="str">
        <f>IFERROR(VLOOKUP(A26,'hora operarios'!$A$1:$D$93,2,FALSE),"")</f>
        <v>CARLOS ARMENTA LUJANO</v>
      </c>
      <c r="D26" s="2">
        <f>IFERROR(VLOOKUP(Operador!A26,'hora operarios'!$A$1:$F$93,5,FALSE),"")</f>
        <v>0</v>
      </c>
      <c r="E26" s="3">
        <f>IFERROR(VLOOKUP(A26,'hora operarios'!$A$1:$F$93,6,FALSE),"")</f>
        <v>34.32</v>
      </c>
      <c r="F26" s="2">
        <f>IFERROR(VLOOKUP(G26,Tabulador!$B$27:$C$100,2,FALSE),"")</f>
        <v>3</v>
      </c>
      <c r="G26" s="2" t="str">
        <f>IFERROR(VLOOKUP(A26,'hora operarios'!$A$1:$F$93,3,FALSE),"")</f>
        <v>LAVADOR</v>
      </c>
      <c r="H26" s="2">
        <f t="shared" si="0"/>
        <v>0</v>
      </c>
      <c r="I26" s="3">
        <f>IFERROR(IF(E26&gt;=Tabulador!$D$3,Operador!E26+Operador!H26,Operador!E26),"")</f>
        <v>34.32</v>
      </c>
      <c r="J26" s="4">
        <v>0</v>
      </c>
      <c r="K26" s="4">
        <v>0</v>
      </c>
      <c r="L26" s="4">
        <v>0</v>
      </c>
      <c r="M26" s="2">
        <f>IFERROR(VLOOKUP(F26,Tabulador!$A$3:$D$7,4,FALSE),"")</f>
        <v>12</v>
      </c>
      <c r="N26" s="3">
        <f>IFERROR(IF(I26&gt;M26,(I26-M26)*(VLOOKUP(B26,Tabulador!$A$11:$B$17,2,FALSE)),0),0)</f>
        <v>1191.8879999999999</v>
      </c>
      <c r="O26" s="2">
        <f>IFERROR(IF(E26&lt;=Tabulador!$B$19,0,IF(E26&lt;=Tabulador!$C$19,VLOOKUP(Operador!B26,Tabulador!$A$19:$G$24,3,FALSE),IF(E26&lt;=Tabulador!$D$19,VLOOKUP(B26,Tabulador!$A$19:$G$24,4,FALSE),IF(E26&lt;=Tabulador!$E$19,VLOOKUP(B26,Tabulador!$A$19:$G$24,5,FALSE),IF(E26&lt;=Tabulador!$F$19,VLOOKUP(B26,Tabulador!$A$19:$G$24,6,FALSE),IF(E26&lt;=Tabulador!$G$19,VLOOKUP(B26,Tabulador!$A$19:$G$24,7,FALSE),VLOOKUP(B26,Tabulador!$A$19:$G$24,7,FALSE))))))),0)</f>
        <v>5.5709999999999997</v>
      </c>
      <c r="P26" s="2">
        <f t="shared" si="1"/>
        <v>0</v>
      </c>
      <c r="Q26" s="2">
        <f>IFERROR(VLOOKUP(F26,Tabulador!$A$3:$D$7,3,FALSE),"")</f>
        <v>471.77</v>
      </c>
      <c r="S26" s="3">
        <f t="shared" si="2"/>
        <v>1663.6579999999999</v>
      </c>
    </row>
    <row r="27" spans="1:19" x14ac:dyDescent="0.2">
      <c r="A27" s="2" t="str">
        <f>IF('hora operarios'!A25=0,"",'hora operarios'!A25)</f>
        <v>45</v>
      </c>
      <c r="B27" s="2" t="str">
        <f>IFERROR(VLOOKUP(A27,'hora operarios'!$A$1:$F$93,4,FALSE),"")</f>
        <v>B</v>
      </c>
      <c r="C27" s="2" t="str">
        <f>IFERROR(VLOOKUP(A27,'hora operarios'!$A$1:$D$93,2,FALSE),"")</f>
        <v>EDGAR SAMUEL HERNANDEZ SILVA</v>
      </c>
      <c r="D27" s="2">
        <f>IFERROR(VLOOKUP(Operador!A27,'hora operarios'!$A$1:$F$93,5,FALSE),"")</f>
        <v>0</v>
      </c>
      <c r="E27" s="3">
        <f>IFERROR(VLOOKUP(A27,'hora operarios'!$A$1:$F$93,6,FALSE),"")</f>
        <v>51.41</v>
      </c>
      <c r="F27" s="2">
        <f>IFERROR(VLOOKUP(G27,Tabulador!$B$27:$C$100,2,FALSE),"")</f>
        <v>2</v>
      </c>
      <c r="G27" s="2" t="str">
        <f>IFERROR(VLOOKUP(A27,'hora operarios'!$A$1:$F$93,3,FALSE),"")</f>
        <v>HOJALATERO</v>
      </c>
      <c r="H27" s="2">
        <f t="shared" si="0"/>
        <v>0</v>
      </c>
      <c r="I27" s="3">
        <f>IFERROR(IF(E27&gt;=Tabulador!$D$3,Operador!E27+Operador!H27,Operador!E27),"")</f>
        <v>51.41</v>
      </c>
      <c r="J27" s="4">
        <v>0</v>
      </c>
      <c r="K27" s="4">
        <v>0</v>
      </c>
      <c r="L27" s="4">
        <v>0</v>
      </c>
      <c r="M27" s="2">
        <f>IFERROR(VLOOKUP(F27,Tabulador!$A$3:$D$7,4,FALSE),"")</f>
        <v>12</v>
      </c>
      <c r="N27" s="3">
        <f>IFERROR(IF(I27&gt;M27,(I27-M27)*(VLOOKUP(B27,Tabulador!$A$11:$B$17,2,FALSE)),0),0)</f>
        <v>2104.4939999999997</v>
      </c>
      <c r="O27" s="2">
        <f>IFERROR(IF(E27&lt;=Tabulador!$B$19,0,IF(E27&lt;=Tabulador!$C$19,VLOOKUP(Operador!B27,Tabulador!$A$19:$G$24,3,FALSE),IF(E27&lt;=Tabulador!$D$19,VLOOKUP(B27,Tabulador!$A$19:$G$24,4,FALSE),IF(E27&lt;=Tabulador!$E$19,VLOOKUP(B27,Tabulador!$A$19:$G$24,5,FALSE),IF(E27&lt;=Tabulador!$F$19,VLOOKUP(B27,Tabulador!$A$19:$G$24,6,FALSE),IF(E27&lt;=Tabulador!$G$19,VLOOKUP(B27,Tabulador!$A$19:$G$24,7,FALSE),VLOOKUP(B27,Tabulador!$A$19:$G$24,7,FALSE))))))),0)</f>
        <v>7.4279999999999999</v>
      </c>
      <c r="P27" s="2">
        <f t="shared" si="1"/>
        <v>0</v>
      </c>
      <c r="Q27" s="2">
        <f>IFERROR(VLOOKUP(F27,Tabulador!$A$3:$D$7,3,FALSE),"")</f>
        <v>739.23</v>
      </c>
      <c r="S27" s="3">
        <f t="shared" si="2"/>
        <v>2843.7239999999997</v>
      </c>
    </row>
    <row r="28" spans="1:19" x14ac:dyDescent="0.2">
      <c r="A28" s="2" t="str">
        <f>IF('hora operarios'!A26=0,"",'hora operarios'!A26)</f>
        <v>47</v>
      </c>
      <c r="B28" s="2" t="str">
        <f>IFERROR(VLOOKUP(A28,'hora operarios'!$A$1:$F$93,4,FALSE),"")</f>
        <v>C</v>
      </c>
      <c r="C28" s="2" t="str">
        <f>IFERROR(VLOOKUP(A28,'hora operarios'!$A$1:$D$93,2,FALSE),"")</f>
        <v>FERNANDO ENRIQUEZ RUBIO</v>
      </c>
      <c r="D28" s="2" t="str">
        <f>IFERROR(VLOOKUP(Operador!A28,'hora operarios'!$A$1:$F$93,5,FALSE),"")</f>
        <v>19</v>
      </c>
      <c r="E28" s="3">
        <f>IFERROR(VLOOKUP(A28,'hora operarios'!$A$1:$F$93,6,FALSE),"")</f>
        <v>19.115384615384613</v>
      </c>
      <c r="F28" s="2">
        <f>IFERROR(VLOOKUP(G28,Tabulador!$B$27:$C$100,2,FALSE),"")</f>
        <v>1</v>
      </c>
      <c r="G28" s="2" t="str">
        <f>IFERROR(VLOOKUP(A28,'hora operarios'!$A$1:$F$93,3,FALSE),"")</f>
        <v>TECNICO</v>
      </c>
      <c r="H28" s="2">
        <f t="shared" si="0"/>
        <v>21.440769230769227</v>
      </c>
      <c r="I28" s="3">
        <f>IFERROR(IF(E28&gt;=Tabulador!$D$3,Operador!E28+Operador!H28,Operador!E28),"")</f>
        <v>40.55615384615384</v>
      </c>
      <c r="J28" s="4">
        <v>0</v>
      </c>
      <c r="K28" s="4">
        <v>0</v>
      </c>
      <c r="L28" s="4">
        <v>0</v>
      </c>
      <c r="M28" s="2">
        <f>IFERROR(VLOOKUP(F28,Tabulador!$A$3:$D$7,4,FALSE),"")</f>
        <v>10</v>
      </c>
      <c r="N28" s="3">
        <f>IFERROR(IF(I28&gt;M28,(I28-M28)*(VLOOKUP(B28,Tabulador!$A$11:$B$17,2,FALSE)),0),0)</f>
        <v>1367.3878846153843</v>
      </c>
      <c r="O28" s="2">
        <f>IFERROR(IF(E28&lt;=Tabulador!$B$19,0,IF(E28&lt;=Tabulador!$C$19,VLOOKUP(Operador!B28,Tabulador!$A$19:$G$24,3,FALSE),IF(E28&lt;=Tabulador!$D$19,VLOOKUP(B28,Tabulador!$A$19:$G$24,4,FALSE),IF(E28&lt;=Tabulador!$E$19,VLOOKUP(B28,Tabulador!$A$19:$G$24,5,FALSE),IF(E28&lt;=Tabulador!$F$19,VLOOKUP(B28,Tabulador!$A$19:$G$24,6,FALSE),IF(E28&lt;=Tabulador!$G$19,VLOOKUP(B28,Tabulador!$A$19:$G$24,7,FALSE),VLOOKUP(B28,Tabulador!$A$19:$G$24,7,FALSE))))))),0)</f>
        <v>2.5990000000000002</v>
      </c>
      <c r="P28" s="2">
        <f t="shared" si="1"/>
        <v>0</v>
      </c>
      <c r="Q28" s="2">
        <f>IFERROR(VLOOKUP(F28,Tabulador!$A$3:$D$7,3,FALSE),"")</f>
        <v>608.16</v>
      </c>
      <c r="S28" s="3">
        <f t="shared" si="2"/>
        <v>1975.5478846153842</v>
      </c>
    </row>
    <row r="29" spans="1:19" x14ac:dyDescent="0.2">
      <c r="A29" s="2" t="str">
        <f>IF('hora operarios'!A27=0,"",'hora operarios'!A27)</f>
        <v>48</v>
      </c>
      <c r="B29" s="2" t="str">
        <f>IFERROR(VLOOKUP(A29,'hora operarios'!$A$1:$F$93,4,FALSE),"")</f>
        <v>A</v>
      </c>
      <c r="C29" s="2" t="str">
        <f>IFERROR(VLOOKUP(A29,'hora operarios'!$A$1:$D$93,2,FALSE),"")</f>
        <v>MARCOS SAMUEL RAMIREZ BAUTISTA</v>
      </c>
      <c r="D29" s="2">
        <f>IFERROR(VLOOKUP(Operador!A29,'hora operarios'!$A$1:$F$93,5,FALSE),"")</f>
        <v>0</v>
      </c>
      <c r="E29" s="3">
        <f>IFERROR(VLOOKUP(A29,'hora operarios'!$A$1:$F$93,6,FALSE),"")</f>
        <v>39.83</v>
      </c>
      <c r="F29" s="2">
        <f>IFERROR(VLOOKUP(G29,Tabulador!$B$27:$C$100,2,FALSE),"")</f>
        <v>2</v>
      </c>
      <c r="G29" s="2" t="str">
        <f>IFERROR(VLOOKUP(A29,'hora operarios'!$A$1:$F$93,3,FALSE),"")</f>
        <v>HOJALATERO</v>
      </c>
      <c r="H29" s="2">
        <f t="shared" si="0"/>
        <v>0</v>
      </c>
      <c r="I29" s="3">
        <f>IFERROR(IF(E29&gt;=Tabulador!$D$3,Operador!E29+Operador!H29,Operador!E29),"")</f>
        <v>39.83</v>
      </c>
      <c r="J29" s="4">
        <v>0</v>
      </c>
      <c r="K29" s="4">
        <v>0</v>
      </c>
      <c r="L29" s="4">
        <v>0</v>
      </c>
      <c r="M29" s="2">
        <f>IFERROR(VLOOKUP(F29,Tabulador!$A$3:$D$7,4,FALSE),"")</f>
        <v>12</v>
      </c>
      <c r="N29" s="3">
        <f>IFERROR(IF(I29&gt;M29,(I29-M29)*(VLOOKUP(B29,Tabulador!$A$11:$B$17,2,FALSE)),0),0)</f>
        <v>1822.3083999999999</v>
      </c>
      <c r="O29" s="2">
        <f>IFERROR(IF(E29&lt;=Tabulador!$B$19,0,IF(E29&lt;=Tabulador!$C$19,VLOOKUP(Operador!B29,Tabulador!$A$19:$G$24,3,FALSE),IF(E29&lt;=Tabulador!$D$19,VLOOKUP(B29,Tabulador!$A$19:$G$24,4,FALSE),IF(E29&lt;=Tabulador!$E$19,VLOOKUP(B29,Tabulador!$A$19:$G$24,5,FALSE),IF(E29&lt;=Tabulador!$F$19,VLOOKUP(B29,Tabulador!$A$19:$G$24,6,FALSE),IF(E29&lt;=Tabulador!$G$19,VLOOKUP(B29,Tabulador!$A$19:$G$24,7,FALSE),VLOOKUP(B29,Tabulador!$A$19:$G$24,7,FALSE))))))),0)</f>
        <v>13.099</v>
      </c>
      <c r="P29" s="2">
        <f t="shared" si="1"/>
        <v>0</v>
      </c>
      <c r="Q29" s="2">
        <f>IFERROR(VLOOKUP(F29,Tabulador!$A$3:$D$7,3,FALSE),"")</f>
        <v>739.23</v>
      </c>
      <c r="S29" s="3">
        <f t="shared" si="2"/>
        <v>2561.5383999999999</v>
      </c>
    </row>
    <row r="30" spans="1:19" x14ac:dyDescent="0.2">
      <c r="A30" s="2" t="str">
        <f>IF('hora operarios'!A28=0,"",'hora operarios'!A28)</f>
        <v>5</v>
      </c>
      <c r="B30" s="2" t="str">
        <f>IFERROR(VLOOKUP(A30,'hora operarios'!$A$1:$F$93,4,FALSE),"")</f>
        <v>AYUDANTE</v>
      </c>
      <c r="C30" s="2" t="str">
        <f>IFERROR(VLOOKUP(A30,'hora operarios'!$A$1:$D$93,2,FALSE),"")</f>
        <v>JOSE ANTONIO MONTES DE OCA</v>
      </c>
      <c r="D30" s="2">
        <f>IFERROR(VLOOKUP(Operador!A30,'hora operarios'!$A$1:$F$93,5,FALSE),"")</f>
        <v>0</v>
      </c>
      <c r="E30" s="3">
        <f>IFERROR(VLOOKUP(A30,'hora operarios'!$A$1:$F$93,6,FALSE),"")</f>
        <v>47.483846153846152</v>
      </c>
      <c r="F30" s="2">
        <f>IFERROR(VLOOKUP(G30,Tabulador!$B$27:$C$100,2,FALSE),"")</f>
        <v>1</v>
      </c>
      <c r="G30" s="2" t="str">
        <f>IFERROR(VLOOKUP(A30,'hora operarios'!$A$1:$F$93,3,FALSE),"")</f>
        <v>TECNICO</v>
      </c>
      <c r="H30" s="2">
        <f t="shared" si="0"/>
        <v>0</v>
      </c>
      <c r="I30" s="3">
        <f>IFERROR(IF(E30&gt;=Tabulador!$D$3,Operador!E30+Operador!H30,Operador!E30),"")</f>
        <v>47.483846153846152</v>
      </c>
      <c r="J30" s="4">
        <v>0</v>
      </c>
      <c r="K30" s="4">
        <v>0</v>
      </c>
      <c r="L30" s="4">
        <v>0</v>
      </c>
      <c r="M30" s="2">
        <f>IFERROR(VLOOKUP(F30,Tabulador!$A$3:$D$7,4,FALSE),"")</f>
        <v>10</v>
      </c>
      <c r="N30" s="3">
        <f>IFERROR(IF(I30&gt;M30,(I30-M30)*(VLOOKUP(B30,Tabulador!$A$11:$B$17,2,FALSE)),0),0)</f>
        <v>374.8384615384615</v>
      </c>
      <c r="O30" s="2">
        <f>IFERROR(IF(E30&lt;=Tabulador!$B$19,0,IF(E30&lt;=Tabulador!$C$19,VLOOKUP(Operador!B30,Tabulador!$A$19:$G$24,3,FALSE),IF(E30&lt;=Tabulador!$D$19,VLOOKUP(B30,Tabulador!$A$19:$G$24,4,FALSE),IF(E30&lt;=Tabulador!$E$19,VLOOKUP(B30,Tabulador!$A$19:$G$24,5,FALSE),IF(E30&lt;=Tabulador!$F$19,VLOOKUP(B30,Tabulador!$A$19:$G$24,6,FALSE),IF(E30&lt;=Tabulador!$G$19,VLOOKUP(B30,Tabulador!$A$19:$G$24,7,FALSE),VLOOKUP(B30,Tabulador!$A$19:$G$24,7,FALSE))))))),0)</f>
        <v>0</v>
      </c>
      <c r="P30" s="2">
        <f t="shared" si="1"/>
        <v>0</v>
      </c>
      <c r="Q30" s="2">
        <f>IFERROR(VLOOKUP(F30,Tabulador!$A$3:$D$7,3,FALSE),"")</f>
        <v>608.16</v>
      </c>
      <c r="S30" s="3">
        <f t="shared" si="2"/>
        <v>982.99846153846147</v>
      </c>
    </row>
    <row r="31" spans="1:19" x14ac:dyDescent="0.2">
      <c r="A31" s="2" t="str">
        <f>IF('hora operarios'!A29=0,"",'hora operarios'!A29)</f>
        <v>50</v>
      </c>
      <c r="B31" s="2" t="str">
        <f>IFERROR(VLOOKUP(A31,'hora operarios'!$A$1:$F$93,4,FALSE),"")</f>
        <v>A</v>
      </c>
      <c r="C31" s="2" t="str">
        <f>IFERROR(VLOOKUP(A31,'hora operarios'!$A$1:$D$93,2,FALSE),"")</f>
        <v>DANIEL TELLEZ GAYTAN</v>
      </c>
      <c r="D31" s="2">
        <f>IFERROR(VLOOKUP(Operador!A31,'hora operarios'!$A$1:$F$93,5,FALSE),"")</f>
        <v>0</v>
      </c>
      <c r="E31" s="3">
        <f>IFERROR(VLOOKUP(A31,'hora operarios'!$A$1:$F$93,6,FALSE),"")</f>
        <v>40.29</v>
      </c>
      <c r="F31" s="2">
        <f>IFERROR(VLOOKUP(G31,Tabulador!$B$27:$C$100,2,FALSE),"")</f>
        <v>2</v>
      </c>
      <c r="G31" s="2" t="str">
        <f>IFERROR(VLOOKUP(A31,'hora operarios'!$A$1:$F$93,3,FALSE),"")</f>
        <v>HOJALATERO</v>
      </c>
      <c r="H31" s="2">
        <f t="shared" si="0"/>
        <v>0</v>
      </c>
      <c r="I31" s="3">
        <f>IFERROR(IF(E31&gt;=Tabulador!$D$3,Operador!E31+Operador!H31,Operador!E31),"")</f>
        <v>40.29</v>
      </c>
      <c r="J31" s="4">
        <v>0</v>
      </c>
      <c r="K31" s="4">
        <v>0</v>
      </c>
      <c r="L31" s="4">
        <v>0</v>
      </c>
      <c r="M31" s="2">
        <f>IFERROR(VLOOKUP(F31,Tabulador!$A$3:$D$7,4,FALSE),"")</f>
        <v>12</v>
      </c>
      <c r="N31" s="3">
        <f>IFERROR(IF(I31&gt;M31,(I31-M31)*(VLOOKUP(B31,Tabulador!$A$11:$B$17,2,FALSE)),0),0)</f>
        <v>1852.4292</v>
      </c>
      <c r="O31" s="2">
        <f>IFERROR(IF(E31&lt;=Tabulador!$B$19,0,IF(E31&lt;=Tabulador!$C$19,VLOOKUP(Operador!B31,Tabulador!$A$19:$G$24,3,FALSE),IF(E31&lt;=Tabulador!$D$19,VLOOKUP(B31,Tabulador!$A$19:$G$24,4,FALSE),IF(E31&lt;=Tabulador!$E$19,VLOOKUP(B31,Tabulador!$A$19:$G$24,5,FALSE),IF(E31&lt;=Tabulador!$F$19,VLOOKUP(B31,Tabulador!$A$19:$G$24,6,FALSE),IF(E31&lt;=Tabulador!$G$19,VLOOKUP(B31,Tabulador!$A$19:$G$24,7,FALSE),VLOOKUP(B31,Tabulador!$A$19:$G$24,7,FALSE))))))),0)</f>
        <v>13.099</v>
      </c>
      <c r="P31" s="2">
        <f t="shared" si="1"/>
        <v>0</v>
      </c>
      <c r="Q31" s="2">
        <f>IFERROR(VLOOKUP(F31,Tabulador!$A$3:$D$7,3,FALSE),"")</f>
        <v>739.23</v>
      </c>
      <c r="S31" s="3">
        <f t="shared" si="2"/>
        <v>2591.6592000000001</v>
      </c>
    </row>
    <row r="32" spans="1:19" x14ac:dyDescent="0.2">
      <c r="A32" s="2" t="str">
        <f>IF('hora operarios'!A30=0,"",'hora operarios'!A30)</f>
        <v>51</v>
      </c>
      <c r="B32" s="2" t="str">
        <f>IFERROR(VLOOKUP(A32,'hora operarios'!$A$1:$F$93,4,FALSE),"")</f>
        <v>B</v>
      </c>
      <c r="C32" s="2" t="str">
        <f>IFERROR(VLOOKUP(A32,'hora operarios'!$A$1:$D$93,2,FALSE),"")</f>
        <v>FREDY SANCHEZ RODRIGUEZ</v>
      </c>
      <c r="D32" s="2">
        <f>IFERROR(VLOOKUP(Operador!A32,'hora operarios'!$A$1:$F$93,5,FALSE),"")</f>
        <v>0</v>
      </c>
      <c r="E32" s="3">
        <f>IFERROR(VLOOKUP(A32,'hora operarios'!$A$1:$F$93,6,FALSE),"")</f>
        <v>44.63</v>
      </c>
      <c r="F32" s="2">
        <f>IFERROR(VLOOKUP(G32,Tabulador!$B$27:$C$100,2,FALSE),"")</f>
        <v>2</v>
      </c>
      <c r="G32" s="2" t="str">
        <f>IFERROR(VLOOKUP(A32,'hora operarios'!$A$1:$F$93,3,FALSE),"")</f>
        <v>HOJALATERO</v>
      </c>
      <c r="H32" s="2">
        <f t="shared" si="0"/>
        <v>0</v>
      </c>
      <c r="I32" s="3">
        <f>IFERROR(IF(E32&gt;=Tabulador!$D$3,Operador!E32+Operador!H32,Operador!E32),"")</f>
        <v>44.63</v>
      </c>
      <c r="J32" s="4">
        <v>0</v>
      </c>
      <c r="K32" s="4">
        <v>0</v>
      </c>
      <c r="L32" s="4">
        <v>0</v>
      </c>
      <c r="M32" s="2">
        <f>IFERROR(VLOOKUP(F32,Tabulador!$A$3:$D$7,4,FALSE),"")</f>
        <v>12</v>
      </c>
      <c r="N32" s="3">
        <f>IFERROR(IF(I32&gt;M32,(I32-M32)*(VLOOKUP(B32,Tabulador!$A$11:$B$17,2,FALSE)),0),0)</f>
        <v>1742.442</v>
      </c>
      <c r="O32" s="2">
        <f>IFERROR(IF(E32&lt;=Tabulador!$B$19,0,IF(E32&lt;=Tabulador!$C$19,VLOOKUP(Operador!B32,Tabulador!$A$19:$G$24,3,FALSE),IF(E32&lt;=Tabulador!$D$19,VLOOKUP(B32,Tabulador!$A$19:$G$24,4,FALSE),IF(E32&lt;=Tabulador!$E$19,VLOOKUP(B32,Tabulador!$A$19:$G$24,5,FALSE),IF(E32&lt;=Tabulador!$F$19,VLOOKUP(B32,Tabulador!$A$19:$G$24,6,FALSE),IF(E32&lt;=Tabulador!$G$19,VLOOKUP(B32,Tabulador!$A$19:$G$24,7,FALSE),VLOOKUP(B32,Tabulador!$A$19:$G$24,7,FALSE))))))),0)</f>
        <v>7.4279999999999999</v>
      </c>
      <c r="P32" s="2">
        <f t="shared" si="1"/>
        <v>0</v>
      </c>
      <c r="Q32" s="2">
        <f>IFERROR(VLOOKUP(F32,Tabulador!$A$3:$D$7,3,FALSE),"")</f>
        <v>739.23</v>
      </c>
      <c r="S32" s="3">
        <f t="shared" si="2"/>
        <v>2481.672</v>
      </c>
    </row>
    <row r="33" spans="1:19" x14ac:dyDescent="0.2">
      <c r="A33" s="2" t="str">
        <f>IF('hora operarios'!A31=0,"",'hora operarios'!A31)</f>
        <v>54</v>
      </c>
      <c r="B33" s="2" t="str">
        <f>IFERROR(VLOOKUP(A33,'hora operarios'!$A$1:$F$93,4,FALSE),"")</f>
        <v>B</v>
      </c>
      <c r="C33" s="2" t="str">
        <f>IFERROR(VLOOKUP(A33,'hora operarios'!$A$1:$D$93,2,FALSE),"")</f>
        <v>EFRÉN AGUSTIN SUÁRES LUNA</v>
      </c>
      <c r="D33" s="2">
        <f>IFERROR(VLOOKUP(Operador!A33,'hora operarios'!$A$1:$F$93,5,FALSE),"")</f>
        <v>0</v>
      </c>
      <c r="E33" s="3">
        <f>IFERROR(VLOOKUP(A33,'hora operarios'!$A$1:$F$93,6,FALSE),"")</f>
        <v>31.78</v>
      </c>
      <c r="F33" s="2">
        <f>IFERROR(VLOOKUP(G33,Tabulador!$B$27:$C$100,2,FALSE),"")</f>
        <v>2</v>
      </c>
      <c r="G33" s="2" t="str">
        <f>IFERROR(VLOOKUP(A33,'hora operarios'!$A$1:$F$93,3,FALSE),"")</f>
        <v>HOJALATERO</v>
      </c>
      <c r="H33" s="2">
        <f t="shared" si="0"/>
        <v>0</v>
      </c>
      <c r="I33" s="3">
        <f>IFERROR(IF(E33&gt;=Tabulador!$D$3,Operador!E33+Operador!H33,Operador!E33),"")</f>
        <v>31.78</v>
      </c>
      <c r="J33" s="4">
        <v>0</v>
      </c>
      <c r="K33" s="4">
        <v>0</v>
      </c>
      <c r="L33" s="4">
        <v>0</v>
      </c>
      <c r="M33" s="2">
        <f>IFERROR(VLOOKUP(F33,Tabulador!$A$3:$D$7,4,FALSE),"")</f>
        <v>12</v>
      </c>
      <c r="N33" s="3">
        <f>IFERROR(IF(I33&gt;M33,(I33-M33)*(VLOOKUP(B33,Tabulador!$A$11:$B$17,2,FALSE)),0),0)</f>
        <v>1056.252</v>
      </c>
      <c r="O33" s="2">
        <f>IFERROR(IF(E33&lt;=Tabulador!$B$19,0,IF(E33&lt;=Tabulador!$C$19,VLOOKUP(Operador!B33,Tabulador!$A$19:$G$24,3,FALSE),IF(E33&lt;=Tabulador!$D$19,VLOOKUP(B33,Tabulador!$A$19:$G$24,4,FALSE),IF(E33&lt;=Tabulador!$E$19,VLOOKUP(B33,Tabulador!$A$19:$G$24,5,FALSE),IF(E33&lt;=Tabulador!$F$19,VLOOKUP(B33,Tabulador!$A$19:$G$24,6,FALSE),IF(E33&lt;=Tabulador!$G$19,VLOOKUP(B33,Tabulador!$A$19:$G$24,7,FALSE),VLOOKUP(B33,Tabulador!$A$19:$G$24,7,FALSE))))))),0)</f>
        <v>2.972</v>
      </c>
      <c r="P33" s="2">
        <f t="shared" si="1"/>
        <v>0</v>
      </c>
      <c r="Q33" s="2">
        <f>IFERROR(VLOOKUP(F33,Tabulador!$A$3:$D$7,3,FALSE),"")</f>
        <v>739.23</v>
      </c>
      <c r="S33" s="3">
        <f t="shared" si="2"/>
        <v>1795.482</v>
      </c>
    </row>
    <row r="34" spans="1:19" x14ac:dyDescent="0.2">
      <c r="A34" s="2" t="str">
        <f>IF('hora operarios'!A32=0,"",'hora operarios'!A32)</f>
        <v>55</v>
      </c>
      <c r="B34" s="2" t="str">
        <f>IFERROR(VLOOKUP(A34,'hora operarios'!$A$1:$F$93,4,FALSE),"")</f>
        <v>A</v>
      </c>
      <c r="C34" s="2" t="str">
        <f>IFERROR(VLOOKUP(A34,'hora operarios'!$A$1:$D$93,2,FALSE),"")</f>
        <v>GERMAN CORTEZ HERNANDEZ</v>
      </c>
      <c r="D34" s="2">
        <f>IFERROR(VLOOKUP(Operador!A34,'hora operarios'!$A$1:$F$93,5,FALSE),"")</f>
        <v>0</v>
      </c>
      <c r="E34" s="3">
        <f>IFERROR(VLOOKUP(A34,'hora operarios'!$A$1:$F$93,6,FALSE),"")</f>
        <v>52.32</v>
      </c>
      <c r="F34" s="2">
        <f>IFERROR(VLOOKUP(G34,Tabulador!$B$27:$C$100,2,FALSE),"")</f>
        <v>2</v>
      </c>
      <c r="G34" s="2" t="str">
        <f>IFERROR(VLOOKUP(A34,'hora operarios'!$A$1:$F$93,3,FALSE),"")</f>
        <v>HOJALATERO</v>
      </c>
      <c r="H34" s="2">
        <f t="shared" si="0"/>
        <v>0</v>
      </c>
      <c r="I34" s="3">
        <f>IFERROR(IF(E34&gt;=Tabulador!$D$3,Operador!E34+Operador!H34,Operador!E34),"")</f>
        <v>52.32</v>
      </c>
      <c r="J34" s="4">
        <v>1</v>
      </c>
      <c r="K34" s="4">
        <v>0</v>
      </c>
      <c r="L34" s="4">
        <v>0</v>
      </c>
      <c r="M34" s="2">
        <f>IFERROR(VLOOKUP(F34,Tabulador!$A$3:$D$7,4,FALSE),"")</f>
        <v>12</v>
      </c>
      <c r="N34" s="3">
        <f>IFERROR(IF(I34&gt;M34,(I34-M34)*(VLOOKUP(B34,Tabulador!$A$11:$B$17,2,FALSE)),0),0)</f>
        <v>2640.1536000000001</v>
      </c>
      <c r="O34" s="2">
        <f>IFERROR(IF(E34&lt;=Tabulador!$B$19,0,IF(E34&lt;=Tabulador!$C$19,VLOOKUP(Operador!B34,Tabulador!$A$19:$G$24,3,FALSE),IF(E34&lt;=Tabulador!$D$19,VLOOKUP(B34,Tabulador!$A$19:$G$24,4,FALSE),IF(E34&lt;=Tabulador!$E$19,VLOOKUP(B34,Tabulador!$A$19:$G$24,5,FALSE),IF(E34&lt;=Tabulador!$F$19,VLOOKUP(B34,Tabulador!$A$19:$G$24,6,FALSE),IF(E34&lt;=Tabulador!$G$19,VLOOKUP(B34,Tabulador!$A$19:$G$24,7,FALSE),VLOOKUP(B34,Tabulador!$A$19:$G$24,7,FALSE))))))),0)</f>
        <v>13.099</v>
      </c>
      <c r="P34" s="2">
        <f t="shared" si="1"/>
        <v>0</v>
      </c>
      <c r="Q34" s="2">
        <f>IFERROR(VLOOKUP(F34,Tabulador!$A$3:$D$7,3,FALSE),"")</f>
        <v>739.23</v>
      </c>
      <c r="S34" s="3">
        <f t="shared" si="2"/>
        <v>3379.3836000000001</v>
      </c>
    </row>
    <row r="35" spans="1:19" x14ac:dyDescent="0.2">
      <c r="A35" s="2" t="str">
        <f>IF('hora operarios'!A33=0,"",'hora operarios'!A33)</f>
        <v>57</v>
      </c>
      <c r="B35" s="2" t="str">
        <f>IFERROR(VLOOKUP(A35,'hora operarios'!$A$1:$F$93,4,FALSE),"")</f>
        <v>A</v>
      </c>
      <c r="C35" s="2" t="str">
        <f>IFERROR(VLOOKUP(A35,'hora operarios'!$A$1:$D$93,2,FALSE),"")</f>
        <v>JUAN CARLOS VIGUERAS MARTINEZ</v>
      </c>
      <c r="D35" s="2">
        <f>IFERROR(VLOOKUP(Operador!A35,'hora operarios'!$A$1:$F$93,5,FALSE),"")</f>
        <v>0</v>
      </c>
      <c r="E35" s="3">
        <f>IFERROR(VLOOKUP(A35,'hora operarios'!$A$1:$F$93,6,FALSE),"")</f>
        <v>54.43</v>
      </c>
      <c r="F35" s="2">
        <f>IFERROR(VLOOKUP(G35,Tabulador!$B$27:$C$100,2,FALSE),"")</f>
        <v>2</v>
      </c>
      <c r="G35" s="2" t="str">
        <f>IFERROR(VLOOKUP(A35,'hora operarios'!$A$1:$F$93,3,FALSE),"")</f>
        <v>HOJALATERO</v>
      </c>
      <c r="H35" s="2">
        <f t="shared" ref="H35:H66" si="3">IFERROR(VLOOKUP(D35,$A$3:$E$95,5,FALSE),0)</f>
        <v>0</v>
      </c>
      <c r="I35" s="3">
        <f>IFERROR(IF(E35&gt;=Tabulador!$D$3,Operador!E35+Operador!H35,Operador!E35),"")</f>
        <v>54.43</v>
      </c>
      <c r="J35" s="4">
        <v>0</v>
      </c>
      <c r="K35" s="4">
        <v>0</v>
      </c>
      <c r="L35" s="4">
        <v>0</v>
      </c>
      <c r="M35" s="2">
        <f>IFERROR(VLOOKUP(F35,Tabulador!$A$3:$D$7,4,FALSE),"")</f>
        <v>12</v>
      </c>
      <c r="N35" s="3">
        <f>IFERROR(IF(I35&gt;M35,(I35-M35)*(VLOOKUP(B35,Tabulador!$A$11:$B$17,2,FALSE)),0),0)</f>
        <v>2778.3164000000002</v>
      </c>
      <c r="O35" s="2">
        <f>IFERROR(IF(E35&lt;=Tabulador!$B$19,0,IF(E35&lt;=Tabulador!$C$19,VLOOKUP(Operador!B35,Tabulador!$A$19:$G$24,3,FALSE),IF(E35&lt;=Tabulador!$D$19,VLOOKUP(B35,Tabulador!$A$19:$G$24,4,FALSE),IF(E35&lt;=Tabulador!$E$19,VLOOKUP(B35,Tabulador!$A$19:$G$24,5,FALSE),IF(E35&lt;=Tabulador!$F$19,VLOOKUP(B35,Tabulador!$A$19:$G$24,6,FALSE),IF(E35&lt;=Tabulador!$G$19,VLOOKUP(B35,Tabulador!$A$19:$G$24,7,FALSE),VLOOKUP(B35,Tabulador!$A$19:$G$24,7,FALSE))))))),0)</f>
        <v>13.099</v>
      </c>
      <c r="P35" s="2">
        <f t="shared" si="1"/>
        <v>0</v>
      </c>
      <c r="Q35" s="2">
        <f>IFERROR(VLOOKUP(F35,Tabulador!$A$3:$D$7,3,FALSE),"")</f>
        <v>739.23</v>
      </c>
      <c r="S35" s="3">
        <f t="shared" si="2"/>
        <v>3517.5464000000002</v>
      </c>
    </row>
    <row r="36" spans="1:19" x14ac:dyDescent="0.2">
      <c r="A36" s="2" t="str">
        <f>IF('hora operarios'!A34=0,"",'hora operarios'!A34)</f>
        <v>61</v>
      </c>
      <c r="B36" s="2" t="str">
        <f>IFERROR(VLOOKUP(A36,'hora operarios'!$A$1:$F$93,4,FALSE),"")</f>
        <v>A</v>
      </c>
      <c r="C36" s="2" t="str">
        <f>IFERROR(VLOOKUP(A36,'hora operarios'!$A$1:$D$93,2,FALSE),"")</f>
        <v>ALEJANDRO MARTINEZ LORENZO</v>
      </c>
      <c r="D36" s="2">
        <f>IFERROR(VLOOKUP(Operador!A36,'hora operarios'!$A$1:$F$93,5,FALSE),"")</f>
        <v>0</v>
      </c>
      <c r="E36" s="3">
        <f>IFERROR(VLOOKUP(A36,'hora operarios'!$A$1:$F$93,6,FALSE),"")</f>
        <v>56.88</v>
      </c>
      <c r="F36" s="2">
        <f>IFERROR(VLOOKUP(G36,Tabulador!$B$27:$C$100,2,FALSE),"")</f>
        <v>2</v>
      </c>
      <c r="G36" s="2" t="str">
        <f>IFERROR(VLOOKUP(A36,'hora operarios'!$A$1:$F$93,3,FALSE),"")</f>
        <v>HOJALATERO</v>
      </c>
      <c r="H36" s="2">
        <f t="shared" si="3"/>
        <v>0</v>
      </c>
      <c r="I36" s="3">
        <f>IFERROR(IF(E36&gt;=Tabulador!$D$3,Operador!E36+Operador!H36,Operador!E36),"")</f>
        <v>56.88</v>
      </c>
      <c r="J36" s="4">
        <v>0</v>
      </c>
      <c r="K36" s="4">
        <v>0</v>
      </c>
      <c r="L36" s="4">
        <v>0</v>
      </c>
      <c r="M36" s="2">
        <f>IFERROR(VLOOKUP(F36,Tabulador!$A$3:$D$7,4,FALSE),"")</f>
        <v>12</v>
      </c>
      <c r="N36" s="3">
        <f>IFERROR(IF(I36&gt;M36,(I36-M36)*(VLOOKUP(B36,Tabulador!$A$11:$B$17,2,FALSE)),0),0)</f>
        <v>2938.7424000000005</v>
      </c>
      <c r="O36" s="2">
        <f>IFERROR(IF(E36&lt;=Tabulador!$B$19,0,IF(E36&lt;=Tabulador!$C$19,VLOOKUP(Operador!B36,Tabulador!$A$19:$G$24,3,FALSE),IF(E36&lt;=Tabulador!$D$19,VLOOKUP(B36,Tabulador!$A$19:$G$24,4,FALSE),IF(E36&lt;=Tabulador!$E$19,VLOOKUP(B36,Tabulador!$A$19:$G$24,5,FALSE),IF(E36&lt;=Tabulador!$F$19,VLOOKUP(B36,Tabulador!$A$19:$G$24,6,FALSE),IF(E36&lt;=Tabulador!$G$19,VLOOKUP(B36,Tabulador!$A$19:$G$24,7,FALSE),VLOOKUP(B36,Tabulador!$A$19:$G$24,7,FALSE))))))),0)</f>
        <v>13.099</v>
      </c>
      <c r="P36" s="2">
        <f t="shared" si="1"/>
        <v>0</v>
      </c>
      <c r="Q36" s="2">
        <f>IFERROR(VLOOKUP(F36,Tabulador!$A$3:$D$7,3,FALSE),"")</f>
        <v>739.23</v>
      </c>
      <c r="S36" s="3">
        <f t="shared" si="2"/>
        <v>3677.9724000000006</v>
      </c>
    </row>
    <row r="37" spans="1:19" x14ac:dyDescent="0.2">
      <c r="A37" s="2" t="str">
        <f>IF('hora operarios'!A35=0,"",'hora operarios'!A35)</f>
        <v>62</v>
      </c>
      <c r="B37" s="2" t="str">
        <f>IFERROR(VLOOKUP(A37,'hora operarios'!$A$1:$F$93,4,FALSE),"")</f>
        <v>B</v>
      </c>
      <c r="C37" s="2" t="str">
        <f>IFERROR(VLOOKUP(A37,'hora operarios'!$A$1:$D$93,2,FALSE),"")</f>
        <v>FAUSTINO ALI CORTEZ OVANDO</v>
      </c>
      <c r="D37" s="2">
        <f>IFERROR(VLOOKUP(Operador!A37,'hora operarios'!$A$1:$F$93,5,FALSE),"")</f>
        <v>0</v>
      </c>
      <c r="E37" s="3">
        <f>IFERROR(VLOOKUP(A37,'hora operarios'!$A$1:$F$93,6,FALSE),"")</f>
        <v>37.22</v>
      </c>
      <c r="F37" s="2">
        <f>IFERROR(VLOOKUP(G37,Tabulador!$B$27:$C$100,2,FALSE),"")</f>
        <v>3</v>
      </c>
      <c r="G37" s="2" t="str">
        <f>IFERROR(VLOOKUP(A37,'hora operarios'!$A$1:$F$93,3,FALSE),"")</f>
        <v>LAVADOR</v>
      </c>
      <c r="H37" s="2">
        <f t="shared" si="3"/>
        <v>0</v>
      </c>
      <c r="I37" s="3">
        <f>IFERROR(IF(E37&gt;=Tabulador!$D$3,Operador!E37+Operador!H37,Operador!E37),"")</f>
        <v>37.22</v>
      </c>
      <c r="J37" s="4">
        <v>0</v>
      </c>
      <c r="K37" s="4">
        <v>0</v>
      </c>
      <c r="L37" s="4">
        <v>0</v>
      </c>
      <c r="M37" s="2">
        <f>IFERROR(VLOOKUP(F37,Tabulador!$A$3:$D$7,4,FALSE),"")</f>
        <v>12</v>
      </c>
      <c r="N37" s="3">
        <f>IFERROR(IF(I37&gt;M37,(I37-M37)*(VLOOKUP(B37,Tabulador!$A$11:$B$17,2,FALSE)),0),0)</f>
        <v>1346.7479999999998</v>
      </c>
      <c r="O37" s="2">
        <f>IFERROR(IF(E37&lt;=Tabulador!$B$19,0,IF(E37&lt;=Tabulador!$C$19,VLOOKUP(Operador!B37,Tabulador!$A$19:$G$24,3,FALSE),IF(E37&lt;=Tabulador!$D$19,VLOOKUP(B37,Tabulador!$A$19:$G$24,4,FALSE),IF(E37&lt;=Tabulador!$E$19,VLOOKUP(B37,Tabulador!$A$19:$G$24,5,FALSE),IF(E37&lt;=Tabulador!$F$19,VLOOKUP(B37,Tabulador!$A$19:$G$24,6,FALSE),IF(E37&lt;=Tabulador!$G$19,VLOOKUP(B37,Tabulador!$A$19:$G$24,7,FALSE),VLOOKUP(B37,Tabulador!$A$19:$G$24,7,FALSE))))))),0)</f>
        <v>5.5709999999999997</v>
      </c>
      <c r="P37" s="2">
        <f t="shared" si="1"/>
        <v>0</v>
      </c>
      <c r="Q37" s="2">
        <f>IFERROR(VLOOKUP(F37,Tabulador!$A$3:$D$7,3,FALSE),"")</f>
        <v>471.77</v>
      </c>
      <c r="S37" s="3">
        <f t="shared" si="2"/>
        <v>1818.5179999999998</v>
      </c>
    </row>
    <row r="38" spans="1:19" x14ac:dyDescent="0.2">
      <c r="A38" s="2" t="str">
        <f>IF('hora operarios'!A36=0,"",'hora operarios'!A36)</f>
        <v>65</v>
      </c>
      <c r="B38" s="2" t="str">
        <f>IFERROR(VLOOKUP(A38,'hora operarios'!$A$1:$F$93,4,FALSE),"")</f>
        <v>A</v>
      </c>
      <c r="C38" s="2" t="str">
        <f>IFERROR(VLOOKUP(A38,'hora operarios'!$A$1:$D$93,2,FALSE),"")</f>
        <v>ISRAEL RESENDIZ CAMPUZANO</v>
      </c>
      <c r="D38" s="2">
        <f>IFERROR(VLOOKUP(Operador!A38,'hora operarios'!$A$1:$F$93,5,FALSE),"")</f>
        <v>0</v>
      </c>
      <c r="E38" s="3">
        <f>IFERROR(VLOOKUP(A38,'hora operarios'!$A$1:$F$93,6,FALSE),"")</f>
        <v>71.86</v>
      </c>
      <c r="F38" s="2">
        <f>IFERROR(VLOOKUP(G38,Tabulador!$B$27:$C$100,2,FALSE),"")</f>
        <v>2</v>
      </c>
      <c r="G38" s="2" t="str">
        <f>IFERROR(VLOOKUP(A38,'hora operarios'!$A$1:$F$93,3,FALSE),"")</f>
        <v>HOJALATERO</v>
      </c>
      <c r="H38" s="2">
        <f t="shared" si="3"/>
        <v>0</v>
      </c>
      <c r="I38" s="3">
        <f>IFERROR(IF(E38&gt;=Tabulador!$D$3,Operador!E38+Operador!H38,Operador!E38),"")</f>
        <v>71.86</v>
      </c>
      <c r="J38" s="4">
        <v>0</v>
      </c>
      <c r="K38" s="4">
        <v>0</v>
      </c>
      <c r="L38" s="4">
        <v>0</v>
      </c>
      <c r="M38" s="2">
        <f>IFERROR(VLOOKUP(F38,Tabulador!$A$3:$D$7,4,FALSE),"")</f>
        <v>12</v>
      </c>
      <c r="N38" s="3">
        <f>IFERROR(IF(I38&gt;M38,(I38-M38)*(VLOOKUP(B38,Tabulador!$A$11:$B$17,2,FALSE)),0),0)</f>
        <v>3919.6328000000003</v>
      </c>
      <c r="O38" s="2">
        <f>IFERROR(IF(E38&lt;=Tabulador!$B$19,0,IF(E38&lt;=Tabulador!$C$19,VLOOKUP(Operador!B38,Tabulador!$A$19:$G$24,3,FALSE),IF(E38&lt;=Tabulador!$D$19,VLOOKUP(B38,Tabulador!$A$19:$G$24,4,FALSE),IF(E38&lt;=Tabulador!$E$19,VLOOKUP(B38,Tabulador!$A$19:$G$24,5,FALSE),IF(E38&lt;=Tabulador!$F$19,VLOOKUP(B38,Tabulador!$A$19:$G$24,6,FALSE),IF(E38&lt;=Tabulador!$G$19,VLOOKUP(B38,Tabulador!$A$19:$G$24,7,FALSE),VLOOKUP(B38,Tabulador!$A$19:$G$24,7,FALSE))))))),0)</f>
        <v>13.099</v>
      </c>
      <c r="P38" s="2">
        <f t="shared" si="1"/>
        <v>0</v>
      </c>
      <c r="Q38" s="2">
        <f>IFERROR(VLOOKUP(F38,Tabulador!$A$3:$D$7,3,FALSE),"")</f>
        <v>739.23</v>
      </c>
      <c r="S38" s="3">
        <f t="shared" si="2"/>
        <v>4658.8628000000008</v>
      </c>
    </row>
    <row r="39" spans="1:19" x14ac:dyDescent="0.2">
      <c r="A39" s="2" t="str">
        <f>IF('hora operarios'!A37=0,"",'hora operarios'!A37)</f>
        <v>67</v>
      </c>
      <c r="B39" s="2" t="str">
        <f>IFERROR(VLOOKUP(A39,'hora operarios'!$A$1:$F$93,4,FALSE),"")</f>
        <v>B</v>
      </c>
      <c r="C39" s="2" t="str">
        <f>IFERROR(VLOOKUP(A39,'hora operarios'!$A$1:$D$93,2,FALSE),"")</f>
        <v>ISRAEL MORALES ROSAS</v>
      </c>
      <c r="D39" s="2">
        <f>IFERROR(VLOOKUP(Operador!A39,'hora operarios'!$A$1:$F$93,5,FALSE),"")</f>
        <v>0</v>
      </c>
      <c r="E39" s="3">
        <f>IFERROR(VLOOKUP(A39,'hora operarios'!$A$1:$F$93,6,FALSE),"")</f>
        <v>33.64</v>
      </c>
      <c r="F39" s="2">
        <f>IFERROR(VLOOKUP(G39,Tabulador!$B$27:$C$100,2,FALSE),"")</f>
        <v>3</v>
      </c>
      <c r="G39" s="2" t="str">
        <f>IFERROR(VLOOKUP(A39,'hora operarios'!$A$1:$F$93,3,FALSE),"")</f>
        <v>LAVADOR</v>
      </c>
      <c r="H39" s="2">
        <f t="shared" si="3"/>
        <v>0</v>
      </c>
      <c r="I39" s="3">
        <f>IFERROR(IF(E39&gt;=Tabulador!$D$3,Operador!E39+Operador!H39,Operador!E39),"")</f>
        <v>33.64</v>
      </c>
      <c r="J39" s="4">
        <v>0</v>
      </c>
      <c r="K39" s="4">
        <v>0</v>
      </c>
      <c r="L39" s="4">
        <v>0</v>
      </c>
      <c r="M39" s="2">
        <f>IFERROR(VLOOKUP(F39,Tabulador!$A$3:$D$7,4,FALSE),"")</f>
        <v>12</v>
      </c>
      <c r="N39" s="3">
        <f>IFERROR(IF(I39&gt;M39,(I39-M39)*(VLOOKUP(B39,Tabulador!$A$11:$B$17,2,FALSE)),0),0)</f>
        <v>1155.576</v>
      </c>
      <c r="O39" s="2">
        <f>IFERROR(IF(E39&lt;=Tabulador!$B$19,0,IF(E39&lt;=Tabulador!$C$19,VLOOKUP(Operador!B39,Tabulador!$A$19:$G$24,3,FALSE),IF(E39&lt;=Tabulador!$D$19,VLOOKUP(B39,Tabulador!$A$19:$G$24,4,FALSE),IF(E39&lt;=Tabulador!$E$19,VLOOKUP(B39,Tabulador!$A$19:$G$24,5,FALSE),IF(E39&lt;=Tabulador!$F$19,VLOOKUP(B39,Tabulador!$A$19:$G$24,6,FALSE),IF(E39&lt;=Tabulador!$G$19,VLOOKUP(B39,Tabulador!$A$19:$G$24,7,FALSE),VLOOKUP(B39,Tabulador!$A$19:$G$24,7,FALSE))))))),0)</f>
        <v>5.5709999999999997</v>
      </c>
      <c r="P39" s="2">
        <f t="shared" si="1"/>
        <v>0</v>
      </c>
      <c r="Q39" s="2">
        <f>IFERROR(VLOOKUP(F39,Tabulador!$A$3:$D$7,3,FALSE),"")</f>
        <v>471.77</v>
      </c>
      <c r="S39" s="3">
        <f t="shared" si="2"/>
        <v>1627.346</v>
      </c>
    </row>
    <row r="40" spans="1:19" x14ac:dyDescent="0.2">
      <c r="A40" s="2" t="str">
        <f>IF('hora operarios'!A38=0,"",'hora operarios'!A38)</f>
        <v>68</v>
      </c>
      <c r="B40" s="2" t="str">
        <f>IFERROR(VLOOKUP(A40,'hora operarios'!$A$1:$F$93,4,FALSE),"")</f>
        <v>A</v>
      </c>
      <c r="C40" s="2" t="str">
        <f>IFERROR(VLOOKUP(A40,'hora operarios'!$A$1:$D$93,2,FALSE),"")</f>
        <v>ISMAEL PEREZ PEREZ</v>
      </c>
      <c r="D40" s="2">
        <f>IFERROR(VLOOKUP(Operador!A40,'hora operarios'!$A$1:$F$93,5,FALSE),"")</f>
        <v>0</v>
      </c>
      <c r="E40" s="3">
        <f>IFERROR(VLOOKUP(A40,'hora operarios'!$A$1:$F$93,6,FALSE),"")</f>
        <v>70.5</v>
      </c>
      <c r="F40" s="2">
        <f>IFERROR(VLOOKUP(G40,Tabulador!$B$27:$C$100,2,FALSE),"")</f>
        <v>2</v>
      </c>
      <c r="G40" s="2" t="str">
        <f>IFERROR(VLOOKUP(A40,'hora operarios'!$A$1:$F$93,3,FALSE),"")</f>
        <v>HOJALATERO</v>
      </c>
      <c r="H40" s="2">
        <f t="shared" si="3"/>
        <v>0</v>
      </c>
      <c r="I40" s="3">
        <f>IFERROR(IF(E40&gt;=Tabulador!$D$3,Operador!E40+Operador!H40,Operador!E40),"")</f>
        <v>70.5</v>
      </c>
      <c r="J40" s="4">
        <v>0</v>
      </c>
      <c r="K40" s="4">
        <v>0</v>
      </c>
      <c r="L40" s="4">
        <v>0</v>
      </c>
      <c r="M40" s="2">
        <f>IFERROR(VLOOKUP(F40,Tabulador!$A$3:$D$7,4,FALSE),"")</f>
        <v>12</v>
      </c>
      <c r="N40" s="3">
        <f>IFERROR(IF(I40&gt;M40,(I40-M40)*(VLOOKUP(B40,Tabulador!$A$11:$B$17,2,FALSE)),0),0)</f>
        <v>3830.5800000000004</v>
      </c>
      <c r="O40" s="2">
        <f>IFERROR(IF(E40&lt;=Tabulador!$B$19,0,IF(E40&lt;=Tabulador!$C$19,VLOOKUP(Operador!B40,Tabulador!$A$19:$G$24,3,FALSE),IF(E40&lt;=Tabulador!$D$19,VLOOKUP(B40,Tabulador!$A$19:$G$24,4,FALSE),IF(E40&lt;=Tabulador!$E$19,VLOOKUP(B40,Tabulador!$A$19:$G$24,5,FALSE),IF(E40&lt;=Tabulador!$F$19,VLOOKUP(B40,Tabulador!$A$19:$G$24,6,FALSE),IF(E40&lt;=Tabulador!$G$19,VLOOKUP(B40,Tabulador!$A$19:$G$24,7,FALSE),VLOOKUP(B40,Tabulador!$A$19:$G$24,7,FALSE))))))),0)</f>
        <v>13.099</v>
      </c>
      <c r="P40" s="2">
        <f t="shared" si="1"/>
        <v>0</v>
      </c>
      <c r="Q40" s="2">
        <f>IFERROR(VLOOKUP(F40,Tabulador!$A$3:$D$7,3,FALSE),"")</f>
        <v>739.23</v>
      </c>
      <c r="S40" s="3">
        <f t="shared" si="2"/>
        <v>4569.8100000000004</v>
      </c>
    </row>
    <row r="41" spans="1:19" x14ac:dyDescent="0.2">
      <c r="A41" s="2" t="str">
        <f>IF('hora operarios'!A39=0,"",'hora operarios'!A39)</f>
        <v>69</v>
      </c>
      <c r="B41" s="2" t="str">
        <f>IFERROR(VLOOKUP(A41,'hora operarios'!$A$1:$F$93,4,FALSE),"")</f>
        <v>A</v>
      </c>
      <c r="C41" s="2" t="str">
        <f>IFERROR(VLOOKUP(A41,'hora operarios'!$A$1:$D$93,2,FALSE),"")</f>
        <v>J DOLORES GILBERTO OLVERA BAUT</v>
      </c>
      <c r="D41" s="2">
        <f>IFERROR(VLOOKUP(Operador!A41,'hora operarios'!$A$1:$F$93,5,FALSE),"")</f>
        <v>0</v>
      </c>
      <c r="E41" s="3">
        <f>IFERROR(VLOOKUP(A41,'hora operarios'!$A$1:$F$93,6,FALSE),"")</f>
        <v>31.33</v>
      </c>
      <c r="F41" s="2">
        <f>IFERROR(VLOOKUP(G41,Tabulador!$B$27:$C$100,2,FALSE),"")</f>
        <v>2</v>
      </c>
      <c r="G41" s="2" t="str">
        <f>IFERROR(VLOOKUP(A41,'hora operarios'!$A$1:$F$93,3,FALSE),"")</f>
        <v>HOJALATERO</v>
      </c>
      <c r="H41" s="2">
        <f t="shared" si="3"/>
        <v>0</v>
      </c>
      <c r="I41" s="3">
        <f>IFERROR(IF(E41&gt;=Tabulador!$D$3,Operador!E41+Operador!H41,Operador!E41),"")</f>
        <v>31.33</v>
      </c>
      <c r="J41" s="4">
        <v>0</v>
      </c>
      <c r="K41" s="4">
        <v>0</v>
      </c>
      <c r="L41" s="4">
        <v>0</v>
      </c>
      <c r="M41" s="2">
        <f>IFERROR(VLOOKUP(F41,Tabulador!$A$3:$D$7,4,FALSE),"")</f>
        <v>12</v>
      </c>
      <c r="N41" s="3">
        <f>IFERROR(IF(I41&gt;M41,(I41-M41)*(VLOOKUP(B41,Tabulador!$A$11:$B$17,2,FALSE)),0),0)</f>
        <v>1265.7284</v>
      </c>
      <c r="O41" s="2">
        <f>IFERROR(IF(E41&lt;=Tabulador!$B$19,0,IF(E41&lt;=Tabulador!$C$19,VLOOKUP(Operador!B41,Tabulador!$A$19:$G$24,3,FALSE),IF(E41&lt;=Tabulador!$D$19,VLOOKUP(B41,Tabulador!$A$19:$G$24,4,FALSE),IF(E41&lt;=Tabulador!$E$19,VLOOKUP(B41,Tabulador!$A$19:$G$24,5,FALSE),IF(E41&lt;=Tabulador!$F$19,VLOOKUP(B41,Tabulador!$A$19:$G$24,6,FALSE),IF(E41&lt;=Tabulador!$G$19,VLOOKUP(B41,Tabulador!$A$19:$G$24,7,FALSE),VLOOKUP(B41,Tabulador!$A$19:$G$24,7,FALSE))))))),0)</f>
        <v>3.714</v>
      </c>
      <c r="P41" s="2">
        <f t="shared" si="1"/>
        <v>0</v>
      </c>
      <c r="Q41" s="2">
        <f>IFERROR(VLOOKUP(F41,Tabulador!$A$3:$D$7,3,FALSE),"")</f>
        <v>739.23</v>
      </c>
      <c r="S41" s="3">
        <f t="shared" si="2"/>
        <v>2004.9584</v>
      </c>
    </row>
    <row r="42" spans="1:19" x14ac:dyDescent="0.2">
      <c r="A42" s="2" t="e">
        <f>IF('hora operarios'!#REF!=0,"",'hora operarios'!#REF!)</f>
        <v>#REF!</v>
      </c>
      <c r="B42" s="2" t="str">
        <f>IFERROR(VLOOKUP(A42,'hora operarios'!$A$1:$F$93,4,FALSE),"")</f>
        <v/>
      </c>
      <c r="C42" s="2" t="str">
        <f>IFERROR(VLOOKUP(A42,'hora operarios'!$A$1:$D$93,2,FALSE),"")</f>
        <v/>
      </c>
      <c r="D42" s="2" t="str">
        <f>IFERROR(VLOOKUP(Operador!A42,'hora operarios'!$A$1:$F$93,5,FALSE),"")</f>
        <v/>
      </c>
      <c r="E42" s="3" t="str">
        <f>IFERROR(VLOOKUP(A42,'hora operarios'!$A$1:$F$93,6,FALSE),"")</f>
        <v/>
      </c>
      <c r="F42" s="2" t="str">
        <f>IFERROR(VLOOKUP(G42,Tabulador!$B$27:$C$100,2,FALSE),"")</f>
        <v/>
      </c>
      <c r="G42" s="2" t="str">
        <f>IFERROR(VLOOKUP(A42,'hora operarios'!$A$1:$F$93,3,FALSE),"")</f>
        <v/>
      </c>
      <c r="H42" s="2" t="str">
        <f t="shared" si="3"/>
        <v/>
      </c>
      <c r="I42" s="3" t="str">
        <f>IFERROR(IF(E42&gt;=Tabulador!$D$3,Operador!E42+Operador!H42,Operador!E42),"")</f>
        <v/>
      </c>
      <c r="J42" s="4">
        <v>0</v>
      </c>
      <c r="K42" s="4">
        <v>0</v>
      </c>
      <c r="L42" s="4">
        <v>0</v>
      </c>
      <c r="M42" s="2" t="str">
        <f>IFERROR(VLOOKUP(F42,Tabulador!$A$3:$D$7,4,FALSE),"")</f>
        <v/>
      </c>
      <c r="N42" s="3">
        <f>IFERROR(IF(I42&gt;M42,(I42-M42)*(VLOOKUP(B42,Tabulador!$A$11:$B$17,2,FALSE)),0),0)</f>
        <v>0</v>
      </c>
      <c r="O42" s="2">
        <f>IFERROR(IF(E42&lt;=Tabulador!$B$19,0,IF(E42&lt;=Tabulador!$C$19,VLOOKUP(Operador!B42,Tabulador!$A$19:$G$24,3,FALSE),IF(E42&lt;=Tabulador!$D$19,VLOOKUP(B42,Tabulador!$A$19:$G$24,4,FALSE),IF(E42&lt;=Tabulador!$E$19,VLOOKUP(B42,Tabulador!$A$19:$G$24,5,FALSE),IF(E42&lt;=Tabulador!$F$19,VLOOKUP(B42,Tabulador!$A$19:$G$24,6,FALSE),IF(E42&lt;=Tabulador!$G$19,VLOOKUP(B42,Tabulador!$A$19:$G$24,7,FALSE),VLOOKUP(B42,Tabulador!$A$19:$G$24,7,FALSE))))))),0)</f>
        <v>0</v>
      </c>
      <c r="P42" s="2">
        <f t="shared" si="1"/>
        <v>0</v>
      </c>
      <c r="Q42" s="2" t="str">
        <f>IFERROR(VLOOKUP(F42,Tabulador!$A$3:$D$7,3,FALSE),"")</f>
        <v/>
      </c>
      <c r="S42" s="3" t="str">
        <f t="shared" si="2"/>
        <v/>
      </c>
    </row>
    <row r="43" spans="1:19" x14ac:dyDescent="0.2">
      <c r="A43" s="2" t="str">
        <f>IF('hora operarios'!A40=0,"",'hora operarios'!A40)</f>
        <v>70</v>
      </c>
      <c r="B43" s="2" t="str">
        <f>IFERROR(VLOOKUP(A43,'hora operarios'!$A$1:$F$93,4,FALSE),"")</f>
        <v>B</v>
      </c>
      <c r="C43" s="2" t="str">
        <f>IFERROR(VLOOKUP(A43,'hora operarios'!$A$1:$D$93,2,FALSE),"")</f>
        <v>SERGIO ANIRAK OLVERA TAPIA</v>
      </c>
      <c r="D43" s="2">
        <f>IFERROR(VLOOKUP(Operador!A43,'hora operarios'!$A$1:$F$93,5,FALSE),"")</f>
        <v>0</v>
      </c>
      <c r="E43" s="3">
        <f>IFERROR(VLOOKUP(A43,'hora operarios'!$A$1:$F$93,6,FALSE),"")</f>
        <v>31.29</v>
      </c>
      <c r="F43" s="2">
        <f>IFERROR(VLOOKUP(G43,Tabulador!$B$27:$C$100,2,FALSE),"")</f>
        <v>3</v>
      </c>
      <c r="G43" s="2" t="str">
        <f>IFERROR(VLOOKUP(A43,'hora operarios'!$A$1:$F$93,3,FALSE),"")</f>
        <v>LAVADOR</v>
      </c>
      <c r="H43" s="2">
        <f t="shared" si="3"/>
        <v>0</v>
      </c>
      <c r="I43" s="3">
        <f>IFERROR(IF(E43&gt;=Tabulador!$D$3,Operador!E43+Operador!H43,Operador!E43),"")</f>
        <v>31.29</v>
      </c>
      <c r="J43" s="4">
        <v>0</v>
      </c>
      <c r="K43" s="4">
        <v>0</v>
      </c>
      <c r="L43" s="4">
        <v>0</v>
      </c>
      <c r="M43" s="2">
        <f>IFERROR(VLOOKUP(F43,Tabulador!$A$3:$D$7,4,FALSE),"")</f>
        <v>12</v>
      </c>
      <c r="N43" s="3">
        <f>IFERROR(IF(I43&gt;M43,(I43-M43)*(VLOOKUP(B43,Tabulador!$A$11:$B$17,2,FALSE)),0),0)</f>
        <v>1030.086</v>
      </c>
      <c r="O43" s="2">
        <f>IFERROR(IF(E43&lt;=Tabulador!$B$19,0,IF(E43&lt;=Tabulador!$C$19,VLOOKUP(Operador!B43,Tabulador!$A$19:$G$24,3,FALSE),IF(E43&lt;=Tabulador!$D$19,VLOOKUP(B43,Tabulador!$A$19:$G$24,4,FALSE),IF(E43&lt;=Tabulador!$E$19,VLOOKUP(B43,Tabulador!$A$19:$G$24,5,FALSE),IF(E43&lt;=Tabulador!$F$19,VLOOKUP(B43,Tabulador!$A$19:$G$24,6,FALSE),IF(E43&lt;=Tabulador!$G$19,VLOOKUP(B43,Tabulador!$A$19:$G$24,7,FALSE),VLOOKUP(B43,Tabulador!$A$19:$G$24,7,FALSE))))))),0)</f>
        <v>2.972</v>
      </c>
      <c r="P43" s="2">
        <f t="shared" si="1"/>
        <v>0</v>
      </c>
      <c r="Q43" s="2">
        <f>IFERROR(VLOOKUP(F43,Tabulador!$A$3:$D$7,3,FALSE),"")</f>
        <v>471.77</v>
      </c>
      <c r="S43" s="3">
        <f t="shared" si="2"/>
        <v>1501.856</v>
      </c>
    </row>
    <row r="44" spans="1:19" x14ac:dyDescent="0.2">
      <c r="A44" s="2" t="str">
        <f>IF('hora operarios'!A41=0,"",'hora operarios'!A41)</f>
        <v>9</v>
      </c>
      <c r="B44" s="2" t="str">
        <f>IFERROR(VLOOKUP(A44,'hora operarios'!$A$1:$F$93,4,FALSE),"")</f>
        <v>C</v>
      </c>
      <c r="C44" s="2" t="str">
        <f>IFERROR(VLOOKUP(A44,'hora operarios'!$A$1:$D$93,2,FALSE),"")</f>
        <v>ALEJANDRO URIEL ARVIZU</v>
      </c>
      <c r="D44" s="2">
        <f>IFERROR(VLOOKUP(Operador!A44,'hora operarios'!$A$1:$F$93,5,FALSE),"")</f>
        <v>0</v>
      </c>
      <c r="E44" s="3">
        <f>IFERROR(VLOOKUP(A44,'hora operarios'!$A$1:$F$93,6,FALSE),"")</f>
        <v>46.575384615384614</v>
      </c>
      <c r="F44" s="2">
        <f>IFERROR(VLOOKUP(G44,Tabulador!$B$27:$C$100,2,FALSE),"")</f>
        <v>1</v>
      </c>
      <c r="G44" s="2" t="str">
        <f>IFERROR(VLOOKUP(A44,'hora operarios'!$A$1:$F$93,3,FALSE),"")</f>
        <v>TECNICO</v>
      </c>
      <c r="H44" s="2">
        <f t="shared" si="3"/>
        <v>0</v>
      </c>
      <c r="I44" s="3">
        <f>IFERROR(IF(E44&gt;=Tabulador!$D$3,Operador!E44+Operador!H44,Operador!E44),"")</f>
        <v>46.575384615384614</v>
      </c>
      <c r="J44" s="4">
        <v>0</v>
      </c>
      <c r="K44" s="4">
        <v>0</v>
      </c>
      <c r="L44" s="4">
        <v>0</v>
      </c>
      <c r="M44" s="2">
        <f>IFERROR(VLOOKUP(F44,Tabulador!$A$3:$D$7,4,FALSE),"")</f>
        <v>10</v>
      </c>
      <c r="N44" s="3">
        <f>IFERROR(IF(I44&gt;M44,(I44-M44)*(VLOOKUP(B44,Tabulador!$A$11:$B$17,2,FALSE)),0),0)</f>
        <v>1636.7484615384615</v>
      </c>
      <c r="O44" s="2">
        <f>IFERROR(IF(E44&lt;=Tabulador!$B$19,0,IF(E44&lt;=Tabulador!$C$19,VLOOKUP(Operador!B44,Tabulador!$A$19:$G$24,3,FALSE),IF(E44&lt;=Tabulador!$D$19,VLOOKUP(B44,Tabulador!$A$19:$G$24,4,FALSE),IF(E44&lt;=Tabulador!$E$19,VLOOKUP(B44,Tabulador!$A$19:$G$24,5,FALSE),IF(E44&lt;=Tabulador!$F$19,VLOOKUP(B44,Tabulador!$A$19:$G$24,6,FALSE),IF(E44&lt;=Tabulador!$G$19,VLOOKUP(B44,Tabulador!$A$19:$G$24,7,FALSE),VLOOKUP(B44,Tabulador!$A$19:$G$24,7,FALSE))))))),0)</f>
        <v>5.5709999999999997</v>
      </c>
      <c r="P44" s="2">
        <f t="shared" si="1"/>
        <v>0</v>
      </c>
      <c r="Q44" s="2">
        <f>IFERROR(VLOOKUP(F44,Tabulador!$A$3:$D$7,3,FALSE),"")</f>
        <v>608.16</v>
      </c>
      <c r="S44" s="3">
        <f t="shared" si="2"/>
        <v>2244.9084615384613</v>
      </c>
    </row>
    <row r="45" spans="1:19" x14ac:dyDescent="0.2">
      <c r="A45" s="2" t="str">
        <f>IF('hora operarios'!A42=0,"",'hora operarios'!A42)</f>
        <v/>
      </c>
      <c r="B45" s="2" t="str">
        <f>IFERROR(VLOOKUP(A45,'hora operarios'!$A$1:$F$93,4,FALSE),"")</f>
        <v/>
      </c>
      <c r="C45" s="2" t="str">
        <f>IFERROR(VLOOKUP(A45,'hora operarios'!$A$1:$D$93,2,FALSE),"")</f>
        <v/>
      </c>
      <c r="D45" s="2" t="str">
        <f>IFERROR(VLOOKUP(Operador!A45,'hora operarios'!$A$1:$F$93,5,FALSE),"")</f>
        <v/>
      </c>
      <c r="E45" s="3" t="str">
        <f>IFERROR(VLOOKUP(A45,'hora operarios'!$A$1:$F$93,6,FALSE),"")</f>
        <v/>
      </c>
      <c r="F45" s="2" t="str">
        <f>IFERROR(VLOOKUP(G45,Tabulador!$B$27:$C$100,2,FALSE),"")</f>
        <v/>
      </c>
      <c r="G45" s="2" t="str">
        <f>IFERROR(VLOOKUP(A45,'hora operarios'!$A$1:$F$93,3,FALSE),"")</f>
        <v/>
      </c>
      <c r="H45" s="2" t="str">
        <f t="shared" si="3"/>
        <v/>
      </c>
      <c r="I45" s="3" t="str">
        <f>IFERROR(IF(E45&gt;=Tabulador!$D$3,Operador!E45+Operador!H45,Operador!E45),"")</f>
        <v/>
      </c>
      <c r="J45" s="4">
        <v>0</v>
      </c>
      <c r="K45" s="4">
        <v>0</v>
      </c>
      <c r="L45" s="4">
        <v>0</v>
      </c>
      <c r="M45" s="2" t="str">
        <f>IFERROR(VLOOKUP(F45,Tabulador!$A$3:$D$7,4,FALSE),"")</f>
        <v/>
      </c>
      <c r="N45" s="3">
        <f>IFERROR(IF(I45&gt;M45,(I45-M45)*(VLOOKUP(B45,Tabulador!$A$11:$B$17,2,FALSE)),0),0)</f>
        <v>0</v>
      </c>
      <c r="O45" s="2">
        <f>IFERROR(IF(E45&lt;=Tabulador!$B$19,0,IF(E45&lt;=Tabulador!$C$19,VLOOKUP(Operador!B45,Tabulador!$A$19:$G$24,3,FALSE),IF(E45&lt;=Tabulador!$D$19,VLOOKUP(B45,Tabulador!$A$19:$G$24,4,FALSE),IF(E45&lt;=Tabulador!$E$19,VLOOKUP(B45,Tabulador!$A$19:$G$24,5,FALSE),IF(E45&lt;=Tabulador!$F$19,VLOOKUP(B45,Tabulador!$A$19:$G$24,6,FALSE),IF(E45&lt;=Tabulador!$G$19,VLOOKUP(B45,Tabulador!$A$19:$G$24,7,FALSE),VLOOKUP(B45,Tabulador!$A$19:$G$24,7,FALSE))))))),0)</f>
        <v>0</v>
      </c>
      <c r="P45" s="2">
        <f t="shared" si="1"/>
        <v>0</v>
      </c>
      <c r="Q45" s="2" t="str">
        <f>IFERROR(VLOOKUP(F45,Tabulador!$A$3:$D$7,3,FALSE),"")</f>
        <v/>
      </c>
      <c r="S45" s="3" t="str">
        <f t="shared" si="2"/>
        <v/>
      </c>
    </row>
    <row r="46" spans="1:19" x14ac:dyDescent="0.2">
      <c r="A46" s="2" t="str">
        <f>IF('hora operarios'!A43=0,"",'hora operarios'!A43)</f>
        <v/>
      </c>
      <c r="B46" s="2" t="str">
        <f>IFERROR(VLOOKUP(A46,'hora operarios'!$A$1:$F$93,4,FALSE),"")</f>
        <v/>
      </c>
      <c r="C46" s="2" t="str">
        <f>IFERROR(VLOOKUP(A46,'hora operarios'!$A$1:$D$93,2,FALSE),"")</f>
        <v/>
      </c>
      <c r="D46" s="2" t="str">
        <f>IFERROR(VLOOKUP(Operador!A46,'hora operarios'!$A$1:$F$93,5,FALSE),"")</f>
        <v/>
      </c>
      <c r="E46" s="3" t="str">
        <f>IFERROR(VLOOKUP(A46,'hora operarios'!$A$1:$F$93,6,FALSE),"")</f>
        <v/>
      </c>
      <c r="F46" s="2" t="str">
        <f>IFERROR(VLOOKUP(G46,Tabulador!$B$27:$C$100,2,FALSE),"")</f>
        <v/>
      </c>
      <c r="G46" s="2" t="str">
        <f>IFERROR(VLOOKUP(A46,'hora operarios'!$A$1:$F$93,3,FALSE),"")</f>
        <v/>
      </c>
      <c r="H46" s="2" t="str">
        <f t="shared" si="3"/>
        <v/>
      </c>
      <c r="I46" s="3" t="str">
        <f>IFERROR(IF(E46&gt;=Tabulador!$D$3,Operador!E46+Operador!H46,Operador!E46),"")</f>
        <v/>
      </c>
      <c r="J46" s="4">
        <v>0</v>
      </c>
      <c r="K46" s="4">
        <v>0</v>
      </c>
      <c r="L46" s="4">
        <v>0</v>
      </c>
      <c r="M46" s="2" t="str">
        <f>IFERROR(VLOOKUP(F46,Tabulador!$A$3:$D$7,4,FALSE),"")</f>
        <v/>
      </c>
      <c r="N46" s="3">
        <f>IFERROR(IF(I46&gt;M46,(I46-M46)*(VLOOKUP(B46,Tabulador!$A$11:$B$17,2,FALSE)),0),0)</f>
        <v>0</v>
      </c>
      <c r="O46" s="2">
        <f>IFERROR(IF(E46&lt;=Tabulador!$B$19,0,IF(E46&lt;=Tabulador!$C$19,VLOOKUP(Operador!B46,Tabulador!$A$19:$G$24,3,FALSE),IF(E46&lt;=Tabulador!$D$19,VLOOKUP(B46,Tabulador!$A$19:$G$24,4,FALSE),IF(E46&lt;=Tabulador!$E$19,VLOOKUP(B46,Tabulador!$A$19:$G$24,5,FALSE),IF(E46&lt;=Tabulador!$F$19,VLOOKUP(B46,Tabulador!$A$19:$G$24,6,FALSE),IF(E46&lt;=Tabulador!$G$19,VLOOKUP(B46,Tabulador!$A$19:$G$24,7,FALSE),VLOOKUP(B46,Tabulador!$A$19:$G$24,7,FALSE))))))),0)</f>
        <v>0</v>
      </c>
      <c r="P46" s="2">
        <f t="shared" si="1"/>
        <v>0</v>
      </c>
      <c r="Q46" s="2" t="str">
        <f>IFERROR(VLOOKUP(F46,Tabulador!$A$3:$D$7,3,FALSE),"")</f>
        <v/>
      </c>
      <c r="S46" s="3" t="str">
        <f t="shared" si="2"/>
        <v/>
      </c>
    </row>
    <row r="47" spans="1:19" x14ac:dyDescent="0.2">
      <c r="A47" s="2" t="e">
        <f>IF('hora operarios'!#REF!=0,"",'hora operarios'!#REF!)</f>
        <v>#REF!</v>
      </c>
      <c r="B47" s="2" t="str">
        <f>IFERROR(VLOOKUP(A47,'hora operarios'!$A$1:$F$93,4,FALSE),"")</f>
        <v/>
      </c>
      <c r="C47" s="2" t="str">
        <f>IFERROR(VLOOKUP(A47,'hora operarios'!$A$1:$D$93,2,FALSE),"")</f>
        <v/>
      </c>
      <c r="D47" s="2" t="str">
        <f>IFERROR(VLOOKUP(Operador!A47,'hora operarios'!$A$1:$F$93,5,FALSE),"")</f>
        <v/>
      </c>
      <c r="E47" s="3" t="str">
        <f>IFERROR(VLOOKUP(A47,'hora operarios'!$A$1:$F$93,6,FALSE),"")</f>
        <v/>
      </c>
      <c r="F47" s="2" t="str">
        <f>IFERROR(VLOOKUP(G47,Tabulador!$B$27:$C$100,2,FALSE),"")</f>
        <v/>
      </c>
      <c r="G47" s="2" t="str">
        <f>IFERROR(VLOOKUP(A47,'hora operarios'!$A$1:$F$93,3,FALSE),"")</f>
        <v/>
      </c>
      <c r="H47" s="2" t="str">
        <f t="shared" si="3"/>
        <v/>
      </c>
      <c r="I47" s="3" t="str">
        <f>IFERROR(IF(E47&gt;=Tabulador!$D$3,Operador!E47+Operador!H47,Operador!E47),"")</f>
        <v/>
      </c>
      <c r="J47" s="4">
        <v>0</v>
      </c>
      <c r="K47" s="4">
        <v>0</v>
      </c>
      <c r="L47" s="4">
        <v>0</v>
      </c>
      <c r="M47" s="2" t="str">
        <f>IFERROR(VLOOKUP(F47,Tabulador!$A$3:$D$7,4,FALSE),"")</f>
        <v/>
      </c>
      <c r="N47" s="3">
        <f>IFERROR(IF(I47&gt;M47,(I47-M47)*(VLOOKUP(B47,Tabulador!$A$11:$B$17,2,FALSE)),0),0)</f>
        <v>0</v>
      </c>
      <c r="O47" s="2">
        <f>IFERROR(IF(E47&lt;=Tabulador!$B$19,0,IF(E47&lt;=Tabulador!$C$19,VLOOKUP(Operador!B47,Tabulador!$A$19:$G$24,3,FALSE),IF(E47&lt;=Tabulador!$D$19,VLOOKUP(B47,Tabulador!$A$19:$G$24,4,FALSE),IF(E47&lt;=Tabulador!$E$19,VLOOKUP(B47,Tabulador!$A$19:$G$24,5,FALSE),IF(E47&lt;=Tabulador!$F$19,VLOOKUP(B47,Tabulador!$A$19:$G$24,6,FALSE),IF(E47&lt;=Tabulador!$G$19,VLOOKUP(B47,Tabulador!$A$19:$G$24,7,FALSE),VLOOKUP(B47,Tabulador!$A$19:$G$24,7,FALSE))))))),0)</f>
        <v>0</v>
      </c>
      <c r="P47" s="2">
        <f t="shared" si="1"/>
        <v>0</v>
      </c>
      <c r="Q47" s="2" t="str">
        <f>IFERROR(VLOOKUP(F47,Tabulador!$A$3:$D$7,3,FALSE),"")</f>
        <v/>
      </c>
      <c r="S47" s="3" t="str">
        <f t="shared" si="2"/>
        <v/>
      </c>
    </row>
    <row r="48" spans="1:19" x14ac:dyDescent="0.2">
      <c r="A48" s="2" t="str">
        <f>IF('hora operarios'!A44=0,"",'hora operarios'!A44)</f>
        <v/>
      </c>
      <c r="B48" s="2" t="str">
        <f>IFERROR(VLOOKUP(A48,'hora operarios'!$A$1:$F$93,4,FALSE),"")</f>
        <v/>
      </c>
      <c r="C48" s="2" t="str">
        <f>IFERROR(VLOOKUP(A48,'hora operarios'!$A$1:$D$93,2,FALSE),"")</f>
        <v/>
      </c>
      <c r="D48" s="2" t="str">
        <f>IFERROR(VLOOKUP(Operador!A48,'hora operarios'!$A$1:$F$93,5,FALSE),"")</f>
        <v/>
      </c>
      <c r="E48" s="3" t="str">
        <f>IFERROR(VLOOKUP(A48,'hora operarios'!$A$1:$F$93,6,FALSE),"")</f>
        <v/>
      </c>
      <c r="F48" s="2" t="str">
        <f>IFERROR(VLOOKUP(G48,Tabulador!$B$27:$C$100,2,FALSE),"")</f>
        <v/>
      </c>
      <c r="G48" s="2" t="str">
        <f>IFERROR(VLOOKUP(A48,'hora operarios'!$A$1:$F$93,3,FALSE),"")</f>
        <v/>
      </c>
      <c r="H48" s="2" t="str">
        <f t="shared" si="3"/>
        <v/>
      </c>
      <c r="I48" s="3" t="str">
        <f>IFERROR(IF(E48&gt;=Tabulador!$D$3,Operador!E48+Operador!H48,Operador!E48),"")</f>
        <v/>
      </c>
      <c r="J48" s="4">
        <v>0</v>
      </c>
      <c r="K48" s="4">
        <v>0</v>
      </c>
      <c r="L48" s="4">
        <v>0</v>
      </c>
      <c r="M48" s="2" t="str">
        <f>IFERROR(VLOOKUP(F48,Tabulador!$A$3:$D$7,4,FALSE),"")</f>
        <v/>
      </c>
      <c r="N48" s="3">
        <f>IFERROR(IF(I48&gt;M48,(I48-M48)*(VLOOKUP(B48,Tabulador!$A$11:$B$17,2,FALSE)),0),0)</f>
        <v>0</v>
      </c>
      <c r="O48" s="2">
        <f>IFERROR(IF(E48&lt;=Tabulador!$B$19,0,IF(E48&lt;=Tabulador!$C$19,VLOOKUP(Operador!B48,Tabulador!$A$19:$G$24,3,FALSE),IF(E48&lt;=Tabulador!$D$19,VLOOKUP(B48,Tabulador!$A$19:$G$24,4,FALSE),IF(E48&lt;=Tabulador!$E$19,VLOOKUP(B48,Tabulador!$A$19:$G$24,5,FALSE),IF(E48&lt;=Tabulador!$F$19,VLOOKUP(B48,Tabulador!$A$19:$G$24,6,FALSE),IF(E48&lt;=Tabulador!$G$19,VLOOKUP(B48,Tabulador!$A$19:$G$24,7,FALSE),VLOOKUP(B48,Tabulador!$A$19:$G$24,7,FALSE))))))),0)</f>
        <v>0</v>
      </c>
      <c r="P48" s="2">
        <f t="shared" si="1"/>
        <v>0</v>
      </c>
      <c r="Q48" s="2" t="str">
        <f>IFERROR(VLOOKUP(F48,Tabulador!$A$3:$D$7,3,FALSE),"")</f>
        <v/>
      </c>
      <c r="S48" s="3" t="str">
        <f t="shared" si="2"/>
        <v/>
      </c>
    </row>
    <row r="49" spans="1:19" x14ac:dyDescent="0.2">
      <c r="A49" s="2" t="str">
        <f>IF('hora operarios'!A45=0,"",'hora operarios'!A45)</f>
        <v/>
      </c>
      <c r="B49" s="2" t="str">
        <f>IFERROR(VLOOKUP(A49,'hora operarios'!$A$1:$F$93,4,FALSE),"")</f>
        <v/>
      </c>
      <c r="C49" s="2" t="str">
        <f>IFERROR(VLOOKUP(A49,'hora operarios'!$A$1:$D$93,2,FALSE),"")</f>
        <v/>
      </c>
      <c r="D49" s="2" t="str">
        <f>IFERROR(VLOOKUP(Operador!A49,'hora operarios'!$A$1:$F$93,5,FALSE),"")</f>
        <v/>
      </c>
      <c r="E49" s="3" t="str">
        <f>IFERROR(VLOOKUP(A49,'hora operarios'!$A$1:$F$93,6,FALSE),"")</f>
        <v/>
      </c>
      <c r="F49" s="2" t="str">
        <f>IFERROR(VLOOKUP(G49,Tabulador!$B$27:$C$100,2,FALSE),"")</f>
        <v/>
      </c>
      <c r="G49" s="2" t="str">
        <f>IFERROR(VLOOKUP(A49,'hora operarios'!$A$1:$F$93,3,FALSE),"")</f>
        <v/>
      </c>
      <c r="H49" s="2" t="str">
        <f t="shared" si="3"/>
        <v/>
      </c>
      <c r="I49" s="3" t="str">
        <f>IFERROR(IF(E49&gt;=Tabulador!$D$3,Operador!E49+Operador!H49,Operador!E49),"")</f>
        <v/>
      </c>
      <c r="J49" s="4">
        <v>0</v>
      </c>
      <c r="K49" s="4">
        <v>0</v>
      </c>
      <c r="L49" s="4">
        <v>0</v>
      </c>
      <c r="M49" s="2" t="str">
        <f>IFERROR(VLOOKUP(F49,Tabulador!$A$3:$D$7,4,FALSE),"")</f>
        <v/>
      </c>
      <c r="N49" s="3">
        <f>IFERROR(IF(I49&gt;M49,(I49-M49)*(VLOOKUP(B49,Tabulador!$A$11:$B$17,2,FALSE)),0),0)</f>
        <v>0</v>
      </c>
      <c r="O49" s="2">
        <f>IFERROR(IF(E49&lt;=Tabulador!$B$19,0,IF(E49&lt;=Tabulador!$C$19,VLOOKUP(Operador!B49,Tabulador!$A$19:$G$24,3,FALSE),IF(E49&lt;=Tabulador!$D$19,VLOOKUP(B49,Tabulador!$A$19:$G$24,4,FALSE),IF(E49&lt;=Tabulador!$E$19,VLOOKUP(B49,Tabulador!$A$19:$G$24,5,FALSE),IF(E49&lt;=Tabulador!$F$19,VLOOKUP(B49,Tabulador!$A$19:$G$24,6,FALSE),IF(E49&lt;=Tabulador!$G$19,VLOOKUP(B49,Tabulador!$A$19:$G$24,7,FALSE),VLOOKUP(B49,Tabulador!$A$19:$G$24,7,FALSE))))))),0)</f>
        <v>0</v>
      </c>
      <c r="P49" s="2">
        <f t="shared" si="1"/>
        <v>0</v>
      </c>
      <c r="Q49" s="2" t="str">
        <f>IFERROR(VLOOKUP(F49,Tabulador!$A$3:$D$7,3,FALSE),"")</f>
        <v/>
      </c>
      <c r="S49" s="3" t="str">
        <f t="shared" si="2"/>
        <v/>
      </c>
    </row>
    <row r="50" spans="1:19" x14ac:dyDescent="0.2">
      <c r="A50" s="2" t="str">
        <f>IF('hora operarios'!A46=0,"",'hora operarios'!A46)</f>
        <v/>
      </c>
      <c r="B50" s="2" t="str">
        <f>IFERROR(VLOOKUP(A50,'hora operarios'!$A$1:$F$93,4,FALSE),"")</f>
        <v/>
      </c>
      <c r="C50" s="2" t="str">
        <f>IFERROR(VLOOKUP(A50,'hora operarios'!$A$1:$D$93,2,FALSE),"")</f>
        <v/>
      </c>
      <c r="D50" s="2" t="str">
        <f>IFERROR(VLOOKUP(Operador!A50,'hora operarios'!$A$1:$F$93,5,FALSE),"")</f>
        <v/>
      </c>
      <c r="E50" s="3" t="str">
        <f>IFERROR(VLOOKUP(A50,'hora operarios'!$A$1:$F$93,6,FALSE),"")</f>
        <v/>
      </c>
      <c r="F50" s="2" t="str">
        <f>IFERROR(VLOOKUP(G50,Tabulador!$B$27:$C$100,2,FALSE),"")</f>
        <v/>
      </c>
      <c r="G50" s="2" t="str">
        <f>IFERROR(VLOOKUP(A50,'hora operarios'!$A$1:$F$93,3,FALSE),"")</f>
        <v/>
      </c>
      <c r="H50" s="2" t="str">
        <f t="shared" si="3"/>
        <v/>
      </c>
      <c r="I50" s="3" t="str">
        <f>IFERROR(IF(E50&gt;=Tabulador!$D$3,Operador!E50+Operador!H50,Operador!E50),"")</f>
        <v/>
      </c>
      <c r="J50" s="4">
        <v>0</v>
      </c>
      <c r="K50" s="4">
        <v>0</v>
      </c>
      <c r="L50" s="4">
        <v>0</v>
      </c>
      <c r="M50" s="2" t="str">
        <f>IFERROR(VLOOKUP(F50,Tabulador!$A$3:$D$7,4,FALSE),"")</f>
        <v/>
      </c>
      <c r="N50" s="3">
        <f>IFERROR(IF(I50&gt;M50,(I50-M50)*(VLOOKUP(B50,Tabulador!$A$11:$B$17,2,FALSE)),0),0)</f>
        <v>0</v>
      </c>
      <c r="O50" s="2">
        <f>IFERROR(IF(E50&lt;=Tabulador!$B$19,0,IF(E50&lt;=Tabulador!$C$19,VLOOKUP(Operador!B50,Tabulador!$A$19:$G$24,3,FALSE),IF(E50&lt;=Tabulador!$D$19,VLOOKUP(B50,Tabulador!$A$19:$G$24,4,FALSE),IF(E50&lt;=Tabulador!$E$19,VLOOKUP(B50,Tabulador!$A$19:$G$24,5,FALSE),IF(E50&lt;=Tabulador!$F$19,VLOOKUP(B50,Tabulador!$A$19:$G$24,6,FALSE),IF(E50&lt;=Tabulador!$G$19,VLOOKUP(B50,Tabulador!$A$19:$G$24,7,FALSE),VLOOKUP(B50,Tabulador!$A$19:$G$24,7,FALSE))))))),0)</f>
        <v>0</v>
      </c>
      <c r="P50" s="2">
        <f t="shared" si="1"/>
        <v>0</v>
      </c>
      <c r="Q50" s="2" t="str">
        <f>IFERROR(VLOOKUP(F50,Tabulador!$A$3:$D$7,3,FALSE),"")</f>
        <v/>
      </c>
      <c r="S50" s="3" t="str">
        <f t="shared" si="2"/>
        <v/>
      </c>
    </row>
    <row r="51" spans="1:19" x14ac:dyDescent="0.2">
      <c r="A51" s="2" t="str">
        <f>IF('hora operarios'!A47=0,"",'hora operarios'!A47)</f>
        <v/>
      </c>
      <c r="B51" s="2" t="str">
        <f>IFERROR(VLOOKUP(A51,'hora operarios'!$A$1:$F$93,4,FALSE),"")</f>
        <v/>
      </c>
      <c r="C51" s="2" t="str">
        <f>IFERROR(VLOOKUP(A51,'hora operarios'!$A$1:$D$93,2,FALSE),"")</f>
        <v/>
      </c>
      <c r="D51" s="2" t="str">
        <f>IFERROR(VLOOKUP(Operador!A51,'hora operarios'!$A$1:$F$93,5,FALSE),"")</f>
        <v/>
      </c>
      <c r="E51" s="3" t="str">
        <f>IFERROR(VLOOKUP(A51,'hora operarios'!$A$1:$F$93,6,FALSE),"")</f>
        <v/>
      </c>
      <c r="F51" s="2" t="str">
        <f>IFERROR(VLOOKUP(G51,Tabulador!$B$27:$C$100,2,FALSE),"")</f>
        <v/>
      </c>
      <c r="G51" s="2" t="str">
        <f>IFERROR(VLOOKUP(A51,'hora operarios'!$A$1:$F$93,3,FALSE),"")</f>
        <v/>
      </c>
      <c r="H51" s="2" t="str">
        <f t="shared" si="3"/>
        <v/>
      </c>
      <c r="I51" s="3" t="str">
        <f>IFERROR(IF(E51&gt;=Tabulador!$D$3,Operador!E51+Operador!H51,Operador!E51),"")</f>
        <v/>
      </c>
      <c r="J51" s="4">
        <v>0</v>
      </c>
      <c r="K51" s="4">
        <v>0</v>
      </c>
      <c r="L51" s="4">
        <v>0</v>
      </c>
      <c r="M51" s="2" t="str">
        <f>IFERROR(VLOOKUP(F51,Tabulador!$A$3:$D$7,4,FALSE),"")</f>
        <v/>
      </c>
      <c r="N51" s="3">
        <f>IFERROR(IF(I51&gt;M51,(I51-M51)*(VLOOKUP(B51,Tabulador!$A$11:$B$17,2,FALSE)),0),0)</f>
        <v>0</v>
      </c>
      <c r="O51" s="2">
        <f>IFERROR(IF(E51&lt;=Tabulador!$B$19,0,IF(E51&lt;=Tabulador!$C$19,VLOOKUP(Operador!B51,Tabulador!$A$19:$G$24,3,FALSE),IF(E51&lt;=Tabulador!$D$19,VLOOKUP(B51,Tabulador!$A$19:$G$24,4,FALSE),IF(E51&lt;=Tabulador!$E$19,VLOOKUP(B51,Tabulador!$A$19:$G$24,5,FALSE),IF(E51&lt;=Tabulador!$F$19,VLOOKUP(B51,Tabulador!$A$19:$G$24,6,FALSE),IF(E51&lt;=Tabulador!$G$19,VLOOKUP(B51,Tabulador!$A$19:$G$24,7,FALSE),VLOOKUP(B51,Tabulador!$A$19:$G$24,7,FALSE))))))),0)</f>
        <v>0</v>
      </c>
      <c r="P51" s="2">
        <f t="shared" si="1"/>
        <v>0</v>
      </c>
      <c r="Q51" s="2" t="str">
        <f>IFERROR(VLOOKUP(F51,Tabulador!$A$3:$D$7,3,FALSE),"")</f>
        <v/>
      </c>
      <c r="S51" s="3" t="str">
        <f t="shared" si="2"/>
        <v/>
      </c>
    </row>
    <row r="52" spans="1:19" x14ac:dyDescent="0.2">
      <c r="A52" s="2" t="str">
        <f>IF('hora operarios'!A48=0,"",'hora operarios'!A48)</f>
        <v/>
      </c>
      <c r="B52" s="2" t="str">
        <f>IFERROR(VLOOKUP(A52,'hora operarios'!$A$1:$F$93,4,FALSE),"")</f>
        <v/>
      </c>
      <c r="C52" s="2" t="str">
        <f>IFERROR(VLOOKUP(A52,'hora operarios'!$A$1:$D$93,2,FALSE),"")</f>
        <v/>
      </c>
      <c r="D52" s="2" t="str">
        <f>IFERROR(VLOOKUP(Operador!A52,'hora operarios'!$A$1:$F$93,5,FALSE),"")</f>
        <v/>
      </c>
      <c r="E52" s="3" t="str">
        <f>IFERROR(VLOOKUP(A52,'hora operarios'!$A$1:$F$93,6,FALSE),"")</f>
        <v/>
      </c>
      <c r="F52" s="2" t="str">
        <f>IFERROR(VLOOKUP(G52,Tabulador!$B$27:$C$100,2,FALSE),"")</f>
        <v/>
      </c>
      <c r="G52" s="2" t="str">
        <f>IFERROR(VLOOKUP(A52,'hora operarios'!$A$1:$F$93,3,FALSE),"")</f>
        <v/>
      </c>
      <c r="H52" s="2" t="str">
        <f t="shared" si="3"/>
        <v/>
      </c>
      <c r="I52" s="3" t="str">
        <f>IFERROR(IF(E52&gt;=Tabulador!$D$3,Operador!E52+Operador!H52,Operador!E52),"")</f>
        <v/>
      </c>
      <c r="J52" s="4">
        <v>0</v>
      </c>
      <c r="K52" s="4">
        <v>0</v>
      </c>
      <c r="L52" s="4">
        <v>0</v>
      </c>
      <c r="M52" s="2" t="str">
        <f>IFERROR(VLOOKUP(F52,Tabulador!$A$3:$D$7,4,FALSE),"")</f>
        <v/>
      </c>
      <c r="N52" s="3">
        <f>IFERROR(IF(I52&gt;M52,(I52-M52)*(VLOOKUP(B52,Tabulador!$A$11:$B$17,2,FALSE)),0),0)</f>
        <v>0</v>
      </c>
      <c r="O52" s="2">
        <f>IFERROR(IF(E52&lt;=Tabulador!$B$19,0,IF(E52&lt;=Tabulador!$C$19,VLOOKUP(Operador!B52,Tabulador!$A$19:$G$24,3,FALSE),IF(E52&lt;=Tabulador!$D$19,VLOOKUP(B52,Tabulador!$A$19:$G$24,4,FALSE),IF(E52&lt;=Tabulador!$E$19,VLOOKUP(B52,Tabulador!$A$19:$G$24,5,FALSE),IF(E52&lt;=Tabulador!$F$19,VLOOKUP(B52,Tabulador!$A$19:$G$24,6,FALSE),IF(E52&lt;=Tabulador!$G$19,VLOOKUP(B52,Tabulador!$A$19:$G$24,7,FALSE),VLOOKUP(B52,Tabulador!$A$19:$G$24,7,FALSE))))))),0)</f>
        <v>0</v>
      </c>
      <c r="P52" s="2">
        <f t="shared" si="1"/>
        <v>0</v>
      </c>
      <c r="Q52" s="2" t="str">
        <f>IFERROR(VLOOKUP(F52,Tabulador!$A$3:$D$7,3,FALSE),"")</f>
        <v/>
      </c>
      <c r="S52" s="3" t="str">
        <f t="shared" si="2"/>
        <v/>
      </c>
    </row>
    <row r="53" spans="1:19" x14ac:dyDescent="0.2">
      <c r="A53" s="2" t="str">
        <f>IF('hora operarios'!A49=0,"",'hora operarios'!A49)</f>
        <v/>
      </c>
      <c r="B53" s="2" t="str">
        <f>IFERROR(VLOOKUP(A53,'hora operarios'!$A$1:$F$93,4,FALSE),"")</f>
        <v/>
      </c>
      <c r="C53" s="2" t="str">
        <f>IFERROR(VLOOKUP(A53,'hora operarios'!$A$1:$D$93,2,FALSE),"")</f>
        <v/>
      </c>
      <c r="D53" s="2" t="str">
        <f>IFERROR(VLOOKUP(Operador!A53,'hora operarios'!$A$1:$F$93,5,FALSE),"")</f>
        <v/>
      </c>
      <c r="E53" s="3" t="str">
        <f>IFERROR(VLOOKUP(A53,'hora operarios'!$A$1:$F$93,6,FALSE),"")</f>
        <v/>
      </c>
      <c r="F53" s="2" t="str">
        <f>IFERROR(VLOOKUP(G53,Tabulador!$B$27:$C$100,2,FALSE),"")</f>
        <v/>
      </c>
      <c r="G53" s="2" t="str">
        <f>IFERROR(VLOOKUP(A53,'hora operarios'!$A$1:$F$93,3,FALSE),"")</f>
        <v/>
      </c>
      <c r="H53" s="2" t="str">
        <f t="shared" si="3"/>
        <v/>
      </c>
      <c r="I53" s="3" t="str">
        <f>IFERROR(IF(E53&gt;=Tabulador!$D$3,Operador!E53+Operador!H53,Operador!E53),"")</f>
        <v/>
      </c>
      <c r="J53" s="4">
        <v>0</v>
      </c>
      <c r="K53" s="4">
        <v>0</v>
      </c>
      <c r="L53" s="4">
        <v>0</v>
      </c>
      <c r="M53" s="2" t="str">
        <f>IFERROR(VLOOKUP(F53,Tabulador!$A$3:$D$7,4,FALSE),"")</f>
        <v/>
      </c>
      <c r="N53" s="3">
        <f>IFERROR(IF(I53&gt;M53,(I53-M53)*(VLOOKUP(B53,Tabulador!$A$11:$B$17,2,FALSE)),0),0)</f>
        <v>0</v>
      </c>
      <c r="O53" s="2">
        <f>IFERROR(IF(E53&lt;=Tabulador!$B$19,0,IF(E53&lt;=Tabulador!$C$19,VLOOKUP(Operador!B53,Tabulador!$A$19:$G$24,3,FALSE),IF(E53&lt;=Tabulador!$D$19,VLOOKUP(B53,Tabulador!$A$19:$G$24,4,FALSE),IF(E53&lt;=Tabulador!$E$19,VLOOKUP(B53,Tabulador!$A$19:$G$24,5,FALSE),IF(E53&lt;=Tabulador!$F$19,VLOOKUP(B53,Tabulador!$A$19:$G$24,6,FALSE),IF(E53&lt;=Tabulador!$G$19,VLOOKUP(B53,Tabulador!$A$19:$G$24,7,FALSE),VLOOKUP(B53,Tabulador!$A$19:$G$24,7,FALSE))))))),0)</f>
        <v>0</v>
      </c>
      <c r="P53" s="2">
        <f t="shared" si="1"/>
        <v>0</v>
      </c>
      <c r="Q53" s="2" t="str">
        <f>IFERROR(VLOOKUP(F53,Tabulador!$A$3:$D$7,3,FALSE),"")</f>
        <v/>
      </c>
      <c r="S53" s="3" t="str">
        <f t="shared" si="2"/>
        <v/>
      </c>
    </row>
    <row r="54" spans="1:19" x14ac:dyDescent="0.2">
      <c r="A54" s="2" t="str">
        <f>IF('hora operarios'!A50=0,"",'hora operarios'!A50)</f>
        <v/>
      </c>
      <c r="B54" s="2" t="str">
        <f>IFERROR(VLOOKUP(A54,'hora operarios'!$A$1:$F$93,4,FALSE),"")</f>
        <v/>
      </c>
      <c r="C54" s="2" t="str">
        <f>IFERROR(VLOOKUP(A54,'hora operarios'!$A$1:$D$93,2,FALSE),"")</f>
        <v/>
      </c>
      <c r="D54" s="2" t="str">
        <f>IFERROR(VLOOKUP(Operador!A54,'hora operarios'!$A$1:$F$93,5,FALSE),"")</f>
        <v/>
      </c>
      <c r="E54" s="3" t="str">
        <f>IFERROR(VLOOKUP(A54,'hora operarios'!$A$1:$F$93,6,FALSE),"")</f>
        <v/>
      </c>
      <c r="F54" s="2" t="str">
        <f>IFERROR(VLOOKUP(G54,Tabulador!$B$27:$C$100,2,FALSE),"")</f>
        <v/>
      </c>
      <c r="G54" s="2" t="str">
        <f>IFERROR(VLOOKUP(A54,'hora operarios'!$A$1:$F$93,3,FALSE),"")</f>
        <v/>
      </c>
      <c r="H54" s="2" t="str">
        <f t="shared" si="3"/>
        <v/>
      </c>
      <c r="I54" s="3" t="str">
        <f>IFERROR(IF(E54&gt;=Tabulador!$D$3,Operador!E54+Operador!H54,Operador!E54),"")</f>
        <v/>
      </c>
      <c r="J54" s="4">
        <v>0</v>
      </c>
      <c r="K54" s="4">
        <v>0</v>
      </c>
      <c r="L54" s="4">
        <v>0</v>
      </c>
      <c r="M54" s="2" t="str">
        <f>IFERROR(VLOOKUP(F54,Tabulador!$A$3:$D$7,4,FALSE),"")</f>
        <v/>
      </c>
      <c r="N54" s="3">
        <f>IFERROR(IF(I54&gt;M54,(I54-M54)*(VLOOKUP(B54,Tabulador!$A$11:$B$17,2,FALSE)),0),0)</f>
        <v>0</v>
      </c>
      <c r="O54" s="2">
        <f>IFERROR(IF(E54&lt;=Tabulador!$B$19,0,IF(E54&lt;=Tabulador!$C$19,VLOOKUP(Operador!B54,Tabulador!$A$19:$G$24,3,FALSE),IF(E54&lt;=Tabulador!$D$19,VLOOKUP(B54,Tabulador!$A$19:$G$24,4,FALSE),IF(E54&lt;=Tabulador!$E$19,VLOOKUP(B54,Tabulador!$A$19:$G$24,5,FALSE),IF(E54&lt;=Tabulador!$F$19,VLOOKUP(B54,Tabulador!$A$19:$G$24,6,FALSE),IF(E54&lt;=Tabulador!$G$19,VLOOKUP(B54,Tabulador!$A$19:$G$24,7,FALSE),VLOOKUP(B54,Tabulador!$A$19:$G$24,7,FALSE))))))),0)</f>
        <v>0</v>
      </c>
      <c r="P54" s="2">
        <f t="shared" si="1"/>
        <v>0</v>
      </c>
      <c r="Q54" s="2" t="str">
        <f>IFERROR(VLOOKUP(F54,Tabulador!$A$3:$D$7,3,FALSE),"")</f>
        <v/>
      </c>
      <c r="S54" s="3" t="str">
        <f t="shared" si="2"/>
        <v/>
      </c>
    </row>
    <row r="55" spans="1:19" x14ac:dyDescent="0.2">
      <c r="A55" s="2" t="str">
        <f>IF('hora operarios'!A51=0,"",'hora operarios'!A51)</f>
        <v/>
      </c>
      <c r="B55" s="2" t="str">
        <f>IFERROR(VLOOKUP(A55,'hora operarios'!$A$1:$F$93,4,FALSE),"")</f>
        <v/>
      </c>
      <c r="C55" s="2" t="str">
        <f>IFERROR(VLOOKUP(A55,'hora operarios'!$A$1:$D$93,2,FALSE),"")</f>
        <v/>
      </c>
      <c r="D55" s="2" t="str">
        <f>IFERROR(VLOOKUP(Operador!A55,'hora operarios'!$A$1:$F$93,5,FALSE),"")</f>
        <v/>
      </c>
      <c r="E55" s="3" t="str">
        <f>IFERROR(VLOOKUP(A55,'hora operarios'!$A$1:$F$93,6,FALSE),"")</f>
        <v/>
      </c>
      <c r="F55" s="2" t="str">
        <f>IFERROR(VLOOKUP(G55,Tabulador!$B$27:$C$100,2,FALSE),"")</f>
        <v/>
      </c>
      <c r="G55" s="2" t="str">
        <f>IFERROR(VLOOKUP(A55,'hora operarios'!$A$1:$F$93,3,FALSE),"")</f>
        <v/>
      </c>
      <c r="H55" s="2" t="str">
        <f t="shared" si="3"/>
        <v/>
      </c>
      <c r="I55" s="3" t="str">
        <f>IFERROR(IF(E55&gt;=Tabulador!$D$3,Operador!E55+Operador!H55,Operador!E55),"")</f>
        <v/>
      </c>
      <c r="J55" s="4">
        <v>0</v>
      </c>
      <c r="K55" s="4">
        <v>0</v>
      </c>
      <c r="L55" s="4">
        <v>0</v>
      </c>
      <c r="M55" s="2" t="str">
        <f>IFERROR(VLOOKUP(F55,Tabulador!$A$3:$D$7,4,FALSE),"")</f>
        <v/>
      </c>
      <c r="N55" s="3">
        <f>IFERROR(IF(I55&gt;M55,(I55-M55)*(VLOOKUP(B55,Tabulador!$A$11:$B$17,2,FALSE)),0),0)</f>
        <v>0</v>
      </c>
      <c r="O55" s="2">
        <f>IFERROR(IF(E55&lt;=Tabulador!$B$19,0,IF(E55&lt;=Tabulador!$C$19,VLOOKUP(Operador!B55,Tabulador!$A$19:$G$24,3,FALSE),IF(E55&lt;=Tabulador!$D$19,VLOOKUP(B55,Tabulador!$A$19:$G$24,4,FALSE),IF(E55&lt;=Tabulador!$E$19,VLOOKUP(B55,Tabulador!$A$19:$G$24,5,FALSE),IF(E55&lt;=Tabulador!$F$19,VLOOKUP(B55,Tabulador!$A$19:$G$24,6,FALSE),IF(E55&lt;=Tabulador!$G$19,VLOOKUP(B55,Tabulador!$A$19:$G$24,7,FALSE),VLOOKUP(B55,Tabulador!$A$19:$G$24,7,FALSE))))))),0)</f>
        <v>0</v>
      </c>
      <c r="P55" s="2">
        <f t="shared" si="1"/>
        <v>0</v>
      </c>
      <c r="Q55" s="2" t="str">
        <f>IFERROR(VLOOKUP(F55,Tabulador!$A$3:$D$7,3,FALSE),"")</f>
        <v/>
      </c>
      <c r="S55" s="3" t="str">
        <f t="shared" si="2"/>
        <v/>
      </c>
    </row>
    <row r="56" spans="1:19" x14ac:dyDescent="0.2">
      <c r="A56" s="2" t="str">
        <f>IF('hora operarios'!A52=0,"",'hora operarios'!A52)</f>
        <v/>
      </c>
      <c r="B56" s="2" t="str">
        <f>IFERROR(VLOOKUP(A56,'hora operarios'!$A$1:$F$93,4,FALSE),"")</f>
        <v/>
      </c>
      <c r="C56" s="2" t="str">
        <f>IFERROR(VLOOKUP(A56,'hora operarios'!$A$1:$D$93,2,FALSE),"")</f>
        <v/>
      </c>
      <c r="D56" s="2" t="str">
        <f>IFERROR(VLOOKUP(Operador!A56,'hora operarios'!$A$1:$F$93,5,FALSE),"")</f>
        <v/>
      </c>
      <c r="E56" s="3" t="str">
        <f>IFERROR(VLOOKUP(A56,'hora operarios'!$A$1:$F$93,6,FALSE),"")</f>
        <v/>
      </c>
      <c r="F56" s="2" t="str">
        <f>IFERROR(VLOOKUP(G56,Tabulador!$B$27:$C$100,2,FALSE),"")</f>
        <v/>
      </c>
      <c r="G56" s="2" t="str">
        <f>IFERROR(VLOOKUP(A56,'hora operarios'!$A$1:$F$93,3,FALSE),"")</f>
        <v/>
      </c>
      <c r="H56" s="2" t="str">
        <f t="shared" si="3"/>
        <v/>
      </c>
      <c r="I56" s="3" t="str">
        <f>IFERROR(IF(E56&gt;=Tabulador!$D$3,Operador!E56+Operador!H56,Operador!E56),"")</f>
        <v/>
      </c>
      <c r="J56" s="4">
        <v>0</v>
      </c>
      <c r="K56" s="4">
        <v>0</v>
      </c>
      <c r="L56" s="4">
        <v>0</v>
      </c>
      <c r="M56" s="2" t="str">
        <f>IFERROR(VLOOKUP(F56,Tabulador!$A$3:$D$7,4,FALSE),"")</f>
        <v/>
      </c>
      <c r="N56" s="3">
        <f>IFERROR(IF(I56&gt;M56,(I56-M56)*(VLOOKUP(B56,Tabulador!$A$11:$B$17,2,FALSE)),0),0)</f>
        <v>0</v>
      </c>
      <c r="O56" s="2">
        <f>IFERROR(IF(E56&lt;=Tabulador!$B$19,0,IF(E56&lt;=Tabulador!$C$19,VLOOKUP(Operador!B56,Tabulador!$A$19:$G$24,3,FALSE),IF(E56&lt;=Tabulador!$D$19,VLOOKUP(B56,Tabulador!$A$19:$G$24,4,FALSE),IF(E56&lt;=Tabulador!$E$19,VLOOKUP(B56,Tabulador!$A$19:$G$24,5,FALSE),IF(E56&lt;=Tabulador!$F$19,VLOOKUP(B56,Tabulador!$A$19:$G$24,6,FALSE),IF(E56&lt;=Tabulador!$G$19,VLOOKUP(B56,Tabulador!$A$19:$G$24,7,FALSE),VLOOKUP(B56,Tabulador!$A$19:$G$24,7,FALSE))))))),0)</f>
        <v>0</v>
      </c>
      <c r="P56" s="2">
        <f t="shared" si="1"/>
        <v>0</v>
      </c>
      <c r="Q56" s="2" t="str">
        <f>IFERROR(VLOOKUP(F56,Tabulador!$A$3:$D$7,3,FALSE),"")</f>
        <v/>
      </c>
      <c r="S56" s="3" t="str">
        <f t="shared" si="2"/>
        <v/>
      </c>
    </row>
    <row r="57" spans="1:19" x14ac:dyDescent="0.2">
      <c r="A57" s="2" t="str">
        <f>IF('hora operarios'!A53=0,"",'hora operarios'!A53)</f>
        <v/>
      </c>
      <c r="B57" s="2" t="str">
        <f>IFERROR(VLOOKUP(A57,'hora operarios'!$A$1:$F$93,4,FALSE),"")</f>
        <v/>
      </c>
      <c r="C57" s="2" t="str">
        <f>IFERROR(VLOOKUP(A57,'hora operarios'!$A$1:$D$93,2,FALSE),"")</f>
        <v/>
      </c>
      <c r="D57" s="2" t="str">
        <f>IFERROR(VLOOKUP(Operador!A57,'hora operarios'!$A$1:$F$93,5,FALSE),"")</f>
        <v/>
      </c>
      <c r="E57" s="3" t="str">
        <f>IFERROR(VLOOKUP(A57,'hora operarios'!$A$1:$F$93,6,FALSE),"")</f>
        <v/>
      </c>
      <c r="F57" s="2" t="str">
        <f>IFERROR(VLOOKUP(G57,Tabulador!$B$27:$C$100,2,FALSE),"")</f>
        <v/>
      </c>
      <c r="G57" s="2" t="str">
        <f>IFERROR(VLOOKUP(A57,'hora operarios'!$A$1:$F$93,3,FALSE),"")</f>
        <v/>
      </c>
      <c r="H57" s="2" t="str">
        <f t="shared" si="3"/>
        <v/>
      </c>
      <c r="I57" s="3" t="str">
        <f>IFERROR(IF(E57&gt;=Tabulador!$D$3,Operador!E57+Operador!H57,Operador!E57),"")</f>
        <v/>
      </c>
      <c r="J57" s="4">
        <v>0</v>
      </c>
      <c r="K57" s="4">
        <v>0</v>
      </c>
      <c r="L57" s="4">
        <v>0</v>
      </c>
      <c r="M57" s="2" t="str">
        <f>IFERROR(VLOOKUP(F57,Tabulador!$A$3:$D$7,4,FALSE),"")</f>
        <v/>
      </c>
      <c r="N57" s="3">
        <f>IFERROR(IF(I57&gt;M57,(I57-M57)*(VLOOKUP(B57,Tabulador!$A$11:$B$17,2,FALSE)),0),0)</f>
        <v>0</v>
      </c>
      <c r="O57" s="2">
        <f>IFERROR(IF(E57&lt;=Tabulador!$B$19,0,IF(E57&lt;=Tabulador!$C$19,VLOOKUP(Operador!B57,Tabulador!$A$19:$G$24,3,FALSE),IF(E57&lt;=Tabulador!$D$19,VLOOKUP(B57,Tabulador!$A$19:$G$24,4,FALSE),IF(E57&lt;=Tabulador!$E$19,VLOOKUP(B57,Tabulador!$A$19:$G$24,5,FALSE),IF(E57&lt;=Tabulador!$F$19,VLOOKUP(B57,Tabulador!$A$19:$G$24,6,FALSE),IF(E57&lt;=Tabulador!$G$19,VLOOKUP(B57,Tabulador!$A$19:$G$24,7,FALSE),VLOOKUP(B57,Tabulador!$A$19:$G$24,7,FALSE))))))),0)</f>
        <v>0</v>
      </c>
      <c r="P57" s="2">
        <f t="shared" si="1"/>
        <v>0</v>
      </c>
      <c r="Q57" s="2" t="str">
        <f>IFERROR(VLOOKUP(F57,Tabulador!$A$3:$D$7,3,FALSE),"")</f>
        <v/>
      </c>
      <c r="S57" s="3" t="str">
        <f t="shared" si="2"/>
        <v/>
      </c>
    </row>
    <row r="58" spans="1:19" x14ac:dyDescent="0.2">
      <c r="A58" s="2" t="str">
        <f>IF('hora operarios'!A54=0,"",'hora operarios'!A54)</f>
        <v/>
      </c>
      <c r="B58" s="2" t="str">
        <f>IFERROR(VLOOKUP(A58,'hora operarios'!$A$1:$F$93,4,FALSE),"")</f>
        <v/>
      </c>
      <c r="C58" s="2" t="str">
        <f>IFERROR(VLOOKUP(A58,'hora operarios'!$A$1:$D$93,2,FALSE),"")</f>
        <v/>
      </c>
      <c r="D58" s="2" t="str">
        <f>IFERROR(VLOOKUP(Operador!A58,'hora operarios'!$A$1:$F$93,5,FALSE),"")</f>
        <v/>
      </c>
      <c r="E58" s="3" t="str">
        <f>IFERROR(VLOOKUP(A58,'hora operarios'!$A$1:$F$93,6,FALSE),"")</f>
        <v/>
      </c>
      <c r="F58" s="2" t="str">
        <f>IFERROR(VLOOKUP(G58,Tabulador!$B$27:$C$100,2,FALSE),"")</f>
        <v/>
      </c>
      <c r="G58" s="2" t="str">
        <f>IFERROR(VLOOKUP(A58,'hora operarios'!$A$1:$F$93,3,FALSE),"")</f>
        <v/>
      </c>
      <c r="H58" s="2" t="str">
        <f t="shared" si="3"/>
        <v/>
      </c>
      <c r="I58" s="3" t="str">
        <f>IFERROR(IF(E58&gt;=Tabulador!$D$3,Operador!E58+Operador!H58,Operador!E58),"")</f>
        <v/>
      </c>
      <c r="J58" s="4">
        <v>0</v>
      </c>
      <c r="K58" s="4">
        <v>0</v>
      </c>
      <c r="L58" s="4">
        <v>0</v>
      </c>
      <c r="M58" s="2" t="str">
        <f>IFERROR(VLOOKUP(F58,Tabulador!$A$3:$D$7,4,FALSE),"")</f>
        <v/>
      </c>
      <c r="N58" s="3">
        <f>IFERROR(IF(I58&gt;M58,(I58-M58)*(VLOOKUP(B58,Tabulador!$A$11:$B$17,2,FALSE)),0),0)</f>
        <v>0</v>
      </c>
      <c r="O58" s="2">
        <f>IFERROR(IF(E58&lt;=Tabulador!$B$19,0,IF(E58&lt;=Tabulador!$C$19,VLOOKUP(Operador!B58,Tabulador!$A$19:$G$24,3,FALSE),IF(E58&lt;=Tabulador!$D$19,VLOOKUP(B58,Tabulador!$A$19:$G$24,4,FALSE),IF(E58&lt;=Tabulador!$E$19,VLOOKUP(B58,Tabulador!$A$19:$G$24,5,FALSE),IF(E58&lt;=Tabulador!$F$19,VLOOKUP(B58,Tabulador!$A$19:$G$24,6,FALSE),IF(E58&lt;=Tabulador!$G$19,VLOOKUP(B58,Tabulador!$A$19:$G$24,7,FALSE),VLOOKUP(B58,Tabulador!$A$19:$G$24,7,FALSE))))))),0)</f>
        <v>0</v>
      </c>
      <c r="P58" s="2">
        <f t="shared" si="1"/>
        <v>0</v>
      </c>
      <c r="Q58" s="2" t="str">
        <f>IFERROR(VLOOKUP(F58,Tabulador!$A$3:$D$7,3,FALSE),"")</f>
        <v/>
      </c>
      <c r="S58" s="3" t="str">
        <f t="shared" si="2"/>
        <v/>
      </c>
    </row>
    <row r="59" spans="1:19" x14ac:dyDescent="0.2">
      <c r="A59" s="2" t="str">
        <f>IF('hora operarios'!A55=0,"",'hora operarios'!A55)</f>
        <v/>
      </c>
      <c r="B59" s="2" t="str">
        <f>IFERROR(VLOOKUP(A59,'hora operarios'!$A$1:$F$93,4,FALSE),"")</f>
        <v/>
      </c>
      <c r="C59" s="2" t="str">
        <f>IFERROR(VLOOKUP(A59,'hora operarios'!$A$1:$D$93,2,FALSE),"")</f>
        <v/>
      </c>
      <c r="D59" s="2" t="str">
        <f>IFERROR(VLOOKUP(Operador!A59,'hora operarios'!$A$1:$F$93,5,FALSE),"")</f>
        <v/>
      </c>
      <c r="E59" s="3" t="str">
        <f>IFERROR(VLOOKUP(A59,'hora operarios'!$A$1:$F$93,6,FALSE),"")</f>
        <v/>
      </c>
      <c r="F59" s="2" t="str">
        <f>IFERROR(VLOOKUP(G59,Tabulador!$B$27:$C$100,2,FALSE),"")</f>
        <v/>
      </c>
      <c r="G59" s="2" t="str">
        <f>IFERROR(VLOOKUP(A59,'hora operarios'!$A$1:$F$93,3,FALSE),"")</f>
        <v/>
      </c>
      <c r="H59" s="2" t="str">
        <f t="shared" si="3"/>
        <v/>
      </c>
      <c r="I59" s="3" t="str">
        <f>IFERROR(IF(E59&gt;=Tabulador!$D$3,Operador!E59+Operador!H59,Operador!E59),"")</f>
        <v/>
      </c>
      <c r="J59" s="4">
        <v>0</v>
      </c>
      <c r="K59" s="4">
        <v>0</v>
      </c>
      <c r="L59" s="4">
        <v>0</v>
      </c>
      <c r="M59" s="2" t="str">
        <f>IFERROR(VLOOKUP(F59,Tabulador!$A$3:$D$7,4,FALSE),"")</f>
        <v/>
      </c>
      <c r="N59" s="3">
        <f>IFERROR(IF(I59&gt;M59,(I59-M59)*(VLOOKUP(B59,Tabulador!$A$11:$B$17,2,FALSE)),0),0)</f>
        <v>0</v>
      </c>
      <c r="O59" s="2">
        <f>IFERROR(IF(E59&lt;=Tabulador!$B$19,0,IF(E59&lt;=Tabulador!$C$19,VLOOKUP(Operador!B59,Tabulador!$A$19:$G$24,3,FALSE),IF(E59&lt;=Tabulador!$D$19,VLOOKUP(B59,Tabulador!$A$19:$G$24,4,FALSE),IF(E59&lt;=Tabulador!$E$19,VLOOKUP(B59,Tabulador!$A$19:$G$24,5,FALSE),IF(E59&lt;=Tabulador!$F$19,VLOOKUP(B59,Tabulador!$A$19:$G$24,6,FALSE),IF(E59&lt;=Tabulador!$G$19,VLOOKUP(B59,Tabulador!$A$19:$G$24,7,FALSE),VLOOKUP(B59,Tabulador!$A$19:$G$24,7,FALSE))))))),0)</f>
        <v>0</v>
      </c>
      <c r="P59" s="2">
        <f t="shared" si="1"/>
        <v>0</v>
      </c>
      <c r="Q59" s="2" t="str">
        <f>IFERROR(VLOOKUP(F59,Tabulador!$A$3:$D$7,3,FALSE),"")</f>
        <v/>
      </c>
      <c r="S59" s="3" t="str">
        <f t="shared" si="2"/>
        <v/>
      </c>
    </row>
    <row r="60" spans="1:19" x14ac:dyDescent="0.2">
      <c r="A60" s="2" t="str">
        <f>IF('hora operarios'!A56=0,"",'hora operarios'!A56)</f>
        <v/>
      </c>
      <c r="B60" s="2" t="str">
        <f>IFERROR(VLOOKUP(A60,'hora operarios'!$A$1:$F$93,4,FALSE),"")</f>
        <v/>
      </c>
      <c r="C60" s="2" t="str">
        <f>IFERROR(VLOOKUP(A60,'hora operarios'!$A$1:$D$93,2,FALSE),"")</f>
        <v/>
      </c>
      <c r="D60" s="2" t="str">
        <f>IFERROR(VLOOKUP(Operador!A60,'hora operarios'!$A$1:$F$93,5,FALSE),"")</f>
        <v/>
      </c>
      <c r="E60" s="3" t="str">
        <f>IFERROR(VLOOKUP(A60,'hora operarios'!$A$1:$F$93,6,FALSE),"")</f>
        <v/>
      </c>
      <c r="F60" s="2" t="str">
        <f>IFERROR(VLOOKUP(G60,Tabulador!$B$27:$C$100,2,FALSE),"")</f>
        <v/>
      </c>
      <c r="G60" s="2" t="str">
        <f>IFERROR(VLOOKUP(A60,'hora operarios'!$A$1:$F$93,3,FALSE),"")</f>
        <v/>
      </c>
      <c r="H60" s="2" t="str">
        <f t="shared" si="3"/>
        <v/>
      </c>
      <c r="I60" s="3" t="str">
        <f>IFERROR(IF(E60&gt;=Tabulador!$D$3,Operador!E60+Operador!H60,Operador!E60),"")</f>
        <v/>
      </c>
      <c r="J60" s="4">
        <v>0</v>
      </c>
      <c r="K60" s="4">
        <v>0</v>
      </c>
      <c r="L60" s="4">
        <v>0</v>
      </c>
      <c r="M60" s="2" t="str">
        <f>IFERROR(VLOOKUP(F60,Tabulador!$A$3:$D$7,4,FALSE),"")</f>
        <v/>
      </c>
      <c r="N60" s="3">
        <f>IFERROR(IF(I60&gt;M60,(I60-M60)*(VLOOKUP(B60,Tabulador!$A$11:$B$17,2,FALSE)),0),0)</f>
        <v>0</v>
      </c>
      <c r="O60" s="2">
        <f>IFERROR(IF(E60&lt;=Tabulador!$B$19,0,IF(E60&lt;=Tabulador!$C$19,VLOOKUP(Operador!B60,Tabulador!$A$19:$G$24,3,FALSE),IF(E60&lt;=Tabulador!$D$19,VLOOKUP(B60,Tabulador!$A$19:$G$24,4,FALSE),IF(E60&lt;=Tabulador!$E$19,VLOOKUP(B60,Tabulador!$A$19:$G$24,5,FALSE),IF(E60&lt;=Tabulador!$F$19,VLOOKUP(B60,Tabulador!$A$19:$G$24,6,FALSE),IF(E60&lt;=Tabulador!$G$19,VLOOKUP(B60,Tabulador!$A$19:$G$24,7,FALSE),VLOOKUP(B60,Tabulador!$A$19:$G$24,7,FALSE))))))),0)</f>
        <v>0</v>
      </c>
      <c r="P60" s="2">
        <f t="shared" si="1"/>
        <v>0</v>
      </c>
      <c r="Q60" s="2" t="str">
        <f>IFERROR(VLOOKUP(F60,Tabulador!$A$3:$D$7,3,FALSE),"")</f>
        <v/>
      </c>
      <c r="S60" s="3" t="str">
        <f t="shared" si="2"/>
        <v/>
      </c>
    </row>
    <row r="61" spans="1:19" x14ac:dyDescent="0.2">
      <c r="A61" s="2" t="str">
        <f>IF('hora operarios'!A57=0,"",'hora operarios'!A57)</f>
        <v/>
      </c>
      <c r="B61" s="2" t="str">
        <f>IFERROR(VLOOKUP(A61,'hora operarios'!$A$1:$F$93,4,FALSE),"")</f>
        <v/>
      </c>
      <c r="C61" s="2" t="str">
        <f>IFERROR(VLOOKUP(A61,'hora operarios'!$A$1:$D$93,2,FALSE),"")</f>
        <v/>
      </c>
      <c r="D61" s="2" t="str">
        <f>IFERROR(VLOOKUP(Operador!A61,'hora operarios'!$A$1:$F$93,5,FALSE),"")</f>
        <v/>
      </c>
      <c r="E61" s="3" t="str">
        <f>IFERROR(VLOOKUP(A61,'hora operarios'!$A$1:$F$93,6,FALSE),"")</f>
        <v/>
      </c>
      <c r="F61" s="2" t="str">
        <f>IFERROR(VLOOKUP(G61,Tabulador!$B$27:$C$100,2,FALSE),"")</f>
        <v/>
      </c>
      <c r="G61" s="2" t="str">
        <f>IFERROR(VLOOKUP(A61,'hora operarios'!$A$1:$F$93,3,FALSE),"")</f>
        <v/>
      </c>
      <c r="H61" s="2" t="str">
        <f t="shared" si="3"/>
        <v/>
      </c>
      <c r="I61" s="3" t="str">
        <f>IFERROR(IF(E61&gt;=Tabulador!$D$3,Operador!E61+Operador!H61,Operador!E61),"")</f>
        <v/>
      </c>
      <c r="J61" s="4">
        <v>0</v>
      </c>
      <c r="K61" s="4">
        <v>0</v>
      </c>
      <c r="L61" s="4">
        <v>0</v>
      </c>
      <c r="M61" s="2" t="str">
        <f>IFERROR(VLOOKUP(F61,Tabulador!$A$3:$D$7,4,FALSE),"")</f>
        <v/>
      </c>
      <c r="N61" s="3">
        <f>IFERROR(IF(I61&gt;M61,(I61-M61)*(VLOOKUP(B61,Tabulador!$A$11:$B$17,2,FALSE)),0),0)</f>
        <v>0</v>
      </c>
      <c r="O61" s="2">
        <f>IFERROR(IF(E61&lt;=Tabulador!$B$19,0,IF(E61&lt;=Tabulador!$C$19,VLOOKUP(Operador!B61,Tabulador!$A$19:$G$24,3,FALSE),IF(E61&lt;=Tabulador!$D$19,VLOOKUP(B61,Tabulador!$A$19:$G$24,4,FALSE),IF(E61&lt;=Tabulador!$E$19,VLOOKUP(B61,Tabulador!$A$19:$G$24,5,FALSE),IF(E61&lt;=Tabulador!$F$19,VLOOKUP(B61,Tabulador!$A$19:$G$24,6,FALSE),IF(E61&lt;=Tabulador!$G$19,VLOOKUP(B61,Tabulador!$A$19:$G$24,7,FALSE),VLOOKUP(B61,Tabulador!$A$19:$G$24,7,FALSE))))))),0)</f>
        <v>0</v>
      </c>
      <c r="P61" s="2">
        <f t="shared" si="1"/>
        <v>0</v>
      </c>
      <c r="Q61" s="2" t="str">
        <f>IFERROR(VLOOKUP(F61,Tabulador!$A$3:$D$7,3,FALSE),"")</f>
        <v/>
      </c>
      <c r="S61" s="3" t="str">
        <f t="shared" si="2"/>
        <v/>
      </c>
    </row>
    <row r="62" spans="1:19" x14ac:dyDescent="0.2">
      <c r="A62" s="2" t="str">
        <f>IF('hora operarios'!A58=0,"",'hora operarios'!A58)</f>
        <v/>
      </c>
      <c r="B62" s="2" t="str">
        <f>IFERROR(VLOOKUP(A62,'hora operarios'!$A$1:$F$93,4,FALSE),"")</f>
        <v/>
      </c>
      <c r="C62" s="2" t="str">
        <f>IFERROR(VLOOKUP(A62,'hora operarios'!$A$1:$D$93,2,FALSE),"")</f>
        <v/>
      </c>
      <c r="D62" s="2" t="str">
        <f>IFERROR(VLOOKUP(Operador!A62,'hora operarios'!$A$1:$F$93,5,FALSE),"")</f>
        <v/>
      </c>
      <c r="E62" s="3" t="str">
        <f>IFERROR(VLOOKUP(A62,'hora operarios'!$A$1:$F$93,6,FALSE),"")</f>
        <v/>
      </c>
      <c r="F62" s="2" t="str">
        <f>IFERROR(VLOOKUP(G62,Tabulador!$B$27:$C$100,2,FALSE),"")</f>
        <v/>
      </c>
      <c r="G62" s="2" t="str">
        <f>IFERROR(VLOOKUP(A62,'hora operarios'!$A$1:$F$93,3,FALSE),"")</f>
        <v/>
      </c>
      <c r="H62" s="2" t="str">
        <f t="shared" si="3"/>
        <v/>
      </c>
      <c r="I62" s="3" t="str">
        <f>IFERROR(IF(E62&gt;=Tabulador!$D$3,Operador!E62+Operador!H62,Operador!E62),"")</f>
        <v/>
      </c>
      <c r="J62" s="4">
        <v>0</v>
      </c>
      <c r="K62" s="4">
        <v>0</v>
      </c>
      <c r="L62" s="4">
        <v>0</v>
      </c>
      <c r="M62" s="2" t="str">
        <f>IFERROR(VLOOKUP(F62,Tabulador!$A$3:$D$7,4,FALSE),"")</f>
        <v/>
      </c>
      <c r="N62" s="3">
        <f>IFERROR(IF(I62&gt;M62,(I62-M62)*(VLOOKUP(B62,Tabulador!$A$11:$B$17,2,FALSE)),0),0)</f>
        <v>0</v>
      </c>
      <c r="O62" s="2">
        <f>IFERROR(IF(E62&lt;=Tabulador!$B$19,0,IF(E62&lt;=Tabulador!$C$19,VLOOKUP(Operador!B62,Tabulador!$A$19:$G$24,3,FALSE),IF(E62&lt;=Tabulador!$D$19,VLOOKUP(B62,Tabulador!$A$19:$G$24,4,FALSE),IF(E62&lt;=Tabulador!$E$19,VLOOKUP(B62,Tabulador!$A$19:$G$24,5,FALSE),IF(E62&lt;=Tabulador!$F$19,VLOOKUP(B62,Tabulador!$A$19:$G$24,6,FALSE),IF(E62&lt;=Tabulador!$G$19,VLOOKUP(B62,Tabulador!$A$19:$G$24,7,FALSE),VLOOKUP(B62,Tabulador!$A$19:$G$24,7,FALSE))))))),0)</f>
        <v>0</v>
      </c>
      <c r="P62" s="2">
        <f t="shared" si="1"/>
        <v>0</v>
      </c>
      <c r="Q62" s="2" t="str">
        <f>IFERROR(VLOOKUP(F62,Tabulador!$A$3:$D$7,3,FALSE),"")</f>
        <v/>
      </c>
      <c r="S62" s="3" t="str">
        <f t="shared" si="2"/>
        <v/>
      </c>
    </row>
    <row r="63" spans="1:19" x14ac:dyDescent="0.2">
      <c r="A63" s="2" t="str">
        <f>IF('hora operarios'!A59=0,"",'hora operarios'!A59)</f>
        <v/>
      </c>
      <c r="B63" s="2" t="str">
        <f>IFERROR(VLOOKUP(A63,'hora operarios'!$A$1:$F$93,4,FALSE),"")</f>
        <v/>
      </c>
      <c r="C63" s="2" t="str">
        <f>IFERROR(VLOOKUP(A63,'hora operarios'!$A$1:$D$93,2,FALSE),"")</f>
        <v/>
      </c>
      <c r="D63" s="2" t="str">
        <f>IFERROR(VLOOKUP(Operador!A63,'hora operarios'!$A$1:$F$93,5,FALSE),"")</f>
        <v/>
      </c>
      <c r="E63" s="3" t="str">
        <f>IFERROR(VLOOKUP(A63,'hora operarios'!$A$1:$F$93,6,FALSE),"")</f>
        <v/>
      </c>
      <c r="F63" s="2" t="str">
        <f>IFERROR(VLOOKUP(G63,Tabulador!$B$27:$C$100,2,FALSE),"")</f>
        <v/>
      </c>
      <c r="G63" s="2" t="str">
        <f>IFERROR(VLOOKUP(A63,'hora operarios'!$A$1:$F$93,3,FALSE),"")</f>
        <v/>
      </c>
      <c r="H63" s="2" t="str">
        <f t="shared" si="3"/>
        <v/>
      </c>
      <c r="I63" s="3" t="str">
        <f>IFERROR(IF(E63&gt;=Tabulador!$D$3,Operador!E63+Operador!H63,Operador!E63),"")</f>
        <v/>
      </c>
      <c r="J63" s="4">
        <v>0</v>
      </c>
      <c r="K63" s="4">
        <v>0</v>
      </c>
      <c r="L63" s="4">
        <v>0</v>
      </c>
      <c r="M63" s="2" t="str">
        <f>IFERROR(VLOOKUP(F63,Tabulador!$A$3:$D$7,4,FALSE),"")</f>
        <v/>
      </c>
      <c r="N63" s="3">
        <f>IFERROR(IF(I63&gt;M63,(I63-M63)*(VLOOKUP(B63,Tabulador!$A$11:$B$17,2,FALSE)),0),0)</f>
        <v>0</v>
      </c>
      <c r="O63" s="2">
        <f>IFERROR(IF(E63&lt;=Tabulador!$B$19,0,IF(E63&lt;=Tabulador!$C$19,VLOOKUP(Operador!B63,Tabulador!$A$19:$G$24,3,FALSE),IF(E63&lt;=Tabulador!$D$19,VLOOKUP(B63,Tabulador!$A$19:$G$24,4,FALSE),IF(E63&lt;=Tabulador!$E$19,VLOOKUP(B63,Tabulador!$A$19:$G$24,5,FALSE),IF(E63&lt;=Tabulador!$F$19,VLOOKUP(B63,Tabulador!$A$19:$G$24,6,FALSE),IF(E63&lt;=Tabulador!$G$19,VLOOKUP(B63,Tabulador!$A$19:$G$24,7,FALSE),VLOOKUP(B63,Tabulador!$A$19:$G$24,7,FALSE))))))),0)</f>
        <v>0</v>
      </c>
      <c r="P63" s="2">
        <f t="shared" ref="P63:P95" si="4">IFERROR(IF(E63&gt;=M63,IF((J63+K63+L63)&gt;=3,O63*(E63-M63),0),0),0)</f>
        <v>0</v>
      </c>
      <c r="Q63" s="2" t="str">
        <f>IFERROR(VLOOKUP(F63,Tabulador!$A$3:$D$7,3,FALSE),"")</f>
        <v/>
      </c>
      <c r="S63" s="3" t="str">
        <f t="shared" ref="S63:S95" si="5">IFERROR(IF(E63&gt;0,Q63+P63+N63+R63,0),"")</f>
        <v/>
      </c>
    </row>
    <row r="64" spans="1:19" x14ac:dyDescent="0.2">
      <c r="A64" s="2" t="str">
        <f>IF('hora operarios'!A60=0,"",'hora operarios'!A60)</f>
        <v/>
      </c>
      <c r="B64" s="2" t="str">
        <f>IFERROR(VLOOKUP(A64,'hora operarios'!$A$1:$F$93,4,FALSE),"")</f>
        <v/>
      </c>
      <c r="C64" s="2" t="str">
        <f>IFERROR(VLOOKUP(A64,'hora operarios'!$A$1:$D$93,2,FALSE),"")</f>
        <v/>
      </c>
      <c r="D64" s="2" t="str">
        <f>IFERROR(VLOOKUP(Operador!A64,'hora operarios'!$A$1:$F$93,5,FALSE),"")</f>
        <v/>
      </c>
      <c r="E64" s="3" t="str">
        <f>IFERROR(VLOOKUP(A64,'hora operarios'!$A$1:$F$93,6,FALSE),"")</f>
        <v/>
      </c>
      <c r="F64" s="2" t="str">
        <f>IFERROR(VLOOKUP(G64,Tabulador!$B$27:$C$100,2,FALSE),"")</f>
        <v/>
      </c>
      <c r="G64" s="2" t="str">
        <f>IFERROR(VLOOKUP(A64,'hora operarios'!$A$1:$F$93,3,FALSE),"")</f>
        <v/>
      </c>
      <c r="H64" s="2" t="str">
        <f t="shared" si="3"/>
        <v/>
      </c>
      <c r="I64" s="3" t="str">
        <f>IFERROR(IF(E64&gt;=Tabulador!$D$3,Operador!E64+Operador!H64,Operador!E64),"")</f>
        <v/>
      </c>
      <c r="J64" s="4">
        <v>0</v>
      </c>
      <c r="K64" s="4">
        <v>0</v>
      </c>
      <c r="L64" s="4">
        <v>0</v>
      </c>
      <c r="M64" s="2" t="str">
        <f>IFERROR(VLOOKUP(F64,Tabulador!$A$3:$D$7,4,FALSE),"")</f>
        <v/>
      </c>
      <c r="N64" s="3">
        <f>IFERROR(IF(I64&gt;M64,(I64-M64)*(VLOOKUP(B64,Tabulador!$A$11:$B$17,2,FALSE)),0),0)</f>
        <v>0</v>
      </c>
      <c r="O64" s="2">
        <f>IFERROR(IF(E64&lt;=Tabulador!$B$19,0,IF(E64&lt;=Tabulador!$C$19,VLOOKUP(Operador!B64,Tabulador!$A$19:$G$24,3,FALSE),IF(E64&lt;=Tabulador!$D$19,VLOOKUP(B64,Tabulador!$A$19:$G$24,4,FALSE),IF(E64&lt;=Tabulador!$E$19,VLOOKUP(B64,Tabulador!$A$19:$G$24,5,FALSE),IF(E64&lt;=Tabulador!$F$19,VLOOKUP(B64,Tabulador!$A$19:$G$24,6,FALSE),IF(E64&lt;=Tabulador!$G$19,VLOOKUP(B64,Tabulador!$A$19:$G$24,7,FALSE),VLOOKUP(B64,Tabulador!$A$19:$G$24,7,FALSE))))))),0)</f>
        <v>0</v>
      </c>
      <c r="P64" s="2">
        <f t="shared" si="4"/>
        <v>0</v>
      </c>
      <c r="Q64" s="2" t="str">
        <f>IFERROR(VLOOKUP(F64,Tabulador!$A$3:$D$7,3,FALSE),"")</f>
        <v/>
      </c>
      <c r="S64" s="3" t="str">
        <f t="shared" si="5"/>
        <v/>
      </c>
    </row>
    <row r="65" spans="1:19" x14ac:dyDescent="0.2">
      <c r="A65" s="2" t="str">
        <f>IF('hora operarios'!A61=0,"",'hora operarios'!A61)</f>
        <v/>
      </c>
      <c r="B65" s="2" t="str">
        <f>IFERROR(VLOOKUP(A65,'hora operarios'!$A$1:$F$93,4,FALSE),"")</f>
        <v/>
      </c>
      <c r="C65" s="2" t="str">
        <f>IFERROR(VLOOKUP(A65,'hora operarios'!$A$1:$D$93,2,FALSE),"")</f>
        <v/>
      </c>
      <c r="D65" s="2" t="str">
        <f>IFERROR(VLOOKUP(Operador!A65,'hora operarios'!$A$1:$F$93,5,FALSE),"")</f>
        <v/>
      </c>
      <c r="E65" s="3" t="str">
        <f>IFERROR(VLOOKUP(A65,'hora operarios'!$A$1:$F$93,6,FALSE),"")</f>
        <v/>
      </c>
      <c r="F65" s="2" t="str">
        <f>IFERROR(VLOOKUP(G65,Tabulador!$B$27:$C$100,2,FALSE),"")</f>
        <v/>
      </c>
      <c r="G65" s="2" t="str">
        <f>IFERROR(VLOOKUP(A65,'hora operarios'!$A$1:$F$93,3,FALSE),"")</f>
        <v/>
      </c>
      <c r="H65" s="2" t="str">
        <f t="shared" si="3"/>
        <v/>
      </c>
      <c r="I65" s="3" t="str">
        <f>IFERROR(IF(E65&gt;=Tabulador!$D$3,Operador!E65+Operador!H65,Operador!E65),"")</f>
        <v/>
      </c>
      <c r="J65" s="4">
        <v>0</v>
      </c>
      <c r="K65" s="4">
        <v>0</v>
      </c>
      <c r="L65" s="4">
        <v>0</v>
      </c>
      <c r="M65" s="2" t="str">
        <f>IFERROR(VLOOKUP(F65,Tabulador!$A$3:$D$7,4,FALSE),"")</f>
        <v/>
      </c>
      <c r="N65" s="3">
        <f>IFERROR(IF(I65&gt;M65,(I65-M65)*(VLOOKUP(B65,Tabulador!$A$11:$B$17,2,FALSE)),0),0)</f>
        <v>0</v>
      </c>
      <c r="O65" s="2">
        <f>IFERROR(IF(E65&lt;=Tabulador!$B$19,0,IF(E65&lt;=Tabulador!$C$19,VLOOKUP(Operador!B65,Tabulador!$A$19:$G$24,3,FALSE),IF(E65&lt;=Tabulador!$D$19,VLOOKUP(B65,Tabulador!$A$19:$G$24,4,FALSE),IF(E65&lt;=Tabulador!$E$19,VLOOKUP(B65,Tabulador!$A$19:$G$24,5,FALSE),IF(E65&lt;=Tabulador!$F$19,VLOOKUP(B65,Tabulador!$A$19:$G$24,6,FALSE),IF(E65&lt;=Tabulador!$G$19,VLOOKUP(B65,Tabulador!$A$19:$G$24,7,FALSE),VLOOKUP(B65,Tabulador!$A$19:$G$24,7,FALSE))))))),0)</f>
        <v>0</v>
      </c>
      <c r="P65" s="2">
        <f t="shared" si="4"/>
        <v>0</v>
      </c>
      <c r="Q65" s="2" t="str">
        <f>IFERROR(VLOOKUP(F65,Tabulador!$A$3:$D$7,3,FALSE),"")</f>
        <v/>
      </c>
      <c r="S65" s="3" t="str">
        <f t="shared" si="5"/>
        <v/>
      </c>
    </row>
    <row r="66" spans="1:19" x14ac:dyDescent="0.2">
      <c r="A66" s="2" t="str">
        <f>IF('hora operarios'!A62=0,"",'hora operarios'!A62)</f>
        <v/>
      </c>
      <c r="B66" s="2" t="str">
        <f>IFERROR(VLOOKUP(A66,'hora operarios'!$A$1:$F$93,4,FALSE),"")</f>
        <v/>
      </c>
      <c r="C66" s="2" t="str">
        <f>IFERROR(VLOOKUP(A66,'hora operarios'!$A$1:$D$93,2,FALSE),"")</f>
        <v/>
      </c>
      <c r="D66" s="2" t="str">
        <f>IFERROR(VLOOKUP(Operador!A66,'hora operarios'!$A$1:$F$93,5,FALSE),"")</f>
        <v/>
      </c>
      <c r="E66" s="3" t="str">
        <f>IFERROR(VLOOKUP(A66,'hora operarios'!$A$1:$F$93,6,FALSE),"")</f>
        <v/>
      </c>
      <c r="F66" s="2" t="str">
        <f>IFERROR(VLOOKUP(G66,Tabulador!$B$27:$C$100,2,FALSE),"")</f>
        <v/>
      </c>
      <c r="G66" s="2" t="str">
        <f>IFERROR(VLOOKUP(A66,'hora operarios'!$A$1:$F$93,3,FALSE),"")</f>
        <v/>
      </c>
      <c r="H66" s="2" t="str">
        <f t="shared" si="3"/>
        <v/>
      </c>
      <c r="I66" s="3" t="str">
        <f>IFERROR(IF(E66&gt;=Tabulador!$D$3,Operador!E66+Operador!H66,Operador!E66),"")</f>
        <v/>
      </c>
      <c r="J66" s="4">
        <v>0</v>
      </c>
      <c r="K66" s="4">
        <v>0</v>
      </c>
      <c r="L66" s="4">
        <v>0</v>
      </c>
      <c r="M66" s="2" t="str">
        <f>IFERROR(VLOOKUP(F66,Tabulador!$A$3:$D$7,4,FALSE),"")</f>
        <v/>
      </c>
      <c r="N66" s="3">
        <f>IFERROR(IF(I66&gt;M66,(I66-M66)*(VLOOKUP(B66,Tabulador!$A$11:$B$17,2,FALSE)),0),0)</f>
        <v>0</v>
      </c>
      <c r="O66" s="2">
        <f>IFERROR(IF(E66&lt;=Tabulador!$B$19,0,IF(E66&lt;=Tabulador!$C$19,VLOOKUP(Operador!B66,Tabulador!$A$19:$G$24,3,FALSE),IF(E66&lt;=Tabulador!$D$19,VLOOKUP(B66,Tabulador!$A$19:$G$24,4,FALSE),IF(E66&lt;=Tabulador!$E$19,VLOOKUP(B66,Tabulador!$A$19:$G$24,5,FALSE),IF(E66&lt;=Tabulador!$F$19,VLOOKUP(B66,Tabulador!$A$19:$G$24,6,FALSE),IF(E66&lt;=Tabulador!$G$19,VLOOKUP(B66,Tabulador!$A$19:$G$24,7,FALSE),VLOOKUP(B66,Tabulador!$A$19:$G$24,7,FALSE))))))),0)</f>
        <v>0</v>
      </c>
      <c r="P66" s="2">
        <f t="shared" si="4"/>
        <v>0</v>
      </c>
      <c r="Q66" s="2" t="str">
        <f>IFERROR(VLOOKUP(F66,Tabulador!$A$3:$D$7,3,FALSE),"")</f>
        <v/>
      </c>
      <c r="S66" s="3" t="str">
        <f t="shared" si="5"/>
        <v/>
      </c>
    </row>
    <row r="67" spans="1:19" x14ac:dyDescent="0.2">
      <c r="A67" s="2" t="str">
        <f>IF('hora operarios'!A63=0,"",'hora operarios'!A63)</f>
        <v/>
      </c>
      <c r="B67" s="2" t="str">
        <f>IFERROR(VLOOKUP(A67,'hora operarios'!$A$1:$F$93,4,FALSE),"")</f>
        <v/>
      </c>
      <c r="C67" s="2" t="str">
        <f>IFERROR(VLOOKUP(A67,'hora operarios'!$A$1:$D$93,2,FALSE),"")</f>
        <v/>
      </c>
      <c r="D67" s="2" t="str">
        <f>IFERROR(VLOOKUP(Operador!A67,'hora operarios'!$A$1:$F$93,5,FALSE),"")</f>
        <v/>
      </c>
      <c r="E67" s="3" t="str">
        <f>IFERROR(VLOOKUP(A67,'hora operarios'!$A$1:$F$93,6,FALSE),"")</f>
        <v/>
      </c>
      <c r="F67" s="2" t="str">
        <f>IFERROR(VLOOKUP(G67,Tabulador!$B$27:$C$100,2,FALSE),"")</f>
        <v/>
      </c>
      <c r="G67" s="2" t="str">
        <f>IFERROR(VLOOKUP(A67,'hora operarios'!$A$1:$F$93,3,FALSE),"")</f>
        <v/>
      </c>
      <c r="H67" s="2" t="str">
        <f t="shared" ref="H67:H95" si="6">IFERROR(VLOOKUP(D67,$A$3:$E$95,5,FALSE),0)</f>
        <v/>
      </c>
      <c r="I67" s="3" t="str">
        <f>IFERROR(IF(E67&gt;=Tabulador!$D$3,Operador!E67+Operador!H67,Operador!E67),"")</f>
        <v/>
      </c>
      <c r="J67" s="4">
        <v>0</v>
      </c>
      <c r="K67" s="4">
        <v>0</v>
      </c>
      <c r="L67" s="4">
        <v>0</v>
      </c>
      <c r="M67" s="2" t="str">
        <f>IFERROR(VLOOKUP(F67,Tabulador!$A$3:$D$7,4,FALSE),"")</f>
        <v/>
      </c>
      <c r="N67" s="3">
        <f>IFERROR(IF(I67&gt;M67,(I67-M67)*(VLOOKUP(B67,Tabulador!$A$11:$B$17,2,FALSE)),0),0)</f>
        <v>0</v>
      </c>
      <c r="O67" s="2">
        <f>IFERROR(IF(E67&lt;=Tabulador!$B$19,0,IF(E67&lt;=Tabulador!$C$19,VLOOKUP(Operador!B67,Tabulador!$A$19:$G$24,3,FALSE),IF(E67&lt;=Tabulador!$D$19,VLOOKUP(B67,Tabulador!$A$19:$G$24,4,FALSE),IF(E67&lt;=Tabulador!$E$19,VLOOKUP(B67,Tabulador!$A$19:$G$24,5,FALSE),IF(E67&lt;=Tabulador!$F$19,VLOOKUP(B67,Tabulador!$A$19:$G$24,6,FALSE),IF(E67&lt;=Tabulador!$G$19,VLOOKUP(B67,Tabulador!$A$19:$G$24,7,FALSE),VLOOKUP(B67,Tabulador!$A$19:$G$24,7,FALSE))))))),0)</f>
        <v>0</v>
      </c>
      <c r="P67" s="2">
        <f t="shared" si="4"/>
        <v>0</v>
      </c>
      <c r="Q67" s="2" t="str">
        <f>IFERROR(VLOOKUP(F67,Tabulador!$A$3:$D$7,3,FALSE),"")</f>
        <v/>
      </c>
      <c r="S67" s="3" t="str">
        <f t="shared" si="5"/>
        <v/>
      </c>
    </row>
    <row r="68" spans="1:19" x14ac:dyDescent="0.2">
      <c r="A68" s="2" t="str">
        <f>IF('hora operarios'!A64=0,"",'hora operarios'!A64)</f>
        <v/>
      </c>
      <c r="B68" s="2" t="str">
        <f>IFERROR(VLOOKUP(A68,'hora operarios'!$A$1:$F$93,4,FALSE),"")</f>
        <v/>
      </c>
      <c r="C68" s="2" t="str">
        <f>IFERROR(VLOOKUP(A68,'hora operarios'!$A$1:$D$93,2,FALSE),"")</f>
        <v/>
      </c>
      <c r="D68" s="2" t="str">
        <f>IFERROR(VLOOKUP(Operador!A68,'hora operarios'!$A$1:$F$93,5,FALSE),"")</f>
        <v/>
      </c>
      <c r="E68" s="3" t="str">
        <f>IFERROR(VLOOKUP(A68,'hora operarios'!$A$1:$F$93,6,FALSE),"")</f>
        <v/>
      </c>
      <c r="F68" s="2" t="str">
        <f>IFERROR(VLOOKUP(G68,Tabulador!$B$27:$C$100,2,FALSE),"")</f>
        <v/>
      </c>
      <c r="G68" s="2" t="str">
        <f>IFERROR(VLOOKUP(A68,'hora operarios'!$A$1:$F$93,3,FALSE),"")</f>
        <v/>
      </c>
      <c r="H68" s="2" t="str">
        <f t="shared" si="6"/>
        <v/>
      </c>
      <c r="I68" s="3" t="str">
        <f>IFERROR(IF(E68&gt;=Tabulador!$D$3,Operador!E68+Operador!H68,Operador!E68),"")</f>
        <v/>
      </c>
      <c r="J68" s="4">
        <v>0</v>
      </c>
      <c r="K68" s="4">
        <v>0</v>
      </c>
      <c r="L68" s="4">
        <v>0</v>
      </c>
      <c r="M68" s="2" t="str">
        <f>IFERROR(VLOOKUP(F68,Tabulador!$A$3:$D$7,4,FALSE),"")</f>
        <v/>
      </c>
      <c r="N68" s="3">
        <f>IFERROR(IF(I68&gt;M68,(I68-M68)*(VLOOKUP(B68,Tabulador!$A$11:$B$17,2,FALSE)),0),0)</f>
        <v>0</v>
      </c>
      <c r="O68" s="2">
        <f>IFERROR(IF(E68&lt;=Tabulador!$B$19,0,IF(E68&lt;=Tabulador!$C$19,VLOOKUP(Operador!B68,Tabulador!$A$19:$G$24,3,FALSE),IF(E68&lt;=Tabulador!$D$19,VLOOKUP(B68,Tabulador!$A$19:$G$24,4,FALSE),IF(E68&lt;=Tabulador!$E$19,VLOOKUP(B68,Tabulador!$A$19:$G$24,5,FALSE),IF(E68&lt;=Tabulador!$F$19,VLOOKUP(B68,Tabulador!$A$19:$G$24,6,FALSE),IF(E68&lt;=Tabulador!$G$19,VLOOKUP(B68,Tabulador!$A$19:$G$24,7,FALSE),VLOOKUP(B68,Tabulador!$A$19:$G$24,7,FALSE))))))),0)</f>
        <v>0</v>
      </c>
      <c r="P68" s="2">
        <f t="shared" si="4"/>
        <v>0</v>
      </c>
      <c r="Q68" s="2" t="str">
        <f>IFERROR(VLOOKUP(F68,Tabulador!$A$3:$D$7,3,FALSE),"")</f>
        <v/>
      </c>
      <c r="S68" s="3" t="str">
        <f t="shared" si="5"/>
        <v/>
      </c>
    </row>
    <row r="69" spans="1:19" x14ac:dyDescent="0.2">
      <c r="A69" s="2" t="str">
        <f>IF('hora operarios'!A65=0,"",'hora operarios'!A65)</f>
        <v/>
      </c>
      <c r="B69" s="2" t="str">
        <f>IFERROR(VLOOKUP(A69,'hora operarios'!$A$1:$F$93,4,FALSE),"")</f>
        <v/>
      </c>
      <c r="C69" s="2" t="str">
        <f>IFERROR(VLOOKUP(A69,'hora operarios'!$A$1:$D$93,2,FALSE),"")</f>
        <v/>
      </c>
      <c r="D69" s="2" t="str">
        <f>IFERROR(VLOOKUP(Operador!A69,'hora operarios'!$A$1:$F$93,5,FALSE),"")</f>
        <v/>
      </c>
      <c r="E69" s="3" t="str">
        <f>IFERROR(VLOOKUP(A69,'hora operarios'!$A$1:$F$93,6,FALSE),"")</f>
        <v/>
      </c>
      <c r="F69" s="2" t="str">
        <f>IFERROR(VLOOKUP(G69,Tabulador!$B$27:$C$100,2,FALSE),"")</f>
        <v/>
      </c>
      <c r="G69" s="2" t="str">
        <f>IFERROR(VLOOKUP(A69,'hora operarios'!$A$1:$F$93,3,FALSE),"")</f>
        <v/>
      </c>
      <c r="H69" s="2" t="str">
        <f t="shared" si="6"/>
        <v/>
      </c>
      <c r="I69" s="3" t="str">
        <f>IFERROR(IF(E69&gt;=Tabulador!$D$3,Operador!E69+Operador!H69,Operador!E69),"")</f>
        <v/>
      </c>
      <c r="J69" s="4">
        <v>0</v>
      </c>
      <c r="K69" s="4">
        <v>0</v>
      </c>
      <c r="L69" s="4">
        <v>0</v>
      </c>
      <c r="M69" s="2" t="str">
        <f>IFERROR(VLOOKUP(F69,Tabulador!$A$3:$D$7,4,FALSE),"")</f>
        <v/>
      </c>
      <c r="N69" s="3">
        <f>IFERROR(IF(I69&gt;M69,(I69-M69)*(VLOOKUP(B69,Tabulador!$A$11:$B$17,2,FALSE)),0),0)</f>
        <v>0</v>
      </c>
      <c r="O69" s="2">
        <f>IFERROR(IF(E69&lt;=Tabulador!$B$19,0,IF(E69&lt;=Tabulador!$C$19,VLOOKUP(Operador!B69,Tabulador!$A$19:$G$24,3,FALSE),IF(E69&lt;=Tabulador!$D$19,VLOOKUP(B69,Tabulador!$A$19:$G$24,4,FALSE),IF(E69&lt;=Tabulador!$E$19,VLOOKUP(B69,Tabulador!$A$19:$G$24,5,FALSE),IF(E69&lt;=Tabulador!$F$19,VLOOKUP(B69,Tabulador!$A$19:$G$24,6,FALSE),IF(E69&lt;=Tabulador!$G$19,VLOOKUP(B69,Tabulador!$A$19:$G$24,7,FALSE),VLOOKUP(B69,Tabulador!$A$19:$G$24,7,FALSE))))))),0)</f>
        <v>0</v>
      </c>
      <c r="P69" s="2">
        <f t="shared" si="4"/>
        <v>0</v>
      </c>
      <c r="Q69" s="2" t="str">
        <f>IFERROR(VLOOKUP(F69,Tabulador!$A$3:$D$7,3,FALSE),"")</f>
        <v/>
      </c>
      <c r="S69" s="3" t="str">
        <f t="shared" si="5"/>
        <v/>
      </c>
    </row>
    <row r="70" spans="1:19" x14ac:dyDescent="0.2">
      <c r="A70" s="2" t="str">
        <f>IF('hora operarios'!A66=0,"",'hora operarios'!A66)</f>
        <v/>
      </c>
      <c r="B70" s="2" t="str">
        <f>IFERROR(VLOOKUP(A70,'hora operarios'!$A$1:$F$93,4,FALSE),"")</f>
        <v/>
      </c>
      <c r="C70" s="2" t="str">
        <f>IFERROR(VLOOKUP(A70,'hora operarios'!$A$1:$D$93,2,FALSE),"")</f>
        <v/>
      </c>
      <c r="D70" s="2" t="str">
        <f>IFERROR(VLOOKUP(Operador!A70,'hora operarios'!$A$1:$F$93,5,FALSE),"")</f>
        <v/>
      </c>
      <c r="E70" s="3" t="str">
        <f>IFERROR(VLOOKUP(A70,'hora operarios'!$A$1:$F$93,6,FALSE),"")</f>
        <v/>
      </c>
      <c r="F70" s="2" t="str">
        <f>IFERROR(VLOOKUP(G70,Tabulador!$B$27:$C$100,2,FALSE),"")</f>
        <v/>
      </c>
      <c r="G70" s="2" t="str">
        <f>IFERROR(VLOOKUP(A70,'hora operarios'!$A$1:$F$93,3,FALSE),"")</f>
        <v/>
      </c>
      <c r="H70" s="2" t="str">
        <f t="shared" si="6"/>
        <v/>
      </c>
      <c r="I70" s="3" t="str">
        <f>IFERROR(IF(E70&gt;=Tabulador!$D$3,Operador!E70+Operador!H70,Operador!E70),"")</f>
        <v/>
      </c>
      <c r="J70" s="4">
        <v>0</v>
      </c>
      <c r="K70" s="4">
        <v>0</v>
      </c>
      <c r="L70" s="4">
        <v>0</v>
      </c>
      <c r="M70" s="2" t="str">
        <f>IFERROR(VLOOKUP(F70,Tabulador!$A$3:$D$7,4,FALSE),"")</f>
        <v/>
      </c>
      <c r="N70" s="3">
        <f>IFERROR(IF(I70&gt;M70,(I70-M70)*(VLOOKUP(B70,Tabulador!$A$11:$B$17,2,FALSE)),0),0)</f>
        <v>0</v>
      </c>
      <c r="O70" s="2">
        <f>IFERROR(IF(E70&lt;=Tabulador!$B$19,0,IF(E70&lt;=Tabulador!$C$19,VLOOKUP(Operador!B70,Tabulador!$A$19:$G$24,3,FALSE),IF(E70&lt;=Tabulador!$D$19,VLOOKUP(B70,Tabulador!$A$19:$G$24,4,FALSE),IF(E70&lt;=Tabulador!$E$19,VLOOKUP(B70,Tabulador!$A$19:$G$24,5,FALSE),IF(E70&lt;=Tabulador!$F$19,VLOOKUP(B70,Tabulador!$A$19:$G$24,6,FALSE),IF(E70&lt;=Tabulador!$G$19,VLOOKUP(B70,Tabulador!$A$19:$G$24,7,FALSE),VLOOKUP(B70,Tabulador!$A$19:$G$24,7,FALSE))))))),0)</f>
        <v>0</v>
      </c>
      <c r="P70" s="2">
        <f t="shared" si="4"/>
        <v>0</v>
      </c>
      <c r="Q70" s="2" t="str">
        <f>IFERROR(VLOOKUP(F70,Tabulador!$A$3:$D$7,3,FALSE),"")</f>
        <v/>
      </c>
      <c r="S70" s="3" t="str">
        <f t="shared" si="5"/>
        <v/>
      </c>
    </row>
    <row r="71" spans="1:19" x14ac:dyDescent="0.2">
      <c r="A71" s="2" t="str">
        <f>IF('hora operarios'!A67=0,"",'hora operarios'!A67)</f>
        <v/>
      </c>
      <c r="B71" s="2" t="str">
        <f>IFERROR(VLOOKUP(A71,'hora operarios'!$A$1:$F$93,4,FALSE),"")</f>
        <v/>
      </c>
      <c r="C71" s="2" t="str">
        <f>IFERROR(VLOOKUP(A71,'hora operarios'!$A$1:$D$93,2,FALSE),"")</f>
        <v/>
      </c>
      <c r="D71" s="2" t="str">
        <f>IFERROR(VLOOKUP(Operador!A71,'hora operarios'!$A$1:$F$93,5,FALSE),"")</f>
        <v/>
      </c>
      <c r="E71" s="3" t="str">
        <f>IFERROR(VLOOKUP(A71,'hora operarios'!$A$1:$F$93,6,FALSE),"")</f>
        <v/>
      </c>
      <c r="F71" s="2" t="str">
        <f>IFERROR(VLOOKUP(G71,Tabulador!$B$27:$C$100,2,FALSE),"")</f>
        <v/>
      </c>
      <c r="G71" s="2" t="str">
        <f>IFERROR(VLOOKUP(A71,'hora operarios'!$A$1:$F$93,3,FALSE),"")</f>
        <v/>
      </c>
      <c r="H71" s="2" t="str">
        <f t="shared" si="6"/>
        <v/>
      </c>
      <c r="I71" s="3" t="str">
        <f>IFERROR(IF(E71&gt;=Tabulador!$D$3,Operador!E71+Operador!H71,Operador!E71),"")</f>
        <v/>
      </c>
      <c r="J71" s="4">
        <v>0</v>
      </c>
      <c r="K71" s="4">
        <v>0</v>
      </c>
      <c r="L71" s="4">
        <v>0</v>
      </c>
      <c r="M71" s="2" t="str">
        <f>IFERROR(VLOOKUP(F71,Tabulador!$A$3:$D$7,4,FALSE),"")</f>
        <v/>
      </c>
      <c r="N71" s="3">
        <f>IFERROR(IF(I71&gt;M71,(I71-M71)*(VLOOKUP(B71,Tabulador!$A$11:$B$17,2,FALSE)),0),0)</f>
        <v>0</v>
      </c>
      <c r="O71" s="2">
        <f>IFERROR(IF(E71&lt;=Tabulador!$B$19,0,IF(E71&lt;=Tabulador!$C$19,VLOOKUP(Operador!B71,Tabulador!$A$19:$G$24,3,FALSE),IF(E71&lt;=Tabulador!$D$19,VLOOKUP(B71,Tabulador!$A$19:$G$24,4,FALSE),IF(E71&lt;=Tabulador!$E$19,VLOOKUP(B71,Tabulador!$A$19:$G$24,5,FALSE),IF(E71&lt;=Tabulador!$F$19,VLOOKUP(B71,Tabulador!$A$19:$G$24,6,FALSE),IF(E71&lt;=Tabulador!$G$19,VLOOKUP(B71,Tabulador!$A$19:$G$24,7,FALSE),VLOOKUP(B71,Tabulador!$A$19:$G$24,7,FALSE))))))),0)</f>
        <v>0</v>
      </c>
      <c r="P71" s="2">
        <f t="shared" si="4"/>
        <v>0</v>
      </c>
      <c r="Q71" s="2" t="str">
        <f>IFERROR(VLOOKUP(F71,Tabulador!$A$3:$D$7,3,FALSE),"")</f>
        <v/>
      </c>
      <c r="S71" s="3" t="str">
        <f t="shared" si="5"/>
        <v/>
      </c>
    </row>
    <row r="72" spans="1:19" x14ac:dyDescent="0.2">
      <c r="A72" s="2" t="str">
        <f>IF('hora operarios'!A68=0,"",'hora operarios'!A68)</f>
        <v/>
      </c>
      <c r="B72" s="2" t="str">
        <f>IFERROR(VLOOKUP(A72,'hora operarios'!$A$1:$F$93,4,FALSE),"")</f>
        <v/>
      </c>
      <c r="C72" s="2" t="str">
        <f>IFERROR(VLOOKUP(A72,'hora operarios'!$A$1:$D$93,2,FALSE),"")</f>
        <v/>
      </c>
      <c r="D72" s="2" t="str">
        <f>IFERROR(VLOOKUP(Operador!A72,'hora operarios'!$A$1:$F$93,5,FALSE),"")</f>
        <v/>
      </c>
      <c r="E72" s="3" t="str">
        <f>IFERROR(VLOOKUP(A72,'hora operarios'!$A$1:$F$93,6,FALSE),"")</f>
        <v/>
      </c>
      <c r="F72" s="2" t="str">
        <f>IFERROR(VLOOKUP(G72,Tabulador!$B$27:$C$100,2,FALSE),"")</f>
        <v/>
      </c>
      <c r="G72" s="2" t="str">
        <f>IFERROR(VLOOKUP(A72,'hora operarios'!$A$1:$F$93,3,FALSE),"")</f>
        <v/>
      </c>
      <c r="H72" s="2" t="str">
        <f t="shared" si="6"/>
        <v/>
      </c>
      <c r="I72" s="3" t="str">
        <f>IFERROR(IF(E72&gt;=Tabulador!$D$3,Operador!E72+Operador!H72,Operador!E72),"")</f>
        <v/>
      </c>
      <c r="J72" s="4">
        <v>0</v>
      </c>
      <c r="K72" s="4">
        <v>0</v>
      </c>
      <c r="L72" s="4">
        <v>0</v>
      </c>
      <c r="M72" s="2" t="str">
        <f>IFERROR(VLOOKUP(F72,Tabulador!$A$3:$D$7,4,FALSE),"")</f>
        <v/>
      </c>
      <c r="N72" s="3">
        <f>IFERROR(IF(I72&gt;M72,(I72-M72)*(VLOOKUP(B72,Tabulador!$A$11:$B$17,2,FALSE)),0),0)</f>
        <v>0</v>
      </c>
      <c r="O72" s="2">
        <f>IFERROR(IF(E72&lt;=Tabulador!$B$19,0,IF(E72&lt;=Tabulador!$C$19,VLOOKUP(Operador!B72,Tabulador!$A$19:$G$24,3,FALSE),IF(E72&lt;=Tabulador!$D$19,VLOOKUP(B72,Tabulador!$A$19:$G$24,4,FALSE),IF(E72&lt;=Tabulador!$E$19,VLOOKUP(B72,Tabulador!$A$19:$G$24,5,FALSE),IF(E72&lt;=Tabulador!$F$19,VLOOKUP(B72,Tabulador!$A$19:$G$24,6,FALSE),IF(E72&lt;=Tabulador!$G$19,VLOOKUP(B72,Tabulador!$A$19:$G$24,7,FALSE),VLOOKUP(B72,Tabulador!$A$19:$G$24,7,FALSE))))))),0)</f>
        <v>0</v>
      </c>
      <c r="P72" s="2">
        <f t="shared" si="4"/>
        <v>0</v>
      </c>
      <c r="Q72" s="2" t="str">
        <f>IFERROR(VLOOKUP(F72,Tabulador!$A$3:$D$7,3,FALSE),"")</f>
        <v/>
      </c>
      <c r="S72" s="3" t="str">
        <f t="shared" si="5"/>
        <v/>
      </c>
    </row>
    <row r="73" spans="1:19" x14ac:dyDescent="0.2">
      <c r="A73" s="2" t="str">
        <f>IF('hora operarios'!A69=0,"",'hora operarios'!A69)</f>
        <v/>
      </c>
      <c r="B73" s="2" t="str">
        <f>IFERROR(VLOOKUP(A73,'hora operarios'!$A$1:$F$93,4,FALSE),"")</f>
        <v/>
      </c>
      <c r="C73" s="2" t="str">
        <f>IFERROR(VLOOKUP(A73,'hora operarios'!$A$1:$D$93,2,FALSE),"")</f>
        <v/>
      </c>
      <c r="D73" s="2" t="str">
        <f>IFERROR(VLOOKUP(Operador!A73,'hora operarios'!$A$1:$F$93,5,FALSE),"")</f>
        <v/>
      </c>
      <c r="E73" s="3" t="str">
        <f>IFERROR(VLOOKUP(A73,'hora operarios'!$A$1:$F$93,6,FALSE),"")</f>
        <v/>
      </c>
      <c r="F73" s="2" t="str">
        <f>IFERROR(VLOOKUP(G73,Tabulador!$B$27:$C$100,2,FALSE),"")</f>
        <v/>
      </c>
      <c r="G73" s="2" t="str">
        <f>IFERROR(VLOOKUP(A73,'hora operarios'!$A$1:$F$93,3,FALSE),"")</f>
        <v/>
      </c>
      <c r="H73" s="2" t="str">
        <f t="shared" si="6"/>
        <v/>
      </c>
      <c r="I73" s="3" t="str">
        <f>IFERROR(IF(E73&gt;=Tabulador!$D$3,Operador!E73+Operador!H73,Operador!E73),"")</f>
        <v/>
      </c>
      <c r="J73" s="4">
        <v>0</v>
      </c>
      <c r="K73" s="4">
        <v>0</v>
      </c>
      <c r="L73" s="4">
        <v>0</v>
      </c>
      <c r="M73" s="2" t="str">
        <f>IFERROR(VLOOKUP(F73,Tabulador!$A$3:$D$7,4,FALSE),"")</f>
        <v/>
      </c>
      <c r="N73" s="3">
        <f>IFERROR(IF(I73&gt;M73,(I73-M73)*(VLOOKUP(B73,Tabulador!$A$11:$B$17,2,FALSE)),0),0)</f>
        <v>0</v>
      </c>
      <c r="O73" s="2">
        <f>IFERROR(IF(E73&lt;=Tabulador!$B$19,0,IF(E73&lt;=Tabulador!$C$19,VLOOKUP(Operador!B73,Tabulador!$A$19:$G$24,3,FALSE),IF(E73&lt;=Tabulador!$D$19,VLOOKUP(B73,Tabulador!$A$19:$G$24,4,FALSE),IF(E73&lt;=Tabulador!$E$19,VLOOKUP(B73,Tabulador!$A$19:$G$24,5,FALSE),IF(E73&lt;=Tabulador!$F$19,VLOOKUP(B73,Tabulador!$A$19:$G$24,6,FALSE),IF(E73&lt;=Tabulador!$G$19,VLOOKUP(B73,Tabulador!$A$19:$G$24,7,FALSE),VLOOKUP(B73,Tabulador!$A$19:$G$24,7,FALSE))))))),0)</f>
        <v>0</v>
      </c>
      <c r="P73" s="2">
        <f t="shared" si="4"/>
        <v>0</v>
      </c>
      <c r="Q73" s="2" t="str">
        <f>IFERROR(VLOOKUP(F73,Tabulador!$A$3:$D$7,3,FALSE),"")</f>
        <v/>
      </c>
      <c r="S73" s="3" t="str">
        <f t="shared" si="5"/>
        <v/>
      </c>
    </row>
    <row r="74" spans="1:19" x14ac:dyDescent="0.2">
      <c r="A74" s="2" t="str">
        <f>IF('hora operarios'!A70=0,"",'hora operarios'!A70)</f>
        <v/>
      </c>
      <c r="B74" s="2" t="str">
        <f>IFERROR(VLOOKUP(A74,'hora operarios'!$A$1:$F$93,4,FALSE),"")</f>
        <v/>
      </c>
      <c r="C74" s="2" t="str">
        <f>IFERROR(VLOOKUP(A74,'hora operarios'!$A$1:$D$93,2,FALSE),"")</f>
        <v/>
      </c>
      <c r="D74" s="2" t="str">
        <f>IFERROR(VLOOKUP(Operador!A74,'hora operarios'!$A$1:$F$93,5,FALSE),"")</f>
        <v/>
      </c>
      <c r="E74" s="3" t="str">
        <f>IFERROR(VLOOKUP(A74,'hora operarios'!$A$1:$F$93,6,FALSE),"")</f>
        <v/>
      </c>
      <c r="F74" s="2" t="str">
        <f>IFERROR(VLOOKUP(G74,Tabulador!$B$27:$C$100,2,FALSE),"")</f>
        <v/>
      </c>
      <c r="G74" s="2" t="str">
        <f>IFERROR(VLOOKUP(A74,'hora operarios'!$A$1:$F$93,3,FALSE),"")</f>
        <v/>
      </c>
      <c r="H74" s="2" t="str">
        <f t="shared" si="6"/>
        <v/>
      </c>
      <c r="I74" s="3" t="str">
        <f>IFERROR(IF(E74&gt;=Tabulador!$D$3,Operador!E74+Operador!H74,Operador!E74),"")</f>
        <v/>
      </c>
      <c r="J74" s="4">
        <v>0</v>
      </c>
      <c r="K74" s="4">
        <v>0</v>
      </c>
      <c r="L74" s="4">
        <v>0</v>
      </c>
      <c r="M74" s="2" t="str">
        <f>IFERROR(VLOOKUP(F74,Tabulador!$A$3:$D$7,4,FALSE),"")</f>
        <v/>
      </c>
      <c r="N74" s="3">
        <f>IFERROR(IF(I74&gt;M74,(I74-M74)*(VLOOKUP(B74,Tabulador!$A$11:$B$17,2,FALSE)),0),0)</f>
        <v>0</v>
      </c>
      <c r="O74" s="2">
        <f>IFERROR(IF(E74&lt;=Tabulador!$B$19,0,IF(E74&lt;=Tabulador!$C$19,VLOOKUP(Operador!B74,Tabulador!$A$19:$G$24,3,FALSE),IF(E74&lt;=Tabulador!$D$19,VLOOKUP(B74,Tabulador!$A$19:$G$24,4,FALSE),IF(E74&lt;=Tabulador!$E$19,VLOOKUP(B74,Tabulador!$A$19:$G$24,5,FALSE),IF(E74&lt;=Tabulador!$F$19,VLOOKUP(B74,Tabulador!$A$19:$G$24,6,FALSE),IF(E74&lt;=Tabulador!$G$19,VLOOKUP(B74,Tabulador!$A$19:$G$24,7,FALSE),VLOOKUP(B74,Tabulador!$A$19:$G$24,7,FALSE))))))),0)</f>
        <v>0</v>
      </c>
      <c r="P74" s="2">
        <f t="shared" si="4"/>
        <v>0</v>
      </c>
      <c r="Q74" s="2" t="str">
        <f>IFERROR(VLOOKUP(F74,Tabulador!$A$3:$D$7,3,FALSE),"")</f>
        <v/>
      </c>
      <c r="S74" s="3" t="str">
        <f t="shared" si="5"/>
        <v/>
      </c>
    </row>
    <row r="75" spans="1:19" x14ac:dyDescent="0.2">
      <c r="A75" s="2" t="str">
        <f>IF('hora operarios'!A71=0,"",'hora operarios'!A71)</f>
        <v/>
      </c>
      <c r="B75" s="2" t="str">
        <f>IFERROR(VLOOKUP(A75,'hora operarios'!$A$1:$F$93,4,FALSE),"")</f>
        <v/>
      </c>
      <c r="C75" s="2" t="str">
        <f>IFERROR(VLOOKUP(A75,'hora operarios'!$A$1:$D$93,2,FALSE),"")</f>
        <v/>
      </c>
      <c r="D75" s="2" t="str">
        <f>IFERROR(VLOOKUP(Operador!A75,'hora operarios'!$A$1:$F$93,5,FALSE),"")</f>
        <v/>
      </c>
      <c r="E75" s="3" t="str">
        <f>IFERROR(VLOOKUP(A75,'hora operarios'!$A$1:$F$93,6,FALSE),"")</f>
        <v/>
      </c>
      <c r="F75" s="2" t="str">
        <f>IFERROR(VLOOKUP(G75,Tabulador!$B$27:$C$100,2,FALSE),"")</f>
        <v/>
      </c>
      <c r="G75" s="2" t="str">
        <f>IFERROR(VLOOKUP(A75,'hora operarios'!$A$1:$F$93,3,FALSE),"")</f>
        <v/>
      </c>
      <c r="H75" s="2" t="str">
        <f t="shared" si="6"/>
        <v/>
      </c>
      <c r="I75" s="3" t="str">
        <f>IFERROR(IF(E75&gt;=Tabulador!$D$3,Operador!E75+Operador!H75,Operador!E75),"")</f>
        <v/>
      </c>
      <c r="J75" s="4">
        <v>0</v>
      </c>
      <c r="K75" s="4">
        <v>0</v>
      </c>
      <c r="L75" s="4">
        <v>0</v>
      </c>
      <c r="M75" s="2" t="str">
        <f>IFERROR(VLOOKUP(F75,Tabulador!$A$3:$D$7,4,FALSE),"")</f>
        <v/>
      </c>
      <c r="N75" s="3">
        <f>IFERROR(IF(I75&gt;M75,(I75-M75)*(VLOOKUP(B75,Tabulador!$A$11:$B$17,2,FALSE)),0),0)</f>
        <v>0</v>
      </c>
      <c r="O75" s="2">
        <f>IFERROR(IF(E75&lt;=Tabulador!$B$19,0,IF(E75&lt;=Tabulador!$C$19,VLOOKUP(Operador!B75,Tabulador!$A$19:$G$24,3,FALSE),IF(E75&lt;=Tabulador!$D$19,VLOOKUP(B75,Tabulador!$A$19:$G$24,4,FALSE),IF(E75&lt;=Tabulador!$E$19,VLOOKUP(B75,Tabulador!$A$19:$G$24,5,FALSE),IF(E75&lt;=Tabulador!$F$19,VLOOKUP(B75,Tabulador!$A$19:$G$24,6,FALSE),IF(E75&lt;=Tabulador!$G$19,VLOOKUP(B75,Tabulador!$A$19:$G$24,7,FALSE),VLOOKUP(B75,Tabulador!$A$19:$G$24,7,FALSE))))))),0)</f>
        <v>0</v>
      </c>
      <c r="P75" s="2">
        <f t="shared" si="4"/>
        <v>0</v>
      </c>
      <c r="Q75" s="2" t="str">
        <f>IFERROR(VLOOKUP(F75,Tabulador!$A$3:$D$7,3,FALSE),"")</f>
        <v/>
      </c>
      <c r="S75" s="3" t="str">
        <f t="shared" si="5"/>
        <v/>
      </c>
    </row>
    <row r="76" spans="1:19" x14ac:dyDescent="0.2">
      <c r="A76" s="2" t="str">
        <f>IF('hora operarios'!A72=0,"",'hora operarios'!A72)</f>
        <v/>
      </c>
      <c r="B76" s="2" t="str">
        <f>IFERROR(VLOOKUP(A76,'hora operarios'!$A$1:$F$93,4,FALSE),"")</f>
        <v/>
      </c>
      <c r="C76" s="2" t="str">
        <f>IFERROR(VLOOKUP(A76,'hora operarios'!$A$1:$D$93,2,FALSE),"")</f>
        <v/>
      </c>
      <c r="D76" s="2" t="str">
        <f>IFERROR(VLOOKUP(Operador!A76,'hora operarios'!$A$1:$F$93,5,FALSE),"")</f>
        <v/>
      </c>
      <c r="E76" s="3" t="str">
        <f>IFERROR(VLOOKUP(A76,'hora operarios'!$A$1:$F$93,6,FALSE),"")</f>
        <v/>
      </c>
      <c r="F76" s="2" t="str">
        <f>IFERROR(VLOOKUP(G76,Tabulador!$B$27:$C$100,2,FALSE),"")</f>
        <v/>
      </c>
      <c r="G76" s="2" t="str">
        <f>IFERROR(VLOOKUP(A76,'hora operarios'!$A$1:$F$93,3,FALSE),"")</f>
        <v/>
      </c>
      <c r="H76" s="2" t="str">
        <f t="shared" si="6"/>
        <v/>
      </c>
      <c r="I76" s="3" t="str">
        <f>IFERROR(IF(E76&gt;=Tabulador!$D$3,Operador!E76+Operador!H76,Operador!E76),"")</f>
        <v/>
      </c>
      <c r="J76" s="4">
        <v>0</v>
      </c>
      <c r="K76" s="4">
        <v>0</v>
      </c>
      <c r="L76" s="4">
        <v>0</v>
      </c>
      <c r="M76" s="2" t="str">
        <f>IFERROR(VLOOKUP(F76,Tabulador!$A$3:$D$7,4,FALSE),"")</f>
        <v/>
      </c>
      <c r="N76" s="3">
        <f>IFERROR(IF(I76&gt;M76,(I76-M76)*(VLOOKUP(B76,Tabulador!$A$11:$B$17,2,FALSE)),0),0)</f>
        <v>0</v>
      </c>
      <c r="O76" s="2">
        <f>IFERROR(IF(E76&lt;=Tabulador!$B$19,0,IF(E76&lt;=Tabulador!$C$19,VLOOKUP(Operador!B76,Tabulador!$A$19:$G$24,3,FALSE),IF(E76&lt;=Tabulador!$D$19,VLOOKUP(B76,Tabulador!$A$19:$G$24,4,FALSE),IF(E76&lt;=Tabulador!$E$19,VLOOKUP(B76,Tabulador!$A$19:$G$24,5,FALSE),IF(E76&lt;=Tabulador!$F$19,VLOOKUP(B76,Tabulador!$A$19:$G$24,6,FALSE),IF(E76&lt;=Tabulador!$G$19,VLOOKUP(B76,Tabulador!$A$19:$G$24,7,FALSE),VLOOKUP(B76,Tabulador!$A$19:$G$24,7,FALSE))))))),0)</f>
        <v>0</v>
      </c>
      <c r="P76" s="2">
        <f t="shared" si="4"/>
        <v>0</v>
      </c>
      <c r="Q76" s="2" t="str">
        <f>IFERROR(VLOOKUP(F76,Tabulador!$A$3:$D$7,3,FALSE),"")</f>
        <v/>
      </c>
      <c r="S76" s="3" t="str">
        <f t="shared" si="5"/>
        <v/>
      </c>
    </row>
    <row r="77" spans="1:19" x14ac:dyDescent="0.2">
      <c r="A77" s="2" t="str">
        <f>IF('hora operarios'!A73=0,"",'hora operarios'!A73)</f>
        <v/>
      </c>
      <c r="B77" s="2" t="str">
        <f>IFERROR(VLOOKUP(A77,'hora operarios'!$A$1:$F$93,4,FALSE),"")</f>
        <v/>
      </c>
      <c r="C77" s="2" t="str">
        <f>IFERROR(VLOOKUP(A77,'hora operarios'!$A$1:$D$93,2,FALSE),"")</f>
        <v/>
      </c>
      <c r="D77" s="2" t="str">
        <f>IFERROR(VLOOKUP(Operador!A77,'hora operarios'!$A$1:$F$93,5,FALSE),"")</f>
        <v/>
      </c>
      <c r="E77" s="3" t="str">
        <f>IFERROR(VLOOKUP(A77,'hora operarios'!$A$1:$F$93,6,FALSE),"")</f>
        <v/>
      </c>
      <c r="F77" s="2" t="str">
        <f>IFERROR(VLOOKUP(G77,Tabulador!$B$27:$C$100,2,FALSE),"")</f>
        <v/>
      </c>
      <c r="G77" s="2" t="str">
        <f>IFERROR(VLOOKUP(A77,'hora operarios'!$A$1:$F$93,3,FALSE),"")</f>
        <v/>
      </c>
      <c r="H77" s="2" t="str">
        <f t="shared" si="6"/>
        <v/>
      </c>
      <c r="I77" s="3" t="str">
        <f>IFERROR(IF(E77&gt;=Tabulador!$D$3,Operador!E77+Operador!H77,Operador!E77),"")</f>
        <v/>
      </c>
      <c r="J77" s="4">
        <v>0</v>
      </c>
      <c r="K77" s="4">
        <v>0</v>
      </c>
      <c r="L77" s="4">
        <v>0</v>
      </c>
      <c r="M77" s="2" t="str">
        <f>IFERROR(VLOOKUP(F77,Tabulador!$A$3:$D$7,4,FALSE),"")</f>
        <v/>
      </c>
      <c r="N77" s="3">
        <f>IFERROR(IF(I77&gt;M77,(I77-M77)*(VLOOKUP(B77,Tabulador!$A$11:$B$17,2,FALSE)),0),0)</f>
        <v>0</v>
      </c>
      <c r="O77" s="2">
        <f>IFERROR(IF(E77&lt;=Tabulador!$B$19,0,IF(E77&lt;=Tabulador!$C$19,VLOOKUP(Operador!B77,Tabulador!$A$19:$G$24,3,FALSE),IF(E77&lt;=Tabulador!$D$19,VLOOKUP(B77,Tabulador!$A$19:$G$24,4,FALSE),IF(E77&lt;=Tabulador!$E$19,VLOOKUP(B77,Tabulador!$A$19:$G$24,5,FALSE),IF(E77&lt;=Tabulador!$F$19,VLOOKUP(B77,Tabulador!$A$19:$G$24,6,FALSE),IF(E77&lt;=Tabulador!$G$19,VLOOKUP(B77,Tabulador!$A$19:$G$24,7,FALSE),VLOOKUP(B77,Tabulador!$A$19:$G$24,7,FALSE))))))),0)</f>
        <v>0</v>
      </c>
      <c r="P77" s="2">
        <f t="shared" si="4"/>
        <v>0</v>
      </c>
      <c r="Q77" s="2" t="str">
        <f>IFERROR(VLOOKUP(F77,Tabulador!$A$3:$D$7,3,FALSE),"")</f>
        <v/>
      </c>
      <c r="S77" s="3" t="str">
        <f t="shared" si="5"/>
        <v/>
      </c>
    </row>
    <row r="78" spans="1:19" x14ac:dyDescent="0.2">
      <c r="A78" s="2" t="str">
        <f>IF('hora operarios'!A74=0,"",'hora operarios'!A74)</f>
        <v/>
      </c>
      <c r="B78" s="2" t="str">
        <f>IFERROR(VLOOKUP(A78,'hora operarios'!$A$1:$F$93,4,FALSE),"")</f>
        <v/>
      </c>
      <c r="C78" s="2" t="str">
        <f>IFERROR(VLOOKUP(A78,'hora operarios'!$A$1:$D$93,2,FALSE),"")</f>
        <v/>
      </c>
      <c r="D78" s="2" t="str">
        <f>IFERROR(VLOOKUP(Operador!A78,'hora operarios'!$A$1:$F$93,5,FALSE),"")</f>
        <v/>
      </c>
      <c r="E78" s="3" t="str">
        <f>IFERROR(VLOOKUP(A78,'hora operarios'!$A$1:$F$93,6,FALSE),"")</f>
        <v/>
      </c>
      <c r="F78" s="2" t="str">
        <f>IFERROR(VLOOKUP(G78,Tabulador!$B$27:$C$100,2,FALSE),"")</f>
        <v/>
      </c>
      <c r="G78" s="2" t="str">
        <f>IFERROR(VLOOKUP(A78,'hora operarios'!$A$1:$F$93,3,FALSE),"")</f>
        <v/>
      </c>
      <c r="H78" s="2" t="str">
        <f t="shared" si="6"/>
        <v/>
      </c>
      <c r="I78" s="3" t="str">
        <f>IFERROR(IF(E78&gt;=Tabulador!$D$3,Operador!E78+Operador!H78,Operador!E78),"")</f>
        <v/>
      </c>
      <c r="J78" s="4">
        <v>0</v>
      </c>
      <c r="K78" s="4">
        <v>0</v>
      </c>
      <c r="L78" s="4">
        <v>0</v>
      </c>
      <c r="M78" s="2" t="str">
        <f>IFERROR(VLOOKUP(F78,Tabulador!$A$3:$D$7,4,FALSE),"")</f>
        <v/>
      </c>
      <c r="N78" s="3">
        <f>IFERROR(IF(I78&gt;M78,(I78-M78)*(VLOOKUP(B78,Tabulador!$A$11:$B$17,2,FALSE)),0),0)</f>
        <v>0</v>
      </c>
      <c r="O78" s="2">
        <f>IFERROR(IF(E78&lt;=Tabulador!$B$19,0,IF(E78&lt;=Tabulador!$C$19,VLOOKUP(Operador!B78,Tabulador!$A$19:$G$24,3,FALSE),IF(E78&lt;=Tabulador!$D$19,VLOOKUP(B78,Tabulador!$A$19:$G$24,4,FALSE),IF(E78&lt;=Tabulador!$E$19,VLOOKUP(B78,Tabulador!$A$19:$G$24,5,FALSE),IF(E78&lt;=Tabulador!$F$19,VLOOKUP(B78,Tabulador!$A$19:$G$24,6,FALSE),IF(E78&lt;=Tabulador!$G$19,VLOOKUP(B78,Tabulador!$A$19:$G$24,7,FALSE),VLOOKUP(B78,Tabulador!$A$19:$G$24,7,FALSE))))))),0)</f>
        <v>0</v>
      </c>
      <c r="P78" s="2">
        <f t="shared" si="4"/>
        <v>0</v>
      </c>
      <c r="Q78" s="2" t="str">
        <f>IFERROR(VLOOKUP(F78,Tabulador!$A$3:$D$7,3,FALSE),"")</f>
        <v/>
      </c>
      <c r="S78" s="3" t="str">
        <f t="shared" si="5"/>
        <v/>
      </c>
    </row>
    <row r="79" spans="1:19" x14ac:dyDescent="0.2">
      <c r="A79" s="2" t="str">
        <f>IF('hora operarios'!A75=0,"",'hora operarios'!A75)</f>
        <v/>
      </c>
      <c r="B79" s="2" t="str">
        <f>IFERROR(VLOOKUP(A79,'hora operarios'!$A$1:$F$93,4,FALSE),"")</f>
        <v/>
      </c>
      <c r="C79" s="2" t="str">
        <f>IFERROR(VLOOKUP(A79,'hora operarios'!$A$1:$D$93,2,FALSE),"")</f>
        <v/>
      </c>
      <c r="D79" s="2" t="str">
        <f>IFERROR(VLOOKUP(Operador!A79,'hora operarios'!$A$1:$F$93,5,FALSE),"")</f>
        <v/>
      </c>
      <c r="E79" s="3" t="str">
        <f>IFERROR(VLOOKUP(A79,'hora operarios'!$A$1:$F$93,6,FALSE),"")</f>
        <v/>
      </c>
      <c r="F79" s="2" t="str">
        <f>IFERROR(VLOOKUP(G79,Tabulador!$B$27:$C$100,2,FALSE),"")</f>
        <v/>
      </c>
      <c r="G79" s="2" t="str">
        <f>IFERROR(VLOOKUP(A79,'hora operarios'!$A$1:$F$93,3,FALSE),"")</f>
        <v/>
      </c>
      <c r="H79" s="2" t="str">
        <f t="shared" si="6"/>
        <v/>
      </c>
      <c r="I79" s="3" t="str">
        <f>IFERROR(IF(E79&gt;=Tabulador!$D$3,Operador!E79+Operador!H79,Operador!E79),"")</f>
        <v/>
      </c>
      <c r="J79" s="4">
        <v>0</v>
      </c>
      <c r="K79" s="4">
        <v>0</v>
      </c>
      <c r="L79" s="4">
        <v>0</v>
      </c>
      <c r="M79" s="2" t="str">
        <f>IFERROR(VLOOKUP(F79,Tabulador!$A$3:$D$7,4,FALSE),"")</f>
        <v/>
      </c>
      <c r="N79" s="3">
        <f>IFERROR(IF(I79&gt;M79,(I79-M79)*(VLOOKUP(B79,Tabulador!$A$11:$B$17,2,FALSE)),0),0)</f>
        <v>0</v>
      </c>
      <c r="O79" s="2">
        <f>IFERROR(IF(E79&lt;=Tabulador!$B$19,0,IF(E79&lt;=Tabulador!$C$19,VLOOKUP(Operador!B79,Tabulador!$A$19:$G$24,3,FALSE),IF(E79&lt;=Tabulador!$D$19,VLOOKUP(B79,Tabulador!$A$19:$G$24,4,FALSE),IF(E79&lt;=Tabulador!$E$19,VLOOKUP(B79,Tabulador!$A$19:$G$24,5,FALSE),IF(E79&lt;=Tabulador!$F$19,VLOOKUP(B79,Tabulador!$A$19:$G$24,6,FALSE),IF(E79&lt;=Tabulador!$G$19,VLOOKUP(B79,Tabulador!$A$19:$G$24,7,FALSE),VLOOKUP(B79,Tabulador!$A$19:$G$24,7,FALSE))))))),0)</f>
        <v>0</v>
      </c>
      <c r="P79" s="2">
        <f t="shared" si="4"/>
        <v>0</v>
      </c>
      <c r="Q79" s="2" t="str">
        <f>IFERROR(VLOOKUP(F79,Tabulador!$A$3:$D$7,3,FALSE),"")</f>
        <v/>
      </c>
      <c r="S79" s="3" t="str">
        <f t="shared" si="5"/>
        <v/>
      </c>
    </row>
    <row r="80" spans="1:19" x14ac:dyDescent="0.2">
      <c r="A80" s="2" t="str">
        <f>IF('hora operarios'!A76=0,"",'hora operarios'!A76)</f>
        <v/>
      </c>
      <c r="B80" s="2" t="str">
        <f>IFERROR(VLOOKUP(A80,'hora operarios'!$A$1:$F$93,4,FALSE),"")</f>
        <v/>
      </c>
      <c r="C80" s="2" t="str">
        <f>IFERROR(VLOOKUP(A80,'hora operarios'!$A$1:$D$93,2,FALSE),"")</f>
        <v/>
      </c>
      <c r="D80" s="2" t="str">
        <f>IFERROR(VLOOKUP(Operador!A80,'hora operarios'!$A$1:$F$93,5,FALSE),"")</f>
        <v/>
      </c>
      <c r="E80" s="3" t="str">
        <f>IFERROR(VLOOKUP(A80,'hora operarios'!$A$1:$F$93,6,FALSE),"")</f>
        <v/>
      </c>
      <c r="F80" s="2" t="str">
        <f>IFERROR(VLOOKUP(G80,Tabulador!$B$27:$C$100,2,FALSE),"")</f>
        <v/>
      </c>
      <c r="G80" s="2" t="str">
        <f>IFERROR(VLOOKUP(A80,'hora operarios'!$A$1:$F$93,3,FALSE),"")</f>
        <v/>
      </c>
      <c r="H80" s="2" t="str">
        <f t="shared" si="6"/>
        <v/>
      </c>
      <c r="I80" s="3" t="str">
        <f>IFERROR(IF(E80&gt;=Tabulador!$D$3,Operador!E80+Operador!H80,Operador!E80),"")</f>
        <v/>
      </c>
      <c r="J80" s="4">
        <v>0</v>
      </c>
      <c r="K80" s="4">
        <v>0</v>
      </c>
      <c r="L80" s="4">
        <v>0</v>
      </c>
      <c r="M80" s="2" t="str">
        <f>IFERROR(VLOOKUP(F80,Tabulador!$A$3:$D$7,4,FALSE),"")</f>
        <v/>
      </c>
      <c r="N80" s="3">
        <f>IFERROR(IF(I80&gt;M80,(I80-M80)*(VLOOKUP(B80,Tabulador!$A$11:$B$17,2,FALSE)),0),0)</f>
        <v>0</v>
      </c>
      <c r="O80" s="2">
        <f>IFERROR(IF(E80&lt;=Tabulador!$B$19,0,IF(E80&lt;=Tabulador!$C$19,VLOOKUP(Operador!B80,Tabulador!$A$19:$G$24,3,FALSE),IF(E80&lt;=Tabulador!$D$19,VLOOKUP(B80,Tabulador!$A$19:$G$24,4,FALSE),IF(E80&lt;=Tabulador!$E$19,VLOOKUP(B80,Tabulador!$A$19:$G$24,5,FALSE),IF(E80&lt;=Tabulador!$F$19,VLOOKUP(B80,Tabulador!$A$19:$G$24,6,FALSE),IF(E80&lt;=Tabulador!$G$19,VLOOKUP(B80,Tabulador!$A$19:$G$24,7,FALSE),VLOOKUP(B80,Tabulador!$A$19:$G$24,7,FALSE))))))),0)</f>
        <v>0</v>
      </c>
      <c r="P80" s="2">
        <f t="shared" si="4"/>
        <v>0</v>
      </c>
      <c r="Q80" s="2" t="str">
        <f>IFERROR(VLOOKUP(F80,Tabulador!$A$3:$D$7,3,FALSE),"")</f>
        <v/>
      </c>
      <c r="S80" s="3" t="str">
        <f t="shared" si="5"/>
        <v/>
      </c>
    </row>
    <row r="81" spans="1:19" x14ac:dyDescent="0.2">
      <c r="A81" s="2" t="str">
        <f>IF('hora operarios'!A77=0,"",'hora operarios'!A77)</f>
        <v/>
      </c>
      <c r="B81" s="2" t="str">
        <f>IFERROR(VLOOKUP(A81,'hora operarios'!$A$1:$F$93,4,FALSE),"")</f>
        <v/>
      </c>
      <c r="C81" s="2" t="str">
        <f>IFERROR(VLOOKUP(A81,'hora operarios'!$A$1:$D$93,2,FALSE),"")</f>
        <v/>
      </c>
      <c r="D81" s="2" t="str">
        <f>IFERROR(VLOOKUP(Operador!A81,'hora operarios'!$A$1:$F$93,5,FALSE),"")</f>
        <v/>
      </c>
      <c r="E81" s="3" t="str">
        <f>IFERROR(VLOOKUP(A81,'hora operarios'!$A$1:$F$93,6,FALSE),"")</f>
        <v/>
      </c>
      <c r="F81" s="2" t="str">
        <f>IFERROR(VLOOKUP(G81,Tabulador!$B$27:$C$100,2,FALSE),"")</f>
        <v/>
      </c>
      <c r="G81" s="2" t="str">
        <f>IFERROR(VLOOKUP(A81,'hora operarios'!$A$1:$F$93,3,FALSE),"")</f>
        <v/>
      </c>
      <c r="H81" s="2" t="str">
        <f t="shared" si="6"/>
        <v/>
      </c>
      <c r="I81" s="3" t="str">
        <f>IFERROR(IF(E81&gt;=Tabulador!$D$3,Operador!E81+Operador!H81,Operador!E81),"")</f>
        <v/>
      </c>
      <c r="J81" s="4">
        <v>0</v>
      </c>
      <c r="K81" s="4">
        <v>0</v>
      </c>
      <c r="L81" s="4">
        <v>0</v>
      </c>
      <c r="M81" s="2" t="str">
        <f>IFERROR(VLOOKUP(F81,Tabulador!$A$3:$D$7,4,FALSE),"")</f>
        <v/>
      </c>
      <c r="N81" s="3">
        <f>IFERROR(IF(I81&gt;M81,(I81-M81)*(VLOOKUP(B81,Tabulador!$A$11:$B$17,2,FALSE)),0),0)</f>
        <v>0</v>
      </c>
      <c r="O81" s="2">
        <f>IFERROR(IF(E81&lt;=Tabulador!$B$19,0,IF(E81&lt;=Tabulador!$C$19,VLOOKUP(Operador!B81,Tabulador!$A$19:$G$24,3,FALSE),IF(E81&lt;=Tabulador!$D$19,VLOOKUP(B81,Tabulador!$A$19:$G$24,4,FALSE),IF(E81&lt;=Tabulador!$E$19,VLOOKUP(B81,Tabulador!$A$19:$G$24,5,FALSE),IF(E81&lt;=Tabulador!$F$19,VLOOKUP(B81,Tabulador!$A$19:$G$24,6,FALSE),IF(E81&lt;=Tabulador!$G$19,VLOOKUP(B81,Tabulador!$A$19:$G$24,7,FALSE),VLOOKUP(B81,Tabulador!$A$19:$G$24,7,FALSE))))))),0)</f>
        <v>0</v>
      </c>
      <c r="P81" s="2">
        <f t="shared" si="4"/>
        <v>0</v>
      </c>
      <c r="Q81" s="2" t="str">
        <f>IFERROR(VLOOKUP(F81,Tabulador!$A$3:$D$7,3,FALSE),"")</f>
        <v/>
      </c>
      <c r="S81" s="3" t="str">
        <f t="shared" si="5"/>
        <v/>
      </c>
    </row>
    <row r="82" spans="1:19" x14ac:dyDescent="0.2">
      <c r="A82" s="2" t="str">
        <f>IF('hora operarios'!A78=0,"",'hora operarios'!A78)</f>
        <v/>
      </c>
      <c r="B82" s="2" t="str">
        <f>IFERROR(VLOOKUP(A82,'hora operarios'!$A$1:$F$93,4,FALSE),"")</f>
        <v/>
      </c>
      <c r="C82" s="2" t="str">
        <f>IFERROR(VLOOKUP(A82,'hora operarios'!$A$1:$D$93,2,FALSE),"")</f>
        <v/>
      </c>
      <c r="D82" s="2" t="str">
        <f>IFERROR(VLOOKUP(Operador!A82,'hora operarios'!$A$1:$F$93,5,FALSE),"")</f>
        <v/>
      </c>
      <c r="E82" s="3" t="str">
        <f>IFERROR(VLOOKUP(A82,'hora operarios'!$A$1:$F$93,6,FALSE),"")</f>
        <v/>
      </c>
      <c r="F82" s="2" t="str">
        <f>IFERROR(VLOOKUP(G82,Tabulador!$B$27:$C$100,2,FALSE),"")</f>
        <v/>
      </c>
      <c r="G82" s="2" t="str">
        <f>IFERROR(VLOOKUP(A82,'hora operarios'!$A$1:$F$93,3,FALSE),"")</f>
        <v/>
      </c>
      <c r="H82" s="2" t="str">
        <f t="shared" si="6"/>
        <v/>
      </c>
      <c r="I82" s="3" t="str">
        <f>IFERROR(IF(E82&gt;=Tabulador!$D$3,Operador!E82+Operador!H82,Operador!E82),"")</f>
        <v/>
      </c>
      <c r="J82" s="4">
        <v>0</v>
      </c>
      <c r="K82" s="4">
        <v>0</v>
      </c>
      <c r="L82" s="4">
        <v>0</v>
      </c>
      <c r="M82" s="2" t="str">
        <f>IFERROR(VLOOKUP(F82,Tabulador!$A$3:$D$7,4,FALSE),"")</f>
        <v/>
      </c>
      <c r="N82" s="3">
        <f>IFERROR(IF(I82&gt;M82,(I82-M82)*(VLOOKUP(B82,Tabulador!$A$11:$B$17,2,FALSE)),0),0)</f>
        <v>0</v>
      </c>
      <c r="O82" s="2">
        <f>IFERROR(IF(E82&lt;=Tabulador!$B$19,0,IF(E82&lt;=Tabulador!$C$19,VLOOKUP(Operador!B82,Tabulador!$A$19:$G$24,3,FALSE),IF(E82&lt;=Tabulador!$D$19,VLOOKUP(B82,Tabulador!$A$19:$G$24,4,FALSE),IF(E82&lt;=Tabulador!$E$19,VLOOKUP(B82,Tabulador!$A$19:$G$24,5,FALSE),IF(E82&lt;=Tabulador!$F$19,VLOOKUP(B82,Tabulador!$A$19:$G$24,6,FALSE),IF(E82&lt;=Tabulador!$G$19,VLOOKUP(B82,Tabulador!$A$19:$G$24,7,FALSE),VLOOKUP(B82,Tabulador!$A$19:$G$24,7,FALSE))))))),0)</f>
        <v>0</v>
      </c>
      <c r="P82" s="2">
        <f t="shared" si="4"/>
        <v>0</v>
      </c>
      <c r="Q82" s="2" t="str">
        <f>IFERROR(VLOOKUP(F82,Tabulador!$A$3:$D$7,3,FALSE),"")</f>
        <v/>
      </c>
      <c r="S82" s="3" t="str">
        <f t="shared" si="5"/>
        <v/>
      </c>
    </row>
    <row r="83" spans="1:19" x14ac:dyDescent="0.2">
      <c r="A83" s="2" t="str">
        <f>IF('hora operarios'!A79=0,"",'hora operarios'!A79)</f>
        <v/>
      </c>
      <c r="B83" s="2" t="str">
        <f>IFERROR(VLOOKUP(A83,'hora operarios'!$A$1:$F$93,4,FALSE),"")</f>
        <v/>
      </c>
      <c r="C83" s="2" t="str">
        <f>IFERROR(VLOOKUP(A83,'hora operarios'!$A$1:$D$93,2,FALSE),"")</f>
        <v/>
      </c>
      <c r="D83" s="2" t="str">
        <f>IFERROR(VLOOKUP(Operador!A83,'hora operarios'!$A$1:$F$93,5,FALSE),"")</f>
        <v/>
      </c>
      <c r="E83" s="3" t="str">
        <f>IFERROR(VLOOKUP(A83,'hora operarios'!$A$1:$F$93,6,FALSE),"")</f>
        <v/>
      </c>
      <c r="F83" s="2" t="str">
        <f>IFERROR(VLOOKUP(G83,Tabulador!$B$27:$C$100,2,FALSE),"")</f>
        <v/>
      </c>
      <c r="G83" s="2" t="str">
        <f>IFERROR(VLOOKUP(A83,'hora operarios'!$A$1:$F$93,3,FALSE),"")</f>
        <v/>
      </c>
      <c r="H83" s="2" t="str">
        <f t="shared" si="6"/>
        <v/>
      </c>
      <c r="I83" s="3" t="str">
        <f>IFERROR(IF(E83&gt;=Tabulador!$D$3,Operador!E83+Operador!H83,Operador!E83),"")</f>
        <v/>
      </c>
      <c r="J83" s="4">
        <v>0</v>
      </c>
      <c r="K83" s="4">
        <v>0</v>
      </c>
      <c r="L83" s="4">
        <v>0</v>
      </c>
      <c r="M83" s="2" t="str">
        <f>IFERROR(VLOOKUP(F83,Tabulador!$A$3:$D$7,4,FALSE),"")</f>
        <v/>
      </c>
      <c r="N83" s="3">
        <f>IFERROR(IF(I83&gt;M83,(I83-M83)*(VLOOKUP(B83,Tabulador!$A$11:$B$17,2,FALSE)),0),0)</f>
        <v>0</v>
      </c>
      <c r="O83" s="2">
        <f>IFERROR(IF(E83&lt;=Tabulador!$B$19,0,IF(E83&lt;=Tabulador!$C$19,VLOOKUP(Operador!B83,Tabulador!$A$19:$G$24,3,FALSE),IF(E83&lt;=Tabulador!$D$19,VLOOKUP(B83,Tabulador!$A$19:$G$24,4,FALSE),IF(E83&lt;=Tabulador!$E$19,VLOOKUP(B83,Tabulador!$A$19:$G$24,5,FALSE),IF(E83&lt;=Tabulador!$F$19,VLOOKUP(B83,Tabulador!$A$19:$G$24,6,FALSE),IF(E83&lt;=Tabulador!$G$19,VLOOKUP(B83,Tabulador!$A$19:$G$24,7,FALSE),VLOOKUP(B83,Tabulador!$A$19:$G$24,7,FALSE))))))),0)</f>
        <v>0</v>
      </c>
      <c r="P83" s="2">
        <f t="shared" si="4"/>
        <v>0</v>
      </c>
      <c r="Q83" s="2" t="str">
        <f>IFERROR(VLOOKUP(F83,Tabulador!$A$3:$D$7,3,FALSE),"")</f>
        <v/>
      </c>
      <c r="S83" s="3" t="str">
        <f t="shared" si="5"/>
        <v/>
      </c>
    </row>
    <row r="84" spans="1:19" x14ac:dyDescent="0.2">
      <c r="A84" s="2" t="str">
        <f>IF('hora operarios'!A80=0,"",'hora operarios'!A80)</f>
        <v/>
      </c>
      <c r="B84" s="2" t="str">
        <f>IFERROR(VLOOKUP(A84,'hora operarios'!$A$1:$F$93,4,FALSE),"")</f>
        <v/>
      </c>
      <c r="C84" s="2" t="str">
        <f>IFERROR(VLOOKUP(A84,'hora operarios'!$A$1:$D$93,2,FALSE),"")</f>
        <v/>
      </c>
      <c r="D84" s="2" t="str">
        <f>IFERROR(VLOOKUP(Operador!A84,'hora operarios'!$A$1:$F$93,5,FALSE),"")</f>
        <v/>
      </c>
      <c r="E84" s="3" t="str">
        <f>IFERROR(VLOOKUP(A84,'hora operarios'!$A$1:$F$93,6,FALSE),"")</f>
        <v/>
      </c>
      <c r="F84" s="2" t="str">
        <f>IFERROR(VLOOKUP(G84,Tabulador!$B$27:$C$100,2,FALSE),"")</f>
        <v/>
      </c>
      <c r="G84" s="2" t="str">
        <f>IFERROR(VLOOKUP(A84,'hora operarios'!$A$1:$F$93,3,FALSE),"")</f>
        <v/>
      </c>
      <c r="H84" s="2" t="str">
        <f t="shared" si="6"/>
        <v/>
      </c>
      <c r="I84" s="3" t="str">
        <f>IFERROR(IF(E84&gt;=Tabulador!$D$3,Operador!E84+Operador!H84,Operador!E84),"")</f>
        <v/>
      </c>
      <c r="J84" s="4">
        <v>0</v>
      </c>
      <c r="K84" s="4">
        <v>0</v>
      </c>
      <c r="L84" s="4">
        <v>0</v>
      </c>
      <c r="M84" s="2" t="str">
        <f>IFERROR(VLOOKUP(F84,Tabulador!$A$3:$D$7,4,FALSE),"")</f>
        <v/>
      </c>
      <c r="N84" s="3">
        <f>IFERROR(IF(I84&gt;M84,(I84-M84)*(VLOOKUP(B84,Tabulador!$A$11:$B$17,2,FALSE)),0),0)</f>
        <v>0</v>
      </c>
      <c r="O84" s="2">
        <f>IFERROR(IF(E84&lt;=Tabulador!$B$19,0,IF(E84&lt;=Tabulador!$C$19,VLOOKUP(Operador!B84,Tabulador!$A$19:$G$24,3,FALSE),IF(E84&lt;=Tabulador!$D$19,VLOOKUP(B84,Tabulador!$A$19:$G$24,4,FALSE),IF(E84&lt;=Tabulador!$E$19,VLOOKUP(B84,Tabulador!$A$19:$G$24,5,FALSE),IF(E84&lt;=Tabulador!$F$19,VLOOKUP(B84,Tabulador!$A$19:$G$24,6,FALSE),IF(E84&lt;=Tabulador!$G$19,VLOOKUP(B84,Tabulador!$A$19:$G$24,7,FALSE),VLOOKUP(B84,Tabulador!$A$19:$G$24,7,FALSE))))))),0)</f>
        <v>0</v>
      </c>
      <c r="P84" s="2">
        <f t="shared" si="4"/>
        <v>0</v>
      </c>
      <c r="Q84" s="2" t="str">
        <f>IFERROR(VLOOKUP(F84,Tabulador!$A$3:$D$7,3,FALSE),"")</f>
        <v/>
      </c>
      <c r="S84" s="3" t="str">
        <f t="shared" si="5"/>
        <v/>
      </c>
    </row>
    <row r="85" spans="1:19" x14ac:dyDescent="0.2">
      <c r="A85" s="2" t="str">
        <f>IF('hora operarios'!A81=0,"",'hora operarios'!A81)</f>
        <v/>
      </c>
      <c r="B85" s="2" t="str">
        <f>IFERROR(VLOOKUP(A85,'hora operarios'!$A$1:$F$93,4,FALSE),"")</f>
        <v/>
      </c>
      <c r="C85" s="2" t="str">
        <f>IFERROR(VLOOKUP(A85,'hora operarios'!$A$1:$D$93,2,FALSE),"")</f>
        <v/>
      </c>
      <c r="D85" s="2" t="str">
        <f>IFERROR(VLOOKUP(Operador!A85,'hora operarios'!$A$1:$F$93,5,FALSE),"")</f>
        <v/>
      </c>
      <c r="E85" s="3" t="str">
        <f>IFERROR(VLOOKUP(A85,'hora operarios'!$A$1:$F$93,6,FALSE),"")</f>
        <v/>
      </c>
      <c r="F85" s="2" t="str">
        <f>IFERROR(VLOOKUP(G85,Tabulador!$B$27:$C$100,2,FALSE),"")</f>
        <v/>
      </c>
      <c r="G85" s="2" t="str">
        <f>IFERROR(VLOOKUP(A85,'hora operarios'!$A$1:$F$93,3,FALSE),"")</f>
        <v/>
      </c>
      <c r="H85" s="2" t="str">
        <f t="shared" si="6"/>
        <v/>
      </c>
      <c r="I85" s="3" t="str">
        <f>IFERROR(IF(E85&gt;=Tabulador!$D$3,Operador!E85+Operador!H85,Operador!E85),"")</f>
        <v/>
      </c>
      <c r="J85" s="4">
        <v>0</v>
      </c>
      <c r="K85" s="4">
        <v>0</v>
      </c>
      <c r="L85" s="4">
        <v>0</v>
      </c>
      <c r="M85" s="2" t="str">
        <f>IFERROR(VLOOKUP(F85,Tabulador!$A$3:$D$7,4,FALSE),"")</f>
        <v/>
      </c>
      <c r="N85" s="3">
        <f>IFERROR(IF(I85&gt;M85,(I85-M85)*(VLOOKUP(B85,Tabulador!$A$11:$B$17,2,FALSE)),0),0)</f>
        <v>0</v>
      </c>
      <c r="O85" s="2">
        <f>IFERROR(IF(E85&lt;=Tabulador!$B$19,0,IF(E85&lt;=Tabulador!$C$19,VLOOKUP(Operador!B85,Tabulador!$A$19:$G$24,3,FALSE),IF(E85&lt;=Tabulador!$D$19,VLOOKUP(B85,Tabulador!$A$19:$G$24,4,FALSE),IF(E85&lt;=Tabulador!$E$19,VLOOKUP(B85,Tabulador!$A$19:$G$24,5,FALSE),IF(E85&lt;=Tabulador!$F$19,VLOOKUP(B85,Tabulador!$A$19:$G$24,6,FALSE),IF(E85&lt;=Tabulador!$G$19,VLOOKUP(B85,Tabulador!$A$19:$G$24,7,FALSE),VLOOKUP(B85,Tabulador!$A$19:$G$24,7,FALSE))))))),0)</f>
        <v>0</v>
      </c>
      <c r="P85" s="2">
        <f t="shared" si="4"/>
        <v>0</v>
      </c>
      <c r="Q85" s="2" t="str">
        <f>IFERROR(VLOOKUP(F85,Tabulador!$A$3:$D$7,3,FALSE),"")</f>
        <v/>
      </c>
      <c r="S85" s="3" t="str">
        <f t="shared" si="5"/>
        <v/>
      </c>
    </row>
    <row r="86" spans="1:19" x14ac:dyDescent="0.2">
      <c r="A86" s="2" t="str">
        <f>IF('hora operarios'!A82=0,"",'hora operarios'!A82)</f>
        <v/>
      </c>
      <c r="B86" s="2" t="str">
        <f>IFERROR(VLOOKUP(A86,'hora operarios'!$A$1:$F$93,4,FALSE),"")</f>
        <v/>
      </c>
      <c r="C86" s="2" t="str">
        <f>IFERROR(VLOOKUP(A86,'hora operarios'!$A$1:$D$93,2,FALSE),"")</f>
        <v/>
      </c>
      <c r="D86" s="2" t="str">
        <f>IFERROR(VLOOKUP(Operador!A86,'hora operarios'!$A$1:$F$93,5,FALSE),"")</f>
        <v/>
      </c>
      <c r="E86" s="3" t="str">
        <f>IFERROR(VLOOKUP(A86,'hora operarios'!$A$1:$F$93,6,FALSE),"")</f>
        <v/>
      </c>
      <c r="F86" s="2" t="str">
        <f>IFERROR(VLOOKUP(G86,Tabulador!$B$27:$C$100,2,FALSE),"")</f>
        <v/>
      </c>
      <c r="G86" s="2" t="str">
        <f>IFERROR(VLOOKUP(A86,'hora operarios'!$A$1:$F$93,3,FALSE),"")</f>
        <v/>
      </c>
      <c r="H86" s="2" t="str">
        <f t="shared" si="6"/>
        <v/>
      </c>
      <c r="I86" s="3" t="str">
        <f>IFERROR(IF(E86&gt;=Tabulador!$D$3,Operador!E86+Operador!H86,Operador!E86),"")</f>
        <v/>
      </c>
      <c r="J86" s="4">
        <v>0</v>
      </c>
      <c r="K86" s="4">
        <v>0</v>
      </c>
      <c r="L86" s="4">
        <v>0</v>
      </c>
      <c r="M86" s="2" t="str">
        <f>IFERROR(VLOOKUP(F86,Tabulador!$A$3:$D$7,4,FALSE),"")</f>
        <v/>
      </c>
      <c r="N86" s="3">
        <f>IFERROR(IF(I86&gt;M86,(I86-M86)*(VLOOKUP(B86,Tabulador!$A$11:$B$17,2,FALSE)),0),0)</f>
        <v>0</v>
      </c>
      <c r="O86" s="2">
        <f>IFERROR(IF(E86&lt;=Tabulador!$B$19,0,IF(E86&lt;=Tabulador!$C$19,VLOOKUP(Operador!B86,Tabulador!$A$19:$G$24,3,FALSE),IF(E86&lt;=Tabulador!$D$19,VLOOKUP(B86,Tabulador!$A$19:$G$24,4,FALSE),IF(E86&lt;=Tabulador!$E$19,VLOOKUP(B86,Tabulador!$A$19:$G$24,5,FALSE),IF(E86&lt;=Tabulador!$F$19,VLOOKUP(B86,Tabulador!$A$19:$G$24,6,FALSE),IF(E86&lt;=Tabulador!$G$19,VLOOKUP(B86,Tabulador!$A$19:$G$24,7,FALSE),VLOOKUP(B86,Tabulador!$A$19:$G$24,7,FALSE))))))),0)</f>
        <v>0</v>
      </c>
      <c r="P86" s="2">
        <f t="shared" si="4"/>
        <v>0</v>
      </c>
      <c r="Q86" s="2" t="str">
        <f>IFERROR(VLOOKUP(F86,Tabulador!$A$3:$D$7,3,FALSE),"")</f>
        <v/>
      </c>
      <c r="S86" s="3" t="str">
        <f t="shared" si="5"/>
        <v/>
      </c>
    </row>
    <row r="87" spans="1:19" x14ac:dyDescent="0.2">
      <c r="A87" s="2" t="str">
        <f>IF('hora operarios'!A83=0,"",'hora operarios'!A83)</f>
        <v/>
      </c>
      <c r="B87" s="2" t="str">
        <f>IFERROR(VLOOKUP(A87,'hora operarios'!$A$1:$F$93,4,FALSE),"")</f>
        <v/>
      </c>
      <c r="C87" s="2" t="str">
        <f>IFERROR(VLOOKUP(A87,'hora operarios'!$A$1:$D$93,2,FALSE),"")</f>
        <v/>
      </c>
      <c r="D87" s="2" t="str">
        <f>IFERROR(VLOOKUP(Operador!A87,'hora operarios'!$A$1:$F$93,5,FALSE),"")</f>
        <v/>
      </c>
      <c r="E87" s="3" t="str">
        <f>IFERROR(VLOOKUP(A87,'hora operarios'!$A$1:$F$93,6,FALSE),"")</f>
        <v/>
      </c>
      <c r="F87" s="2" t="str">
        <f>IFERROR(VLOOKUP(G87,Tabulador!$B$27:$C$100,2,FALSE),"")</f>
        <v/>
      </c>
      <c r="G87" s="2" t="str">
        <f>IFERROR(VLOOKUP(A87,'hora operarios'!$A$1:$F$93,3,FALSE),"")</f>
        <v/>
      </c>
      <c r="H87" s="2" t="str">
        <f t="shared" si="6"/>
        <v/>
      </c>
      <c r="I87" s="3" t="str">
        <f>IFERROR(IF(E87&gt;=Tabulador!$D$3,Operador!E87+Operador!H87,Operador!E87),"")</f>
        <v/>
      </c>
      <c r="J87" s="4">
        <v>0</v>
      </c>
      <c r="K87" s="4">
        <v>0</v>
      </c>
      <c r="L87" s="4">
        <v>0</v>
      </c>
      <c r="M87" s="2" t="str">
        <f>IFERROR(VLOOKUP(F87,Tabulador!$A$3:$D$7,4,FALSE),"")</f>
        <v/>
      </c>
      <c r="N87" s="3">
        <f>IFERROR(IF(I87&gt;M87,(I87-M87)*(VLOOKUP(B87,Tabulador!$A$11:$B$17,2,FALSE)),0),0)</f>
        <v>0</v>
      </c>
      <c r="O87" s="2">
        <f>IFERROR(IF(E87&lt;=Tabulador!$B$19,0,IF(E87&lt;=Tabulador!$C$19,VLOOKUP(Operador!B87,Tabulador!$A$19:$G$24,3,FALSE),IF(E87&lt;=Tabulador!$D$19,VLOOKUP(B87,Tabulador!$A$19:$G$24,4,FALSE),IF(E87&lt;=Tabulador!$E$19,VLOOKUP(B87,Tabulador!$A$19:$G$24,5,FALSE),IF(E87&lt;=Tabulador!$F$19,VLOOKUP(B87,Tabulador!$A$19:$G$24,6,FALSE),IF(E87&lt;=Tabulador!$G$19,VLOOKUP(B87,Tabulador!$A$19:$G$24,7,FALSE),VLOOKUP(B87,Tabulador!$A$19:$G$24,7,FALSE))))))),0)</f>
        <v>0</v>
      </c>
      <c r="P87" s="2">
        <f t="shared" si="4"/>
        <v>0</v>
      </c>
      <c r="Q87" s="2" t="str">
        <f>IFERROR(VLOOKUP(F87,Tabulador!$A$3:$D$7,3,FALSE),"")</f>
        <v/>
      </c>
      <c r="S87" s="3" t="str">
        <f t="shared" si="5"/>
        <v/>
      </c>
    </row>
    <row r="88" spans="1:19" x14ac:dyDescent="0.2">
      <c r="A88" s="2" t="str">
        <f>IF('hora operarios'!A84=0,"",'hora operarios'!A84)</f>
        <v/>
      </c>
      <c r="B88" s="2" t="str">
        <f>IFERROR(VLOOKUP(A88,'hora operarios'!$A$1:$F$93,4,FALSE),"")</f>
        <v/>
      </c>
      <c r="C88" s="2" t="str">
        <f>IFERROR(VLOOKUP(A88,'hora operarios'!$A$1:$D$93,2,FALSE),"")</f>
        <v/>
      </c>
      <c r="D88" s="2" t="str">
        <f>IFERROR(VLOOKUP(Operador!A88,'hora operarios'!$A$1:$F$93,5,FALSE),"")</f>
        <v/>
      </c>
      <c r="E88" s="3" t="str">
        <f>IFERROR(VLOOKUP(A88,'hora operarios'!$A$1:$F$93,6,FALSE),"")</f>
        <v/>
      </c>
      <c r="F88" s="2" t="str">
        <f>IFERROR(VLOOKUP(G88,Tabulador!$B$27:$C$100,2,FALSE),"")</f>
        <v/>
      </c>
      <c r="G88" s="2" t="str">
        <f>IFERROR(VLOOKUP(A88,'hora operarios'!$A$1:$F$93,3,FALSE),"")</f>
        <v/>
      </c>
      <c r="H88" s="2" t="str">
        <f t="shared" si="6"/>
        <v/>
      </c>
      <c r="I88" s="3" t="str">
        <f>IFERROR(IF(E88&gt;=Tabulador!$D$3,Operador!E88+Operador!H88,Operador!E88),"")</f>
        <v/>
      </c>
      <c r="J88" s="4">
        <v>0</v>
      </c>
      <c r="K88" s="4">
        <v>0</v>
      </c>
      <c r="L88" s="4">
        <v>0</v>
      </c>
      <c r="M88" s="2" t="str">
        <f>IFERROR(VLOOKUP(F88,Tabulador!$A$3:$D$7,4,FALSE),"")</f>
        <v/>
      </c>
      <c r="N88" s="3">
        <f>IFERROR(IF(I88&gt;M88,(I88-M88)*(VLOOKUP(B88,Tabulador!$A$11:$B$17,2,FALSE)),0),0)</f>
        <v>0</v>
      </c>
      <c r="O88" s="2">
        <f>IFERROR(IF(E88&lt;=Tabulador!$B$19,0,IF(E88&lt;=Tabulador!$C$19,VLOOKUP(Operador!B88,Tabulador!$A$19:$G$24,3,FALSE),IF(E88&lt;=Tabulador!$D$19,VLOOKUP(B88,Tabulador!$A$19:$G$24,4,FALSE),IF(E88&lt;=Tabulador!$E$19,VLOOKUP(B88,Tabulador!$A$19:$G$24,5,FALSE),IF(E88&lt;=Tabulador!$F$19,VLOOKUP(B88,Tabulador!$A$19:$G$24,6,FALSE),IF(E88&lt;=Tabulador!$G$19,VLOOKUP(B88,Tabulador!$A$19:$G$24,7,FALSE),VLOOKUP(B88,Tabulador!$A$19:$G$24,7,FALSE))))))),0)</f>
        <v>0</v>
      </c>
      <c r="P88" s="2">
        <f t="shared" si="4"/>
        <v>0</v>
      </c>
      <c r="Q88" s="2" t="str">
        <f>IFERROR(VLOOKUP(F88,Tabulador!$A$3:$D$7,3,FALSE),"")</f>
        <v/>
      </c>
      <c r="S88" s="3" t="str">
        <f t="shared" si="5"/>
        <v/>
      </c>
    </row>
    <row r="89" spans="1:19" x14ac:dyDescent="0.2">
      <c r="A89" s="2" t="str">
        <f>IF('hora operarios'!A85=0,"",'hora operarios'!A85)</f>
        <v/>
      </c>
      <c r="B89" s="2" t="str">
        <f>IFERROR(VLOOKUP(A89,'hora operarios'!$A$1:$F$93,4,FALSE),"")</f>
        <v/>
      </c>
      <c r="C89" s="2" t="str">
        <f>IFERROR(VLOOKUP(A89,'hora operarios'!$A$1:$D$93,2,FALSE),"")</f>
        <v/>
      </c>
      <c r="D89" s="2" t="str">
        <f>IFERROR(VLOOKUP(Operador!A89,'hora operarios'!$A$1:$F$93,5,FALSE),"")</f>
        <v/>
      </c>
      <c r="E89" s="3" t="str">
        <f>IFERROR(VLOOKUP(A89,'hora operarios'!$A$1:$F$93,6,FALSE),"")</f>
        <v/>
      </c>
      <c r="F89" s="2" t="str">
        <f>IFERROR(VLOOKUP(G89,Tabulador!$B$27:$C$100,2,FALSE),"")</f>
        <v/>
      </c>
      <c r="G89" s="2" t="str">
        <f>IFERROR(VLOOKUP(A89,'hora operarios'!$A$1:$F$93,3,FALSE),"")</f>
        <v/>
      </c>
      <c r="H89" s="2" t="str">
        <f t="shared" si="6"/>
        <v/>
      </c>
      <c r="I89" s="3" t="str">
        <f>IFERROR(IF(E89&gt;=Tabulador!$D$3,Operador!E89+Operador!H89,Operador!E89),"")</f>
        <v/>
      </c>
      <c r="J89" s="4">
        <v>0</v>
      </c>
      <c r="K89" s="4">
        <v>0</v>
      </c>
      <c r="L89" s="4">
        <v>0</v>
      </c>
      <c r="M89" s="2" t="str">
        <f>IFERROR(VLOOKUP(F89,Tabulador!$A$3:$D$7,4,FALSE),"")</f>
        <v/>
      </c>
      <c r="N89" s="3">
        <f>IFERROR(IF(I89&gt;M89,(I89-M89)*(VLOOKUP(B89,Tabulador!$A$11:$B$17,2,FALSE)),0),0)</f>
        <v>0</v>
      </c>
      <c r="O89" s="2">
        <f>IFERROR(IF(E89&lt;=Tabulador!$B$19,0,IF(E89&lt;=Tabulador!$C$19,VLOOKUP(Operador!B89,Tabulador!$A$19:$G$24,3,FALSE),IF(E89&lt;=Tabulador!$D$19,VLOOKUP(B89,Tabulador!$A$19:$G$24,4,FALSE),IF(E89&lt;=Tabulador!$E$19,VLOOKUP(B89,Tabulador!$A$19:$G$24,5,FALSE),IF(E89&lt;=Tabulador!$F$19,VLOOKUP(B89,Tabulador!$A$19:$G$24,6,FALSE),IF(E89&lt;=Tabulador!$G$19,VLOOKUP(B89,Tabulador!$A$19:$G$24,7,FALSE),VLOOKUP(B89,Tabulador!$A$19:$G$24,7,FALSE))))))),0)</f>
        <v>0</v>
      </c>
      <c r="P89" s="2">
        <f t="shared" si="4"/>
        <v>0</v>
      </c>
      <c r="Q89" s="2" t="str">
        <f>IFERROR(VLOOKUP(F89,Tabulador!$A$3:$D$7,3,FALSE),"")</f>
        <v/>
      </c>
      <c r="S89" s="3" t="str">
        <f t="shared" si="5"/>
        <v/>
      </c>
    </row>
    <row r="90" spans="1:19" x14ac:dyDescent="0.2">
      <c r="A90" s="2" t="str">
        <f>IF('hora operarios'!A86=0,"",'hora operarios'!A86)</f>
        <v/>
      </c>
      <c r="B90" s="2" t="str">
        <f>IFERROR(VLOOKUP(A90,'hora operarios'!$A$1:$F$93,4,FALSE),"")</f>
        <v/>
      </c>
      <c r="C90" s="2" t="str">
        <f>IFERROR(VLOOKUP(A90,'hora operarios'!$A$1:$D$93,2,FALSE),"")</f>
        <v/>
      </c>
      <c r="D90" s="2" t="str">
        <f>IFERROR(VLOOKUP(Operador!A90,'hora operarios'!$A$1:$F$93,5,FALSE),"")</f>
        <v/>
      </c>
      <c r="E90" s="3" t="str">
        <f>IFERROR(VLOOKUP(A90,'hora operarios'!$A$1:$F$93,6,FALSE),"")</f>
        <v/>
      </c>
      <c r="F90" s="2" t="str">
        <f>IFERROR(VLOOKUP(G90,Tabulador!$B$27:$C$100,2,FALSE),"")</f>
        <v/>
      </c>
      <c r="G90" s="2" t="str">
        <f>IFERROR(VLOOKUP(A90,'hora operarios'!$A$1:$F$93,3,FALSE),"")</f>
        <v/>
      </c>
      <c r="H90" s="2" t="str">
        <f t="shared" si="6"/>
        <v/>
      </c>
      <c r="I90" s="3" t="str">
        <f>IFERROR(IF(E90&gt;=Tabulador!$D$3,Operador!E90+Operador!H90,Operador!E90),"")</f>
        <v/>
      </c>
      <c r="J90" s="4">
        <v>0</v>
      </c>
      <c r="K90" s="4">
        <v>0</v>
      </c>
      <c r="L90" s="4">
        <v>0</v>
      </c>
      <c r="M90" s="2" t="str">
        <f>IFERROR(VLOOKUP(F90,Tabulador!$A$3:$D$7,4,FALSE),"")</f>
        <v/>
      </c>
      <c r="N90" s="3">
        <f>IFERROR(IF(I90&gt;M90,(I90-M90)*(VLOOKUP(B90,Tabulador!$A$11:$B$17,2,FALSE)),0),0)</f>
        <v>0</v>
      </c>
      <c r="O90" s="2">
        <f>IFERROR(IF(E90&lt;=Tabulador!$B$19,0,IF(E90&lt;=Tabulador!$C$19,VLOOKUP(Operador!B90,Tabulador!$A$19:$G$24,3,FALSE),IF(E90&lt;=Tabulador!$D$19,VLOOKUP(B90,Tabulador!$A$19:$G$24,4,FALSE),IF(E90&lt;=Tabulador!$E$19,VLOOKUP(B90,Tabulador!$A$19:$G$24,5,FALSE),IF(E90&lt;=Tabulador!$F$19,VLOOKUP(B90,Tabulador!$A$19:$G$24,6,FALSE),IF(E90&lt;=Tabulador!$G$19,VLOOKUP(B90,Tabulador!$A$19:$G$24,7,FALSE),VLOOKUP(B90,Tabulador!$A$19:$G$24,7,FALSE))))))),0)</f>
        <v>0</v>
      </c>
      <c r="P90" s="2">
        <f t="shared" si="4"/>
        <v>0</v>
      </c>
      <c r="Q90" s="2" t="str">
        <f>IFERROR(VLOOKUP(F90,Tabulador!$A$3:$D$7,3,FALSE),"")</f>
        <v/>
      </c>
      <c r="S90" s="3" t="str">
        <f t="shared" si="5"/>
        <v/>
      </c>
    </row>
    <row r="91" spans="1:19" x14ac:dyDescent="0.2">
      <c r="A91" s="2" t="str">
        <f>IF('hora operarios'!A87=0,"",'hora operarios'!A87)</f>
        <v/>
      </c>
      <c r="B91" s="2" t="str">
        <f>IFERROR(VLOOKUP(A91,'hora operarios'!$A$1:$F$93,4,FALSE),"")</f>
        <v/>
      </c>
      <c r="C91" s="2" t="str">
        <f>IFERROR(VLOOKUP(A91,'hora operarios'!$A$1:$D$93,2,FALSE),"")</f>
        <v/>
      </c>
      <c r="D91" s="2" t="str">
        <f>IFERROR(VLOOKUP(Operador!A91,'hora operarios'!$A$1:$F$93,5,FALSE),"")</f>
        <v/>
      </c>
      <c r="E91" s="3" t="str">
        <f>IFERROR(VLOOKUP(A91,'hora operarios'!$A$1:$F$93,6,FALSE),"")</f>
        <v/>
      </c>
      <c r="F91" s="2" t="str">
        <f>IFERROR(VLOOKUP(G91,Tabulador!$B$27:$C$100,2,FALSE),"")</f>
        <v/>
      </c>
      <c r="G91" s="2" t="str">
        <f>IFERROR(VLOOKUP(A91,'hora operarios'!$A$1:$F$93,3,FALSE),"")</f>
        <v/>
      </c>
      <c r="H91" s="2" t="str">
        <f t="shared" si="6"/>
        <v/>
      </c>
      <c r="I91" s="3" t="str">
        <f>IFERROR(IF(E91&gt;=Tabulador!$D$3,Operador!E91+Operador!H91,Operador!E91),"")</f>
        <v/>
      </c>
      <c r="J91" s="4">
        <v>0</v>
      </c>
      <c r="K91" s="4">
        <v>0</v>
      </c>
      <c r="L91" s="4">
        <v>0</v>
      </c>
      <c r="M91" s="2" t="str">
        <f>IFERROR(VLOOKUP(F91,Tabulador!$A$3:$D$7,4,FALSE),"")</f>
        <v/>
      </c>
      <c r="N91" s="3">
        <f>IFERROR(IF(I91&gt;M91,(I91-M91)*(VLOOKUP(B91,Tabulador!$A$11:$B$17,2,FALSE)),0),0)</f>
        <v>0</v>
      </c>
      <c r="O91" s="2">
        <f>IFERROR(IF(E91&lt;=Tabulador!$B$19,0,IF(E91&lt;=Tabulador!$C$19,VLOOKUP(Operador!B91,Tabulador!$A$19:$G$24,3,FALSE),IF(E91&lt;=Tabulador!$D$19,VLOOKUP(B91,Tabulador!$A$19:$G$24,4,FALSE),IF(E91&lt;=Tabulador!$E$19,VLOOKUP(B91,Tabulador!$A$19:$G$24,5,FALSE),IF(E91&lt;=Tabulador!$F$19,VLOOKUP(B91,Tabulador!$A$19:$G$24,6,FALSE),IF(E91&lt;=Tabulador!$G$19,VLOOKUP(B91,Tabulador!$A$19:$G$24,7,FALSE),VLOOKUP(B91,Tabulador!$A$19:$G$24,7,FALSE))))))),0)</f>
        <v>0</v>
      </c>
      <c r="P91" s="2">
        <f t="shared" si="4"/>
        <v>0</v>
      </c>
      <c r="Q91" s="2" t="str">
        <f>IFERROR(VLOOKUP(F91,Tabulador!$A$3:$D$7,3,FALSE),"")</f>
        <v/>
      </c>
      <c r="S91" s="3" t="str">
        <f t="shared" si="5"/>
        <v/>
      </c>
    </row>
    <row r="92" spans="1:19" x14ac:dyDescent="0.2">
      <c r="A92" s="2" t="str">
        <f>IF('hora operarios'!A88=0,"",'hora operarios'!A88)</f>
        <v/>
      </c>
      <c r="B92" s="2" t="str">
        <f>IFERROR(VLOOKUP(A92,'hora operarios'!$A$1:$F$93,4,FALSE),"")</f>
        <v/>
      </c>
      <c r="C92" s="2" t="str">
        <f>IFERROR(VLOOKUP(A92,'hora operarios'!$A$1:$D$93,2,FALSE),"")</f>
        <v/>
      </c>
      <c r="D92" s="2" t="str">
        <f>IFERROR(VLOOKUP(Operador!A92,'hora operarios'!$A$1:$F$93,5,FALSE),"")</f>
        <v/>
      </c>
      <c r="E92" s="3" t="str">
        <f>IFERROR(VLOOKUP(A92,'hora operarios'!$A$1:$F$93,6,FALSE),"")</f>
        <v/>
      </c>
      <c r="F92" s="2" t="str">
        <f>IFERROR(VLOOKUP(G92,Tabulador!$B$27:$C$100,2,FALSE),"")</f>
        <v/>
      </c>
      <c r="G92" s="2" t="str">
        <f>IFERROR(VLOOKUP(A92,'hora operarios'!$A$1:$F$93,3,FALSE),"")</f>
        <v/>
      </c>
      <c r="H92" s="2" t="str">
        <f t="shared" si="6"/>
        <v/>
      </c>
      <c r="I92" s="3" t="str">
        <f>IFERROR(IF(E92&gt;=Tabulador!$D$3,Operador!E92+Operador!H92,Operador!E92),"")</f>
        <v/>
      </c>
      <c r="J92" s="4">
        <v>0</v>
      </c>
      <c r="K92" s="4">
        <v>0</v>
      </c>
      <c r="L92" s="4">
        <v>0</v>
      </c>
      <c r="M92" s="2" t="str">
        <f>IFERROR(VLOOKUP(F92,Tabulador!$A$3:$D$7,4,FALSE),"")</f>
        <v/>
      </c>
      <c r="N92" s="3">
        <f>IFERROR(IF(I92&gt;M92,(I92-M92)*(VLOOKUP(B92,Tabulador!$A$11:$B$17,2,FALSE)),0),0)</f>
        <v>0</v>
      </c>
      <c r="O92" s="2">
        <f>IFERROR(IF(E92&lt;=Tabulador!$B$19,0,IF(E92&lt;=Tabulador!$C$19,VLOOKUP(Operador!B92,Tabulador!$A$19:$G$24,3,FALSE),IF(E92&lt;=Tabulador!$D$19,VLOOKUP(B92,Tabulador!$A$19:$G$24,4,FALSE),IF(E92&lt;=Tabulador!$E$19,VLOOKUP(B92,Tabulador!$A$19:$G$24,5,FALSE),IF(E92&lt;=Tabulador!$F$19,VLOOKUP(B92,Tabulador!$A$19:$G$24,6,FALSE),IF(E92&lt;=Tabulador!$G$19,VLOOKUP(B92,Tabulador!$A$19:$G$24,7,FALSE),VLOOKUP(B92,Tabulador!$A$19:$G$24,7,FALSE))))))),0)</f>
        <v>0</v>
      </c>
      <c r="P92" s="2">
        <f t="shared" si="4"/>
        <v>0</v>
      </c>
      <c r="Q92" s="2" t="str">
        <f>IFERROR(VLOOKUP(F92,Tabulador!$A$3:$D$7,3,FALSE),"")</f>
        <v/>
      </c>
      <c r="S92" s="3" t="str">
        <f t="shared" si="5"/>
        <v/>
      </c>
    </row>
    <row r="93" spans="1:19" x14ac:dyDescent="0.2">
      <c r="A93" s="2" t="str">
        <f>IF('hora operarios'!A89=0,"",'hora operarios'!A89)</f>
        <v/>
      </c>
      <c r="B93" s="2" t="str">
        <f>IFERROR(VLOOKUP(A93,'hora operarios'!$A$1:$F$93,4,FALSE),"")</f>
        <v/>
      </c>
      <c r="C93" s="2" t="str">
        <f>IFERROR(VLOOKUP(A93,'hora operarios'!$A$1:$D$93,2,FALSE),"")</f>
        <v/>
      </c>
      <c r="D93" s="2" t="str">
        <f>IFERROR(VLOOKUP(Operador!A93,'hora operarios'!$A$1:$F$93,5,FALSE),"")</f>
        <v/>
      </c>
      <c r="E93" s="3" t="str">
        <f>IFERROR(VLOOKUP(A93,'hora operarios'!$A$1:$F$93,6,FALSE),"")</f>
        <v/>
      </c>
      <c r="F93" s="2" t="str">
        <f>IFERROR(VLOOKUP(G93,Tabulador!$B$27:$C$100,2,FALSE),"")</f>
        <v/>
      </c>
      <c r="G93" s="2" t="str">
        <f>IFERROR(VLOOKUP(A93,'hora operarios'!$A$1:$F$93,3,FALSE),"")</f>
        <v/>
      </c>
      <c r="H93" s="2" t="str">
        <f t="shared" si="6"/>
        <v/>
      </c>
      <c r="I93" s="3" t="str">
        <f>IFERROR(IF(E93&gt;=Tabulador!$D$3,Operador!E93+Operador!H93,Operador!E93),"")</f>
        <v/>
      </c>
      <c r="J93" s="4">
        <v>0</v>
      </c>
      <c r="K93" s="4">
        <v>0</v>
      </c>
      <c r="L93" s="4">
        <v>0</v>
      </c>
      <c r="M93" s="2" t="str">
        <f>IFERROR(VLOOKUP(F93,Tabulador!$A$3:$D$7,4,FALSE),"")</f>
        <v/>
      </c>
      <c r="N93" s="3">
        <f>IFERROR(IF(I93&gt;M93,(I93-M93)*(VLOOKUP(B93,Tabulador!$A$11:$B$17,2,FALSE)),0),0)</f>
        <v>0</v>
      </c>
      <c r="O93" s="2">
        <f>IFERROR(IF(E93&lt;=Tabulador!$B$19,0,IF(E93&lt;=Tabulador!$C$19,VLOOKUP(Operador!B93,Tabulador!$A$19:$G$24,3,FALSE),IF(E93&lt;=Tabulador!$D$19,VLOOKUP(B93,Tabulador!$A$19:$G$24,4,FALSE),IF(E93&lt;=Tabulador!$E$19,VLOOKUP(B93,Tabulador!$A$19:$G$24,5,FALSE),IF(E93&lt;=Tabulador!$F$19,VLOOKUP(B93,Tabulador!$A$19:$G$24,6,FALSE),IF(E93&lt;=Tabulador!$G$19,VLOOKUP(B93,Tabulador!$A$19:$G$24,7,FALSE),VLOOKUP(B93,Tabulador!$A$19:$G$24,7,FALSE))))))),0)</f>
        <v>0</v>
      </c>
      <c r="P93" s="2">
        <f t="shared" si="4"/>
        <v>0</v>
      </c>
      <c r="Q93" s="2" t="str">
        <f>IFERROR(VLOOKUP(F93,Tabulador!$A$3:$D$7,3,FALSE),"")</f>
        <v/>
      </c>
      <c r="S93" s="3" t="str">
        <f t="shared" si="5"/>
        <v/>
      </c>
    </row>
    <row r="94" spans="1:19" x14ac:dyDescent="0.2">
      <c r="A94" s="2" t="str">
        <f>IF('hora operarios'!A90=0,"",'hora operarios'!A90)</f>
        <v/>
      </c>
      <c r="B94" s="2" t="str">
        <f>IFERROR(VLOOKUP(A94,'hora operarios'!$A$1:$F$93,4,FALSE),"")</f>
        <v/>
      </c>
      <c r="C94" s="2" t="str">
        <f>IFERROR(VLOOKUP(A94,'hora operarios'!$A$1:$D$93,2,FALSE),"")</f>
        <v/>
      </c>
      <c r="D94" s="2" t="str">
        <f>IFERROR(VLOOKUP(Operador!A94,'hora operarios'!$A$1:$F$93,5,FALSE),"")</f>
        <v/>
      </c>
      <c r="E94" s="3" t="str">
        <f>IFERROR(VLOOKUP(A94,'hora operarios'!$A$1:$F$93,6,FALSE),"")</f>
        <v/>
      </c>
      <c r="F94" s="2" t="str">
        <f>IFERROR(VLOOKUP(G94,Tabulador!$B$27:$C$100,2,FALSE),"")</f>
        <v/>
      </c>
      <c r="G94" s="2" t="str">
        <f>IFERROR(VLOOKUP(A94,'hora operarios'!$A$1:$F$93,3,FALSE),"")</f>
        <v/>
      </c>
      <c r="H94" s="2" t="str">
        <f t="shared" si="6"/>
        <v/>
      </c>
      <c r="I94" s="3" t="str">
        <f>IFERROR(IF(E94&gt;=Tabulador!$D$3,Operador!E94+Operador!H94,Operador!E94),"")</f>
        <v/>
      </c>
      <c r="J94" s="4">
        <v>0</v>
      </c>
      <c r="K94" s="4">
        <v>0</v>
      </c>
      <c r="L94" s="4">
        <v>0</v>
      </c>
      <c r="M94" s="2" t="str">
        <f>IFERROR(VLOOKUP(F94,Tabulador!$A$3:$D$7,4,FALSE),"")</f>
        <v/>
      </c>
      <c r="N94" s="3">
        <f>IFERROR(IF(I94&gt;M94,(I94-M94)*(VLOOKUP(B94,Tabulador!$A$11:$B$17,2,FALSE)),0),0)</f>
        <v>0</v>
      </c>
      <c r="O94" s="2">
        <f>IFERROR(IF(E94&lt;=Tabulador!$B$19,0,IF(E94&lt;=Tabulador!$C$19,VLOOKUP(Operador!B94,Tabulador!$A$19:$G$24,3,FALSE),IF(E94&lt;=Tabulador!$D$19,VLOOKUP(B94,Tabulador!$A$19:$G$24,4,FALSE),IF(E94&lt;=Tabulador!$E$19,VLOOKUP(B94,Tabulador!$A$19:$G$24,5,FALSE),IF(E94&lt;=Tabulador!$F$19,VLOOKUP(B94,Tabulador!$A$19:$G$24,6,FALSE),IF(E94&lt;=Tabulador!$G$19,VLOOKUP(B94,Tabulador!$A$19:$G$24,7,FALSE),VLOOKUP(B94,Tabulador!$A$19:$G$24,7,FALSE))))))),0)</f>
        <v>0</v>
      </c>
      <c r="P94" s="2">
        <f t="shared" si="4"/>
        <v>0</v>
      </c>
      <c r="Q94" s="2" t="str">
        <f>IFERROR(VLOOKUP(F94,Tabulador!$A$3:$D$7,3,FALSE),"")</f>
        <v/>
      </c>
      <c r="S94" s="3" t="str">
        <f t="shared" si="5"/>
        <v/>
      </c>
    </row>
    <row r="95" spans="1:19" x14ac:dyDescent="0.2">
      <c r="A95" s="2" t="str">
        <f>IF('hora operarios'!A91=0,"",'hora operarios'!A91)</f>
        <v/>
      </c>
      <c r="B95" s="2" t="str">
        <f>IFERROR(VLOOKUP(A95,'hora operarios'!$A$1:$F$93,4,FALSE),"")</f>
        <v/>
      </c>
      <c r="C95" s="2" t="str">
        <f>IFERROR(VLOOKUP(A95,'hora operarios'!$A$1:$D$93,2,FALSE),"")</f>
        <v/>
      </c>
      <c r="D95" s="2" t="str">
        <f>IFERROR(VLOOKUP(Operador!A95,'hora operarios'!$A$1:$F$93,5,FALSE),"")</f>
        <v/>
      </c>
      <c r="E95" s="3" t="str">
        <f>IFERROR(VLOOKUP(A95,'hora operarios'!$A$1:$F$93,6,FALSE),"")</f>
        <v/>
      </c>
      <c r="F95" s="2" t="str">
        <f>IFERROR(VLOOKUP(G95,Tabulador!$B$27:$C$100,2,FALSE),"")</f>
        <v/>
      </c>
      <c r="G95" s="2" t="str">
        <f>IFERROR(VLOOKUP(A95,'hora operarios'!$A$1:$F$93,3,FALSE),"")</f>
        <v/>
      </c>
      <c r="H95" s="2" t="str">
        <f t="shared" si="6"/>
        <v/>
      </c>
      <c r="I95" s="3" t="str">
        <f>IFERROR(IF(E95&gt;=Tabulador!$D$3,Operador!E95+Operador!H95,Operador!E95),"")</f>
        <v/>
      </c>
      <c r="J95" s="4">
        <v>0</v>
      </c>
      <c r="K95" s="4">
        <v>0</v>
      </c>
      <c r="L95" s="4">
        <v>0</v>
      </c>
      <c r="M95" s="2" t="str">
        <f>IFERROR(VLOOKUP(F95,Tabulador!$A$3:$D$7,4,FALSE),"")</f>
        <v/>
      </c>
      <c r="N95" s="3">
        <f>IFERROR(IF(I95&gt;M95,(I95-M95)*(VLOOKUP(B95,Tabulador!$A$11:$B$17,2,FALSE)),0),0)</f>
        <v>0</v>
      </c>
      <c r="O95" s="2">
        <f>IFERROR(IF(E95&lt;=Tabulador!$B$19,0,IF(E95&lt;=Tabulador!$C$19,VLOOKUP(Operador!B95,Tabulador!$A$19:$G$24,3,FALSE),IF(E95&lt;=Tabulador!$D$19,VLOOKUP(B95,Tabulador!$A$19:$G$24,4,FALSE),IF(E95&lt;=Tabulador!$E$19,VLOOKUP(B95,Tabulador!$A$19:$G$24,5,FALSE),IF(E95&lt;=Tabulador!$F$19,VLOOKUP(B95,Tabulador!$A$19:$G$24,6,FALSE),IF(E95&lt;=Tabulador!$G$19,VLOOKUP(B95,Tabulador!$A$19:$G$24,7,FALSE),VLOOKUP(B95,Tabulador!$A$19:$G$24,7,FALSE))))))),0)</f>
        <v>0</v>
      </c>
      <c r="P95" s="2">
        <f t="shared" si="4"/>
        <v>0</v>
      </c>
      <c r="Q95" s="2" t="str">
        <f>IFERROR(VLOOKUP(F95,Tabulador!$A$3:$D$7,3,FALSE),"")</f>
        <v/>
      </c>
      <c r="S95" s="3" t="str">
        <f t="shared" si="5"/>
        <v/>
      </c>
    </row>
    <row r="96" spans="1:19" x14ac:dyDescent="0.2">
      <c r="A96" s="2" t="str">
        <f>IF('hora operarios'!A92=0,"",'hora operarios'!A92)</f>
        <v/>
      </c>
      <c r="B96" s="2" t="str">
        <f>IFERROR(VLOOKUP(A96,'hora operarios'!$A$1:$F$93,4,FALSE),"")</f>
        <v/>
      </c>
      <c r="C96" s="2" t="str">
        <f>IFERROR(VLOOKUP(A96,'hora operarios'!$A$1:$D$93,2,FALSE),"")</f>
        <v/>
      </c>
      <c r="D96" s="2" t="str">
        <f>IFERROR(VLOOKUP(Operador!A96,'hora operarios'!$A$1:$F$93,5,FALSE),"")</f>
        <v/>
      </c>
      <c r="E96" s="3" t="str">
        <f>IFERROR(VLOOKUP(A96,'hora operarios'!$A$1:$F$93,6,FALSE),"")</f>
        <v/>
      </c>
      <c r="F96" s="2" t="str">
        <f>IFERROR(VLOOKUP(G96,Tabulador!$B$27:$C$100,2,FALSE),"")</f>
        <v/>
      </c>
      <c r="G96" s="2" t="str">
        <f>IFERROR(VLOOKUP(A96,'hora operarios'!$A$1:$F$93,3,FALSE),"")</f>
        <v/>
      </c>
      <c r="H96" s="2" t="str">
        <f t="shared" ref="H96:H100" si="7">IFERROR(VLOOKUP(D96,$A$3:$E$95,5,FALSE),0)</f>
        <v/>
      </c>
      <c r="I96" s="3" t="str">
        <f>IFERROR(IF(E96&gt;=Tabulador!$D$3,Operador!E96+Operador!H96,Operador!E96),"")</f>
        <v/>
      </c>
      <c r="J96" s="4">
        <v>0</v>
      </c>
      <c r="K96" s="4">
        <v>0</v>
      </c>
      <c r="L96" s="4">
        <v>0</v>
      </c>
      <c r="M96" s="2" t="str">
        <f>IFERROR(VLOOKUP(F96,Tabulador!$A$3:$D$7,4,FALSE),"")</f>
        <v/>
      </c>
      <c r="N96" s="3">
        <f>IFERROR(IF(I96&gt;M96,(I96-M96)*(VLOOKUP(B96,Tabulador!$A$11:$B$17,2,FALSE)),0),0)</f>
        <v>0</v>
      </c>
      <c r="O96" s="2">
        <f>IFERROR(IF(E96&lt;=Tabulador!$B$19,0,IF(E96&lt;=Tabulador!$C$19,VLOOKUP(Operador!B96,Tabulador!$A$19:$G$24,3,FALSE),IF(E96&lt;=Tabulador!$D$19,VLOOKUP(B96,Tabulador!$A$19:$G$24,4,FALSE),IF(E96&lt;=Tabulador!$E$19,VLOOKUP(B96,Tabulador!$A$19:$G$24,5,FALSE),IF(E96&lt;=Tabulador!$F$19,VLOOKUP(B96,Tabulador!$A$19:$G$24,6,FALSE),IF(E96&lt;=Tabulador!$G$19,VLOOKUP(B96,Tabulador!$A$19:$G$24,7,FALSE),VLOOKUP(B96,Tabulador!$A$19:$G$24,7,FALSE))))))),0)</f>
        <v>0</v>
      </c>
      <c r="P96" s="2">
        <f t="shared" ref="P96:P100" si="8">IFERROR(IF(E96&gt;=M96,IF((J96+K96+L96)&gt;=3,O96*(E96-M96),0),0),0)</f>
        <v>0</v>
      </c>
      <c r="Q96" s="2" t="str">
        <f>IFERROR(VLOOKUP(F96,Tabulador!$A$3:$D$7,3,FALSE),"")</f>
        <v/>
      </c>
    </row>
    <row r="97" spans="1:17" x14ac:dyDescent="0.2">
      <c r="A97" s="2" t="str">
        <f>IF('hora operarios'!A93=0,"",'hora operarios'!A93)</f>
        <v/>
      </c>
      <c r="B97" s="2" t="str">
        <f>IFERROR(VLOOKUP(A97,'hora operarios'!$A$1:$F$93,4,FALSE),"")</f>
        <v/>
      </c>
      <c r="C97" s="2" t="str">
        <f>IFERROR(VLOOKUP(A97,'hora operarios'!$A$1:$D$93,2,FALSE),"")</f>
        <v/>
      </c>
      <c r="D97" s="2" t="str">
        <f>IFERROR(VLOOKUP(Operador!A97,'hora operarios'!$A$1:$F$93,5,FALSE),"")</f>
        <v/>
      </c>
      <c r="E97" s="3" t="str">
        <f>IFERROR(VLOOKUP(A97,'hora operarios'!$A$1:$F$93,6,FALSE),"")</f>
        <v/>
      </c>
      <c r="F97" s="2" t="str">
        <f>IFERROR(VLOOKUP(G97,Tabulador!$B$27:$C$100,2,FALSE),"")</f>
        <v/>
      </c>
      <c r="G97" s="2" t="str">
        <f>IFERROR(VLOOKUP(A97,'hora operarios'!$A$1:$F$93,3,FALSE),"")</f>
        <v/>
      </c>
      <c r="H97" s="2" t="str">
        <f t="shared" si="7"/>
        <v/>
      </c>
      <c r="I97" s="3" t="str">
        <f>IFERROR(IF(E97&gt;=Tabulador!$D$3,Operador!E97+Operador!H97,Operador!E97),"")</f>
        <v/>
      </c>
      <c r="J97" s="4">
        <v>0</v>
      </c>
      <c r="K97" s="4">
        <v>0</v>
      </c>
      <c r="L97" s="4">
        <v>0</v>
      </c>
      <c r="M97" s="2" t="str">
        <f>IFERROR(VLOOKUP(F97,Tabulador!$A$3:$D$7,4,FALSE),"")</f>
        <v/>
      </c>
      <c r="N97" s="3">
        <f>IFERROR(IF(I97&gt;M97,(I97-M97)*(VLOOKUP(B97,Tabulador!$A$11:$B$17,2,FALSE)),0),0)</f>
        <v>0</v>
      </c>
      <c r="O97" s="2">
        <f>IFERROR(IF(E97&lt;=Tabulador!$B$19,0,IF(E97&lt;=Tabulador!$C$19,VLOOKUP(Operador!B97,Tabulador!$A$19:$G$24,3,FALSE),IF(E97&lt;=Tabulador!$D$19,VLOOKUP(B97,Tabulador!$A$19:$G$24,4,FALSE),IF(E97&lt;=Tabulador!$E$19,VLOOKUP(B97,Tabulador!$A$19:$G$24,5,FALSE),IF(E97&lt;=Tabulador!$F$19,VLOOKUP(B97,Tabulador!$A$19:$G$24,6,FALSE),IF(E97&lt;=Tabulador!$G$19,VLOOKUP(B97,Tabulador!$A$19:$G$24,7,FALSE),VLOOKUP(B97,Tabulador!$A$19:$G$24,7,FALSE))))))),0)</f>
        <v>0</v>
      </c>
      <c r="P97" s="2">
        <f t="shared" si="8"/>
        <v>0</v>
      </c>
      <c r="Q97" s="2" t="str">
        <f>IFERROR(VLOOKUP(F97,Tabulador!$A$3:$D$7,3,FALSE),"")</f>
        <v/>
      </c>
    </row>
    <row r="98" spans="1:17" x14ac:dyDescent="0.2">
      <c r="A98" s="2" t="str">
        <f>IF('hora operarios'!A94=0,"",'hora operarios'!A94)</f>
        <v/>
      </c>
      <c r="B98" s="2" t="str">
        <f>IFERROR(VLOOKUP(A98,'hora operarios'!$A$1:$F$93,4,FALSE),"")</f>
        <v/>
      </c>
      <c r="C98" s="2" t="str">
        <f>IFERROR(VLOOKUP(A98,'hora operarios'!$A$1:$D$93,2,FALSE),"")</f>
        <v/>
      </c>
      <c r="D98" s="2" t="str">
        <f>IFERROR(VLOOKUP(Operador!A98,'hora operarios'!$A$1:$F$93,5,FALSE),"")</f>
        <v/>
      </c>
      <c r="E98" s="3" t="str">
        <f>IFERROR(VLOOKUP(A98,'hora operarios'!$A$1:$F$93,6,FALSE),"")</f>
        <v/>
      </c>
      <c r="F98" s="2" t="str">
        <f>IFERROR(VLOOKUP(G98,Tabulador!$B$27:$C$100,2,FALSE),"")</f>
        <v/>
      </c>
      <c r="G98" s="2" t="str">
        <f>IFERROR(VLOOKUP(A98,'hora operarios'!$A$1:$F$93,3,FALSE),"")</f>
        <v/>
      </c>
      <c r="H98" s="2" t="str">
        <f t="shared" si="7"/>
        <v/>
      </c>
      <c r="I98" s="3" t="str">
        <f>IFERROR(IF(E98&gt;=Tabulador!$D$3,Operador!E98+Operador!H98,Operador!E98),"")</f>
        <v/>
      </c>
      <c r="J98" s="4">
        <v>0</v>
      </c>
      <c r="K98" s="4">
        <v>0</v>
      </c>
      <c r="L98" s="4">
        <v>0</v>
      </c>
      <c r="M98" s="2" t="str">
        <f>IFERROR(VLOOKUP(F98,Tabulador!$A$3:$D$7,4,FALSE),"")</f>
        <v/>
      </c>
      <c r="N98" s="3">
        <f>IFERROR(IF(I98&gt;M98,(I98-M98)*(VLOOKUP(B98,Tabulador!$A$11:$B$17,2,FALSE)),0),0)</f>
        <v>0</v>
      </c>
      <c r="O98" s="2">
        <f>IFERROR(IF(E98&lt;=Tabulador!$B$19,0,IF(E98&lt;=Tabulador!$C$19,VLOOKUP(Operador!B98,Tabulador!$A$19:$G$24,3,FALSE),IF(E98&lt;=Tabulador!$D$19,VLOOKUP(B98,Tabulador!$A$19:$G$24,4,FALSE),IF(E98&lt;=Tabulador!$E$19,VLOOKUP(B98,Tabulador!$A$19:$G$24,5,FALSE),IF(E98&lt;=Tabulador!$F$19,VLOOKUP(B98,Tabulador!$A$19:$G$24,6,FALSE),IF(E98&lt;=Tabulador!$G$19,VLOOKUP(B98,Tabulador!$A$19:$G$24,7,FALSE),VLOOKUP(B98,Tabulador!$A$19:$G$24,7,FALSE))))))),0)</f>
        <v>0</v>
      </c>
      <c r="P98" s="2">
        <f t="shared" si="8"/>
        <v>0</v>
      </c>
      <c r="Q98" s="2" t="str">
        <f>IFERROR(VLOOKUP(F98,Tabulador!$A$3:$D$7,3,FALSE),"")</f>
        <v/>
      </c>
    </row>
    <row r="99" spans="1:17" x14ac:dyDescent="0.2">
      <c r="A99" s="2" t="str">
        <f>IF('hora operarios'!A95=0,"",'hora operarios'!A95)</f>
        <v/>
      </c>
      <c r="B99" s="2" t="str">
        <f>IFERROR(VLOOKUP(A99,'hora operarios'!$A$1:$F$93,4,FALSE),"")</f>
        <v/>
      </c>
      <c r="C99" s="2" t="str">
        <f>IFERROR(VLOOKUP(A99,'hora operarios'!$A$1:$D$93,2,FALSE),"")</f>
        <v/>
      </c>
      <c r="D99" s="2" t="str">
        <f>IFERROR(VLOOKUP(Operador!A99,'hora operarios'!$A$1:$F$93,5,FALSE),"")</f>
        <v/>
      </c>
      <c r="E99" s="3" t="str">
        <f>IFERROR(VLOOKUP(A99,'hora operarios'!$A$1:$F$93,6,FALSE),"")</f>
        <v/>
      </c>
      <c r="F99" s="2" t="str">
        <f>IFERROR(VLOOKUP(G99,Tabulador!$B$27:$C$100,2,FALSE),"")</f>
        <v/>
      </c>
      <c r="G99" s="2" t="str">
        <f>IFERROR(VLOOKUP(A99,'hora operarios'!$A$1:$F$93,3,FALSE),"")</f>
        <v/>
      </c>
      <c r="H99" s="2" t="str">
        <f t="shared" si="7"/>
        <v/>
      </c>
      <c r="I99" s="3" t="str">
        <f>IFERROR(IF(E99&gt;=Tabulador!$D$3,Operador!E99+Operador!H99,Operador!E99),"")</f>
        <v/>
      </c>
      <c r="J99" s="4">
        <v>0</v>
      </c>
      <c r="K99" s="4">
        <v>0</v>
      </c>
      <c r="L99" s="4">
        <v>0</v>
      </c>
      <c r="M99" s="2" t="str">
        <f>IFERROR(VLOOKUP(F99,Tabulador!$A$3:$D$7,4,FALSE),"")</f>
        <v/>
      </c>
      <c r="N99" s="3">
        <f>IFERROR(IF(I99&gt;M99,(I99-M99)*(VLOOKUP(B99,Tabulador!$A$11:$B$17,2,FALSE)),0),0)</f>
        <v>0</v>
      </c>
      <c r="O99" s="2">
        <f>IFERROR(IF(E99&lt;=Tabulador!$B$19,0,IF(E99&lt;=Tabulador!$C$19,VLOOKUP(Operador!B99,Tabulador!$A$19:$G$24,3,FALSE),IF(E99&lt;=Tabulador!$D$19,VLOOKUP(B99,Tabulador!$A$19:$G$24,4,FALSE),IF(E99&lt;=Tabulador!$E$19,VLOOKUP(B99,Tabulador!$A$19:$G$24,5,FALSE),IF(E99&lt;=Tabulador!$F$19,VLOOKUP(B99,Tabulador!$A$19:$G$24,6,FALSE),IF(E99&lt;=Tabulador!$G$19,VLOOKUP(B99,Tabulador!$A$19:$G$24,7,FALSE),VLOOKUP(B99,Tabulador!$A$19:$G$24,7,FALSE))))))),0)</f>
        <v>0</v>
      </c>
      <c r="P99" s="2">
        <f t="shared" si="8"/>
        <v>0</v>
      </c>
      <c r="Q99" s="2" t="str">
        <f>IFERROR(VLOOKUP(F99,Tabulador!$A$3:$D$7,3,FALSE),"")</f>
        <v/>
      </c>
    </row>
    <row r="100" spans="1:17" x14ac:dyDescent="0.2">
      <c r="A100" s="2" t="str">
        <f>IF('hora operarios'!A96=0,"",'hora operarios'!A96)</f>
        <v/>
      </c>
      <c r="B100" s="2" t="str">
        <f>IFERROR(VLOOKUP(A100,'hora operarios'!$A$1:$F$93,4,FALSE),"")</f>
        <v/>
      </c>
      <c r="C100" s="2" t="str">
        <f>IFERROR(VLOOKUP(A100,'hora operarios'!$A$1:$D$93,2,FALSE),"")</f>
        <v/>
      </c>
      <c r="D100" s="2" t="str">
        <f>IFERROR(VLOOKUP(Operador!A100,'hora operarios'!$A$1:$F$93,5,FALSE),"")</f>
        <v/>
      </c>
      <c r="E100" s="3" t="str">
        <f>IFERROR(VLOOKUP(A100,'hora operarios'!$A$1:$F$93,6,FALSE),"")</f>
        <v/>
      </c>
      <c r="F100" s="2" t="str">
        <f>IFERROR(VLOOKUP(G100,Tabulador!$B$27:$C$100,2,FALSE),"")</f>
        <v/>
      </c>
      <c r="G100" s="2" t="str">
        <f>IFERROR(VLOOKUP(A100,'hora operarios'!$A$1:$F$93,3,FALSE),"")</f>
        <v/>
      </c>
      <c r="H100" s="2" t="str">
        <f t="shared" si="7"/>
        <v/>
      </c>
      <c r="I100" s="3" t="str">
        <f>IFERROR(IF(E100&gt;=Tabulador!$D$3,Operador!E100+Operador!H100,Operador!E100),"")</f>
        <v/>
      </c>
      <c r="J100" s="4">
        <v>0</v>
      </c>
      <c r="K100" s="4">
        <v>0</v>
      </c>
      <c r="L100" s="4">
        <v>0</v>
      </c>
      <c r="M100" s="2" t="str">
        <f>IFERROR(VLOOKUP(F100,Tabulador!$A$3:$D$7,4,FALSE),"")</f>
        <v/>
      </c>
      <c r="N100" s="3">
        <f>IFERROR(IF(I100&gt;M100,(I100-M100)*(VLOOKUP(B100,Tabulador!$A$11:$B$17,2,FALSE)),0),0)</f>
        <v>0</v>
      </c>
      <c r="O100" s="2">
        <f>IFERROR(IF(E100&lt;=Tabulador!$B$19,0,IF(E100&lt;=Tabulador!$C$19,VLOOKUP(Operador!B100,Tabulador!$A$19:$G$24,3,FALSE),IF(E100&lt;=Tabulador!$D$19,VLOOKUP(B100,Tabulador!$A$19:$G$24,4,FALSE),IF(E100&lt;=Tabulador!$E$19,VLOOKUP(B100,Tabulador!$A$19:$G$24,5,FALSE),IF(E100&lt;=Tabulador!$F$19,VLOOKUP(B100,Tabulador!$A$19:$G$24,6,FALSE),IF(E100&lt;=Tabulador!$G$19,VLOOKUP(B100,Tabulador!$A$19:$G$24,7,FALSE),VLOOKUP(B100,Tabulador!$A$19:$G$24,7,FALSE))))))),0)</f>
        <v>0</v>
      </c>
      <c r="P100" s="2">
        <f t="shared" si="8"/>
        <v>0</v>
      </c>
      <c r="Q100" s="2" t="str">
        <f>IFERROR(VLOOKUP(F100,Tabulador!$A$3:$D$7,3,FALSE),"")</f>
        <v/>
      </c>
    </row>
  </sheetData>
  <sheetProtection algorithmName="SHA-512" hashValue="s8QhpaFroQievbnD3XD2znqFLLL48Y23U7B9dYKYvP9SsxnNB8ywMowOj5hVwI/041RheDhOwPqa+T7moMXrmw==" saltValue="HeOloPRrz3TPd1kvtDs5cQ==" spinCount="100000" sheet="1" objects="1" scenarios="1"/>
  <conditionalFormatting sqref="J3:L33">
    <cfRule type="iconSet" priority="12">
      <iconSet iconSet="3Symbols2">
        <cfvo type="percent" val="0"/>
        <cfvo type="percent" val="33"/>
        <cfvo type="percent" val="67"/>
      </iconSet>
    </cfRule>
  </conditionalFormatting>
  <conditionalFormatting sqref="M2:S2 J1:L33">
    <cfRule type="iconSet" priority="14">
      <iconSet iconSet="3Symbols2">
        <cfvo type="percent" val="0"/>
        <cfvo type="percent" val="33"/>
        <cfvo type="percent" val="67"/>
      </iconSet>
    </cfRule>
  </conditionalFormatting>
  <conditionalFormatting sqref="J17:L31">
    <cfRule type="iconSet" priority="17">
      <iconSet iconSet="3Symbols2">
        <cfvo type="percent" val="0"/>
        <cfvo type="percent" val="33"/>
        <cfvo type="percent" val="67"/>
      </iconSet>
    </cfRule>
  </conditionalFormatting>
  <conditionalFormatting sqref="J1:L33">
    <cfRule type="iconSet" priority="21">
      <iconSet iconSet="3Symbols2">
        <cfvo type="percent" val="0"/>
        <cfvo type="percent" val="33"/>
        <cfvo type="percent" val="67"/>
      </iconSet>
    </cfRule>
  </conditionalFormatting>
  <conditionalFormatting sqref="J32:L95">
    <cfRule type="iconSet" priority="31">
      <iconSet iconSet="3Symbols2">
        <cfvo type="percent" val="0"/>
        <cfvo type="percent" val="33"/>
        <cfvo type="percent" val="67"/>
      </iconSet>
    </cfRule>
  </conditionalFormatting>
  <conditionalFormatting sqref="J1:L95">
    <cfRule type="iconSet" priority="33">
      <iconSet iconSet="3Symbols2">
        <cfvo type="percent" val="0"/>
        <cfvo type="percent" val="33"/>
        <cfvo type="percent" val="67"/>
      </iconSet>
    </cfRule>
  </conditionalFormatting>
  <conditionalFormatting sqref="J96:L100">
    <cfRule type="iconSet" priority="1">
      <iconSet iconSet="3Symbols2">
        <cfvo type="percent" val="0"/>
        <cfvo type="percent" val="33"/>
        <cfvo type="percent" val="67"/>
      </iconSet>
    </cfRule>
  </conditionalFormatting>
  <conditionalFormatting sqref="J96:L100">
    <cfRule type="iconSet" priority="2">
      <iconSet iconSet="3Symbols2">
        <cfvo type="percent" val="0"/>
        <cfvo type="percent" val="33"/>
        <cfvo type="percent" val="67"/>
      </iconSet>
    </cfRule>
  </conditionalFormatting>
  <pageMargins left="0.70866141732283472" right="0.70866141732283472" top="0.74803149606299213" bottom="0.74803149606299213" header="0.31496062992125984" footer="0.31496062992125984"/>
  <pageSetup scale="4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G30"/>
  <sheetViews>
    <sheetView workbookViewId="0">
      <selection activeCell="H38" sqref="H38"/>
    </sheetView>
  </sheetViews>
  <sheetFormatPr baseColWidth="10" defaultRowHeight="12.75" x14ac:dyDescent="0.2"/>
  <sheetData>
    <row r="1" spans="1:4" x14ac:dyDescent="0.2">
      <c r="A1" s="22" t="s">
        <v>25</v>
      </c>
      <c r="B1" s="22"/>
      <c r="C1" s="22"/>
      <c r="D1" s="22"/>
    </row>
    <row r="2" spans="1:4" x14ac:dyDescent="0.2">
      <c r="A2" t="s">
        <v>51</v>
      </c>
      <c r="B2" s="1" t="s">
        <v>41</v>
      </c>
      <c r="C2" s="1" t="s">
        <v>42</v>
      </c>
      <c r="D2" s="1" t="s">
        <v>43</v>
      </c>
    </row>
    <row r="3" spans="1:4" x14ac:dyDescent="0.2">
      <c r="A3">
        <v>1</v>
      </c>
      <c r="B3" t="s">
        <v>36</v>
      </c>
      <c r="C3" s="4">
        <v>608.16</v>
      </c>
      <c r="D3" s="4">
        <v>10</v>
      </c>
    </row>
    <row r="4" spans="1:4" x14ac:dyDescent="0.2">
      <c r="A4">
        <v>2</v>
      </c>
      <c r="B4" t="s">
        <v>37</v>
      </c>
      <c r="C4" s="4">
        <v>739.23</v>
      </c>
      <c r="D4" s="4">
        <v>12</v>
      </c>
    </row>
    <row r="5" spans="1:4" x14ac:dyDescent="0.2">
      <c r="A5">
        <v>3</v>
      </c>
      <c r="B5" t="s">
        <v>38</v>
      </c>
      <c r="C5" s="4">
        <v>471.77</v>
      </c>
      <c r="D5" s="4">
        <v>12</v>
      </c>
    </row>
    <row r="6" spans="1:4" x14ac:dyDescent="0.2">
      <c r="A6">
        <v>4</v>
      </c>
      <c r="B6" t="s">
        <v>39</v>
      </c>
      <c r="C6" s="4">
        <v>543.20000000000005</v>
      </c>
      <c r="D6" s="4">
        <v>0</v>
      </c>
    </row>
    <row r="7" spans="1:4" x14ac:dyDescent="0.2">
      <c r="A7">
        <v>5</v>
      </c>
      <c r="B7" t="s">
        <v>40</v>
      </c>
      <c r="C7" s="4">
        <v>495.98</v>
      </c>
      <c r="D7" s="4">
        <v>0</v>
      </c>
    </row>
    <row r="9" spans="1:4" x14ac:dyDescent="0.2">
      <c r="A9" s="22" t="s">
        <v>44</v>
      </c>
      <c r="B9" s="22"/>
      <c r="C9" s="22"/>
    </row>
    <row r="10" spans="1:4" x14ac:dyDescent="0.2">
      <c r="A10" s="1" t="s">
        <v>45</v>
      </c>
      <c r="B10" s="1" t="s">
        <v>42</v>
      </c>
    </row>
    <row r="11" spans="1:4" x14ac:dyDescent="0.2">
      <c r="A11" t="s">
        <v>20</v>
      </c>
      <c r="B11" s="4">
        <v>73.97</v>
      </c>
    </row>
    <row r="12" spans="1:4" x14ac:dyDescent="0.2">
      <c r="A12" t="s">
        <v>4</v>
      </c>
      <c r="B12" s="4">
        <v>65.48</v>
      </c>
    </row>
    <row r="13" spans="1:4" x14ac:dyDescent="0.2">
      <c r="A13" t="s">
        <v>5</v>
      </c>
      <c r="B13" s="4">
        <v>53.4</v>
      </c>
    </row>
    <row r="14" spans="1:4" x14ac:dyDescent="0.2">
      <c r="A14" t="s">
        <v>6</v>
      </c>
      <c r="B14" s="4">
        <v>44.75</v>
      </c>
    </row>
    <row r="15" spans="1:4" x14ac:dyDescent="0.2">
      <c r="A15" t="s">
        <v>21</v>
      </c>
      <c r="B15" s="4">
        <v>39.479999999999997</v>
      </c>
    </row>
    <row r="16" spans="1:4" x14ac:dyDescent="0.2">
      <c r="A16" t="s">
        <v>22</v>
      </c>
      <c r="B16" s="4">
        <v>27.64</v>
      </c>
    </row>
    <row r="17" spans="1:7" x14ac:dyDescent="0.2">
      <c r="A17" t="s">
        <v>59</v>
      </c>
      <c r="B17" s="4">
        <v>10</v>
      </c>
    </row>
    <row r="18" spans="1:7" x14ac:dyDescent="0.2">
      <c r="A18" s="22" t="s">
        <v>46</v>
      </c>
      <c r="B18" s="22"/>
      <c r="C18" s="22"/>
      <c r="D18" s="22"/>
      <c r="E18" s="22"/>
      <c r="F18" s="22"/>
      <c r="G18" s="22"/>
    </row>
    <row r="19" spans="1:7" x14ac:dyDescent="0.2">
      <c r="A19" s="1" t="s">
        <v>45</v>
      </c>
      <c r="B19" s="5">
        <v>10.4</v>
      </c>
      <c r="C19" s="5">
        <v>32</v>
      </c>
      <c r="D19" s="5">
        <v>32.4</v>
      </c>
      <c r="E19" s="5">
        <v>38</v>
      </c>
      <c r="F19" s="5">
        <v>38.4</v>
      </c>
      <c r="G19" s="5">
        <v>48</v>
      </c>
    </row>
    <row r="20" spans="1:7" x14ac:dyDescent="0.2">
      <c r="A20" t="s">
        <v>20</v>
      </c>
      <c r="B20" s="4">
        <v>2.972</v>
      </c>
      <c r="C20" s="4">
        <v>2.972</v>
      </c>
      <c r="D20" s="4">
        <v>5.5709999999999997</v>
      </c>
      <c r="E20" s="4">
        <v>5.5709999999999997</v>
      </c>
      <c r="F20" s="4">
        <v>7.4279999999999999</v>
      </c>
      <c r="G20" s="4">
        <v>7.4279999999999999</v>
      </c>
    </row>
    <row r="21" spans="1:7" x14ac:dyDescent="0.2">
      <c r="A21" t="s">
        <v>4</v>
      </c>
      <c r="B21" s="4">
        <v>3.714</v>
      </c>
      <c r="C21" s="4">
        <v>3.714</v>
      </c>
      <c r="D21" s="4">
        <v>7.4279999999999999</v>
      </c>
      <c r="E21" s="4">
        <v>7.4279999999999999</v>
      </c>
      <c r="F21" s="4">
        <v>13.099</v>
      </c>
      <c r="G21" s="4">
        <v>13.099</v>
      </c>
    </row>
    <row r="22" spans="1:7" x14ac:dyDescent="0.2">
      <c r="A22" t="s">
        <v>5</v>
      </c>
      <c r="B22" s="4">
        <v>2.972</v>
      </c>
      <c r="C22" s="4">
        <v>2.972</v>
      </c>
      <c r="D22" s="4">
        <v>5.5709999999999997</v>
      </c>
      <c r="E22" s="4">
        <v>5.5709999999999997</v>
      </c>
      <c r="F22" s="4">
        <v>7.4279999999999999</v>
      </c>
      <c r="G22" s="4">
        <v>7.4279999999999999</v>
      </c>
    </row>
    <row r="23" spans="1:7" x14ac:dyDescent="0.2">
      <c r="A23" t="s">
        <v>6</v>
      </c>
      <c r="B23" s="4">
        <v>2.5990000000000002</v>
      </c>
      <c r="C23" s="4">
        <v>2.5990000000000002</v>
      </c>
      <c r="D23" s="4">
        <v>3.7360000000000002</v>
      </c>
      <c r="E23" s="4">
        <v>3.7360000000000002</v>
      </c>
      <c r="F23" s="4">
        <v>5.5709999999999997</v>
      </c>
      <c r="G23" s="4">
        <v>5.5709999999999997</v>
      </c>
    </row>
    <row r="24" spans="1:7" x14ac:dyDescent="0.2">
      <c r="A24" t="s">
        <v>21</v>
      </c>
      <c r="B24" s="4">
        <v>1.6890000000000001</v>
      </c>
      <c r="C24" s="4">
        <v>1.6890000000000001</v>
      </c>
      <c r="D24" s="4">
        <v>2.87</v>
      </c>
      <c r="E24" s="4">
        <v>2.87</v>
      </c>
      <c r="F24" s="4">
        <v>3.714</v>
      </c>
      <c r="G24" s="4">
        <v>3.714</v>
      </c>
    </row>
    <row r="26" spans="1:7" x14ac:dyDescent="0.2">
      <c r="A26" s="22" t="s">
        <v>50</v>
      </c>
      <c r="B26" s="22"/>
    </row>
    <row r="27" spans="1:7" x14ac:dyDescent="0.2">
      <c r="A27">
        <v>1</v>
      </c>
      <c r="B27" t="s">
        <v>57</v>
      </c>
      <c r="C27">
        <v>1</v>
      </c>
    </row>
    <row r="28" spans="1:7" x14ac:dyDescent="0.2">
      <c r="A28">
        <v>2</v>
      </c>
      <c r="B28" t="s">
        <v>71</v>
      </c>
      <c r="C28">
        <v>2</v>
      </c>
    </row>
    <row r="29" spans="1:7" x14ac:dyDescent="0.2">
      <c r="A29">
        <v>3</v>
      </c>
      <c r="B29" t="s">
        <v>22</v>
      </c>
      <c r="C29">
        <v>3</v>
      </c>
    </row>
    <row r="30" spans="1:7" x14ac:dyDescent="0.2">
      <c r="A30">
        <v>4</v>
      </c>
      <c r="B30" t="s">
        <v>59</v>
      </c>
      <c r="C30">
        <v>4</v>
      </c>
    </row>
  </sheetData>
  <sheetProtection password="DF6A" sheet="1" objects="1" scenarios="1"/>
  <mergeCells count="4">
    <mergeCell ref="A9:C9"/>
    <mergeCell ref="A18:G18"/>
    <mergeCell ref="A1:D1"/>
    <mergeCell ref="A26:B2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P45"/>
  <sheetViews>
    <sheetView zoomScale="115" zoomScaleNormal="115" workbookViewId="0">
      <selection activeCell="E12" sqref="E12"/>
    </sheetView>
  </sheetViews>
  <sheetFormatPr baseColWidth="10" defaultRowHeight="12.75" x14ac:dyDescent="0.2"/>
  <cols>
    <col min="2" max="2" width="31.140625" customWidth="1"/>
    <col min="3" max="3" width="16.85546875" customWidth="1"/>
    <col min="4" max="5" width="11.42578125" customWidth="1"/>
    <col min="6" max="6" width="12.42578125" style="7" bestFit="1" customWidth="1"/>
    <col min="7" max="7" width="12.28515625" bestFit="1" customWidth="1"/>
    <col min="10" max="10" width="0" hidden="1" customWidth="1"/>
    <col min="11" max="11" width="27.28515625" hidden="1" customWidth="1"/>
    <col min="12" max="17" width="0" hidden="1" customWidth="1"/>
  </cols>
  <sheetData>
    <row r="1" spans="1:15" ht="12.75" customHeight="1" x14ac:dyDescent="0.2">
      <c r="A1" s="18" t="s">
        <v>58</v>
      </c>
      <c r="B1" s="18" t="s">
        <v>15</v>
      </c>
      <c r="C1" s="18" t="s">
        <v>57</v>
      </c>
      <c r="D1" s="18" t="s">
        <v>6</v>
      </c>
      <c r="E1" s="19"/>
      <c r="F1" s="20">
        <v>52.715384615384615</v>
      </c>
      <c r="J1" s="12" t="s">
        <v>58</v>
      </c>
      <c r="K1" s="12" t="s">
        <v>15</v>
      </c>
      <c r="L1" s="12" t="s">
        <v>57</v>
      </c>
      <c r="M1" s="12" t="s">
        <v>6</v>
      </c>
      <c r="N1" s="12"/>
      <c r="O1" s="13">
        <v>70.599999999999994</v>
      </c>
    </row>
    <row r="2" spans="1:15" ht="12.75" customHeight="1" x14ac:dyDescent="0.2">
      <c r="A2" s="18" t="s">
        <v>60</v>
      </c>
      <c r="B2" s="18" t="s">
        <v>28</v>
      </c>
      <c r="C2" s="18" t="s">
        <v>57</v>
      </c>
      <c r="D2" s="18" t="s">
        <v>6</v>
      </c>
      <c r="E2" s="19" t="s">
        <v>136</v>
      </c>
      <c r="F2" s="20">
        <v>18.626923076923077</v>
      </c>
      <c r="J2" s="12" t="s">
        <v>60</v>
      </c>
      <c r="K2" s="12" t="s">
        <v>28</v>
      </c>
      <c r="L2" s="12" t="s">
        <v>57</v>
      </c>
      <c r="M2" s="12" t="s">
        <v>6</v>
      </c>
      <c r="N2" s="12" t="s">
        <v>136</v>
      </c>
      <c r="O2" s="13">
        <v>16.260000000000002</v>
      </c>
    </row>
    <row r="3" spans="1:15" ht="12.75" customHeight="1" x14ac:dyDescent="0.2">
      <c r="A3" s="18" t="s">
        <v>61</v>
      </c>
      <c r="B3" s="18" t="s">
        <v>26</v>
      </c>
      <c r="C3" s="18" t="s">
        <v>57</v>
      </c>
      <c r="D3" s="18" t="s">
        <v>59</v>
      </c>
      <c r="E3" s="19"/>
      <c r="F3" s="20">
        <v>20.839230769230767</v>
      </c>
      <c r="J3" s="12" t="s">
        <v>61</v>
      </c>
      <c r="K3" s="12" t="s">
        <v>26</v>
      </c>
      <c r="L3" s="12" t="s">
        <v>59</v>
      </c>
      <c r="M3" s="12" t="s">
        <v>59</v>
      </c>
      <c r="N3" s="12"/>
      <c r="O3" s="13">
        <v>29.12</v>
      </c>
    </row>
    <row r="4" spans="1:15" ht="12.75" customHeight="1" x14ac:dyDescent="0.2">
      <c r="A4" s="18" t="s">
        <v>75</v>
      </c>
      <c r="B4" s="18" t="s">
        <v>10</v>
      </c>
      <c r="C4" s="18" t="s">
        <v>57</v>
      </c>
      <c r="D4" s="18" t="s">
        <v>6</v>
      </c>
      <c r="E4" s="19"/>
      <c r="F4" s="20">
        <v>46.07</v>
      </c>
      <c r="J4" s="12" t="s">
        <v>75</v>
      </c>
      <c r="K4" s="12" t="s">
        <v>10</v>
      </c>
      <c r="L4" s="12" t="s">
        <v>57</v>
      </c>
      <c r="M4" s="12" t="s">
        <v>6</v>
      </c>
      <c r="N4" s="12" t="s">
        <v>124</v>
      </c>
      <c r="O4" s="13">
        <v>29.13</v>
      </c>
    </row>
    <row r="5" spans="1:15" ht="12.75" customHeight="1" x14ac:dyDescent="0.2">
      <c r="A5" s="18" t="s">
        <v>76</v>
      </c>
      <c r="B5" s="18" t="s">
        <v>16</v>
      </c>
      <c r="C5" s="18" t="s">
        <v>57</v>
      </c>
      <c r="D5" s="18" t="s">
        <v>5</v>
      </c>
      <c r="E5" s="19" t="s">
        <v>61</v>
      </c>
      <c r="F5" s="20">
        <v>13.617692307692307</v>
      </c>
      <c r="J5" s="12" t="s">
        <v>76</v>
      </c>
      <c r="K5" s="12" t="s">
        <v>16</v>
      </c>
      <c r="L5" s="12" t="s">
        <v>57</v>
      </c>
      <c r="M5" s="12" t="s">
        <v>5</v>
      </c>
      <c r="N5" s="12" t="s">
        <v>61</v>
      </c>
      <c r="O5" s="13">
        <v>16.47</v>
      </c>
    </row>
    <row r="6" spans="1:15" ht="12.75" customHeight="1" x14ac:dyDescent="0.2">
      <c r="A6" s="18" t="s">
        <v>62</v>
      </c>
      <c r="B6" s="18" t="s">
        <v>29</v>
      </c>
      <c r="C6" s="18" t="s">
        <v>57</v>
      </c>
      <c r="D6" s="18" t="s">
        <v>59</v>
      </c>
      <c r="E6" s="19"/>
      <c r="F6" s="20">
        <v>38.167692307692306</v>
      </c>
      <c r="J6" s="12" t="s">
        <v>62</v>
      </c>
      <c r="K6" s="12" t="s">
        <v>29</v>
      </c>
      <c r="L6" s="12" t="s">
        <v>59</v>
      </c>
      <c r="M6" s="12" t="s">
        <v>59</v>
      </c>
      <c r="N6" s="12"/>
      <c r="O6" s="13">
        <v>57.62</v>
      </c>
    </row>
    <row r="7" spans="1:15" ht="12.75" customHeight="1" x14ac:dyDescent="0.2">
      <c r="A7" s="18" t="s">
        <v>77</v>
      </c>
      <c r="B7" s="18" t="s">
        <v>11</v>
      </c>
      <c r="C7" s="18" t="s">
        <v>57</v>
      </c>
      <c r="D7" s="18" t="s">
        <v>6</v>
      </c>
      <c r="E7" s="19" t="s">
        <v>63</v>
      </c>
      <c r="F7" s="20">
        <v>17.544615384615383</v>
      </c>
      <c r="J7" s="12" t="s">
        <v>77</v>
      </c>
      <c r="K7" s="12" t="s">
        <v>11</v>
      </c>
      <c r="L7" s="12" t="s">
        <v>57</v>
      </c>
      <c r="M7" s="12" t="s">
        <v>6</v>
      </c>
      <c r="N7" s="12" t="s">
        <v>63</v>
      </c>
      <c r="O7" s="13">
        <v>31.2</v>
      </c>
    </row>
    <row r="8" spans="1:15" ht="12.75" customHeight="1" x14ac:dyDescent="0.2">
      <c r="A8" s="18" t="s">
        <v>63</v>
      </c>
      <c r="B8" s="18" t="s">
        <v>30</v>
      </c>
      <c r="C8" s="18" t="s">
        <v>57</v>
      </c>
      <c r="D8" s="18" t="s">
        <v>59</v>
      </c>
      <c r="E8" s="19"/>
      <c r="F8" s="20">
        <v>109.31384615384616</v>
      </c>
      <c r="J8" s="12" t="s">
        <v>63</v>
      </c>
      <c r="K8" s="12" t="s">
        <v>30</v>
      </c>
      <c r="L8" s="12" t="s">
        <v>59</v>
      </c>
      <c r="M8" s="12" t="s">
        <v>59</v>
      </c>
      <c r="N8" s="12"/>
      <c r="O8" s="13">
        <v>82.83</v>
      </c>
    </row>
    <row r="9" spans="1:15" ht="12.75" customHeight="1" x14ac:dyDescent="0.2">
      <c r="A9" s="18" t="s">
        <v>125</v>
      </c>
      <c r="B9" s="18" t="s">
        <v>126</v>
      </c>
      <c r="C9" s="18" t="s">
        <v>57</v>
      </c>
      <c r="D9" s="18" t="s">
        <v>59</v>
      </c>
      <c r="E9" s="19"/>
      <c r="F9" s="20">
        <v>66.760000000000005</v>
      </c>
      <c r="I9" t="s">
        <v>146</v>
      </c>
      <c r="J9" s="12" t="s">
        <v>125</v>
      </c>
      <c r="K9" s="12" t="s">
        <v>126</v>
      </c>
      <c r="L9" s="12" t="s">
        <v>59</v>
      </c>
      <c r="M9" s="12" t="s">
        <v>59</v>
      </c>
      <c r="N9" s="12"/>
      <c r="O9" s="13">
        <v>66.13</v>
      </c>
    </row>
    <row r="10" spans="1:15" ht="12.75" customHeight="1" x14ac:dyDescent="0.2">
      <c r="A10" s="18" t="s">
        <v>124</v>
      </c>
      <c r="B10" s="18" t="s">
        <v>127</v>
      </c>
      <c r="C10" s="18" t="s">
        <v>57</v>
      </c>
      <c r="D10" s="18" t="s">
        <v>59</v>
      </c>
      <c r="E10" s="19"/>
      <c r="F10" s="20">
        <v>21.440769230769227</v>
      </c>
      <c r="J10" s="12" t="s">
        <v>124</v>
      </c>
      <c r="K10" s="12" t="s">
        <v>127</v>
      </c>
      <c r="L10" s="12" t="s">
        <v>59</v>
      </c>
      <c r="M10" s="12" t="s">
        <v>59</v>
      </c>
      <c r="N10" s="12"/>
      <c r="O10" s="13">
        <v>22.27</v>
      </c>
    </row>
    <row r="11" spans="1:15" x14ac:dyDescent="0.2">
      <c r="A11" s="18" t="s">
        <v>163</v>
      </c>
      <c r="B11" s="18" t="s">
        <v>164</v>
      </c>
      <c r="C11" s="18" t="s">
        <v>57</v>
      </c>
      <c r="D11" s="18" t="s">
        <v>59</v>
      </c>
      <c r="E11" s="19"/>
      <c r="F11" s="20">
        <v>0.38461538461538503</v>
      </c>
      <c r="J11" s="12" t="s">
        <v>78</v>
      </c>
      <c r="K11" s="12" t="s">
        <v>17</v>
      </c>
      <c r="L11" s="12" t="s">
        <v>57</v>
      </c>
      <c r="M11" s="12" t="s">
        <v>4</v>
      </c>
      <c r="N11" s="12" t="s">
        <v>58</v>
      </c>
      <c r="O11" s="13">
        <v>42.69</v>
      </c>
    </row>
    <row r="12" spans="1:15" ht="12.75" customHeight="1" x14ac:dyDescent="0.2">
      <c r="A12" s="18" t="s">
        <v>78</v>
      </c>
      <c r="B12" s="18" t="s">
        <v>158</v>
      </c>
      <c r="C12" s="18" t="s">
        <v>57</v>
      </c>
      <c r="D12" s="18" t="s">
        <v>4</v>
      </c>
      <c r="E12" s="23" t="s">
        <v>161</v>
      </c>
      <c r="F12" s="20">
        <v>13.353846153846154</v>
      </c>
      <c r="J12" s="12" t="s">
        <v>136</v>
      </c>
      <c r="K12" s="12" t="s">
        <v>137</v>
      </c>
      <c r="L12" s="12" t="s">
        <v>59</v>
      </c>
      <c r="M12" s="12" t="s">
        <v>59</v>
      </c>
      <c r="N12" s="12"/>
      <c r="O12" s="13">
        <v>59.63</v>
      </c>
    </row>
    <row r="13" spans="1:15" ht="12.75" customHeight="1" x14ac:dyDescent="0.2">
      <c r="A13" s="18" t="s">
        <v>136</v>
      </c>
      <c r="B13" s="18" t="s">
        <v>151</v>
      </c>
      <c r="C13" s="18" t="s">
        <v>57</v>
      </c>
      <c r="D13" s="18" t="s">
        <v>59</v>
      </c>
      <c r="E13" s="19"/>
      <c r="F13" s="20">
        <v>48.213076923076919</v>
      </c>
      <c r="J13" s="12" t="s">
        <v>79</v>
      </c>
      <c r="K13" s="12" t="s">
        <v>31</v>
      </c>
      <c r="L13" s="12" t="s">
        <v>57</v>
      </c>
      <c r="M13" s="12" t="s">
        <v>4</v>
      </c>
      <c r="N13" s="12" t="s">
        <v>62</v>
      </c>
      <c r="O13" s="13">
        <v>13.8</v>
      </c>
    </row>
    <row r="14" spans="1:15" ht="12.75" customHeight="1" x14ac:dyDescent="0.2">
      <c r="A14" s="18" t="s">
        <v>79</v>
      </c>
      <c r="B14" s="18" t="s">
        <v>31</v>
      </c>
      <c r="C14" s="18" t="s">
        <v>57</v>
      </c>
      <c r="D14" s="18" t="s">
        <v>4</v>
      </c>
      <c r="E14" s="19" t="s">
        <v>62</v>
      </c>
      <c r="F14" s="20">
        <v>14.73076923076923</v>
      </c>
      <c r="J14" s="12" t="s">
        <v>68</v>
      </c>
      <c r="K14" s="12" t="s">
        <v>8</v>
      </c>
      <c r="L14" s="12" t="s">
        <v>22</v>
      </c>
      <c r="M14" s="12" t="s">
        <v>5</v>
      </c>
      <c r="N14" s="12"/>
      <c r="O14" s="13">
        <v>70.900000000000006</v>
      </c>
    </row>
    <row r="15" spans="1:15" ht="12.75" customHeight="1" x14ac:dyDescent="0.2">
      <c r="A15" s="18" t="s">
        <v>68</v>
      </c>
      <c r="B15" s="18" t="s">
        <v>8</v>
      </c>
      <c r="C15" s="18" t="s">
        <v>22</v>
      </c>
      <c r="D15" s="18" t="s">
        <v>5</v>
      </c>
      <c r="E15" s="19"/>
      <c r="F15" s="20">
        <v>80.3</v>
      </c>
      <c r="J15" s="12" t="s">
        <v>119</v>
      </c>
      <c r="K15" s="12" t="s">
        <v>117</v>
      </c>
      <c r="L15" s="12" t="s">
        <v>22</v>
      </c>
      <c r="M15" s="12" t="s">
        <v>5</v>
      </c>
      <c r="N15" s="12"/>
      <c r="O15" s="13">
        <v>48.6</v>
      </c>
    </row>
    <row r="16" spans="1:15" ht="12.75" customHeight="1" x14ac:dyDescent="0.2">
      <c r="A16" s="18" t="s">
        <v>119</v>
      </c>
      <c r="B16" s="18" t="s">
        <v>117</v>
      </c>
      <c r="C16" s="18" t="s">
        <v>22</v>
      </c>
      <c r="D16" s="18" t="s">
        <v>5</v>
      </c>
      <c r="E16" s="19"/>
      <c r="F16" s="20">
        <v>39</v>
      </c>
      <c r="J16" s="12" t="s">
        <v>120</v>
      </c>
      <c r="K16" s="12" t="s">
        <v>118</v>
      </c>
      <c r="L16" s="12" t="s">
        <v>22</v>
      </c>
      <c r="M16" s="12" t="s">
        <v>5</v>
      </c>
      <c r="N16" s="12"/>
      <c r="O16" s="13">
        <v>64</v>
      </c>
    </row>
    <row r="17" spans="1:16" ht="12.75" customHeight="1" x14ac:dyDescent="0.2">
      <c r="A17" s="18" t="s">
        <v>120</v>
      </c>
      <c r="B17" s="18" t="s">
        <v>118</v>
      </c>
      <c r="C17" s="18" t="s">
        <v>22</v>
      </c>
      <c r="D17" s="18" t="s">
        <v>5</v>
      </c>
      <c r="E17" s="19"/>
      <c r="F17" s="20">
        <v>75</v>
      </c>
      <c r="J17" s="12" t="s">
        <v>80</v>
      </c>
      <c r="K17" s="12" t="s">
        <v>18</v>
      </c>
      <c r="L17" s="12" t="s">
        <v>57</v>
      </c>
      <c r="M17" s="12" t="s">
        <v>5</v>
      </c>
      <c r="N17" s="12" t="s">
        <v>125</v>
      </c>
      <c r="O17" s="13">
        <v>21.43</v>
      </c>
    </row>
    <row r="18" spans="1:16" ht="12.75" customHeight="1" x14ac:dyDescent="0.2">
      <c r="A18" s="18" t="s">
        <v>159</v>
      </c>
      <c r="B18" s="18" t="s">
        <v>160</v>
      </c>
      <c r="C18" s="18" t="s">
        <v>71</v>
      </c>
      <c r="D18" s="18" t="s">
        <v>5</v>
      </c>
      <c r="E18" s="19"/>
      <c r="F18" s="20">
        <v>32.450000000000003</v>
      </c>
      <c r="J18" s="12" t="s">
        <v>128</v>
      </c>
      <c r="K18" s="12" t="s">
        <v>129</v>
      </c>
      <c r="L18" s="12" t="s">
        <v>71</v>
      </c>
      <c r="M18" s="12" t="s">
        <v>4</v>
      </c>
      <c r="N18" s="12"/>
      <c r="O18" s="13">
        <v>68.16</v>
      </c>
    </row>
    <row r="19" spans="1:16" ht="12.75" customHeight="1" x14ac:dyDescent="0.2">
      <c r="A19" s="18" t="s">
        <v>156</v>
      </c>
      <c r="B19" s="18" t="s">
        <v>157</v>
      </c>
      <c r="C19" s="18" t="s">
        <v>71</v>
      </c>
      <c r="D19" s="18" t="s">
        <v>5</v>
      </c>
      <c r="E19" s="19"/>
      <c r="F19" s="20">
        <v>35.880000000000003</v>
      </c>
      <c r="J19" s="12" t="s">
        <v>130</v>
      </c>
      <c r="K19" s="12" t="s">
        <v>131</v>
      </c>
      <c r="L19" s="12" t="s">
        <v>71</v>
      </c>
      <c r="M19" s="12" t="s">
        <v>5</v>
      </c>
      <c r="N19" s="12"/>
      <c r="O19" s="13">
        <v>47.269999999999996</v>
      </c>
    </row>
    <row r="20" spans="1:16" ht="12.75" customHeight="1" x14ac:dyDescent="0.2">
      <c r="A20" s="18" t="s">
        <v>161</v>
      </c>
      <c r="B20" s="18" t="s">
        <v>162</v>
      </c>
      <c r="C20" s="18" t="s">
        <v>57</v>
      </c>
      <c r="D20" s="18" t="s">
        <v>6</v>
      </c>
      <c r="E20" s="19"/>
      <c r="F20" s="20">
        <v>34.033846153846149</v>
      </c>
      <c r="J20" s="12" t="s">
        <v>81</v>
      </c>
      <c r="K20" s="12" t="s">
        <v>32</v>
      </c>
      <c r="L20" s="12" t="s">
        <v>57</v>
      </c>
      <c r="M20" s="12" t="s">
        <v>6</v>
      </c>
      <c r="N20" s="12" t="s">
        <v>64</v>
      </c>
      <c r="O20" s="13">
        <v>28.46</v>
      </c>
    </row>
    <row r="21" spans="1:16" ht="12.75" customHeight="1" x14ac:dyDescent="0.2">
      <c r="A21" s="18" t="s">
        <v>80</v>
      </c>
      <c r="B21" s="18" t="s">
        <v>18</v>
      </c>
      <c r="C21" s="18" t="s">
        <v>57</v>
      </c>
      <c r="D21" s="18" t="s">
        <v>5</v>
      </c>
      <c r="E21" s="19" t="s">
        <v>125</v>
      </c>
      <c r="F21" s="20">
        <v>14.81</v>
      </c>
      <c r="J21" s="12" t="s">
        <v>132</v>
      </c>
      <c r="K21" s="12" t="s">
        <v>133</v>
      </c>
      <c r="L21" s="12" t="s">
        <v>22</v>
      </c>
      <c r="M21" s="12" t="s">
        <v>6</v>
      </c>
      <c r="N21" s="12"/>
      <c r="O21" s="13">
        <v>34.78</v>
      </c>
    </row>
    <row r="22" spans="1:16" ht="12.75" customHeight="1" x14ac:dyDescent="0.2">
      <c r="A22" s="18" t="s">
        <v>130</v>
      </c>
      <c r="B22" s="18" t="s">
        <v>131</v>
      </c>
      <c r="C22" s="18" t="s">
        <v>71</v>
      </c>
      <c r="D22" s="18" t="s">
        <v>5</v>
      </c>
      <c r="E22" s="19"/>
      <c r="F22" s="20">
        <v>3.5</v>
      </c>
      <c r="J22" s="12" t="s">
        <v>121</v>
      </c>
      <c r="K22" s="12" t="s">
        <v>122</v>
      </c>
      <c r="L22" s="12" t="s">
        <v>71</v>
      </c>
      <c r="M22" s="12" t="s">
        <v>5</v>
      </c>
      <c r="N22" s="12"/>
      <c r="O22" s="13">
        <v>66.62</v>
      </c>
    </row>
    <row r="23" spans="1:16" ht="12.75" customHeight="1" x14ac:dyDescent="0.2">
      <c r="A23" s="18" t="s">
        <v>81</v>
      </c>
      <c r="B23" s="18" t="s">
        <v>32</v>
      </c>
      <c r="C23" s="18" t="s">
        <v>57</v>
      </c>
      <c r="D23" s="18" t="s">
        <v>6</v>
      </c>
      <c r="E23" s="19" t="s">
        <v>64</v>
      </c>
      <c r="F23" s="20">
        <v>66.590769230769226</v>
      </c>
      <c r="J23" s="12" t="s">
        <v>139</v>
      </c>
      <c r="K23" s="12" t="s">
        <v>140</v>
      </c>
      <c r="L23" s="12" t="s">
        <v>71</v>
      </c>
      <c r="M23" s="12" t="s">
        <v>4</v>
      </c>
      <c r="N23" s="12"/>
      <c r="O23" s="13">
        <v>48.73</v>
      </c>
    </row>
    <row r="24" spans="1:16" ht="12.75" customHeight="1" x14ac:dyDescent="0.2">
      <c r="A24" s="18" t="s">
        <v>132</v>
      </c>
      <c r="B24" s="18" t="s">
        <v>133</v>
      </c>
      <c r="C24" s="18" t="s">
        <v>22</v>
      </c>
      <c r="D24" s="18" t="s">
        <v>5</v>
      </c>
      <c r="E24" s="19"/>
      <c r="F24" s="20">
        <v>34.32</v>
      </c>
      <c r="J24" s="12" t="s">
        <v>82</v>
      </c>
      <c r="K24" s="12" t="s">
        <v>9</v>
      </c>
      <c r="L24" s="12" t="s">
        <v>57</v>
      </c>
      <c r="M24" s="12" t="s">
        <v>6</v>
      </c>
      <c r="N24" s="12" t="s">
        <v>67</v>
      </c>
      <c r="O24" s="13">
        <v>42.58</v>
      </c>
    </row>
    <row r="25" spans="1:16" ht="14.25" customHeight="1" x14ac:dyDescent="0.2">
      <c r="A25" s="18" t="s">
        <v>121</v>
      </c>
      <c r="B25" s="18" t="s">
        <v>122</v>
      </c>
      <c r="C25" s="18" t="s">
        <v>71</v>
      </c>
      <c r="D25" s="18" t="s">
        <v>5</v>
      </c>
      <c r="E25" s="19"/>
      <c r="F25" s="20">
        <v>51.41</v>
      </c>
      <c r="J25" s="12" t="s">
        <v>114</v>
      </c>
      <c r="K25" s="12" t="s">
        <v>123</v>
      </c>
      <c r="L25" s="12" t="s">
        <v>71</v>
      </c>
      <c r="M25" s="12" t="s">
        <v>4</v>
      </c>
      <c r="N25" s="12"/>
      <c r="O25" s="13">
        <v>73.14</v>
      </c>
    </row>
    <row r="26" spans="1:16" ht="12.75" customHeight="1" x14ac:dyDescent="0.2">
      <c r="A26" s="18" t="s">
        <v>82</v>
      </c>
      <c r="B26" s="18" t="s">
        <v>9</v>
      </c>
      <c r="C26" s="18" t="s">
        <v>57</v>
      </c>
      <c r="D26" s="18" t="s">
        <v>6</v>
      </c>
      <c r="E26" s="19" t="s">
        <v>124</v>
      </c>
      <c r="F26" s="20">
        <v>19.115384615384613</v>
      </c>
      <c r="J26" s="12" t="s">
        <v>64</v>
      </c>
      <c r="K26" s="12" t="s">
        <v>145</v>
      </c>
      <c r="L26" s="12" t="s">
        <v>59</v>
      </c>
      <c r="M26" s="12" t="s">
        <v>59</v>
      </c>
      <c r="N26" s="12"/>
      <c r="O26" s="13">
        <v>81.58</v>
      </c>
    </row>
    <row r="27" spans="1:16" ht="12.75" customHeight="1" x14ac:dyDescent="0.2">
      <c r="A27" s="18" t="s">
        <v>114</v>
      </c>
      <c r="B27" s="18" t="s">
        <v>123</v>
      </c>
      <c r="C27" s="18" t="s">
        <v>71</v>
      </c>
      <c r="D27" s="18" t="s">
        <v>4</v>
      </c>
      <c r="E27" s="19"/>
      <c r="F27" s="20">
        <v>39.83</v>
      </c>
      <c r="J27" s="12" t="s">
        <v>88</v>
      </c>
      <c r="K27" s="12" t="s">
        <v>89</v>
      </c>
      <c r="L27" s="12" t="s">
        <v>71</v>
      </c>
      <c r="M27" s="12" t="s">
        <v>4</v>
      </c>
      <c r="N27" s="12"/>
      <c r="O27" s="13">
        <v>32.42</v>
      </c>
    </row>
    <row r="28" spans="1:16" ht="12.75" customHeight="1" x14ac:dyDescent="0.2">
      <c r="A28" s="18" t="s">
        <v>64</v>
      </c>
      <c r="B28" s="18" t="s">
        <v>145</v>
      </c>
      <c r="C28" s="18" t="s">
        <v>57</v>
      </c>
      <c r="D28" s="18" t="s">
        <v>59</v>
      </c>
      <c r="E28" s="19"/>
      <c r="F28" s="20">
        <v>47.483846153846152</v>
      </c>
      <c r="J28" s="12" t="s">
        <v>90</v>
      </c>
      <c r="K28" s="12" t="s">
        <v>91</v>
      </c>
      <c r="L28" s="12" t="s">
        <v>71</v>
      </c>
      <c r="M28" s="12" t="s">
        <v>5</v>
      </c>
      <c r="N28" s="12"/>
      <c r="O28" s="13">
        <v>51.69</v>
      </c>
    </row>
    <row r="29" spans="1:16" ht="12.75" customHeight="1" x14ac:dyDescent="0.2">
      <c r="A29" s="18" t="s">
        <v>88</v>
      </c>
      <c r="B29" s="18" t="s">
        <v>89</v>
      </c>
      <c r="C29" s="18" t="s">
        <v>71</v>
      </c>
      <c r="D29" s="18" t="s">
        <v>4</v>
      </c>
      <c r="E29" s="19"/>
      <c r="F29" s="20">
        <v>40.29</v>
      </c>
      <c r="J29" s="12" t="s">
        <v>141</v>
      </c>
      <c r="K29" s="12" t="s">
        <v>142</v>
      </c>
      <c r="L29" s="12" t="s">
        <v>71</v>
      </c>
      <c r="M29" s="12" t="s">
        <v>5</v>
      </c>
      <c r="N29" s="12"/>
      <c r="O29" s="13">
        <v>29.34</v>
      </c>
    </row>
    <row r="30" spans="1:16" s="6" customFormat="1" ht="12.75" customHeight="1" x14ac:dyDescent="0.2">
      <c r="A30" s="18" t="s">
        <v>90</v>
      </c>
      <c r="B30" s="18" t="s">
        <v>91</v>
      </c>
      <c r="C30" s="18" t="s">
        <v>71</v>
      </c>
      <c r="D30" s="18" t="s">
        <v>5</v>
      </c>
      <c r="E30" s="19"/>
      <c r="F30" s="20">
        <v>44.63</v>
      </c>
      <c r="J30" s="12" t="s">
        <v>70</v>
      </c>
      <c r="K30" s="12" t="s">
        <v>24</v>
      </c>
      <c r="L30" s="12" t="s">
        <v>71</v>
      </c>
      <c r="M30" s="12" t="s">
        <v>4</v>
      </c>
      <c r="N30" s="12"/>
      <c r="O30" s="13">
        <v>64.7</v>
      </c>
    </row>
    <row r="31" spans="1:16" ht="12.75" customHeight="1" x14ac:dyDescent="0.2">
      <c r="A31" s="18" t="s">
        <v>141</v>
      </c>
      <c r="B31" s="18" t="s">
        <v>142</v>
      </c>
      <c r="C31" s="18" t="s">
        <v>71</v>
      </c>
      <c r="D31" s="18" t="s">
        <v>5</v>
      </c>
      <c r="E31" s="19"/>
      <c r="F31" s="20">
        <v>31.78</v>
      </c>
      <c r="J31" s="12" t="s">
        <v>72</v>
      </c>
      <c r="K31" s="12" t="s">
        <v>84</v>
      </c>
      <c r="L31" s="12" t="s">
        <v>71</v>
      </c>
      <c r="M31" s="12" t="s">
        <v>4</v>
      </c>
      <c r="N31" s="12"/>
      <c r="O31" s="13">
        <v>72.63</v>
      </c>
    </row>
    <row r="32" spans="1:16" ht="12.75" customHeight="1" x14ac:dyDescent="0.2">
      <c r="A32" s="18" t="s">
        <v>70</v>
      </c>
      <c r="B32" s="18" t="s">
        <v>24</v>
      </c>
      <c r="C32" s="18" t="s">
        <v>71</v>
      </c>
      <c r="D32" s="18" t="s">
        <v>4</v>
      </c>
      <c r="E32" s="19"/>
      <c r="F32" s="20">
        <v>52.32</v>
      </c>
      <c r="G32" s="12"/>
      <c r="J32" s="12" t="s">
        <v>147</v>
      </c>
      <c r="K32" s="12" t="s">
        <v>148</v>
      </c>
      <c r="L32" s="12" t="s">
        <v>71</v>
      </c>
      <c r="M32" s="12" t="s">
        <v>5</v>
      </c>
      <c r="N32" s="12"/>
      <c r="O32" s="13">
        <v>61.96</v>
      </c>
      <c r="P32" s="12" t="s">
        <v>150</v>
      </c>
    </row>
    <row r="33" spans="1:16" ht="12.75" customHeight="1" x14ac:dyDescent="0.2">
      <c r="A33" s="18" t="s">
        <v>72</v>
      </c>
      <c r="B33" s="18" t="s">
        <v>84</v>
      </c>
      <c r="C33" s="18" t="s">
        <v>71</v>
      </c>
      <c r="D33" s="18" t="s">
        <v>4</v>
      </c>
      <c r="E33" s="19"/>
      <c r="F33" s="20">
        <v>54.43</v>
      </c>
      <c r="J33" s="12" t="s">
        <v>65</v>
      </c>
      <c r="K33" s="12" t="s">
        <v>19</v>
      </c>
      <c r="L33" s="12" t="s">
        <v>57</v>
      </c>
      <c r="M33" s="12" t="s">
        <v>6</v>
      </c>
      <c r="N33" s="12" t="s">
        <v>138</v>
      </c>
      <c r="O33" s="13">
        <v>29.650000000000002</v>
      </c>
    </row>
    <row r="34" spans="1:16" ht="12.75" customHeight="1" x14ac:dyDescent="0.2">
      <c r="A34" s="18" t="s">
        <v>73</v>
      </c>
      <c r="B34" s="18" t="s">
        <v>34</v>
      </c>
      <c r="C34" s="18" t="s">
        <v>71</v>
      </c>
      <c r="D34" s="18" t="s">
        <v>4</v>
      </c>
      <c r="E34" s="19"/>
      <c r="F34" s="20">
        <v>56.88</v>
      </c>
      <c r="J34" s="12" t="s">
        <v>73</v>
      </c>
      <c r="K34" s="12" t="s">
        <v>34</v>
      </c>
      <c r="L34" s="12" t="s">
        <v>71</v>
      </c>
      <c r="M34" s="12" t="s">
        <v>4</v>
      </c>
      <c r="N34" s="12"/>
      <c r="O34" s="13">
        <v>62.730000000000004</v>
      </c>
    </row>
    <row r="35" spans="1:16" ht="12.75" customHeight="1" x14ac:dyDescent="0.2">
      <c r="A35" s="18" t="s">
        <v>134</v>
      </c>
      <c r="B35" s="18" t="s">
        <v>135</v>
      </c>
      <c r="C35" s="18" t="s">
        <v>22</v>
      </c>
      <c r="D35" s="18" t="s">
        <v>5</v>
      </c>
      <c r="E35" s="19"/>
      <c r="F35" s="20">
        <v>37.22</v>
      </c>
      <c r="J35" s="12" t="s">
        <v>134</v>
      </c>
      <c r="K35" s="12" t="s">
        <v>135</v>
      </c>
      <c r="L35" s="12" t="s">
        <v>22</v>
      </c>
      <c r="M35" s="12" t="s">
        <v>6</v>
      </c>
      <c r="N35" s="12"/>
      <c r="O35" s="13">
        <v>36.81</v>
      </c>
    </row>
    <row r="36" spans="1:16" ht="12.75" customHeight="1" x14ac:dyDescent="0.2">
      <c r="A36" s="18" t="s">
        <v>143</v>
      </c>
      <c r="B36" s="18" t="s">
        <v>144</v>
      </c>
      <c r="C36" s="18" t="s">
        <v>71</v>
      </c>
      <c r="D36" s="18" t="s">
        <v>4</v>
      </c>
      <c r="E36" s="19"/>
      <c r="F36" s="20">
        <v>71.86</v>
      </c>
      <c r="J36" s="12" t="s">
        <v>143</v>
      </c>
      <c r="K36" s="12" t="s">
        <v>144</v>
      </c>
      <c r="L36" s="12" t="s">
        <v>71</v>
      </c>
      <c r="M36" s="12" t="s">
        <v>4</v>
      </c>
      <c r="N36" s="12"/>
      <c r="O36" s="13">
        <v>72.430000000000007</v>
      </c>
    </row>
    <row r="37" spans="1:16" ht="12.75" customHeight="1" x14ac:dyDescent="0.2">
      <c r="A37" s="18" t="s">
        <v>152</v>
      </c>
      <c r="B37" s="18" t="s">
        <v>153</v>
      </c>
      <c r="C37" s="18" t="s">
        <v>22</v>
      </c>
      <c r="D37" s="18" t="s">
        <v>5</v>
      </c>
      <c r="E37" s="19"/>
      <c r="F37" s="20">
        <v>33.64</v>
      </c>
      <c r="G37" s="12"/>
      <c r="J37" s="12" t="s">
        <v>110</v>
      </c>
      <c r="K37" s="12" t="s">
        <v>149</v>
      </c>
      <c r="L37" s="12" t="s">
        <v>71</v>
      </c>
      <c r="M37" s="12" t="s">
        <v>5</v>
      </c>
      <c r="N37" s="12"/>
      <c r="O37" s="13">
        <v>73.010000000000005</v>
      </c>
      <c r="P37" s="12" t="s">
        <v>150</v>
      </c>
    </row>
    <row r="38" spans="1:16" ht="12.75" customHeight="1" x14ac:dyDescent="0.2">
      <c r="A38" s="18" t="s">
        <v>112</v>
      </c>
      <c r="B38" s="18" t="s">
        <v>113</v>
      </c>
      <c r="C38" s="18" t="s">
        <v>71</v>
      </c>
      <c r="D38" s="18" t="s">
        <v>4</v>
      </c>
      <c r="E38" s="19"/>
      <c r="F38" s="20">
        <v>70.5</v>
      </c>
      <c r="J38" s="12" t="s">
        <v>112</v>
      </c>
      <c r="K38" s="12" t="s">
        <v>113</v>
      </c>
      <c r="L38" s="12" t="s">
        <v>71</v>
      </c>
      <c r="M38" s="12" t="s">
        <v>4</v>
      </c>
      <c r="N38" s="12"/>
      <c r="O38" s="13">
        <v>79.23</v>
      </c>
    </row>
    <row r="39" spans="1:16" ht="12.75" customHeight="1" x14ac:dyDescent="0.2">
      <c r="A39" s="18" t="s">
        <v>115</v>
      </c>
      <c r="B39" s="18" t="s">
        <v>116</v>
      </c>
      <c r="C39" s="18" t="s">
        <v>71</v>
      </c>
      <c r="D39" s="18" t="s">
        <v>4</v>
      </c>
      <c r="E39" s="19"/>
      <c r="F39" s="20">
        <v>31.33</v>
      </c>
      <c r="J39" s="12" t="s">
        <v>115</v>
      </c>
      <c r="K39" s="12" t="s">
        <v>116</v>
      </c>
      <c r="L39" s="12" t="s">
        <v>71</v>
      </c>
      <c r="M39" s="12" t="s">
        <v>4</v>
      </c>
      <c r="N39" s="12"/>
      <c r="O39" s="13">
        <v>49.81</v>
      </c>
    </row>
    <row r="40" spans="1:16" ht="12.75" customHeight="1" x14ac:dyDescent="0.2">
      <c r="A40" s="18" t="s">
        <v>154</v>
      </c>
      <c r="B40" s="18" t="s">
        <v>155</v>
      </c>
      <c r="C40" s="18" t="s">
        <v>22</v>
      </c>
      <c r="D40" s="18" t="s">
        <v>5</v>
      </c>
      <c r="E40" s="19"/>
      <c r="F40" s="20">
        <v>31.29</v>
      </c>
    </row>
    <row r="41" spans="1:16" ht="12.75" customHeight="1" x14ac:dyDescent="0.2">
      <c r="A41" s="18" t="s">
        <v>67</v>
      </c>
      <c r="B41" s="18" t="s">
        <v>35</v>
      </c>
      <c r="C41" s="18" t="s">
        <v>57</v>
      </c>
      <c r="D41" s="18" t="s">
        <v>6</v>
      </c>
      <c r="E41" s="19"/>
      <c r="F41" s="20">
        <v>46.575384615384614</v>
      </c>
    </row>
    <row r="42" spans="1:16" ht="12.75" customHeight="1" x14ac:dyDescent="0.2">
      <c r="A42" s="16"/>
      <c r="B42" s="16"/>
      <c r="C42" s="16"/>
      <c r="D42" s="16"/>
      <c r="E42" s="16"/>
      <c r="F42" s="17"/>
    </row>
    <row r="43" spans="1:16" ht="12.75" customHeight="1" x14ac:dyDescent="0.2">
      <c r="A43" s="14"/>
      <c r="B43" s="14"/>
      <c r="C43" s="14"/>
      <c r="D43" s="14"/>
      <c r="E43" s="14"/>
      <c r="F43" s="15"/>
    </row>
    <row r="44" spans="1:16" x14ac:dyDescent="0.2">
      <c r="A44" s="14"/>
      <c r="B44" s="14"/>
      <c r="C44" s="14"/>
      <c r="D44" s="14"/>
      <c r="E44" s="14"/>
      <c r="F44" s="15"/>
    </row>
    <row r="45" spans="1:16" x14ac:dyDescent="0.2">
      <c r="A45" s="14"/>
      <c r="B45" s="14"/>
      <c r="C45" s="14"/>
      <c r="D45" s="14"/>
      <c r="E45" s="14"/>
      <c r="F45" s="15"/>
    </row>
  </sheetData>
  <phoneticPr fontId="0" type="noConversion"/>
  <pageMargins left="0.75" right="0.75" top="1" bottom="1" header="0" footer="0"/>
  <pageSetup scale="96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37" sqref="F37"/>
    </sheetView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consulta</vt:lpstr>
      <vt:lpstr>Operador</vt:lpstr>
      <vt:lpstr>Tabulador</vt:lpstr>
      <vt:lpstr>hora operarios</vt:lpstr>
      <vt:lpstr>Hoja1</vt:lpstr>
      <vt:lpstr>Operador!Área_de_impresión</vt:lpstr>
    </vt:vector>
  </TitlesOfParts>
  <Company>gmqueretaro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ptoral</dc:creator>
  <cp:lastModifiedBy>ljimenez</cp:lastModifiedBy>
  <cp:lastPrinted>2016-06-29T15:39:43Z</cp:lastPrinted>
  <dcterms:created xsi:type="dcterms:W3CDTF">2008-02-06T15:11:01Z</dcterms:created>
  <dcterms:modified xsi:type="dcterms:W3CDTF">2016-06-29T15:40:30Z</dcterms:modified>
</cp:coreProperties>
</file>