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28" i="20" l="1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<sst xmlns="http://schemas.openxmlformats.org/spreadsheetml/2006/main" count="537" uniqueCount="163">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</sst>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6" fillId="0" borderId="1" xfId="6" applyNumberFormat="1" applyFont="1" applyFill="1" applyBorder="1" applyAlignment="1" applyProtection="1">
      <alignment horizontal="left" vertical="top" wrapText="1"/>
    </xf>
    <xf numFmtId="165" fontId="7" fillId="0" borderId="1" xfId="6" applyNumberFormat="1" applyFont="1" applyFill="1" applyBorder="1" applyAlignment="1" applyProtection="1">
      <alignment horizontal="right" vertical="top" wrapText="1"/>
    </xf>
    <xf numFmtId="0" fontId="6" fillId="0" borderId="1" xfId="3" applyNumberFormat="1" applyFont="1" applyFill="1" applyBorder="1" applyAlignment="1" applyProtection="1">
      <alignment horizontal="left" vertical="top" wrapText="1"/>
    </xf>
    <xf numFmtId="43" fontId="7" fillId="0" borderId="1" xfId="2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8" t="s">
        <v>92</v>
      </c>
      <c r="C1" s="18"/>
      <c r="D1" s="18"/>
      <c r="E1" s="18"/>
      <c r="F1" s="8"/>
      <c r="G1" s="9" t="s">
        <v>93</v>
      </c>
      <c r="H1" s="8"/>
      <c r="I1" s="9" t="s">
        <v>94</v>
      </c>
      <c r="J1" s="8"/>
      <c r="K1" s="18" t="s">
        <v>95</v>
      </c>
      <c r="L1" s="18"/>
      <c r="M1" s="18"/>
      <c r="N1" s="8"/>
      <c r="O1" s="9" t="s">
        <v>96</v>
      </c>
      <c r="P1" s="8"/>
      <c r="Q1" s="18" t="s">
        <v>97</v>
      </c>
      <c r="R1" s="18"/>
      <c r="S1" s="8"/>
      <c r="T1" s="8"/>
      <c r="U1" s="9" t="s">
        <v>98</v>
      </c>
      <c r="V1" s="8"/>
      <c r="W1" s="18" t="s">
        <v>99</v>
      </c>
      <c r="X1" s="18"/>
      <c r="Y1" s="18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8" t="s">
        <v>100</v>
      </c>
      <c r="C3" s="18"/>
      <c r="D3" s="1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8" t="s">
        <v>101</v>
      </c>
      <c r="C5" s="8"/>
      <c r="D5" s="18" t="s">
        <v>102</v>
      </c>
      <c r="E5" s="18"/>
      <c r="F5" s="18"/>
      <c r="G5" s="18"/>
      <c r="H5" s="18"/>
      <c r="I5" s="18"/>
      <c r="J5" s="18"/>
      <c r="K5" s="18"/>
      <c r="L5" s="8"/>
      <c r="M5" s="18" t="s">
        <v>50</v>
      </c>
      <c r="N5" s="18"/>
      <c r="O5" s="18"/>
      <c r="P5" s="18"/>
      <c r="Q5" s="18"/>
      <c r="R5" s="8"/>
      <c r="S5" s="8"/>
      <c r="T5" s="18" t="s">
        <v>103</v>
      </c>
      <c r="U5" s="18"/>
      <c r="V5" s="18"/>
      <c r="W5" s="18"/>
      <c r="X5" s="8"/>
      <c r="Y5" s="18" t="s">
        <v>104</v>
      </c>
      <c r="Z5" s="18"/>
      <c r="AA5" s="8"/>
      <c r="AB5" s="8"/>
    </row>
    <row r="6" spans="1:28" ht="10.5" customHeight="1" x14ac:dyDescent="0.2">
      <c r="A6" s="8"/>
      <c r="B6" s="18"/>
      <c r="C6" s="8"/>
      <c r="D6" s="18"/>
      <c r="E6" s="18"/>
      <c r="F6" s="18"/>
      <c r="G6" s="18"/>
      <c r="H6" s="18"/>
      <c r="I6" s="18"/>
      <c r="J6" s="18"/>
      <c r="K6" s="18"/>
      <c r="L6" s="8"/>
      <c r="M6" s="18"/>
      <c r="N6" s="18"/>
      <c r="O6" s="18"/>
      <c r="P6" s="18"/>
      <c r="Q6" s="18"/>
      <c r="R6" s="8"/>
      <c r="S6" s="8"/>
      <c r="T6" s="18"/>
      <c r="U6" s="18"/>
      <c r="V6" s="18"/>
      <c r="W6" s="18"/>
      <c r="X6" s="8"/>
      <c r="Y6" s="18"/>
      <c r="Z6" s="18"/>
      <c r="AA6" s="8"/>
      <c r="AB6" s="18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8"/>
    </row>
    <row r="8" spans="1:28" ht="14.45" customHeight="1" x14ac:dyDescent="0.2">
      <c r="A8" s="18" t="s">
        <v>74</v>
      </c>
      <c r="B8" s="18"/>
      <c r="C8" s="18"/>
      <c r="D8" s="18" t="s">
        <v>27</v>
      </c>
      <c r="E8" s="18"/>
      <c r="F8" s="18"/>
      <c r="G8" s="18"/>
      <c r="H8" s="18"/>
      <c r="I8" s="18"/>
      <c r="J8" s="18"/>
      <c r="K8" s="18"/>
      <c r="L8" s="18"/>
      <c r="M8" s="18" t="s">
        <v>57</v>
      </c>
      <c r="N8" s="18"/>
      <c r="O8" s="18"/>
      <c r="P8" s="18"/>
      <c r="Q8" s="18"/>
      <c r="R8" s="18"/>
      <c r="S8" s="18"/>
      <c r="T8" s="18" t="s">
        <v>5</v>
      </c>
      <c r="U8" s="18"/>
      <c r="V8" s="18"/>
      <c r="W8" s="18"/>
      <c r="X8" s="18"/>
      <c r="Y8" s="18" t="s">
        <v>65</v>
      </c>
      <c r="Z8" s="18"/>
      <c r="AA8" s="18"/>
      <c r="AB8" s="11">
        <v>32.238199957992016</v>
      </c>
    </row>
    <row r="9" spans="1:28" ht="14.45" customHeight="1" x14ac:dyDescent="0.2">
      <c r="A9" s="18" t="s">
        <v>58</v>
      </c>
      <c r="B9" s="18"/>
      <c r="C9" s="18"/>
      <c r="D9" s="18" t="s">
        <v>15</v>
      </c>
      <c r="E9" s="18"/>
      <c r="F9" s="18"/>
      <c r="G9" s="18"/>
      <c r="H9" s="18"/>
      <c r="I9" s="18"/>
      <c r="J9" s="18"/>
      <c r="K9" s="18"/>
      <c r="L9" s="18"/>
      <c r="M9" s="18" t="s">
        <v>59</v>
      </c>
      <c r="N9" s="18"/>
      <c r="O9" s="18"/>
      <c r="P9" s="18"/>
      <c r="Q9" s="18"/>
      <c r="R9" s="18"/>
      <c r="S9" s="18"/>
      <c r="T9" s="18" t="s">
        <v>59</v>
      </c>
      <c r="U9" s="18"/>
      <c r="V9" s="18"/>
      <c r="W9" s="18"/>
      <c r="X9" s="18"/>
      <c r="Y9" s="18"/>
      <c r="Z9" s="18"/>
      <c r="AA9" s="18"/>
      <c r="AB9" s="11">
        <v>39.606969124133585</v>
      </c>
    </row>
    <row r="10" spans="1:28" ht="14.45" customHeight="1" x14ac:dyDescent="0.2">
      <c r="A10" s="18" t="s">
        <v>60</v>
      </c>
      <c r="B10" s="18"/>
      <c r="C10" s="18"/>
      <c r="D10" s="18" t="s">
        <v>28</v>
      </c>
      <c r="E10" s="18"/>
      <c r="F10" s="18"/>
      <c r="G10" s="18"/>
      <c r="H10" s="18"/>
      <c r="I10" s="18"/>
      <c r="J10" s="18"/>
      <c r="K10" s="18"/>
      <c r="L10" s="18"/>
      <c r="M10" s="18" t="s">
        <v>57</v>
      </c>
      <c r="N10" s="18"/>
      <c r="O10" s="18"/>
      <c r="P10" s="18"/>
      <c r="Q10" s="18"/>
      <c r="R10" s="18"/>
      <c r="S10" s="18"/>
      <c r="T10" s="18" t="s">
        <v>6</v>
      </c>
      <c r="U10" s="18"/>
      <c r="V10" s="18"/>
      <c r="W10" s="18"/>
      <c r="X10" s="18"/>
      <c r="Y10" s="18"/>
      <c r="Z10" s="18"/>
      <c r="AA10" s="18"/>
      <c r="AB10" s="11">
        <v>59.116614156689771</v>
      </c>
    </row>
    <row r="11" spans="1:28" ht="14.45" customHeight="1" x14ac:dyDescent="0.2">
      <c r="A11" s="18" t="s">
        <v>61</v>
      </c>
      <c r="B11" s="18"/>
      <c r="C11" s="18"/>
      <c r="D11" s="18" t="s">
        <v>26</v>
      </c>
      <c r="E11" s="18"/>
      <c r="F11" s="18"/>
      <c r="G11" s="18"/>
      <c r="H11" s="18"/>
      <c r="I11" s="18"/>
      <c r="J11" s="18"/>
      <c r="K11" s="18"/>
      <c r="L11" s="18"/>
      <c r="M11" s="18" t="s">
        <v>59</v>
      </c>
      <c r="N11" s="18"/>
      <c r="O11" s="18"/>
      <c r="P11" s="18"/>
      <c r="Q11" s="18"/>
      <c r="R11" s="18"/>
      <c r="S11" s="18"/>
      <c r="T11" s="18" t="s">
        <v>59</v>
      </c>
      <c r="U11" s="18"/>
      <c r="V11" s="18"/>
      <c r="W11" s="18"/>
      <c r="X11" s="18"/>
      <c r="Y11" s="18"/>
      <c r="Z11" s="18"/>
      <c r="AA11" s="18"/>
      <c r="AB11" s="11">
        <v>70.809637331092901</v>
      </c>
    </row>
    <row r="12" spans="1:28" ht="14.45" customHeight="1" x14ac:dyDescent="0.2">
      <c r="A12" s="18" t="s">
        <v>75</v>
      </c>
      <c r="B12" s="18"/>
      <c r="C12" s="18"/>
      <c r="D12" s="18" t="s">
        <v>10</v>
      </c>
      <c r="E12" s="18"/>
      <c r="F12" s="18"/>
      <c r="G12" s="18"/>
      <c r="H12" s="18"/>
      <c r="I12" s="18"/>
      <c r="J12" s="18"/>
      <c r="K12" s="18"/>
      <c r="L12" s="18"/>
      <c r="M12" s="18" t="s">
        <v>57</v>
      </c>
      <c r="N12" s="18"/>
      <c r="O12" s="18"/>
      <c r="P12" s="18"/>
      <c r="Q12" s="18"/>
      <c r="R12" s="18"/>
      <c r="S12" s="18"/>
      <c r="T12" s="18" t="s">
        <v>6</v>
      </c>
      <c r="U12" s="18"/>
      <c r="V12" s="18"/>
      <c r="W12" s="18"/>
      <c r="X12" s="18"/>
      <c r="Y12" s="18" t="s">
        <v>66</v>
      </c>
      <c r="Z12" s="18"/>
      <c r="AA12" s="18"/>
      <c r="AB12" s="11">
        <v>17.366441223832528</v>
      </c>
    </row>
    <row r="13" spans="1:28" ht="14.45" customHeight="1" x14ac:dyDescent="0.2">
      <c r="A13" s="18" t="s">
        <v>76</v>
      </c>
      <c r="B13" s="18"/>
      <c r="C13" s="18"/>
      <c r="D13" s="18" t="s">
        <v>16</v>
      </c>
      <c r="E13" s="18"/>
      <c r="F13" s="18"/>
      <c r="G13" s="18"/>
      <c r="H13" s="18"/>
      <c r="I13" s="18"/>
      <c r="J13" s="18"/>
      <c r="K13" s="18"/>
      <c r="L13" s="18"/>
      <c r="M13" s="18" t="s">
        <v>57</v>
      </c>
      <c r="N13" s="18"/>
      <c r="O13" s="18"/>
      <c r="P13" s="18"/>
      <c r="Q13" s="18"/>
      <c r="R13" s="18"/>
      <c r="S13" s="18"/>
      <c r="T13" s="18" t="s">
        <v>5</v>
      </c>
      <c r="U13" s="18"/>
      <c r="V13" s="18"/>
      <c r="W13" s="18"/>
      <c r="X13" s="18"/>
      <c r="Y13" s="18" t="s">
        <v>61</v>
      </c>
      <c r="Z13" s="18"/>
      <c r="AA13" s="18"/>
      <c r="AB13" s="11">
        <v>12.603535671777637</v>
      </c>
    </row>
    <row r="14" spans="1:28" ht="14.45" customHeight="1" x14ac:dyDescent="0.2">
      <c r="A14" s="18" t="s">
        <v>62</v>
      </c>
      <c r="B14" s="18"/>
      <c r="C14" s="18"/>
      <c r="D14" s="18" t="s">
        <v>29</v>
      </c>
      <c r="E14" s="18"/>
      <c r="F14" s="18"/>
      <c r="G14" s="18"/>
      <c r="H14" s="18"/>
      <c r="I14" s="18"/>
      <c r="J14" s="18"/>
      <c r="K14" s="18"/>
      <c r="L14" s="18"/>
      <c r="M14" s="18" t="s">
        <v>59</v>
      </c>
      <c r="N14" s="18"/>
      <c r="O14" s="18"/>
      <c r="P14" s="18"/>
      <c r="Q14" s="18"/>
      <c r="R14" s="18"/>
      <c r="S14" s="18"/>
      <c r="T14" s="18" t="s">
        <v>59</v>
      </c>
      <c r="U14" s="18"/>
      <c r="V14" s="18"/>
      <c r="W14" s="18"/>
      <c r="X14" s="18"/>
      <c r="Y14" s="18"/>
      <c r="Z14" s="18"/>
      <c r="AA14" s="18"/>
      <c r="AB14" s="11">
        <v>20.973051879857174</v>
      </c>
    </row>
    <row r="15" spans="1:28" ht="14.45" customHeight="1" x14ac:dyDescent="0.2">
      <c r="A15" s="18" t="s">
        <v>77</v>
      </c>
      <c r="B15" s="18"/>
      <c r="C15" s="18"/>
      <c r="D15" s="18" t="s">
        <v>11</v>
      </c>
      <c r="E15" s="18"/>
      <c r="F15" s="18"/>
      <c r="G15" s="18"/>
      <c r="H15" s="18"/>
      <c r="I15" s="18"/>
      <c r="J15" s="18"/>
      <c r="K15" s="18"/>
      <c r="L15" s="18"/>
      <c r="M15" s="18" t="s">
        <v>57</v>
      </c>
      <c r="N15" s="18"/>
      <c r="O15" s="18"/>
      <c r="P15" s="18"/>
      <c r="Q15" s="18"/>
      <c r="R15" s="18"/>
      <c r="S15" s="18"/>
      <c r="T15" s="18" t="s">
        <v>6</v>
      </c>
      <c r="U15" s="18"/>
      <c r="V15" s="18"/>
      <c r="W15" s="18"/>
      <c r="X15" s="18"/>
      <c r="Y15" s="18" t="s">
        <v>63</v>
      </c>
      <c r="Z15" s="18"/>
      <c r="AA15" s="18"/>
      <c r="AB15" s="11">
        <v>31.762251627809285</v>
      </c>
    </row>
    <row r="16" spans="1:28" ht="14.45" customHeight="1" x14ac:dyDescent="0.2">
      <c r="A16" s="18" t="s">
        <v>63</v>
      </c>
      <c r="B16" s="18"/>
      <c r="C16" s="18"/>
      <c r="D16" s="18" t="s">
        <v>30</v>
      </c>
      <c r="E16" s="18"/>
      <c r="F16" s="18"/>
      <c r="G16" s="18"/>
      <c r="H16" s="18"/>
      <c r="I16" s="18"/>
      <c r="J16" s="18"/>
      <c r="K16" s="18"/>
      <c r="L16" s="18"/>
      <c r="M16" s="18" t="s">
        <v>59</v>
      </c>
      <c r="N16" s="18"/>
      <c r="O16" s="18"/>
      <c r="P16" s="18"/>
      <c r="Q16" s="18"/>
      <c r="R16" s="18"/>
      <c r="S16" s="18"/>
      <c r="T16" s="18" t="s">
        <v>59</v>
      </c>
      <c r="U16" s="18"/>
      <c r="V16" s="18"/>
      <c r="W16" s="18"/>
      <c r="X16" s="18"/>
      <c r="Y16" s="18"/>
      <c r="Z16" s="18"/>
      <c r="AA16" s="18"/>
      <c r="AB16" s="11">
        <v>96.44256108660646</v>
      </c>
    </row>
    <row r="17" spans="1:28" ht="14.45" customHeight="1" x14ac:dyDescent="0.2">
      <c r="A17" s="18" t="s">
        <v>78</v>
      </c>
      <c r="B17" s="18"/>
      <c r="C17" s="18"/>
      <c r="D17" s="18" t="s">
        <v>17</v>
      </c>
      <c r="E17" s="18"/>
      <c r="F17" s="18"/>
      <c r="G17" s="18"/>
      <c r="H17" s="18"/>
      <c r="I17" s="18"/>
      <c r="J17" s="18"/>
      <c r="K17" s="18"/>
      <c r="L17" s="18"/>
      <c r="M17" s="18" t="s">
        <v>57</v>
      </c>
      <c r="N17" s="18"/>
      <c r="O17" s="18"/>
      <c r="P17" s="18"/>
      <c r="Q17" s="18"/>
      <c r="R17" s="18"/>
      <c r="S17" s="18"/>
      <c r="T17" s="18" t="s">
        <v>4</v>
      </c>
      <c r="U17" s="18"/>
      <c r="V17" s="18"/>
      <c r="W17" s="18"/>
      <c r="X17" s="18"/>
      <c r="Y17" s="18" t="s">
        <v>58</v>
      </c>
      <c r="Z17" s="18"/>
      <c r="AA17" s="18"/>
      <c r="AB17" s="11">
        <v>24.800279353077087</v>
      </c>
    </row>
    <row r="18" spans="1:28" ht="14.45" customHeight="1" x14ac:dyDescent="0.2">
      <c r="A18" s="18" t="s">
        <v>79</v>
      </c>
      <c r="B18" s="18"/>
      <c r="C18" s="18"/>
      <c r="D18" s="18" t="s">
        <v>31</v>
      </c>
      <c r="E18" s="18"/>
      <c r="F18" s="18"/>
      <c r="G18" s="18"/>
      <c r="H18" s="18"/>
      <c r="I18" s="18"/>
      <c r="J18" s="18"/>
      <c r="K18" s="18"/>
      <c r="L18" s="18"/>
      <c r="M18" s="18" t="s">
        <v>57</v>
      </c>
      <c r="N18" s="18"/>
      <c r="O18" s="18"/>
      <c r="P18" s="18"/>
      <c r="Q18" s="18"/>
      <c r="R18" s="18"/>
      <c r="S18" s="18"/>
      <c r="T18" s="18" t="s">
        <v>4</v>
      </c>
      <c r="U18" s="18"/>
      <c r="V18" s="18"/>
      <c r="W18" s="18"/>
      <c r="X18" s="18"/>
      <c r="Y18" s="18" t="s">
        <v>62</v>
      </c>
      <c r="Z18" s="18"/>
      <c r="AA18" s="18"/>
      <c r="AB18" s="11">
        <v>12.960744941538891</v>
      </c>
    </row>
    <row r="19" spans="1:28" ht="14.45" customHeight="1" x14ac:dyDescent="0.2">
      <c r="A19" s="18" t="s">
        <v>68</v>
      </c>
      <c r="B19" s="18"/>
      <c r="C19" s="18"/>
      <c r="D19" s="18" t="s">
        <v>8</v>
      </c>
      <c r="E19" s="18"/>
      <c r="F19" s="18"/>
      <c r="G19" s="18"/>
      <c r="H19" s="18"/>
      <c r="I19" s="18"/>
      <c r="J19" s="18"/>
      <c r="K19" s="18"/>
      <c r="L19" s="18"/>
      <c r="M19" s="18" t="s">
        <v>22</v>
      </c>
      <c r="N19" s="18"/>
      <c r="O19" s="18"/>
      <c r="P19" s="18"/>
      <c r="Q19" s="18"/>
      <c r="R19" s="18"/>
      <c r="S19" s="18"/>
      <c r="T19" s="18" t="s">
        <v>5</v>
      </c>
      <c r="U19" s="18"/>
      <c r="V19" s="18"/>
      <c r="W19" s="18"/>
      <c r="X19" s="18"/>
      <c r="Y19" s="18"/>
      <c r="Z19" s="18"/>
      <c r="AA19" s="18"/>
      <c r="AB19" s="11">
        <v>120.8</v>
      </c>
    </row>
    <row r="20" spans="1:28" ht="14.45" customHeight="1" x14ac:dyDescent="0.2">
      <c r="A20" s="18" t="s">
        <v>106</v>
      </c>
      <c r="B20" s="18"/>
      <c r="C20" s="18"/>
      <c r="D20" s="18" t="s">
        <v>107</v>
      </c>
      <c r="E20" s="18"/>
      <c r="F20" s="18"/>
      <c r="G20" s="18"/>
      <c r="H20" s="18"/>
      <c r="I20" s="18"/>
      <c r="J20" s="18"/>
      <c r="K20" s="18"/>
      <c r="L20" s="18"/>
      <c r="M20" s="18" t="s">
        <v>22</v>
      </c>
      <c r="N20" s="18"/>
      <c r="O20" s="18"/>
      <c r="P20" s="18"/>
      <c r="Q20" s="18"/>
      <c r="R20" s="18"/>
      <c r="S20" s="18"/>
      <c r="T20" s="18" t="s">
        <v>5</v>
      </c>
      <c r="U20" s="18"/>
      <c r="V20" s="18"/>
      <c r="W20" s="18"/>
      <c r="X20" s="18"/>
      <c r="Y20" s="18"/>
      <c r="Z20" s="18"/>
      <c r="AA20" s="18"/>
      <c r="AB20" s="11">
        <v>45</v>
      </c>
    </row>
    <row r="21" spans="1:28" ht="14.45" customHeight="1" x14ac:dyDescent="0.2">
      <c r="A21" s="18" t="s">
        <v>80</v>
      </c>
      <c r="B21" s="18"/>
      <c r="C21" s="18"/>
      <c r="D21" s="18" t="s">
        <v>18</v>
      </c>
      <c r="E21" s="18"/>
      <c r="F21" s="18"/>
      <c r="G21" s="18"/>
      <c r="H21" s="18"/>
      <c r="I21" s="18"/>
      <c r="J21" s="18"/>
      <c r="K21" s="18"/>
      <c r="L21" s="18"/>
      <c r="M21" s="18" t="s">
        <v>57</v>
      </c>
      <c r="N21" s="18"/>
      <c r="O21" s="18"/>
      <c r="P21" s="18"/>
      <c r="Q21" s="18"/>
      <c r="R21" s="18"/>
      <c r="S21" s="18"/>
      <c r="T21" s="18" t="s">
        <v>5</v>
      </c>
      <c r="U21" s="18"/>
      <c r="V21" s="18"/>
      <c r="W21" s="18"/>
      <c r="X21" s="18"/>
      <c r="Y21" s="18" t="s">
        <v>60</v>
      </c>
      <c r="Z21" s="18"/>
      <c r="AA21" s="18"/>
      <c r="AB21" s="11">
        <v>47.2</v>
      </c>
    </row>
    <row r="22" spans="1:28" ht="14.45" customHeight="1" x14ac:dyDescent="0.2">
      <c r="A22" s="18" t="s">
        <v>81</v>
      </c>
      <c r="B22" s="18"/>
      <c r="C22" s="18"/>
      <c r="D22" s="18" t="s">
        <v>32</v>
      </c>
      <c r="E22" s="18"/>
      <c r="F22" s="18"/>
      <c r="G22" s="18"/>
      <c r="H22" s="18"/>
      <c r="I22" s="18"/>
      <c r="J22" s="18"/>
      <c r="K22" s="18"/>
      <c r="L22" s="18"/>
      <c r="M22" s="18" t="s">
        <v>57</v>
      </c>
      <c r="N22" s="18"/>
      <c r="O22" s="18"/>
      <c r="P22" s="18"/>
      <c r="Q22" s="18"/>
      <c r="R22" s="18"/>
      <c r="S22" s="18"/>
      <c r="T22" s="18" t="s">
        <v>6</v>
      </c>
      <c r="U22" s="18"/>
      <c r="V22" s="18"/>
      <c r="W22" s="18"/>
      <c r="X22" s="18"/>
      <c r="Y22" s="18" t="s">
        <v>67</v>
      </c>
      <c r="Z22" s="18"/>
      <c r="AA22" s="18"/>
      <c r="AB22" s="11">
        <v>18.299425190786248</v>
      </c>
    </row>
    <row r="23" spans="1:28" ht="14.45" customHeight="1" x14ac:dyDescent="0.2">
      <c r="A23" s="18" t="s">
        <v>82</v>
      </c>
      <c r="B23" s="18"/>
      <c r="C23" s="18"/>
      <c r="D23" s="18" t="s">
        <v>9</v>
      </c>
      <c r="E23" s="18"/>
      <c r="F23" s="18"/>
      <c r="G23" s="18"/>
      <c r="H23" s="18"/>
      <c r="I23" s="18"/>
      <c r="J23" s="18"/>
      <c r="K23" s="18"/>
      <c r="L23" s="18"/>
      <c r="M23" s="18" t="s">
        <v>57</v>
      </c>
      <c r="N23" s="18"/>
      <c r="O23" s="18"/>
      <c r="P23" s="18"/>
      <c r="Q23" s="18"/>
      <c r="R23" s="18"/>
      <c r="S23" s="18"/>
      <c r="T23" s="18" t="s">
        <v>6</v>
      </c>
      <c r="U23" s="18"/>
      <c r="V23" s="18"/>
      <c r="W23" s="18"/>
      <c r="X23" s="18"/>
      <c r="Y23" s="18" t="s">
        <v>64</v>
      </c>
      <c r="Z23" s="18"/>
      <c r="AA23" s="18"/>
      <c r="AB23" s="11">
        <v>35.52328642442064</v>
      </c>
    </row>
    <row r="24" spans="1:28" ht="14.45" customHeight="1" x14ac:dyDescent="0.2">
      <c r="A24" s="18" t="s">
        <v>108</v>
      </c>
      <c r="B24" s="18"/>
      <c r="C24" s="18"/>
      <c r="D24" s="18" t="s">
        <v>109</v>
      </c>
      <c r="E24" s="18"/>
      <c r="F24" s="18"/>
      <c r="G24" s="18"/>
      <c r="H24" s="18"/>
      <c r="I24" s="18"/>
      <c r="J24" s="18"/>
      <c r="K24" s="18"/>
      <c r="L24" s="18"/>
      <c r="M24" s="18" t="s">
        <v>71</v>
      </c>
      <c r="N24" s="18"/>
      <c r="O24" s="18"/>
      <c r="P24" s="18"/>
      <c r="Q24" s="18"/>
      <c r="R24" s="18"/>
      <c r="S24" s="18"/>
      <c r="T24" s="18" t="s">
        <v>4</v>
      </c>
      <c r="U24" s="18"/>
      <c r="V24" s="18"/>
      <c r="W24" s="18"/>
      <c r="X24" s="18"/>
      <c r="Y24" s="18"/>
      <c r="Z24" s="18"/>
      <c r="AA24" s="18"/>
      <c r="AB24" s="11">
        <v>10.39</v>
      </c>
    </row>
    <row r="25" spans="1:28" ht="14.45" customHeight="1" x14ac:dyDescent="0.2">
      <c r="A25" s="18" t="s">
        <v>88</v>
      </c>
      <c r="B25" s="18"/>
      <c r="C25" s="18"/>
      <c r="D25" s="18" t="s">
        <v>89</v>
      </c>
      <c r="E25" s="18"/>
      <c r="F25" s="18"/>
      <c r="G25" s="18"/>
      <c r="H25" s="18"/>
      <c r="I25" s="18"/>
      <c r="J25" s="18"/>
      <c r="K25" s="18"/>
      <c r="L25" s="18"/>
      <c r="M25" s="18" t="s">
        <v>71</v>
      </c>
      <c r="N25" s="18"/>
      <c r="O25" s="18"/>
      <c r="P25" s="18"/>
      <c r="Q25" s="18"/>
      <c r="R25" s="18"/>
      <c r="S25" s="18"/>
      <c r="T25" s="18" t="s">
        <v>5</v>
      </c>
      <c r="U25" s="18"/>
      <c r="V25" s="18"/>
      <c r="W25" s="18"/>
      <c r="X25" s="18"/>
      <c r="Y25" s="18"/>
      <c r="Z25" s="18"/>
      <c r="AA25" s="18"/>
      <c r="AB25" s="11">
        <v>64.599999999999994</v>
      </c>
    </row>
    <row r="26" spans="1:28" ht="14.45" customHeight="1" x14ac:dyDescent="0.2">
      <c r="A26" s="18" t="s">
        <v>90</v>
      </c>
      <c r="B26" s="18"/>
      <c r="C26" s="18"/>
      <c r="D26" s="18" t="s">
        <v>91</v>
      </c>
      <c r="E26" s="18"/>
      <c r="F26" s="18"/>
      <c r="G26" s="18"/>
      <c r="H26" s="18"/>
      <c r="I26" s="18"/>
      <c r="J26" s="18"/>
      <c r="K26" s="18"/>
      <c r="L26" s="18"/>
      <c r="M26" s="18" t="s">
        <v>71</v>
      </c>
      <c r="N26" s="18"/>
      <c r="O26" s="18"/>
      <c r="P26" s="18"/>
      <c r="Q26" s="18"/>
      <c r="R26" s="18"/>
      <c r="S26" s="18"/>
      <c r="T26" s="18" t="s">
        <v>5</v>
      </c>
      <c r="U26" s="18"/>
      <c r="V26" s="18"/>
      <c r="W26" s="18"/>
      <c r="X26" s="18"/>
      <c r="Y26" s="18"/>
      <c r="Z26" s="18"/>
      <c r="AA26" s="18"/>
      <c r="AB26" s="11">
        <v>30.2</v>
      </c>
    </row>
    <row r="27" spans="1:28" ht="14.45" customHeight="1" x14ac:dyDescent="0.2">
      <c r="A27" s="18" t="s">
        <v>86</v>
      </c>
      <c r="B27" s="18"/>
      <c r="C27" s="18"/>
      <c r="D27" s="18" t="s">
        <v>87</v>
      </c>
      <c r="E27" s="18"/>
      <c r="F27" s="18"/>
      <c r="G27" s="18"/>
      <c r="H27" s="18"/>
      <c r="I27" s="18"/>
      <c r="J27" s="18"/>
      <c r="K27" s="18"/>
      <c r="L27" s="18"/>
      <c r="M27" s="18" t="s">
        <v>71</v>
      </c>
      <c r="N27" s="18"/>
      <c r="O27" s="18"/>
      <c r="P27" s="18"/>
      <c r="Q27" s="18"/>
      <c r="R27" s="18"/>
      <c r="S27" s="18"/>
      <c r="T27" s="18" t="s">
        <v>4</v>
      </c>
      <c r="U27" s="18"/>
      <c r="V27" s="18"/>
      <c r="W27" s="18"/>
      <c r="X27" s="18"/>
      <c r="Y27" s="18"/>
      <c r="Z27" s="18"/>
      <c r="AA27" s="18"/>
      <c r="AB27" s="11">
        <v>81</v>
      </c>
    </row>
    <row r="28" spans="1:28" ht="14.45" customHeight="1" x14ac:dyDescent="0.2">
      <c r="A28" s="18" t="s">
        <v>69</v>
      </c>
      <c r="B28" s="18"/>
      <c r="C28" s="18"/>
      <c r="D28" s="18" t="s">
        <v>33</v>
      </c>
      <c r="E28" s="18"/>
      <c r="F28" s="18"/>
      <c r="G28" s="18"/>
      <c r="H28" s="18"/>
      <c r="I28" s="18"/>
      <c r="J28" s="18"/>
      <c r="K28" s="18"/>
      <c r="L28" s="18"/>
      <c r="M28" s="18" t="s">
        <v>71</v>
      </c>
      <c r="N28" s="18"/>
      <c r="O28" s="18"/>
      <c r="P28" s="18"/>
      <c r="Q28" s="18"/>
      <c r="R28" s="18"/>
      <c r="S28" s="18"/>
      <c r="T28" s="18" t="s">
        <v>5</v>
      </c>
      <c r="U28" s="18"/>
      <c r="V28" s="18"/>
      <c r="W28" s="18"/>
      <c r="X28" s="18"/>
      <c r="Y28" s="18"/>
      <c r="Z28" s="18"/>
      <c r="AA28" s="18"/>
      <c r="AB28" s="11">
        <v>22.2</v>
      </c>
    </row>
    <row r="29" spans="1:28" ht="14.45" customHeight="1" x14ac:dyDescent="0.2">
      <c r="A29" s="18" t="s">
        <v>70</v>
      </c>
      <c r="B29" s="18"/>
      <c r="C29" s="18"/>
      <c r="D29" s="18" t="s">
        <v>24</v>
      </c>
      <c r="E29" s="18"/>
      <c r="F29" s="18"/>
      <c r="G29" s="18"/>
      <c r="H29" s="18"/>
      <c r="I29" s="18"/>
      <c r="J29" s="18"/>
      <c r="K29" s="18"/>
      <c r="L29" s="18"/>
      <c r="M29" s="18" t="s">
        <v>71</v>
      </c>
      <c r="N29" s="18"/>
      <c r="O29" s="18"/>
      <c r="P29" s="18"/>
      <c r="Q29" s="18"/>
      <c r="R29" s="18"/>
      <c r="S29" s="18"/>
      <c r="T29" s="18" t="s">
        <v>4</v>
      </c>
      <c r="U29" s="18"/>
      <c r="V29" s="18"/>
      <c r="W29" s="18"/>
      <c r="X29" s="18"/>
      <c r="Y29" s="18"/>
      <c r="Z29" s="18"/>
      <c r="AA29" s="18"/>
      <c r="AB29" s="11">
        <v>52.1</v>
      </c>
    </row>
    <row r="30" spans="1:28" ht="14.45" customHeight="1" x14ac:dyDescent="0.2">
      <c r="A30" s="18" t="s">
        <v>72</v>
      </c>
      <c r="B30" s="18"/>
      <c r="C30" s="18"/>
      <c r="D30" s="18" t="s">
        <v>84</v>
      </c>
      <c r="E30" s="18"/>
      <c r="F30" s="18"/>
      <c r="G30" s="18"/>
      <c r="H30" s="18"/>
      <c r="I30" s="18"/>
      <c r="J30" s="18"/>
      <c r="K30" s="18"/>
      <c r="L30" s="18"/>
      <c r="M30" s="18" t="s">
        <v>71</v>
      </c>
      <c r="N30" s="18"/>
      <c r="O30" s="18"/>
      <c r="P30" s="18"/>
      <c r="Q30" s="18"/>
      <c r="R30" s="18"/>
      <c r="S30" s="18"/>
      <c r="T30" s="18" t="s">
        <v>4</v>
      </c>
      <c r="U30" s="18"/>
      <c r="V30" s="18"/>
      <c r="W30" s="18"/>
      <c r="X30" s="18"/>
      <c r="Y30" s="18"/>
      <c r="Z30" s="18"/>
      <c r="AA30" s="18"/>
      <c r="AB30" s="11">
        <v>47.9</v>
      </c>
    </row>
    <row r="31" spans="1:28" ht="14.45" customHeight="1" x14ac:dyDescent="0.2">
      <c r="A31" s="18" t="s">
        <v>65</v>
      </c>
      <c r="B31" s="18"/>
      <c r="C31" s="18"/>
      <c r="D31" s="18" t="s">
        <v>19</v>
      </c>
      <c r="E31" s="18"/>
      <c r="F31" s="18"/>
      <c r="G31" s="18"/>
      <c r="H31" s="18"/>
      <c r="I31" s="18"/>
      <c r="J31" s="18"/>
      <c r="K31" s="18"/>
      <c r="L31" s="18"/>
      <c r="M31" s="18" t="s">
        <v>57</v>
      </c>
      <c r="N31" s="18"/>
      <c r="O31" s="18"/>
      <c r="P31" s="18"/>
      <c r="Q31" s="18"/>
      <c r="R31" s="18"/>
      <c r="S31" s="18"/>
      <c r="T31" s="18" t="s">
        <v>6</v>
      </c>
      <c r="U31" s="18"/>
      <c r="V31" s="18"/>
      <c r="W31" s="18"/>
      <c r="X31" s="18"/>
      <c r="Y31" s="18"/>
      <c r="Z31" s="18"/>
      <c r="AA31" s="18"/>
      <c r="AB31" s="11">
        <v>6.4284534061471668</v>
      </c>
    </row>
    <row r="32" spans="1:28" ht="14.45" customHeight="1" x14ac:dyDescent="0.2">
      <c r="A32" s="18" t="s">
        <v>73</v>
      </c>
      <c r="B32" s="18"/>
      <c r="C32" s="18"/>
      <c r="D32" s="18" t="s">
        <v>34</v>
      </c>
      <c r="E32" s="18"/>
      <c r="F32" s="18"/>
      <c r="G32" s="18"/>
      <c r="H32" s="18"/>
      <c r="I32" s="18"/>
      <c r="J32" s="18"/>
      <c r="K32" s="18"/>
      <c r="L32" s="18"/>
      <c r="M32" s="18" t="s">
        <v>71</v>
      </c>
      <c r="N32" s="18"/>
      <c r="O32" s="18"/>
      <c r="P32" s="18"/>
      <c r="Q32" s="18"/>
      <c r="R32" s="18"/>
      <c r="S32" s="18"/>
      <c r="T32" s="18" t="s">
        <v>4</v>
      </c>
      <c r="U32" s="18"/>
      <c r="V32" s="18"/>
      <c r="W32" s="18"/>
      <c r="X32" s="18"/>
      <c r="Y32" s="18"/>
      <c r="Z32" s="18"/>
      <c r="AA32" s="18"/>
      <c r="AB32" s="11">
        <v>51.24</v>
      </c>
    </row>
    <row r="33" spans="1:28" ht="14.45" customHeight="1" x14ac:dyDescent="0.2">
      <c r="A33" s="18" t="s">
        <v>110</v>
      </c>
      <c r="B33" s="18"/>
      <c r="C33" s="18"/>
      <c r="D33" s="18" t="s">
        <v>111</v>
      </c>
      <c r="E33" s="18"/>
      <c r="F33" s="18"/>
      <c r="G33" s="18"/>
      <c r="H33" s="18"/>
      <c r="I33" s="18"/>
      <c r="J33" s="18"/>
      <c r="K33" s="18"/>
      <c r="L33" s="18"/>
      <c r="M33" s="18" t="s">
        <v>71</v>
      </c>
      <c r="N33" s="18"/>
      <c r="O33" s="18"/>
      <c r="P33" s="18"/>
      <c r="Q33" s="18"/>
      <c r="R33" s="18"/>
      <c r="S33" s="18"/>
      <c r="T33" s="18" t="s">
        <v>21</v>
      </c>
      <c r="U33" s="18"/>
      <c r="V33" s="18"/>
      <c r="W33" s="18"/>
      <c r="X33" s="18"/>
      <c r="Y33" s="18"/>
      <c r="Z33" s="18"/>
      <c r="AA33" s="18"/>
      <c r="AB33" s="11">
        <v>28.47</v>
      </c>
    </row>
    <row r="34" spans="1:28" ht="14.45" customHeight="1" x14ac:dyDescent="0.2">
      <c r="A34" s="18" t="s">
        <v>112</v>
      </c>
      <c r="B34" s="18"/>
      <c r="C34" s="18"/>
      <c r="D34" s="18" t="s">
        <v>113</v>
      </c>
      <c r="E34" s="18"/>
      <c r="F34" s="18"/>
      <c r="G34" s="18"/>
      <c r="H34" s="18"/>
      <c r="I34" s="18"/>
      <c r="J34" s="18"/>
      <c r="K34" s="18"/>
      <c r="L34" s="18"/>
      <c r="M34" s="18" t="s">
        <v>71</v>
      </c>
      <c r="N34" s="18"/>
      <c r="O34" s="18"/>
      <c r="P34" s="18"/>
      <c r="Q34" s="18"/>
      <c r="R34" s="18"/>
      <c r="S34" s="18"/>
      <c r="T34" s="18" t="s">
        <v>5</v>
      </c>
      <c r="U34" s="18"/>
      <c r="V34" s="18"/>
      <c r="W34" s="18"/>
      <c r="X34" s="18"/>
      <c r="Y34" s="18"/>
      <c r="Z34" s="18"/>
      <c r="AA34" s="18"/>
      <c r="AB34" s="11">
        <v>37.35</v>
      </c>
    </row>
    <row r="35" spans="1:28" ht="14.45" customHeight="1" x14ac:dyDescent="0.2">
      <c r="A35" s="18" t="s">
        <v>66</v>
      </c>
      <c r="B35" s="18"/>
      <c r="C35" s="18"/>
      <c r="D35" s="18" t="s">
        <v>23</v>
      </c>
      <c r="E35" s="18"/>
      <c r="F35" s="18"/>
      <c r="G35" s="18"/>
      <c r="H35" s="18"/>
      <c r="I35" s="18"/>
      <c r="J35" s="18"/>
      <c r="K35" s="18"/>
      <c r="L35" s="18"/>
      <c r="M35" s="18" t="s">
        <v>59</v>
      </c>
      <c r="N35" s="18"/>
      <c r="O35" s="18"/>
      <c r="P35" s="18"/>
      <c r="Q35" s="18"/>
      <c r="R35" s="18"/>
      <c r="S35" s="18"/>
      <c r="T35" s="18" t="s">
        <v>59</v>
      </c>
      <c r="U35" s="18"/>
      <c r="V35" s="18"/>
      <c r="W35" s="18"/>
      <c r="X35" s="18"/>
      <c r="Y35" s="18"/>
      <c r="Z35" s="18"/>
      <c r="AA35" s="18"/>
      <c r="AB35" s="11">
        <v>46.745250997689553</v>
      </c>
    </row>
    <row r="36" spans="1:28" ht="14.45" customHeight="1" x14ac:dyDescent="0.2">
      <c r="A36" s="18" t="s">
        <v>67</v>
      </c>
      <c r="B36" s="18"/>
      <c r="C36" s="18"/>
      <c r="D36" s="18" t="s">
        <v>35</v>
      </c>
      <c r="E36" s="18"/>
      <c r="F36" s="18"/>
      <c r="G36" s="18"/>
      <c r="H36" s="18"/>
      <c r="I36" s="18"/>
      <c r="J36" s="18"/>
      <c r="K36" s="18"/>
      <c r="L36" s="18"/>
      <c r="M36" s="18" t="s">
        <v>59</v>
      </c>
      <c r="N36" s="18"/>
      <c r="O36" s="18"/>
      <c r="P36" s="18"/>
      <c r="Q36" s="18"/>
      <c r="R36" s="18"/>
      <c r="S36" s="18"/>
      <c r="T36" s="18" t="s">
        <v>59</v>
      </c>
      <c r="U36" s="18"/>
      <c r="V36" s="18"/>
      <c r="W36" s="18"/>
      <c r="X36" s="18"/>
      <c r="Y36" s="18"/>
      <c r="Z36" s="18"/>
      <c r="AA36" s="18"/>
      <c r="AB36" s="11">
        <v>45.992575089266964</v>
      </c>
    </row>
    <row r="37" spans="1:28" ht="14.45" customHeight="1" x14ac:dyDescent="0.2">
      <c r="A37" s="18" t="s">
        <v>105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P13" sqref="P13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operarios'!$A$1:$F$93,4,FALSE),"")</f>
        <v>C</v>
      </c>
      <c r="C3" s="2" t="str">
        <f>IFERROR(VLOOKUP(A3,'hora operarios'!$A$1:$D$93,2,FALSE),"")</f>
        <v>AGUILAR PEREZ MARCOS ARTEMIO</v>
      </c>
      <c r="D3" s="2">
        <f>IFERROR(VLOOKUP(Operador!A3,'hora operarios'!$A$1:$F$93,5,FALSE),"")</f>
        <v>0</v>
      </c>
      <c r="E3" s="3">
        <f>IFERROR(VLOOKUP(A3,'hora operarios'!$A$1:$F$93,6,FALSE),"")</f>
        <v>62.266923076923078</v>
      </c>
      <c r="F3" s="2">
        <f>IFERROR(VLOOKUP(G3,Tabulador!$B$27:$C$100,2,FALSE),"")</f>
        <v>1</v>
      </c>
      <c r="G3" s="2" t="str">
        <f>IFERROR(VLOOKUP(A3,'hora operarios'!$A$1:$F$93,3,FALSE),"")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62.266923076923078</v>
      </c>
      <c r="J3" s="4">
        <v>1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2338.9448076923077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2947.1048076923075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operarios'!$A$1:$F$93,4,FALSE),"")</f>
        <v>C</v>
      </c>
      <c r="C4" s="2" t="str">
        <f>IFERROR(VLOOKUP(A4,'hora operarios'!$A$1:$D$93,2,FALSE),"")</f>
        <v>MARTINEZ GALLEGOS LUIS FERNAND</v>
      </c>
      <c r="D4" s="2" t="str">
        <f>IFERROR(VLOOKUP(Operador!A4,'hora operarios'!$A$1:$F$93,5,FALSE),"")</f>
        <v>22</v>
      </c>
      <c r="E4" s="3">
        <f>IFERROR(VLOOKUP(A4,'hora operarios'!$A$1:$F$93,6,FALSE),"")</f>
        <v>17.399999999999999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65.831538461538457</v>
      </c>
      <c r="I4" s="3">
        <f>IFERROR(IF(E4&gt;=Tabulador!$D$3,Operador!E4+Operador!H4,Operador!E4),"")</f>
        <v>83.231538461538463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3277.1113461538462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3885.271346153846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operarios'!$A$1:$F$93,4,FALSE),"")</f>
        <v>AYUDANTE</v>
      </c>
      <c r="C5" s="2" t="str">
        <f>IFERROR(VLOOKUP(A5,'hora operarios'!$A$1:$D$93,2,FALSE),"")</f>
        <v>MARTINEZ ALVARADO ADRIAN</v>
      </c>
      <c r="D5" s="2">
        <f>IFERROR(VLOOKUP(Operador!A5,'hora operarios'!$A$1:$F$93,5,FALSE),"")</f>
        <v>0</v>
      </c>
      <c r="E5" s="3">
        <f>IFERROR(VLOOKUP(A5,'hora operarios'!$A$1:$F$93,6,FALSE),"")</f>
        <v>34.079230769230769</v>
      </c>
      <c r="F5" s="2">
        <f>IFERROR(VLOOKUP(G5,Tabulador!$B$27:$C$100,2,FALSE),"")</f>
        <v>4</v>
      </c>
      <c r="G5" s="2" t="str">
        <f>IFERROR(VLOOKUP(A5,'hora operarios'!$A$1:$F$93,3,FALSE),"")</f>
        <v>AYUDANTE</v>
      </c>
      <c r="H5" s="2">
        <f t="shared" si="0"/>
        <v>0</v>
      </c>
      <c r="I5" s="3">
        <f>IFERROR(IF(E5&gt;=Tabulador!$D$3,Operador!E5+Operador!H5,Operador!E5),"")</f>
        <v>34.079230769230769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340.7923076923077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883.9923076923078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operarios'!$A$1:$F$93,4,FALSE),"")</f>
        <v>C</v>
      </c>
      <c r="C6" s="2" t="str">
        <f>IFERROR(VLOOKUP(A6,'hora operarios'!$A$1:$D$93,2,FALSE),"")</f>
        <v>CARLOS SANCHEZ HURTADO</v>
      </c>
      <c r="D6" s="2" t="str">
        <f>IFERROR(VLOOKUP(Operador!A6,'hora operarios'!$A$1:$F$93,5,FALSE),"")</f>
        <v>19</v>
      </c>
      <c r="E6" s="3">
        <f>IFERROR(VLOOKUP(A6,'hora operarios'!$A$1:$F$93,6,FALSE),"")</f>
        <v>56.679230769230763</v>
      </c>
      <c r="F6" s="2">
        <f>IFERROR(VLOOKUP(G6,Tabulador!$B$27:$C$100,2,FALSE),"")</f>
        <v>1</v>
      </c>
      <c r="G6" s="2" t="str">
        <f>IFERROR(VLOOKUP(A6,'hora operarios'!$A$1:$F$93,3,FALSE),"")</f>
        <v>TECNICO</v>
      </c>
      <c r="H6" s="2">
        <f t="shared" si="0"/>
        <v>50.509230769230768</v>
      </c>
      <c r="I6" s="3">
        <f>IFERROR(IF(E6&gt;=Tabulador!$D$3,Operador!E6+Operador!H6,Operador!E6),"")</f>
        <v>107.18846153846152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4349.183653846153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5.5709999999999997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4957.3436538461528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operarios'!$A$1:$F$93,4,FALSE),"")</f>
        <v>B</v>
      </c>
      <c r="C7" s="2" t="str">
        <f>IFERROR(VLOOKUP(A7,'hora operarios'!$A$1:$D$93,2,FALSE),"")</f>
        <v>LEONEL MARTINEZ GUERRERO</v>
      </c>
      <c r="D7" s="2" t="str">
        <f>IFERROR(VLOOKUP(Operador!A7,'hora operarios'!$A$1:$F$93,5,FALSE),"")</f>
        <v>12</v>
      </c>
      <c r="E7" s="3">
        <f>IFERROR(VLOOKUP(A7,'hora operarios'!$A$1:$F$93,6,FALSE),"")</f>
        <v>13.95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34.079230769230769</v>
      </c>
      <c r="I7" s="3">
        <f>IFERROR(IF(E7&gt;=Tabulador!$D$3,Operador!E7+Operador!H7,Operador!E7),"")</f>
        <v>48.029230769230765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2030.7609230769228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2638.9209230769229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30.463846153846152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30.463846153846152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304.63846153846151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847.83846153846162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30.52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81.702307692307684</v>
      </c>
      <c r="I9" s="3">
        <f>IFERROR(IF(E9&gt;=Tabulador!$D$3,Operador!E9+Operador!H9,Operador!E9),"")</f>
        <v>112.22230769230768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4574.4482692307683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5182.6082692307682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81.702307692307684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81.702307692307684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817.02307692307681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1360.2230769230769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64.95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64.95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649.5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1192.7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50.509230769230768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50.509230769230768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505.09230769230771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1048.2923076923078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</v>
      </c>
      <c r="D13" s="2">
        <f>IFERROR(VLOOKUP(Operador!A13,'hora operarios'!$A$1:$F$93,5,FALSE),"")</f>
        <v>4</v>
      </c>
      <c r="E13" s="3">
        <f>IFERROR(VLOOKUP(A13,'hora operarios'!$A$1:$F$93,6,FALSE),"")</f>
        <v>8.2899999999999991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8.2899999999999991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0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608.16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65.831538461538457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65.831538461538457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658.31538461538457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1201.5153846153846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24.147692307692306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30.463846153846152</v>
      </c>
      <c r="I15" s="3">
        <f>IFERROR(IF(E15&gt;=Tabulador!$D$3,Operador!E15+Operador!H15,Operador!E15),"")</f>
        <v>54.611538461538458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2921.1635384615383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3529.3235384615382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62.22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62.22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2681.748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3153.518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37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37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1335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1806.77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64.5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64.5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2803.5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3275.27</v>
      </c>
    </row>
    <row r="19" spans="1:19" x14ac:dyDescent="0.2">
      <c r="A19" s="2" t="str">
        <f>IF('hora operarios'!A17=0,"",'hora operarios'!A17)</f>
        <v>37</v>
      </c>
      <c r="B19" s="2" t="str">
        <f>IFERROR(VLOOKUP(A19,'hora operarios'!$A$1:$F$93,4,FALSE),"")</f>
        <v>B</v>
      </c>
      <c r="C19" s="2" t="str">
        <f>IFERROR(VLOOKUP(A19,'hora operarios'!$A$1:$D$93,2,FALSE),"")</f>
        <v>ISMAEL VEGA RIVERA</v>
      </c>
      <c r="D19" s="2">
        <f>IFERROR(VLOOKUP(Operador!A19,'hora operarios'!$A$1:$F$93,5,FALSE),"")</f>
        <v>0</v>
      </c>
      <c r="E19" s="3">
        <f>IFERROR(VLOOKUP(A19,'hora operarios'!$A$1:$F$93,6,FALSE),"")</f>
        <v>44.65</v>
      </c>
      <c r="F19" s="2">
        <f>IFERROR(VLOOKUP(G19,Tabulador!$B$27:$C$100,2,FALSE),"")</f>
        <v>2</v>
      </c>
      <c r="G19" s="2" t="str">
        <f>IFERROR(VLOOKUP(A19,'hora operarios'!$A$1:$F$93,3,FALSE),"")</f>
        <v>HOJALATERO</v>
      </c>
      <c r="H19" s="2">
        <f t="shared" si="0"/>
        <v>0</v>
      </c>
      <c r="I19" s="3">
        <f>IFERROR(IF(E19&gt;=Tabulador!$D$3,Operador!E19+Operador!H19,Operador!E19),"")</f>
        <v>44.65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1743.51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2482.7399999999998</v>
      </c>
    </row>
    <row r="20" spans="1:19" x14ac:dyDescent="0.2">
      <c r="A20" s="2" t="str">
        <f>IF('hora operarios'!A18=0,"",'hora operarios'!A18)</f>
        <v>38</v>
      </c>
      <c r="B20" s="2" t="str">
        <f>IFERROR(VLOOKUP(A20,'hora operarios'!$A$1:$F$93,4,FALSE),"")</f>
        <v>B</v>
      </c>
      <c r="C20" s="2" t="str">
        <f>IFERROR(VLOOKUP(A20,'hora operarios'!$A$1:$D$93,2,FALSE),"")</f>
        <v>RACIEL IVÁN BLANCO SALOMÓN</v>
      </c>
      <c r="D20" s="2">
        <f>IFERROR(VLOOKUP(Operador!A20,'hora operarios'!$A$1:$F$93,5,FALSE),"")</f>
        <v>0</v>
      </c>
      <c r="E20" s="3">
        <f>IFERROR(VLOOKUP(A20,'hora operarios'!$A$1:$F$93,6,FALSE),"")</f>
        <v>42.160000000000004</v>
      </c>
      <c r="F20" s="2">
        <f>IFERROR(VLOOKUP(G20,Tabulador!$B$27:$C$100,2,FALSE),"")</f>
        <v>2</v>
      </c>
      <c r="G20" s="2" t="str">
        <f>IFERROR(VLOOKUP(A20,'hora operarios'!$A$1:$F$93,3,FALSE),"")</f>
        <v>HOJALATERO</v>
      </c>
      <c r="H20" s="2">
        <f t="shared" si="0"/>
        <v>0</v>
      </c>
      <c r="I20" s="3">
        <f>IFERROR(IF(E20&gt;=Tabulador!$D$3,Operador!E20+Operador!H20,Operador!E20),"")</f>
        <v>42.160000000000004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1610.5440000000001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2349.7740000000003</v>
      </c>
    </row>
    <row r="21" spans="1:19" x14ac:dyDescent="0.2">
      <c r="A21" s="2" t="str">
        <f>IF('hora operarios'!A19=0,"",'hora operarios'!A19)</f>
        <v>4</v>
      </c>
      <c r="B21" s="2" t="str">
        <f>IFERROR(VLOOKUP(A21,'hora operarios'!$A$1:$F$93,4,FALSE),"")</f>
        <v>C</v>
      </c>
      <c r="C21" s="2" t="str">
        <f>IFERROR(VLOOKUP(A21,'hora operarios'!$A$1:$D$93,2,FALSE),"")</f>
        <v>ERIC LÓPEZ MIRELES</v>
      </c>
      <c r="D21" s="2">
        <f>IFERROR(VLOOKUP(Operador!A21,'hora operarios'!$A$1:$F$93,5,FALSE),"")</f>
        <v>0</v>
      </c>
      <c r="E21" s="3">
        <f>IFERROR(VLOOKUP(A21,'hora operarios'!$A$1:$F$93,6,FALSE),"")</f>
        <v>8.2384615384615376</v>
      </c>
      <c r="F21" s="2">
        <f>IFERROR(VLOOKUP(G21,Tabulador!$B$27:$C$100,2,FALSE),"")</f>
        <v>4</v>
      </c>
      <c r="G21" s="2" t="str">
        <f>IFERROR(VLOOKUP(A21,'hora operarios'!$A$1:$F$93,3,FALSE),"")</f>
        <v>AYUDANTE</v>
      </c>
      <c r="H21" s="2">
        <f t="shared" si="0"/>
        <v>0</v>
      </c>
      <c r="I21" s="3">
        <f>IFERROR(IF(E21&gt;=Tabulador!$D$3,Operador!E21+Operador!H21,Operador!E21),"")</f>
        <v>8.2384615384615376</v>
      </c>
      <c r="J21" s="4">
        <v>0</v>
      </c>
      <c r="K21" s="4">
        <v>0</v>
      </c>
      <c r="L21" s="4">
        <v>0</v>
      </c>
      <c r="M21" s="2">
        <f>IFERROR(VLOOKUP(F21,Tabulador!$A$3:$D$7,4,FALSE),"")</f>
        <v>0</v>
      </c>
      <c r="N21" s="3">
        <f>IFERROR(IF(I21&gt;M21,(I21-M21)*(VLOOKUP(B21,Tabulador!$A$11:$B$17,2,FALSE)),0),0)</f>
        <v>368.6711538461538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0</v>
      </c>
      <c r="P21" s="2">
        <f t="shared" si="1"/>
        <v>0</v>
      </c>
      <c r="Q21" s="2">
        <f>IFERROR(VLOOKUP(F21,Tabulador!$A$3:$D$7,3,FALSE),"")</f>
        <v>543.20000000000005</v>
      </c>
      <c r="S21" s="3">
        <f t="shared" si="2"/>
        <v>911.8711538461539</v>
      </c>
    </row>
    <row r="22" spans="1:19" x14ac:dyDescent="0.2">
      <c r="A22" s="2" t="str">
        <f>IF('hora operarios'!A20=0,"",'hora operarios'!A20)</f>
        <v>40</v>
      </c>
      <c r="B22" s="2" t="str">
        <f>IFERROR(VLOOKUP(A22,'hora operarios'!$A$1:$F$93,4,FALSE),"")</f>
        <v>B</v>
      </c>
      <c r="C22" s="2" t="str">
        <f>IFERROR(VLOOKUP(A22,'hora operarios'!$A$1:$D$93,2,FALSE),"")</f>
        <v>FONSECA GUILLEN JOSE FELIPE</v>
      </c>
      <c r="D22" s="2" t="str">
        <f>IFERROR(VLOOKUP(Operador!A22,'hora operarios'!$A$1:$F$93,5,FALSE),"")</f>
        <v>18</v>
      </c>
      <c r="E22" s="3">
        <f>IFERROR(VLOOKUP(A22,'hora operarios'!$A$1:$F$93,6,FALSE),"")</f>
        <v>17</v>
      </c>
      <c r="F22" s="2">
        <f>IFERROR(VLOOKUP(G22,Tabulador!$B$27:$C$100,2,FALSE),"")</f>
        <v>1</v>
      </c>
      <c r="G22" s="2" t="str">
        <f>IFERROR(VLOOKUP(A22,'hora operarios'!$A$1:$F$93,3,FALSE),"")</f>
        <v>TECNICO</v>
      </c>
      <c r="H22" s="2">
        <f t="shared" si="0"/>
        <v>64.95</v>
      </c>
      <c r="I22" s="3">
        <f>IFERROR(IF(E22&gt;=Tabulador!$D$3,Operador!E22+Operador!H22,Operador!E22),"")</f>
        <v>81.95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3842.13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2.972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4450.29</v>
      </c>
    </row>
    <row r="23" spans="1:19" x14ac:dyDescent="0.2">
      <c r="A23" s="2" t="str">
        <f>IF('hora operarios'!A21=0,"",'hora operarios'!A21)</f>
        <v>41</v>
      </c>
      <c r="B23" s="2" t="str">
        <f>IFERROR(VLOOKUP(A23,'hora operarios'!$A$1:$F$93,4,FALSE),"")</f>
        <v>A</v>
      </c>
      <c r="C23" s="2" t="str">
        <f>IFERROR(VLOOKUP(A23,'hora operarios'!$A$1:$D$93,2,FALSE),"")</f>
        <v>EFRAIN EZAUL MARTINEZ MONTOYA</v>
      </c>
      <c r="D23" s="2">
        <f>IFERROR(VLOOKUP(Operador!A23,'hora operarios'!$A$1:$F$93,5,FALSE),"")</f>
        <v>0</v>
      </c>
      <c r="E23" s="3">
        <f>IFERROR(VLOOKUP(A23,'hora operarios'!$A$1:$F$93,6,FALSE),"")</f>
        <v>32.67</v>
      </c>
      <c r="F23" s="2">
        <f>IFERROR(VLOOKUP(G23,Tabulador!$B$27:$C$100,2,FALSE),"")</f>
        <v>2</v>
      </c>
      <c r="G23" s="2" t="str">
        <f>IFERROR(VLOOKUP(A23,'hora operarios'!$A$1:$F$93,3,FALSE),"")</f>
        <v>HOJALATERO</v>
      </c>
      <c r="H23" s="2">
        <f t="shared" si="0"/>
        <v>0</v>
      </c>
      <c r="I23" s="3">
        <f>IFERROR(IF(E23&gt;=Tabulador!$D$3,Operador!E23+Operador!H23,Operador!E23),"")</f>
        <v>32.67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1353.4716000000001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2092.7016000000003</v>
      </c>
    </row>
    <row r="24" spans="1:19" x14ac:dyDescent="0.2">
      <c r="A24" s="2" t="str">
        <f>IF('hora operarios'!A22=0,"",'hora operarios'!A22)</f>
        <v>42</v>
      </c>
      <c r="B24" s="2" t="str">
        <f>IFERROR(VLOOKUP(A24,'hora operarios'!$A$1:$F$93,4,FALSE),"")</f>
        <v>B</v>
      </c>
      <c r="C24" s="2" t="str">
        <f>IFERROR(VLOOKUP(A24,'hora operarios'!$A$1:$D$93,2,FALSE),"")</f>
        <v>FRANCISCO ALEJANDRO RIVERA G.</v>
      </c>
      <c r="D24" s="2">
        <f>IFERROR(VLOOKUP(Operador!A24,'hora operarios'!$A$1:$F$93,5,FALSE),"")</f>
        <v>0</v>
      </c>
      <c r="E24" s="3">
        <f>IFERROR(VLOOKUP(A24,'hora operarios'!$A$1:$F$93,6,FALSE),"")</f>
        <v>28.29</v>
      </c>
      <c r="F24" s="2">
        <f>IFERROR(VLOOKUP(G24,Tabulador!$B$27:$C$100,2,FALSE),"")</f>
        <v>2</v>
      </c>
      <c r="G24" s="2" t="str">
        <f>IFERROR(VLOOKUP(A24,'hora operarios'!$A$1:$F$93,3,FALSE),"")</f>
        <v>HOJALATERO</v>
      </c>
      <c r="H24" s="2">
        <f t="shared" si="0"/>
        <v>0</v>
      </c>
      <c r="I24" s="3">
        <f>IFERROR(IF(E24&gt;=Tabulador!$D$3,Operador!E24+Operador!H24,Operador!E24),"")</f>
        <v>28.29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869.88599999999997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2.972</v>
      </c>
      <c r="P24" s="2">
        <f t="shared" si="1"/>
        <v>0</v>
      </c>
      <c r="Q24" s="2">
        <f>IFERROR(VLOOKUP(F24,Tabulador!$A$3:$D$7,3,FALSE),"")</f>
        <v>739.23</v>
      </c>
      <c r="S24" s="3">
        <f t="shared" si="2"/>
        <v>1609.116</v>
      </c>
    </row>
    <row r="25" spans="1:19" x14ac:dyDescent="0.2">
      <c r="A25" s="2" t="str">
        <f>IF('hora operarios'!A23=0,"",'hora operarios'!A23)</f>
        <v>43</v>
      </c>
      <c r="B25" s="2" t="str">
        <f>IFERROR(VLOOKUP(A25,'hora operarios'!$A$1:$F$93,4,FALSE),"")</f>
        <v>C</v>
      </c>
      <c r="C25" s="2" t="str">
        <f>IFERROR(VLOOKUP(A25,'hora operarios'!$A$1:$D$93,2,FALSE),"")</f>
        <v>MARIO ALBERTO RESENDIZ ECHEVER</v>
      </c>
      <c r="D25" s="2" t="str">
        <f>IFERROR(VLOOKUP(Operador!A25,'hora operarios'!$A$1:$F$93,5,FALSE),"")</f>
        <v>5</v>
      </c>
      <c r="E25" s="3">
        <f>IFERROR(VLOOKUP(A25,'hora operarios'!$A$1:$F$93,6,FALSE),"")</f>
        <v>59.942307692307686</v>
      </c>
      <c r="F25" s="2">
        <f>IFERROR(VLOOKUP(G25,Tabulador!$B$27:$C$100,2,FALSE),"")</f>
        <v>1</v>
      </c>
      <c r="G25" s="2" t="str">
        <f>IFERROR(VLOOKUP(A25,'hora operarios'!$A$1:$F$93,3,FALSE),"")</f>
        <v>TECNICO</v>
      </c>
      <c r="H25" s="2">
        <f t="shared" si="0"/>
        <v>30.953846153846154</v>
      </c>
      <c r="I25" s="3">
        <f>IFERROR(IF(E25&gt;=Tabulador!$D$3,Operador!E25+Operador!H25,Operador!E25),"")</f>
        <v>90.896153846153837</v>
      </c>
      <c r="J25" s="4">
        <v>0</v>
      </c>
      <c r="K25" s="4">
        <v>0</v>
      </c>
      <c r="L25" s="4">
        <v>0</v>
      </c>
      <c r="M25" s="2">
        <f>IFERROR(VLOOKUP(F25,Tabulador!$A$3:$D$7,4,FALSE),"")</f>
        <v>10</v>
      </c>
      <c r="N25" s="3">
        <f>IFERROR(IF(I25&gt;M25,(I25-M25)*(VLOOKUP(B25,Tabulador!$A$11:$B$17,2,FALSE)),0),0)</f>
        <v>3620.102884615384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5.5709999999999997</v>
      </c>
      <c r="P25" s="2">
        <f t="shared" si="1"/>
        <v>0</v>
      </c>
      <c r="Q25" s="2">
        <f>IFERROR(VLOOKUP(F25,Tabulador!$A$3:$D$7,3,FALSE),"")</f>
        <v>608.16</v>
      </c>
      <c r="S25" s="3">
        <f t="shared" si="2"/>
        <v>4228.2628846153839</v>
      </c>
    </row>
    <row r="26" spans="1:19" x14ac:dyDescent="0.2">
      <c r="A26" s="2" t="str">
        <f>IF('hora operarios'!A24=0,"",'hora operarios'!A24)</f>
        <v>44</v>
      </c>
      <c r="B26" s="2" t="str">
        <f>IFERROR(VLOOKUP(A26,'hora operarios'!$A$1:$F$93,4,FALSE),"")</f>
        <v>B</v>
      </c>
      <c r="C26" s="2" t="str">
        <f>IFERROR(VLOOKUP(A26,'hora operarios'!$A$1:$D$93,2,FALSE),"")</f>
        <v>CARLOS ARMENTA LUJANO</v>
      </c>
      <c r="D26" s="2">
        <f>IFERROR(VLOOKUP(Operador!A26,'hora operarios'!$A$1:$F$93,5,FALSE),"")</f>
        <v>0</v>
      </c>
      <c r="E26" s="3">
        <f>IFERROR(VLOOKUP(A26,'hora operarios'!$A$1:$F$93,6,FALSE),"")</f>
        <v>37.270000000000003</v>
      </c>
      <c r="F26" s="2">
        <f>IFERROR(VLOOKUP(G26,Tabulador!$B$27:$C$100,2,FALSE),"")</f>
        <v>3</v>
      </c>
      <c r="G26" s="2" t="str">
        <f>IFERROR(VLOOKUP(A26,'hora operarios'!$A$1:$F$93,3,FALSE),"")</f>
        <v>LAVADOR</v>
      </c>
      <c r="H26" s="2">
        <f t="shared" si="0"/>
        <v>0</v>
      </c>
      <c r="I26" s="3">
        <f>IFERROR(IF(E26&gt;=Tabulador!$D$3,Operador!E26+Operador!H26,Operador!E26),"")</f>
        <v>37.270000000000003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1349.4180000000001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5.5709999999999997</v>
      </c>
      <c r="P26" s="2">
        <f t="shared" si="1"/>
        <v>0</v>
      </c>
      <c r="Q26" s="2">
        <f>IFERROR(VLOOKUP(F26,Tabulador!$A$3:$D$7,3,FALSE),"")</f>
        <v>471.77</v>
      </c>
      <c r="S26" s="3">
        <f t="shared" si="2"/>
        <v>1821.1880000000001</v>
      </c>
    </row>
    <row r="27" spans="1:19" x14ac:dyDescent="0.2">
      <c r="A27" s="2" t="str">
        <f>IF('hora operarios'!A25=0,"",'hora operarios'!A25)</f>
        <v>45</v>
      </c>
      <c r="B27" s="2" t="str">
        <f>IFERROR(VLOOKUP(A27,'hora operarios'!$A$1:$F$93,4,FALSE),"")</f>
        <v>B</v>
      </c>
      <c r="C27" s="2" t="str">
        <f>IFERROR(VLOOKUP(A27,'hora operarios'!$A$1:$D$93,2,FALSE),"")</f>
        <v>EDGAR SAMUEL HERNANDEZ SILVA</v>
      </c>
      <c r="D27" s="2">
        <f>IFERROR(VLOOKUP(Operador!A27,'hora operarios'!$A$1:$F$93,5,FALSE),"")</f>
        <v>0</v>
      </c>
      <c r="E27" s="3">
        <f>IFERROR(VLOOKUP(A27,'hora operarios'!$A$1:$F$93,6,FALSE),"")</f>
        <v>48.51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48.51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1949.6339999999998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7.4279999999999999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2688.8639999999996</v>
      </c>
    </row>
    <row r="28" spans="1:19" x14ac:dyDescent="0.2">
      <c r="A28" s="2" t="str">
        <f>IF('hora operarios'!A26=0,"",'hora operarios'!A26)</f>
        <v>47</v>
      </c>
      <c r="B28" s="2" t="str">
        <f>IFERROR(VLOOKUP(A28,'hora operarios'!$A$1:$F$93,4,FALSE),"")</f>
        <v>C</v>
      </c>
      <c r="C28" s="2" t="str">
        <f>IFERROR(VLOOKUP(A28,'hora operarios'!$A$1:$D$93,2,FALSE),"")</f>
        <v>FERNANDO ENRIQUEZ RUBIO</v>
      </c>
      <c r="D28" s="2" t="str">
        <f>IFERROR(VLOOKUP(Operador!A28,'hora operarios'!$A$1:$F$93,5,FALSE),"")</f>
        <v>19</v>
      </c>
      <c r="E28" s="3">
        <f>IFERROR(VLOOKUP(A28,'hora operarios'!$A$1:$F$93,6,FALSE),"")</f>
        <v>20.283076923076923</v>
      </c>
      <c r="F28" s="2">
        <f>IFERROR(VLOOKUP(G28,Tabulador!$B$27:$C$100,2,FALSE),"")</f>
        <v>1</v>
      </c>
      <c r="G28" s="2" t="str">
        <f>IFERROR(VLOOKUP(A28,'hora operarios'!$A$1:$F$93,3,FALSE),"")</f>
        <v>TECNICO</v>
      </c>
      <c r="H28" s="2">
        <f t="shared" si="0"/>
        <v>50.509230769230768</v>
      </c>
      <c r="I28" s="3">
        <f>IFERROR(IF(E28&gt;=Tabulador!$D$3,Operador!E28+Operador!H28,Operador!E28),"")</f>
        <v>70.792307692307688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2720.455769230769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3328.6157692307688</v>
      </c>
    </row>
    <row r="29" spans="1:19" x14ac:dyDescent="0.2">
      <c r="A29" s="2" t="str">
        <f>IF('hora operarios'!A27=0,"",'hora operarios'!A27)</f>
        <v>48</v>
      </c>
      <c r="B29" s="2" t="str">
        <f>IFERROR(VLOOKUP(A29,'hora operarios'!$A$1:$F$93,4,FALSE),"")</f>
        <v>A</v>
      </c>
      <c r="C29" s="2" t="str">
        <f>IFERROR(VLOOKUP(A29,'hora operarios'!$A$1:$D$93,2,FALSE),"")</f>
        <v>MARCOS SAMUEL RAMIREZ BAUTISTA</v>
      </c>
      <c r="D29" s="2">
        <f>IFERROR(VLOOKUP(Operador!A29,'hora operarios'!$A$1:$F$93,5,FALSE),"")</f>
        <v>0</v>
      </c>
      <c r="E29" s="3">
        <f>IFERROR(VLOOKUP(A29,'hora operarios'!$A$1:$F$93,6,FALSE),"")</f>
        <v>48.71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48.71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2403.7708000000002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3143.0008000000003</v>
      </c>
    </row>
    <row r="30" spans="1:19" x14ac:dyDescent="0.2">
      <c r="A30" s="2" t="str">
        <f>IF('hora operarios'!A28=0,"",'hora operarios'!A28)</f>
        <v>5</v>
      </c>
      <c r="B30" s="2" t="str">
        <f>IFERROR(VLOOKUP(A30,'hora operarios'!$A$1:$F$93,4,FALSE),"")</f>
        <v>AYUDANTE</v>
      </c>
      <c r="C30" s="2" t="str">
        <f>IFERROR(VLOOKUP(A30,'hora operarios'!$A$1:$D$93,2,FALSE),"")</f>
        <v>JOSE ANTONIO MONTES DE OCA</v>
      </c>
      <c r="D30" s="2">
        <f>IFERROR(VLOOKUP(Operador!A30,'hora operarios'!$A$1:$F$93,5,FALSE),"")</f>
        <v>0</v>
      </c>
      <c r="E30" s="3">
        <f>IFERROR(VLOOKUP(A30,'hora operarios'!$A$1:$F$93,6,FALSE),"")</f>
        <v>30.953846153846154</v>
      </c>
      <c r="F30" s="2">
        <f>IFERROR(VLOOKUP(G30,Tabulador!$B$27:$C$100,2,FALSE),"")</f>
        <v>4</v>
      </c>
      <c r="G30" s="2" t="str">
        <f>IFERROR(VLOOKUP(A30,'hora operarios'!$A$1:$F$93,3,FALSE),"")</f>
        <v>AYUDANTE</v>
      </c>
      <c r="H30" s="2">
        <f t="shared" si="0"/>
        <v>0</v>
      </c>
      <c r="I30" s="3">
        <f>IFERROR(IF(E30&gt;=Tabulador!$D$3,Operador!E30+Operador!H30,Operador!E30),"")</f>
        <v>30.953846153846154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309.53846153846155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852.73846153846159</v>
      </c>
    </row>
    <row r="31" spans="1:19" x14ac:dyDescent="0.2">
      <c r="A31" s="2" t="str">
        <f>IF('hora operarios'!A29=0,"",'hora operarios'!A29)</f>
        <v>50</v>
      </c>
      <c r="B31" s="2" t="str">
        <f>IFERROR(VLOOKUP(A31,'hora operarios'!$A$1:$F$93,4,FALSE),"")</f>
        <v>A</v>
      </c>
      <c r="C31" s="2" t="str">
        <f>IFERROR(VLOOKUP(A31,'hora operarios'!$A$1:$D$93,2,FALSE),"")</f>
        <v>DANIEL TELLEZ GAYTAN</v>
      </c>
      <c r="D31" s="2">
        <f>IFERROR(VLOOKUP(Operador!A31,'hora operarios'!$A$1:$F$93,5,FALSE),"")</f>
        <v>0</v>
      </c>
      <c r="E31" s="3">
        <f>IFERROR(VLOOKUP(A31,'hora operarios'!$A$1:$F$93,6,FALSE),"")</f>
        <v>30.6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30.6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1217.9280000000001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3.714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1957.1580000000001</v>
      </c>
    </row>
    <row r="32" spans="1:19" x14ac:dyDescent="0.2">
      <c r="A32" s="2" t="str">
        <f>IF('hora operarios'!A30=0,"",'hora operarios'!A30)</f>
        <v>51</v>
      </c>
      <c r="B32" s="2" t="str">
        <f>IFERROR(VLOOKUP(A32,'hora operarios'!$A$1:$F$93,4,FALSE),"")</f>
        <v>B</v>
      </c>
      <c r="C32" s="2" t="str">
        <f>IFERROR(VLOOKUP(A32,'hora operarios'!$A$1:$D$93,2,FALSE),"")</f>
        <v>FREDY SANCHEZ RODRIGUEZ</v>
      </c>
      <c r="D32" s="2">
        <f>IFERROR(VLOOKUP(Operador!A32,'hora operarios'!$A$1:$F$93,5,FALSE),"")</f>
        <v>0</v>
      </c>
      <c r="E32" s="3">
        <f>IFERROR(VLOOKUP(A32,'hora operarios'!$A$1:$F$93,6,FALSE),"")</f>
        <v>46.27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46.27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1830.018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2569.248</v>
      </c>
    </row>
    <row r="33" spans="1:19" x14ac:dyDescent="0.2">
      <c r="A33" s="2" t="str">
        <f>IF('hora operarios'!A31=0,"",'hora operarios'!A31)</f>
        <v>54</v>
      </c>
      <c r="B33" s="2" t="str">
        <f>IFERROR(VLOOKUP(A33,'hora operarios'!$A$1:$F$93,4,FALSE),"")</f>
        <v>B</v>
      </c>
      <c r="C33" s="2" t="str">
        <f>IFERROR(VLOOKUP(A33,'hora operarios'!$A$1:$D$93,2,FALSE),"")</f>
        <v>EFRÉN AGUSTIN SUÁRES LUNA</v>
      </c>
      <c r="D33" s="2">
        <f>IFERROR(VLOOKUP(Operador!A33,'hora operarios'!$A$1:$F$93,5,FALSE),"")</f>
        <v>0</v>
      </c>
      <c r="E33" s="3">
        <f>IFERROR(VLOOKUP(A33,'hora operarios'!$A$1:$F$93,6,FALSE),"")</f>
        <v>28.21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28.21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865.61400000000003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2.972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1604.8440000000001</v>
      </c>
    </row>
    <row r="34" spans="1:19" x14ac:dyDescent="0.2">
      <c r="A34" s="2" t="str">
        <f>IF('hora operarios'!A32=0,"",'hora operarios'!A32)</f>
        <v>55</v>
      </c>
      <c r="B34" s="2" t="str">
        <f>IFERROR(VLOOKUP(A34,'hora operarios'!$A$1:$F$93,4,FALSE),"")</f>
        <v>A</v>
      </c>
      <c r="C34" s="2" t="str">
        <f>IFERROR(VLOOKUP(A34,'hora operarios'!$A$1:$D$93,2,FALSE),"")</f>
        <v>GERMAN CORTEZ HERNANDEZ</v>
      </c>
      <c r="D34" s="2">
        <f>IFERROR(VLOOKUP(Operador!A34,'hora operarios'!$A$1:$F$93,5,FALSE),"")</f>
        <v>0</v>
      </c>
      <c r="E34" s="3">
        <f>IFERROR(VLOOKUP(A34,'hora operarios'!$A$1:$F$93,6,FALSE),"")</f>
        <v>53.69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53.69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2729.8611999999998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3469.0911999999998</v>
      </c>
    </row>
    <row r="35" spans="1:19" x14ac:dyDescent="0.2">
      <c r="A35" s="2" t="str">
        <f>IF('hora operarios'!A33=0,"",'hora operarios'!A33)</f>
        <v>57</v>
      </c>
      <c r="B35" s="2" t="str">
        <f>IFERROR(VLOOKUP(A35,'hora operarios'!$A$1:$F$93,4,FALSE),"")</f>
        <v>A</v>
      </c>
      <c r="C35" s="2" t="str">
        <f>IFERROR(VLOOKUP(A35,'hora operarios'!$A$1:$D$93,2,FALSE),"")</f>
        <v>JUAN CARLOS VIGUERAS MARTINEZ</v>
      </c>
      <c r="D35" s="2">
        <f>IFERROR(VLOOKUP(Operador!A35,'hora operarios'!$A$1:$F$93,5,FALSE),"")</f>
        <v>0</v>
      </c>
      <c r="E35" s="3">
        <f>IFERROR(VLOOKUP(A35,'hora operarios'!$A$1:$F$93,6,FALSE),"")</f>
        <v>58.74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58.74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3060.5352000000003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3799.7652000000003</v>
      </c>
    </row>
    <row r="36" spans="1:19" x14ac:dyDescent="0.2">
      <c r="A36" s="2" t="str">
        <f>IF('hora operarios'!A34=0,"",'hora operarios'!A34)</f>
        <v>61</v>
      </c>
      <c r="B36" s="2" t="str">
        <f>IFERROR(VLOOKUP(A36,'hora operarios'!$A$1:$F$93,4,FALSE),"")</f>
        <v>A</v>
      </c>
      <c r="C36" s="2" t="str">
        <f>IFERROR(VLOOKUP(A36,'hora operarios'!$A$1:$D$93,2,FALSE),"")</f>
        <v>ALEJANDRO MARTINEZ LORENZO</v>
      </c>
      <c r="D36" s="2">
        <f>IFERROR(VLOOKUP(Operador!A36,'hora operarios'!$A$1:$F$93,5,FALSE),"")</f>
        <v>0</v>
      </c>
      <c r="E36" s="3">
        <f>IFERROR(VLOOKUP(A36,'hora operarios'!$A$1:$F$93,6,FALSE),"")</f>
        <v>53.12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53.12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2692.5376000000001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13.099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3431.7676000000001</v>
      </c>
    </row>
    <row r="37" spans="1:19" x14ac:dyDescent="0.2">
      <c r="A37" s="2" t="str">
        <f>IF('hora operarios'!A35=0,"",'hora operarios'!A35)</f>
        <v>62</v>
      </c>
      <c r="B37" s="2" t="str">
        <f>IFERROR(VLOOKUP(A37,'hora operarios'!$A$1:$F$93,4,FALSE),"")</f>
        <v>B</v>
      </c>
      <c r="C37" s="2" t="str">
        <f>IFERROR(VLOOKUP(A37,'hora operarios'!$A$1:$D$93,2,FALSE),"")</f>
        <v>FAUSTINO ALI CORTEZ OVANDO</v>
      </c>
      <c r="D37" s="2">
        <f>IFERROR(VLOOKUP(Operador!A37,'hora operarios'!$A$1:$F$93,5,FALSE),"")</f>
        <v>0</v>
      </c>
      <c r="E37" s="3">
        <f>IFERROR(VLOOKUP(A37,'hora operarios'!$A$1:$F$93,6,FALSE),"")</f>
        <v>41.81</v>
      </c>
      <c r="F37" s="2">
        <f>IFERROR(VLOOKUP(G37,Tabulador!$B$27:$C$100,2,FALSE),"")</f>
        <v>3</v>
      </c>
      <c r="G37" s="2" t="str">
        <f>IFERROR(VLOOKUP(A37,'hora operarios'!$A$1:$F$93,3,FALSE),"")</f>
        <v>LAVADOR</v>
      </c>
      <c r="H37" s="2">
        <f t="shared" si="3"/>
        <v>0</v>
      </c>
      <c r="I37" s="3">
        <f>IFERROR(IF(E37&gt;=Tabulador!$D$3,Operador!E37+Operador!H37,Operador!E37),"")</f>
        <v>41.81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1591.854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7.4279999999999999</v>
      </c>
      <c r="P37" s="2">
        <f t="shared" si="1"/>
        <v>0</v>
      </c>
      <c r="Q37" s="2">
        <f>IFERROR(VLOOKUP(F37,Tabulador!$A$3:$D$7,3,FALSE),"")</f>
        <v>471.77</v>
      </c>
      <c r="S37" s="3">
        <f t="shared" si="2"/>
        <v>2063.6239999999998</v>
      </c>
    </row>
    <row r="38" spans="1:19" x14ac:dyDescent="0.2">
      <c r="A38" s="2" t="str">
        <f>IF('hora operarios'!A36=0,"",'hora operarios'!A36)</f>
        <v>65</v>
      </c>
      <c r="B38" s="2" t="str">
        <f>IFERROR(VLOOKUP(A38,'hora operarios'!$A$1:$F$93,4,FALSE),"")</f>
        <v>A</v>
      </c>
      <c r="C38" s="2" t="str">
        <f>IFERROR(VLOOKUP(A38,'hora operarios'!$A$1:$D$93,2,FALSE),"")</f>
        <v>ISRAEL RESENDIZ CAMPUZANO</v>
      </c>
      <c r="D38" s="2">
        <f>IFERROR(VLOOKUP(Operador!A38,'hora operarios'!$A$1:$F$93,5,FALSE),"")</f>
        <v>0</v>
      </c>
      <c r="E38" s="3">
        <f>IFERROR(VLOOKUP(A38,'hora operarios'!$A$1:$F$93,6,FALSE),"")</f>
        <v>73.91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73.91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4053.8668000000002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4793.0968000000003</v>
      </c>
    </row>
    <row r="39" spans="1:19" x14ac:dyDescent="0.2">
      <c r="A39" s="2" t="str">
        <f>IF('hora operarios'!A37=0,"",'hora operarios'!A37)</f>
        <v>66</v>
      </c>
      <c r="B39" s="2" t="str">
        <f>IFERROR(VLOOKUP(A39,'hora operarios'!$A$1:$F$93,4,FALSE),"")</f>
        <v>B</v>
      </c>
      <c r="C39" s="2" t="str">
        <f>IFERROR(VLOOKUP(A39,'hora operarios'!$A$1:$D$93,2,FALSE),"")</f>
        <v>ISMAEL MARTINEZ OLVERA</v>
      </c>
      <c r="D39" s="2">
        <f>IFERROR(VLOOKUP(Operador!A39,'hora operarios'!$A$1:$F$93,5,FALSE),"")</f>
        <v>0</v>
      </c>
      <c r="E39" s="3">
        <f>IFERROR(VLOOKUP(A39,'hora operarios'!$A$1:$F$93,6,FALSE),"")</f>
        <v>26.5</v>
      </c>
      <c r="F39" s="2">
        <f>IFERROR(VLOOKUP(G39,Tabulador!$B$27:$C$100,2,FALSE),"")</f>
        <v>2</v>
      </c>
      <c r="G39" s="2" t="str">
        <f>IFERROR(VLOOKUP(A39,'hora operarios'!$A$1:$F$93,3,FALSE),"")</f>
        <v>HOJALATERO</v>
      </c>
      <c r="H39" s="2">
        <f t="shared" si="3"/>
        <v>0</v>
      </c>
      <c r="I39" s="3">
        <f>IFERROR(IF(E39&gt;=Tabulador!$D$3,Operador!E39+Operador!H39,Operador!E39),"")</f>
        <v>26.5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774.3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1513.53</v>
      </c>
    </row>
    <row r="40" spans="1:19" x14ac:dyDescent="0.2">
      <c r="A40" s="2" t="str">
        <f>IF('hora operarios'!A38=0,"",'hora operarios'!A38)</f>
        <v>67</v>
      </c>
      <c r="B40" s="2" t="str">
        <f>IFERROR(VLOOKUP(A40,'hora operarios'!$A$1:$F$93,4,FALSE),"")</f>
        <v>B</v>
      </c>
      <c r="C40" s="2" t="str">
        <f>IFERROR(VLOOKUP(A40,'hora operarios'!$A$1:$D$93,2,FALSE),"")</f>
        <v>ISRAEL MORALES ROSAS</v>
      </c>
      <c r="D40" s="2">
        <f>IFERROR(VLOOKUP(Operador!A40,'hora operarios'!$A$1:$F$93,5,FALSE),"")</f>
        <v>0</v>
      </c>
      <c r="E40" s="3">
        <f>IFERROR(VLOOKUP(A40,'hora operarios'!$A$1:$F$93,6,FALSE),"")</f>
        <v>38.19</v>
      </c>
      <c r="F40" s="2">
        <f>IFERROR(VLOOKUP(G40,Tabulador!$B$27:$C$100,2,FALSE),"")</f>
        <v>3</v>
      </c>
      <c r="G40" s="2" t="str">
        <f>IFERROR(VLOOKUP(A40,'hora operarios'!$A$1:$F$93,3,FALSE),"")</f>
        <v>LAVADOR</v>
      </c>
      <c r="H40" s="2">
        <f t="shared" si="3"/>
        <v>0</v>
      </c>
      <c r="I40" s="3">
        <f>IFERROR(IF(E40&gt;=Tabulador!$D$3,Operador!E40+Operador!H40,Operador!E40),"")</f>
        <v>38.19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1398.5459999999998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7.4279999999999999</v>
      </c>
      <c r="P40" s="2">
        <f t="shared" si="1"/>
        <v>0</v>
      </c>
      <c r="Q40" s="2">
        <f>IFERROR(VLOOKUP(F40,Tabulador!$A$3:$D$7,3,FALSE),"")</f>
        <v>471.77</v>
      </c>
      <c r="S40" s="3">
        <f t="shared" si="2"/>
        <v>1870.3159999999998</v>
      </c>
    </row>
    <row r="41" spans="1:19" x14ac:dyDescent="0.2">
      <c r="A41" s="2" t="str">
        <f>IF('hora operarios'!A39=0,"",'hora operarios'!A39)</f>
        <v>68</v>
      </c>
      <c r="B41" s="2" t="str">
        <f>IFERROR(VLOOKUP(A41,'hora operarios'!$A$1:$F$93,4,FALSE),"")</f>
        <v>A</v>
      </c>
      <c r="C41" s="2" t="str">
        <f>IFERROR(VLOOKUP(A41,'hora operarios'!$A$1:$D$93,2,FALSE),"")</f>
        <v>ISMAEL PEREZ PEREZ</v>
      </c>
      <c r="D41" s="2">
        <f>IFERROR(VLOOKUP(Operador!A41,'hora operarios'!$A$1:$F$93,5,FALSE),"")</f>
        <v>0</v>
      </c>
      <c r="E41" s="3">
        <f>IFERROR(VLOOKUP(A41,'hora operarios'!$A$1:$F$93,6,FALSE),"")</f>
        <v>74.42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74.42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4087.2616000000003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13.099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4826.4916000000003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69</v>
      </c>
      <c r="B43" s="2" t="str">
        <f>IFERROR(VLOOKUP(A43,'hora operarios'!$A$1:$F$93,4,FALSE),"")</f>
        <v>A</v>
      </c>
      <c r="C43" s="2" t="str">
        <f>IFERROR(VLOOKUP(A43,'hora operarios'!$A$1:$D$93,2,FALSE),"")</f>
        <v>J DOLORES GILBERTO OLVERA BAUT</v>
      </c>
      <c r="D43" s="2">
        <f>IFERROR(VLOOKUP(Operador!A43,'hora operarios'!$A$1:$F$93,5,FALSE),"")</f>
        <v>0</v>
      </c>
      <c r="E43" s="3">
        <f>IFERROR(VLOOKUP(A43,'hora operarios'!$A$1:$F$93,6,FALSE),"")</f>
        <v>46.41</v>
      </c>
      <c r="F43" s="2">
        <f>IFERROR(VLOOKUP(G43,Tabulador!$B$27:$C$100,2,FALSE),"")</f>
        <v>2</v>
      </c>
      <c r="G43" s="2" t="str">
        <f>IFERROR(VLOOKUP(A43,'hora operarios'!$A$1:$F$93,3,FALSE),"")</f>
        <v>HOJALATERO</v>
      </c>
      <c r="H43" s="2">
        <f t="shared" si="3"/>
        <v>0</v>
      </c>
      <c r="I43" s="3">
        <f>IFERROR(IF(E43&gt;=Tabulador!$D$3,Operador!E43+Operador!H43,Operador!E43),"")</f>
        <v>46.41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2253.1668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13.099</v>
      </c>
      <c r="P43" s="2">
        <f t="shared" si="1"/>
        <v>0</v>
      </c>
      <c r="Q43" s="2">
        <f>IFERROR(VLOOKUP(F43,Tabulador!$A$3:$D$7,3,FALSE),"")</f>
        <v>739.23</v>
      </c>
      <c r="S43" s="3">
        <f t="shared" si="2"/>
        <v>2992.3968</v>
      </c>
    </row>
    <row r="44" spans="1:19" x14ac:dyDescent="0.2">
      <c r="A44" s="2" t="str">
        <f>IF('hora operarios'!A41=0,"",'hora operarios'!A41)</f>
        <v>70</v>
      </c>
      <c r="B44" s="2" t="str">
        <f>IFERROR(VLOOKUP(A44,'hora operarios'!$A$1:$F$93,4,FALSE),"")</f>
        <v>B</v>
      </c>
      <c r="C44" s="2" t="str">
        <f>IFERROR(VLOOKUP(A44,'hora operarios'!$A$1:$D$93,2,FALSE),"")</f>
        <v>SERGIO ANIRAK OLVERA TAPIA</v>
      </c>
      <c r="D44" s="2">
        <f>IFERROR(VLOOKUP(Operador!A44,'hora operarios'!$A$1:$F$93,5,FALSE),"")</f>
        <v>0</v>
      </c>
      <c r="E44" s="3">
        <f>IFERROR(VLOOKUP(A44,'hora operarios'!$A$1:$F$93,6,FALSE),"")</f>
        <v>30.310000000000002</v>
      </c>
      <c r="F44" s="2">
        <f>IFERROR(VLOOKUP(G44,Tabulador!$B$27:$C$100,2,FALSE),"")</f>
        <v>3</v>
      </c>
      <c r="G44" s="2" t="str">
        <f>IFERROR(VLOOKUP(A44,'hora operarios'!$A$1:$F$93,3,FALSE),"")</f>
        <v>LAVADOR</v>
      </c>
      <c r="H44" s="2">
        <f t="shared" si="3"/>
        <v>0</v>
      </c>
      <c r="I44" s="3">
        <f>IFERROR(IF(E44&gt;=Tabulador!$D$3,Operador!E44+Operador!H44,Operador!E44),"")</f>
        <v>30.310000000000002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977.75400000000013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2.972</v>
      </c>
      <c r="P44" s="2">
        <f t="shared" si="1"/>
        <v>0</v>
      </c>
      <c r="Q44" s="2">
        <f>IFERROR(VLOOKUP(F44,Tabulador!$A$3:$D$7,3,FALSE),"")</f>
        <v>471.77</v>
      </c>
      <c r="S44" s="3">
        <f t="shared" si="2"/>
        <v>1449.5240000000001</v>
      </c>
    </row>
    <row r="45" spans="1:19" x14ac:dyDescent="0.2">
      <c r="A45" s="2" t="str">
        <f>IF('hora operarios'!A42=0,"",'hora operarios'!A42)</f>
        <v>9</v>
      </c>
      <c r="B45" s="2" t="str">
        <f>IFERROR(VLOOKUP(A45,'hora operarios'!$A$1:$F$93,4,FALSE),"")</f>
        <v>C</v>
      </c>
      <c r="C45" s="2" t="str">
        <f>IFERROR(VLOOKUP(A45,'hora operarios'!$A$1:$D$93,2,FALSE),"")</f>
        <v>ALEJANDRO URIEL ARVIZU</v>
      </c>
      <c r="D45" s="2">
        <f>IFERROR(VLOOKUP(Operador!A45,'hora operarios'!$A$1:$F$93,5,FALSE),"")</f>
        <v>0</v>
      </c>
      <c r="E45" s="3">
        <f>IFERROR(VLOOKUP(A45,'hora operarios'!$A$1:$F$93,6,FALSE),"")</f>
        <v>2.1423076923076918</v>
      </c>
      <c r="F45" s="2">
        <f>IFERROR(VLOOKUP(G45,Tabulador!$B$27:$C$100,2,FALSE),"")</f>
        <v>1</v>
      </c>
      <c r="G45" s="2" t="str">
        <f>IFERROR(VLOOKUP(A45,'hora operarios'!$A$1:$F$93,3,FALSE),"")</f>
        <v>TECNICO</v>
      </c>
      <c r="H45" s="2">
        <f t="shared" si="3"/>
        <v>0</v>
      </c>
      <c r="I45" s="3">
        <f>IFERROR(IF(E45&gt;=Tabulador!$D$3,Operador!E45+Operador!H45,Operador!E45),"")</f>
        <v>2.1423076923076918</v>
      </c>
      <c r="J45" s="4">
        <v>0</v>
      </c>
      <c r="K45" s="4">
        <v>0</v>
      </c>
      <c r="L45" s="4">
        <v>0</v>
      </c>
      <c r="M45" s="2">
        <f>IFERROR(VLOOKUP(F45,Tabulador!$A$3:$D$7,4,FALSE),"")</f>
        <v>10</v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>
        <f>IFERROR(VLOOKUP(F45,Tabulador!$A$3:$D$7,3,FALSE),"")</f>
        <v>608.16</v>
      </c>
      <c r="S45" s="3">
        <f t="shared" si="2"/>
        <v>608.16</v>
      </c>
    </row>
    <row r="46" spans="1:19" x14ac:dyDescent="0.2">
      <c r="A46" s="2" t="str">
        <f>IF('hora operarios'!A43=0,"",'hora operarios'!A43)</f>
        <v/>
      </c>
      <c r="B46" s="2" t="str">
        <f>IFERROR(VLOOKUP(A46,'hora operarios'!$A$1:$F$93,4,FALSE),"")</f>
        <v/>
      </c>
      <c r="C46" s="2" t="str">
        <f>IFERROR(VLOOKUP(A46,'hora operarios'!$A$1:$D$93,2,FALSE),"")</f>
        <v/>
      </c>
      <c r="D46" s="2" t="str">
        <f>IFERROR(VLOOKUP(Operador!A46,'hora operarios'!$A$1:$F$93,5,FALSE),"")</f>
        <v/>
      </c>
      <c r="E46" s="3" t="str">
        <f>IFERROR(VLOOKUP(A46,'hora operarios'!$A$1:$F$93,6,FALSE),"")</f>
        <v/>
      </c>
      <c r="F46" s="2" t="str">
        <f>IFERROR(VLOOKUP(G46,Tabulador!$B$27:$C$100,2,FALSE),"")</f>
        <v/>
      </c>
      <c r="G46" s="2" t="str">
        <f>IFERROR(VLOOKUP(A46,'hora operarios'!$A$1:$F$93,3,FALSE),"")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/>
      </c>
      <c r="B48" s="2" t="str">
        <f>IFERROR(VLOOKUP(A48,'hora operarios'!$A$1:$F$93,4,FALSE),"")</f>
        <v/>
      </c>
      <c r="C48" s="2" t="str">
        <f>IFERROR(VLOOKUP(A48,'hora operarios'!$A$1:$D$93,2,FALSE),"")</f>
        <v/>
      </c>
      <c r="D48" s="2" t="str">
        <f>IFERROR(VLOOKUP(Operador!A48,'hora operarios'!$A$1:$F$93,5,FALSE),"")</f>
        <v/>
      </c>
      <c r="E48" s="3" t="str">
        <f>IFERROR(VLOOKUP(A48,'hora operarios'!$A$1:$F$93,6,FALSE),"")</f>
        <v/>
      </c>
      <c r="F48" s="2" t="str">
        <f>IFERROR(VLOOKUP(G48,Tabulador!$B$27:$C$100,2,FALSE),"")</f>
        <v/>
      </c>
      <c r="G48" s="2" t="str">
        <f>IFERROR(VLOOKUP(A48,'hora operarios'!$A$1:$F$93,3,FALSE),"")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9" t="s">
        <v>25</v>
      </c>
      <c r="B1" s="19"/>
      <c r="C1" s="19"/>
      <c r="D1" s="19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9" t="s">
        <v>44</v>
      </c>
      <c r="B9" s="19"/>
      <c r="C9" s="19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9" t="s">
        <v>46</v>
      </c>
      <c r="B18" s="19"/>
      <c r="C18" s="19"/>
      <c r="D18" s="19"/>
      <c r="E18" s="19"/>
      <c r="F18" s="19"/>
      <c r="G18" s="19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9" t="s">
        <v>50</v>
      </c>
      <c r="B26" s="19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5"/>
  <sheetViews>
    <sheetView zoomScale="115" zoomScaleNormal="115" workbookViewId="0">
      <selection activeCell="E12" sqref="E12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6" t="s">
        <v>58</v>
      </c>
      <c r="B1" s="16" t="s">
        <v>15</v>
      </c>
      <c r="C1" s="16" t="s">
        <v>57</v>
      </c>
      <c r="D1" s="16" t="s">
        <v>6</v>
      </c>
      <c r="E1" s="16"/>
      <c r="F1" s="17">
        <v>62.266923076923078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6" t="s">
        <v>60</v>
      </c>
      <c r="B2" s="16" t="s">
        <v>28</v>
      </c>
      <c r="C2" s="16" t="s">
        <v>57</v>
      </c>
      <c r="D2" s="16" t="s">
        <v>6</v>
      </c>
      <c r="E2" s="16" t="s">
        <v>136</v>
      </c>
      <c r="F2" s="17">
        <v>17.399999999999999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6" t="s">
        <v>61</v>
      </c>
      <c r="B3" s="16" t="s">
        <v>26</v>
      </c>
      <c r="C3" s="16" t="s">
        <v>59</v>
      </c>
      <c r="D3" s="16" t="s">
        <v>59</v>
      </c>
      <c r="E3" s="16"/>
      <c r="F3" s="17">
        <v>34.079230769230769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6" t="s">
        <v>75</v>
      </c>
      <c r="B4" s="16" t="s">
        <v>10</v>
      </c>
      <c r="C4" s="16" t="s">
        <v>57</v>
      </c>
      <c r="D4" s="16" t="s">
        <v>6</v>
      </c>
      <c r="E4" s="16" t="s">
        <v>124</v>
      </c>
      <c r="F4" s="17">
        <v>56.679230769230763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6" t="s">
        <v>76</v>
      </c>
      <c r="B5" s="16" t="s">
        <v>16</v>
      </c>
      <c r="C5" s="16" t="s">
        <v>57</v>
      </c>
      <c r="D5" s="16" t="s">
        <v>5</v>
      </c>
      <c r="E5" s="16" t="s">
        <v>61</v>
      </c>
      <c r="F5" s="17">
        <v>13.95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7">
        <v>30.463846153846152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7">
        <v>30.52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7">
        <v>81.702307692307684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7">
        <v>64.95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7">
        <v>50.509230769230768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6" t="s">
        <v>78</v>
      </c>
      <c r="B11" s="16" t="s">
        <v>158</v>
      </c>
      <c r="C11" s="16" t="s">
        <v>57</v>
      </c>
      <c r="D11" s="16" t="s">
        <v>4</v>
      </c>
      <c r="E11" s="16">
        <v>4</v>
      </c>
      <c r="F11" s="17">
        <v>8.2899999999999991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7">
        <v>65.831538461538457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7">
        <v>24.147692307692306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7">
        <v>62.22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7">
        <v>37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7">
        <v>64.5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6" t="s">
        <v>159</v>
      </c>
      <c r="B17" s="16" t="s">
        <v>160</v>
      </c>
      <c r="C17" s="16" t="s">
        <v>71</v>
      </c>
      <c r="D17" s="16" t="s">
        <v>5</v>
      </c>
      <c r="E17" s="16"/>
      <c r="F17" s="17">
        <v>44.65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6" t="s">
        <v>156</v>
      </c>
      <c r="B18" s="16" t="s">
        <v>157</v>
      </c>
      <c r="C18" s="16" t="s">
        <v>71</v>
      </c>
      <c r="D18" s="16" t="s">
        <v>5</v>
      </c>
      <c r="E18" s="16"/>
      <c r="F18" s="17">
        <v>42.160000000000004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6" t="s">
        <v>161</v>
      </c>
      <c r="B19" s="16" t="s">
        <v>162</v>
      </c>
      <c r="C19" s="16" t="s">
        <v>59</v>
      </c>
      <c r="D19" s="16" t="s">
        <v>6</v>
      </c>
      <c r="E19" s="16"/>
      <c r="F19" s="17">
        <v>8.2384615384615376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6" t="s">
        <v>80</v>
      </c>
      <c r="B20" s="16" t="s">
        <v>18</v>
      </c>
      <c r="C20" s="16" t="s">
        <v>57</v>
      </c>
      <c r="D20" s="16" t="s">
        <v>5</v>
      </c>
      <c r="E20" s="16" t="s">
        <v>125</v>
      </c>
      <c r="F20" s="17">
        <v>17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6" t="s">
        <v>128</v>
      </c>
      <c r="B21" s="16" t="s">
        <v>129</v>
      </c>
      <c r="C21" s="16" t="s">
        <v>71</v>
      </c>
      <c r="D21" s="16" t="s">
        <v>4</v>
      </c>
      <c r="E21" s="16"/>
      <c r="F21" s="17">
        <v>32.67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6" t="s">
        <v>130</v>
      </c>
      <c r="B22" s="16" t="s">
        <v>131</v>
      </c>
      <c r="C22" s="16" t="s">
        <v>71</v>
      </c>
      <c r="D22" s="16" t="s">
        <v>5</v>
      </c>
      <c r="E22" s="16"/>
      <c r="F22" s="17">
        <v>28.29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6" t="s">
        <v>81</v>
      </c>
      <c r="B23" s="16" t="s">
        <v>32</v>
      </c>
      <c r="C23" s="16" t="s">
        <v>57</v>
      </c>
      <c r="D23" s="16" t="s">
        <v>6</v>
      </c>
      <c r="E23" s="16" t="s">
        <v>64</v>
      </c>
      <c r="F23" s="17">
        <v>59.942307692307686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6" t="s">
        <v>132</v>
      </c>
      <c r="B24" s="16" t="s">
        <v>133</v>
      </c>
      <c r="C24" s="16" t="s">
        <v>22</v>
      </c>
      <c r="D24" s="16" t="s">
        <v>5</v>
      </c>
      <c r="E24" s="16"/>
      <c r="F24" s="17">
        <v>37.270000000000003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6" t="s">
        <v>121</v>
      </c>
      <c r="B25" s="16" t="s">
        <v>122</v>
      </c>
      <c r="C25" s="16" t="s">
        <v>71</v>
      </c>
      <c r="D25" s="16" t="s">
        <v>5</v>
      </c>
      <c r="E25" s="16"/>
      <c r="F25" s="17">
        <v>48.51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6" t="s">
        <v>82</v>
      </c>
      <c r="B26" s="16" t="s">
        <v>9</v>
      </c>
      <c r="C26" s="16" t="s">
        <v>57</v>
      </c>
      <c r="D26" s="16" t="s">
        <v>6</v>
      </c>
      <c r="E26" s="16" t="s">
        <v>124</v>
      </c>
      <c r="F26" s="17">
        <v>20.283076923076923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6" t="s">
        <v>114</v>
      </c>
      <c r="B27" s="16" t="s">
        <v>123</v>
      </c>
      <c r="C27" s="16" t="s">
        <v>71</v>
      </c>
      <c r="D27" s="16" t="s">
        <v>4</v>
      </c>
      <c r="E27" s="16"/>
      <c r="F27" s="17">
        <v>48.71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6" t="s">
        <v>64</v>
      </c>
      <c r="B28" s="16" t="s">
        <v>145</v>
      </c>
      <c r="C28" s="16" t="s">
        <v>59</v>
      </c>
      <c r="D28" s="16" t="s">
        <v>59</v>
      </c>
      <c r="E28" s="16"/>
      <c r="F28" s="17">
        <v>30.953846153846154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6" t="s">
        <v>88</v>
      </c>
      <c r="B29" s="16" t="s">
        <v>89</v>
      </c>
      <c r="C29" s="16" t="s">
        <v>71</v>
      </c>
      <c r="D29" s="16" t="s">
        <v>4</v>
      </c>
      <c r="E29" s="16"/>
      <c r="F29" s="17">
        <v>30.6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6" t="s">
        <v>90</v>
      </c>
      <c r="B30" s="16" t="s">
        <v>91</v>
      </c>
      <c r="C30" s="16" t="s">
        <v>71</v>
      </c>
      <c r="D30" s="16" t="s">
        <v>5</v>
      </c>
      <c r="E30" s="16"/>
      <c r="F30" s="17">
        <v>46.27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6" t="s">
        <v>141</v>
      </c>
      <c r="B31" s="16" t="s">
        <v>142</v>
      </c>
      <c r="C31" s="16" t="s">
        <v>71</v>
      </c>
      <c r="D31" s="16" t="s">
        <v>5</v>
      </c>
      <c r="E31" s="16"/>
      <c r="F31" s="17">
        <v>28.21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6" t="s">
        <v>70</v>
      </c>
      <c r="B32" s="16" t="s">
        <v>24</v>
      </c>
      <c r="C32" s="16" t="s">
        <v>71</v>
      </c>
      <c r="D32" s="16" t="s">
        <v>4</v>
      </c>
      <c r="E32" s="16"/>
      <c r="F32" s="17">
        <v>53.69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6" t="s">
        <v>72</v>
      </c>
      <c r="B33" s="16" t="s">
        <v>84</v>
      </c>
      <c r="C33" s="16" t="s">
        <v>71</v>
      </c>
      <c r="D33" s="16" t="s">
        <v>4</v>
      </c>
      <c r="E33" s="16"/>
      <c r="F33" s="17">
        <v>58.74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6" t="s">
        <v>73</v>
      </c>
      <c r="B34" s="16" t="s">
        <v>34</v>
      </c>
      <c r="C34" s="16" t="s">
        <v>71</v>
      </c>
      <c r="D34" s="16" t="s">
        <v>4</v>
      </c>
      <c r="E34" s="16"/>
      <c r="F34" s="17">
        <v>53.12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6" t="s">
        <v>134</v>
      </c>
      <c r="B35" s="16" t="s">
        <v>135</v>
      </c>
      <c r="C35" s="16" t="s">
        <v>22</v>
      </c>
      <c r="D35" s="16" t="s">
        <v>5</v>
      </c>
      <c r="E35" s="16"/>
      <c r="F35" s="17">
        <v>41.81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6" t="s">
        <v>143</v>
      </c>
      <c r="B36" s="16" t="s">
        <v>144</v>
      </c>
      <c r="C36" s="16" t="s">
        <v>71</v>
      </c>
      <c r="D36" s="16" t="s">
        <v>4</v>
      </c>
      <c r="E36" s="16"/>
      <c r="F36" s="17">
        <v>73.91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6" t="s">
        <v>110</v>
      </c>
      <c r="B37" s="16" t="s">
        <v>149</v>
      </c>
      <c r="C37" s="16" t="s">
        <v>71</v>
      </c>
      <c r="D37" s="16" t="s">
        <v>5</v>
      </c>
      <c r="E37" s="16"/>
      <c r="F37" s="17">
        <v>26.5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6" t="s">
        <v>152</v>
      </c>
      <c r="B38" s="16" t="s">
        <v>153</v>
      </c>
      <c r="C38" s="16" t="s">
        <v>22</v>
      </c>
      <c r="D38" s="16" t="s">
        <v>5</v>
      </c>
      <c r="E38" s="16"/>
      <c r="F38" s="17">
        <v>38.19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6" t="s">
        <v>112</v>
      </c>
      <c r="B39" s="16" t="s">
        <v>113</v>
      </c>
      <c r="C39" s="16" t="s">
        <v>71</v>
      </c>
      <c r="D39" s="16" t="s">
        <v>4</v>
      </c>
      <c r="E39" s="16"/>
      <c r="F39" s="17">
        <v>74.42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6" t="s">
        <v>115</v>
      </c>
      <c r="B40" s="16" t="s">
        <v>116</v>
      </c>
      <c r="C40" s="16" t="s">
        <v>71</v>
      </c>
      <c r="D40" s="16" t="s">
        <v>4</v>
      </c>
      <c r="E40" s="16"/>
      <c r="F40" s="17">
        <v>46.41</v>
      </c>
    </row>
    <row r="41" spans="1:16" ht="12.75" customHeight="1" x14ac:dyDescent="0.2">
      <c r="A41" s="16" t="s">
        <v>154</v>
      </c>
      <c r="B41" s="16" t="s">
        <v>155</v>
      </c>
      <c r="C41" s="16" t="s">
        <v>22</v>
      </c>
      <c r="D41" s="16" t="s">
        <v>5</v>
      </c>
      <c r="E41" s="16"/>
      <c r="F41" s="17">
        <v>30.310000000000002</v>
      </c>
    </row>
    <row r="42" spans="1:16" ht="12.75" customHeight="1" x14ac:dyDescent="0.2">
      <c r="A42" s="16" t="s">
        <v>67</v>
      </c>
      <c r="B42" s="16" t="s">
        <v>35</v>
      </c>
      <c r="C42" s="16" t="s">
        <v>57</v>
      </c>
      <c r="D42" s="16" t="s">
        <v>6</v>
      </c>
      <c r="E42" s="16"/>
      <c r="F42" s="17">
        <v>2.1423076923076918</v>
      </c>
    </row>
    <row r="43" spans="1:16" ht="12.75" customHeight="1" x14ac:dyDescent="0.2">
      <c r="A43" s="14"/>
      <c r="B43" s="14"/>
      <c r="C43" s="14"/>
      <c r="D43" s="14"/>
      <c r="E43" s="14"/>
      <c r="F43" s="15"/>
    </row>
    <row r="44" spans="1:16" x14ac:dyDescent="0.2">
      <c r="A44" s="14"/>
      <c r="B44" s="14"/>
      <c r="C44" s="14"/>
      <c r="D44" s="14"/>
      <c r="E44" s="14"/>
      <c r="F44" s="15"/>
    </row>
    <row r="45" spans="1:16" x14ac:dyDescent="0.2">
      <c r="A45" s="14"/>
      <c r="B45" s="14"/>
      <c r="C45" s="14"/>
      <c r="D45" s="14"/>
      <c r="E45" s="14"/>
      <c r="F45" s="15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2016-06-08T15:07:53Z</cp:lastPrinted>
  <dcterms:created xsi:type="dcterms:W3CDTF">2008-02-06T15:11:01Z</dcterms:created>
  <dcterms:modified xsi:type="dcterms:W3CDTF">2016-06-23T17:06:49Z</dcterms:modified>
</cp:coreProperties>
</file>