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QUERETARO MOTORS\NOMINA\NOMINA 2016\SEMANAL\TALLER\OPERARIOS\"/>
    </mc:Choice>
  </mc:AlternateContent>
  <bookViews>
    <workbookView xWindow="0" yWindow="0" windowWidth="28800" windowHeight="120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Operador!$A$1:$S$47</definedName>
  </definedNames>
  <calcPr calcId="152511"/>
</workbook>
</file>

<file path=xl/calcChain.xml><?xml version="1.0" encoding="utf-8"?>
<calcChain xmlns="http://schemas.openxmlformats.org/spreadsheetml/2006/main">
  <c r="F40" i="14" l="1"/>
  <c r="F27" i="14"/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Q100" i="20" l="1"/>
  <c r="Q98" i="20"/>
  <c r="E81" i="20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H3" i="20" l="1"/>
  <c r="I3" i="20" s="1"/>
  <c r="H28" i="20"/>
  <c r="I28" i="20" s="1"/>
  <c r="N28" i="20" s="1"/>
  <c r="O60" i="20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I8" i="20" s="1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O32" i="20"/>
  <c r="M22" i="20"/>
  <c r="P22" i="20" s="1"/>
  <c r="Q22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<sst xmlns="http://schemas.openxmlformats.org/spreadsheetml/2006/main" count="525" uniqueCount="165">
  <si>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</si>
  <si>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</si>
  <si>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</si>
  <si>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</si>
  <si>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</si>
  <si>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</si>
  <si>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</si>
  <si>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</si>
  <si>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</si>
  <si>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</si>
  <si>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</si>
  <si>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</si>
  <si>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</si>
  <si>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</si>
  <si>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</si>
  <si>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</si>
  <si>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</si>
  <si>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</si>
  <si>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</si>
  <si>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</si>
  <si>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</si>
  <si>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</si>
  <si>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</si>
  <si>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</si>
  <si>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</si>
  <si>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</si>
  <si>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</si>
  <si>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</si>
  <si>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</si>
  <si>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</si>
  <si>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</si>
  <si>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</si>
  <si>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</si>
  <si>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</si>
  <si>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</si>
  <si>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</si>
  <si>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</si>
  <si>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</si>
  <si>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</si>
  <si>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</si>
  <si>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</si>
  <si>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</si>
  <si>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</si>
  <si>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</si>
  <si>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</si>
  <si>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</si>
  <si>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</si>
  <si>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</si>
  <si>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</si>
  <si>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</si>
  <si>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</si>
  <si>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</si>
  <si>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</si>
  <si>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</si>
  <si>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</si>
  <si>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</si>
  <si>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</si>
  <si>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</si>
  <si>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</si>
  <si>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</si>
  <si>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</si>
  <si>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</si>
  <si>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</si>
  <si>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</si>
  <si>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</si>
  <si>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</si>
  <si>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</si>
  <si>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</si>
  <si>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</si>
  <si>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</si>
  <si>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</si>
  <si>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</si>
  <si>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</si>
  <si>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</si>
  <si>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</si>
  <si>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</si>
  <si>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</si>
  <si>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</si>
  <si>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</si>
  <si>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</si>
  <si>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</si>
  <si>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</si>
  <si>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</si>
  <si>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</si>
  <si>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</si>
  <si>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</si>
  <si>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</si>
  <si>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</si>
  <si>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</si>
  <si>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</si>
  <si>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</si>
  <si>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</si>
  <si>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</si>
  <si>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</si>
  <si>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</si>
  <si>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</si>
  <si>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</si>
  <si>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</si>
  <si>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</si>
  <si>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</si>
  <si>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</si>
  <si>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</si>
  <si>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</si>
  <si>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</si>
  <si>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</si>
  <si>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</si>
  <si>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</si>
  <si>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</si>
  <si>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</si>
  <si>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</si>
  <si>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</si>
  <si>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</si>
  <si>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</si>
  <si>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</si>
  <si>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</si>
  <si>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</si>
  <si>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</si>
  <si>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</si>
  <si>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</si>
  <si>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</si>
  <si>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</si>
  <si>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</si>
  <si>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</si>
  <si>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</si>
  <si>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</si>
  <si>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</si>
  <si>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</si>
  <si>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</si>
  <si>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</si>
  <si>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</si>
  <si>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</si>
  <si>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</si>
  <si>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</si>
  <si>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</si>
  <si>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</si>
  <si>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</si>
  <si>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</si>
  <si>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</si>
  <si>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</si>
  <si>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</si>
  <si>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</si>
  <si>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</si>
  <si>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</si>
  <si>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</si>
  <si>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</si>
  <si>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</si>
  <si>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</si>
  <si>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</si>
  <si>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</si>
  <si>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</si>
  <si>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</si>
  <si>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</si>
  <si>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67</t>
  </si>
  <si>
    <t>ISRAEL MORALES ROSAS</t>
  </si>
  <si>
    <t>70</t>
  </si>
  <si>
    <t>SERGIO ANIRAK OLVERA TAPIA</t>
  </si>
  <si>
    <t>38</t>
  </si>
  <si>
    <t>RACIEL IVÁN BLANCO SALOMÓN</t>
  </si>
  <si>
    <t>JOSE TOMAS OLVERA</t>
  </si>
  <si>
    <t>37</t>
  </si>
  <si>
    <t>ISMAEL VEGA RIVERA</t>
  </si>
  <si>
    <t>4</t>
  </si>
  <si>
    <t>ERIC LÓPEZ MIRELES</t>
  </si>
  <si>
    <t>2</t>
  </si>
  <si>
    <t>JOSE MANUEL RUIZ BARCENAS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</si>
</sst>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0" fillId="0" borderId="0" xfId="0" applyBorder="1"/>
    <xf numFmtId="0" fontId="3" fillId="0" borderId="0" xfId="3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Border="1" applyAlignment="1" applyProtection="1">
      <alignment horizontal="right" vertical="top" wrapText="1"/>
    </xf>
    <xf numFmtId="0" fontId="0" fillId="0" borderId="0" xfId="0" applyFill="1" applyBorder="1"/>
    <xf numFmtId="0" fontId="6" fillId="0" borderId="0" xfId="3" applyNumberFormat="1" applyFont="1" applyFill="1" applyBorder="1" applyAlignment="1" applyProtection="1">
      <alignment horizontal="left" vertical="top" wrapText="1"/>
    </xf>
    <xf numFmtId="43" fontId="7" fillId="0" borderId="0" xfId="2" applyFont="1" applyFill="1" applyBorder="1" applyAlignment="1" applyProtection="1">
      <alignment horizontal="right" vertical="top" wrapText="1"/>
    </xf>
    <xf numFmtId="0" fontId="6" fillId="0" borderId="0" xfId="6" applyNumberFormat="1" applyFont="1" applyFill="1" applyBorder="1" applyAlignment="1" applyProtection="1">
      <alignment horizontal="left" vertical="top" wrapText="1"/>
    </xf>
    <xf numFmtId="165" fontId="7" fillId="0" borderId="0" xfId="6" applyNumberFormat="1" applyFont="1" applyFill="1" applyBorder="1" applyAlignment="1" applyProtection="1">
      <alignment horizontal="right" vertical="top" wrapText="1"/>
    </xf>
    <xf numFmtId="2" fontId="0" fillId="0" borderId="0" xfId="0" applyNumberFormat="1" applyBorder="1"/>
    <xf numFmtId="0" fontId="9" fillId="0" borderId="1" xfId="3" applyNumberFormat="1" applyFont="1" applyFill="1" applyBorder="1" applyAlignment="1" applyProtection="1">
      <alignment horizontal="left" vertical="top" wrapText="1"/>
    </xf>
    <xf numFmtId="2" fontId="10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7">
    <cellStyle name="Euro" xfId="1"/>
    <cellStyle name="Millares 2" xfId="2"/>
    <cellStyle name="Normal" xfId="0" builtinId="0"/>
    <cellStyle name="Normal 2" xfId="3"/>
    <cellStyle name="Normal 3" xfId="4"/>
    <cellStyle name="Normal 4" xfId="6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8" customWidth="1"/>
    <col min="2" max="2" width="5.42578125" style="8" customWidth="1"/>
    <col min="3" max="3" width="0.42578125" style="8" customWidth="1"/>
    <col min="4" max="4" width="1.28515625" style="8" customWidth="1"/>
    <col min="5" max="5" width="1.85546875" style="8" customWidth="1"/>
    <col min="6" max="6" width="0.42578125" style="8" customWidth="1"/>
    <col min="7" max="7" width="6.85546875" style="8" customWidth="1"/>
    <col min="8" max="8" width="0.42578125" style="8" customWidth="1"/>
    <col min="9" max="9" width="9.42578125" style="8" customWidth="1"/>
    <col min="10" max="10" width="0.42578125" style="8" customWidth="1"/>
    <col min="11" max="11" width="5.7109375" style="8" customWidth="1"/>
    <col min="12" max="12" width="0.42578125" style="8" customWidth="1"/>
    <col min="13" max="13" width="2.140625" style="8" customWidth="1"/>
    <col min="14" max="14" width="0.42578125" style="8" customWidth="1"/>
    <col min="15" max="15" width="8.42578125" style="8" customWidth="1"/>
    <col min="16" max="16" width="0.42578125" style="8" customWidth="1"/>
    <col min="17" max="17" width="6.42578125" style="8" customWidth="1"/>
    <col min="18" max="18" width="0.140625" style="8" customWidth="1"/>
    <col min="19" max="19" width="0.28515625" style="8" customWidth="1"/>
    <col min="20" max="20" width="0.140625" style="8" customWidth="1"/>
    <col min="21" max="21" width="14.5703125" style="8" customWidth="1"/>
    <col min="22" max="22" width="0.42578125" style="8" customWidth="1"/>
    <col min="23" max="23" width="2.7109375" style="8" customWidth="1"/>
    <col min="24" max="24" width="0.42578125" style="8" customWidth="1"/>
    <col min="25" max="25" width="10.7109375" style="8" customWidth="1"/>
    <col min="26" max="26" width="7.140625" style="8" customWidth="1"/>
    <col min="27" max="27" width="0.42578125" style="8" customWidth="1"/>
    <col min="28" max="28" width="15" style="8" customWidth="1"/>
    <col min="29" max="16384" width="11.42578125" style="8"/>
  </cols>
  <sheetData>
    <row r="1" spans="1:28" ht="14.45" customHeight="1" x14ac:dyDescent="0.2">
      <c r="A1" s="6"/>
      <c r="B1" s="21" t="s">
        <v>92</v>
      </c>
      <c r="C1" s="21"/>
      <c r="D1" s="21"/>
      <c r="E1" s="21"/>
      <c r="F1" s="6"/>
      <c r="G1" s="7" t="s">
        <v>93</v>
      </c>
      <c r="H1" s="6"/>
      <c r="I1" s="7" t="s">
        <v>94</v>
      </c>
      <c r="J1" s="6"/>
      <c r="K1" s="21" t="s">
        <v>95</v>
      </c>
      <c r="L1" s="21"/>
      <c r="M1" s="21"/>
      <c r="N1" s="6"/>
      <c r="O1" s="7" t="s">
        <v>96</v>
      </c>
      <c r="P1" s="6"/>
      <c r="Q1" s="21" t="s">
        <v>97</v>
      </c>
      <c r="R1" s="21"/>
      <c r="S1" s="6"/>
      <c r="T1" s="6"/>
      <c r="U1" s="7" t="s">
        <v>98</v>
      </c>
      <c r="V1" s="6"/>
      <c r="W1" s="21" t="s">
        <v>99</v>
      </c>
      <c r="X1" s="21"/>
      <c r="Y1" s="21"/>
      <c r="Z1" s="6"/>
      <c r="AA1" s="6"/>
      <c r="AB1" s="6"/>
    </row>
    <row r="2" spans="1:28" ht="11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4.45" customHeight="1" x14ac:dyDescent="0.2">
      <c r="A3" s="6"/>
      <c r="B3" s="21" t="s">
        <v>100</v>
      </c>
      <c r="C3" s="21"/>
      <c r="D3" s="2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7.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3.75" customHeight="1" x14ac:dyDescent="0.2">
      <c r="A5" s="6"/>
      <c r="B5" s="21" t="s">
        <v>101</v>
      </c>
      <c r="C5" s="6"/>
      <c r="D5" s="21" t="s">
        <v>102</v>
      </c>
      <c r="E5" s="21"/>
      <c r="F5" s="21"/>
      <c r="G5" s="21"/>
      <c r="H5" s="21"/>
      <c r="I5" s="21"/>
      <c r="J5" s="21"/>
      <c r="K5" s="21"/>
      <c r="L5" s="6"/>
      <c r="M5" s="21" t="s">
        <v>50</v>
      </c>
      <c r="N5" s="21"/>
      <c r="O5" s="21"/>
      <c r="P5" s="21"/>
      <c r="Q5" s="21"/>
      <c r="R5" s="6"/>
      <c r="S5" s="6"/>
      <c r="T5" s="21" t="s">
        <v>103</v>
      </c>
      <c r="U5" s="21"/>
      <c r="V5" s="21"/>
      <c r="W5" s="21"/>
      <c r="X5" s="6"/>
      <c r="Y5" s="21" t="s">
        <v>104</v>
      </c>
      <c r="Z5" s="21"/>
      <c r="AA5" s="6"/>
      <c r="AB5" s="6"/>
    </row>
    <row r="6" spans="1:28" ht="10.5" customHeight="1" x14ac:dyDescent="0.2">
      <c r="A6" s="6"/>
      <c r="B6" s="21"/>
      <c r="C6" s="6"/>
      <c r="D6" s="21"/>
      <c r="E6" s="21"/>
      <c r="F6" s="21"/>
      <c r="G6" s="21"/>
      <c r="H6" s="21"/>
      <c r="I6" s="21"/>
      <c r="J6" s="21"/>
      <c r="K6" s="21"/>
      <c r="L6" s="6"/>
      <c r="M6" s="21"/>
      <c r="N6" s="21"/>
      <c r="O6" s="21"/>
      <c r="P6" s="21"/>
      <c r="Q6" s="21"/>
      <c r="R6" s="6"/>
      <c r="S6" s="6"/>
      <c r="T6" s="21"/>
      <c r="U6" s="21"/>
      <c r="V6" s="21"/>
      <c r="W6" s="21"/>
      <c r="X6" s="6"/>
      <c r="Y6" s="21"/>
      <c r="Z6" s="21"/>
      <c r="AA6" s="6"/>
      <c r="AB6" s="21" t="s">
        <v>105</v>
      </c>
    </row>
    <row r="7" spans="1:28" ht="3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21"/>
    </row>
    <row r="8" spans="1:28" ht="14.45" customHeight="1" x14ac:dyDescent="0.2">
      <c r="A8" s="21" t="s">
        <v>74</v>
      </c>
      <c r="B8" s="21"/>
      <c r="C8" s="21"/>
      <c r="D8" s="21" t="s">
        <v>27</v>
      </c>
      <c r="E8" s="21"/>
      <c r="F8" s="21"/>
      <c r="G8" s="21"/>
      <c r="H8" s="21"/>
      <c r="I8" s="21"/>
      <c r="J8" s="21"/>
      <c r="K8" s="21"/>
      <c r="L8" s="21"/>
      <c r="M8" s="21" t="s">
        <v>57</v>
      </c>
      <c r="N8" s="21"/>
      <c r="O8" s="21"/>
      <c r="P8" s="21"/>
      <c r="Q8" s="21"/>
      <c r="R8" s="21"/>
      <c r="S8" s="21"/>
      <c r="T8" s="21" t="s">
        <v>5</v>
      </c>
      <c r="U8" s="21"/>
      <c r="V8" s="21"/>
      <c r="W8" s="21"/>
      <c r="X8" s="21"/>
      <c r="Y8" s="21" t="s">
        <v>65</v>
      </c>
      <c r="Z8" s="21"/>
      <c r="AA8" s="21"/>
      <c r="AB8" s="9">
        <v>32.238199957992016</v>
      </c>
    </row>
    <row r="9" spans="1:28" ht="14.45" customHeight="1" x14ac:dyDescent="0.2">
      <c r="A9" s="21" t="s">
        <v>58</v>
      </c>
      <c r="B9" s="21"/>
      <c r="C9" s="21"/>
      <c r="D9" s="21" t="s">
        <v>15</v>
      </c>
      <c r="E9" s="21"/>
      <c r="F9" s="21"/>
      <c r="G9" s="21"/>
      <c r="H9" s="21"/>
      <c r="I9" s="21"/>
      <c r="J9" s="21"/>
      <c r="K9" s="21"/>
      <c r="L9" s="21"/>
      <c r="M9" s="21" t="s">
        <v>59</v>
      </c>
      <c r="N9" s="21"/>
      <c r="O9" s="21"/>
      <c r="P9" s="21"/>
      <c r="Q9" s="21"/>
      <c r="R9" s="21"/>
      <c r="S9" s="21"/>
      <c r="T9" s="21" t="s">
        <v>59</v>
      </c>
      <c r="U9" s="21"/>
      <c r="V9" s="21"/>
      <c r="W9" s="21"/>
      <c r="X9" s="21"/>
      <c r="Y9" s="21"/>
      <c r="Z9" s="21"/>
      <c r="AA9" s="21"/>
      <c r="AB9" s="9">
        <v>39.606969124133585</v>
      </c>
    </row>
    <row r="10" spans="1:28" ht="14.45" customHeight="1" x14ac:dyDescent="0.2">
      <c r="A10" s="21" t="s">
        <v>60</v>
      </c>
      <c r="B10" s="21"/>
      <c r="C10" s="21"/>
      <c r="D10" s="21" t="s">
        <v>28</v>
      </c>
      <c r="E10" s="21"/>
      <c r="F10" s="21"/>
      <c r="G10" s="21"/>
      <c r="H10" s="21"/>
      <c r="I10" s="21"/>
      <c r="J10" s="21"/>
      <c r="K10" s="21"/>
      <c r="L10" s="21"/>
      <c r="M10" s="21" t="s">
        <v>57</v>
      </c>
      <c r="N10" s="21"/>
      <c r="O10" s="21"/>
      <c r="P10" s="21"/>
      <c r="Q10" s="21"/>
      <c r="R10" s="21"/>
      <c r="S10" s="21"/>
      <c r="T10" s="21" t="s">
        <v>6</v>
      </c>
      <c r="U10" s="21"/>
      <c r="V10" s="21"/>
      <c r="W10" s="21"/>
      <c r="X10" s="21"/>
      <c r="Y10" s="21"/>
      <c r="Z10" s="21"/>
      <c r="AA10" s="21"/>
      <c r="AB10" s="9">
        <v>59.116614156689771</v>
      </c>
    </row>
    <row r="11" spans="1:28" ht="14.45" customHeight="1" x14ac:dyDescent="0.2">
      <c r="A11" s="21" t="s">
        <v>61</v>
      </c>
      <c r="B11" s="21"/>
      <c r="C11" s="21"/>
      <c r="D11" s="21" t="s">
        <v>26</v>
      </c>
      <c r="E11" s="21"/>
      <c r="F11" s="21"/>
      <c r="G11" s="21"/>
      <c r="H11" s="21"/>
      <c r="I11" s="21"/>
      <c r="J11" s="21"/>
      <c r="K11" s="21"/>
      <c r="L11" s="21"/>
      <c r="M11" s="21" t="s">
        <v>59</v>
      </c>
      <c r="N11" s="21"/>
      <c r="O11" s="21"/>
      <c r="P11" s="21"/>
      <c r="Q11" s="21"/>
      <c r="R11" s="21"/>
      <c r="S11" s="21"/>
      <c r="T11" s="21" t="s">
        <v>59</v>
      </c>
      <c r="U11" s="21"/>
      <c r="V11" s="21"/>
      <c r="W11" s="21"/>
      <c r="X11" s="21"/>
      <c r="Y11" s="21"/>
      <c r="Z11" s="21"/>
      <c r="AA11" s="21"/>
      <c r="AB11" s="9">
        <v>70.809637331092901</v>
      </c>
    </row>
    <row r="12" spans="1:28" ht="14.45" customHeight="1" x14ac:dyDescent="0.2">
      <c r="A12" s="21" t="s">
        <v>75</v>
      </c>
      <c r="B12" s="21"/>
      <c r="C12" s="21"/>
      <c r="D12" s="21" t="s">
        <v>10</v>
      </c>
      <c r="E12" s="21"/>
      <c r="F12" s="21"/>
      <c r="G12" s="21"/>
      <c r="H12" s="21"/>
      <c r="I12" s="21"/>
      <c r="J12" s="21"/>
      <c r="K12" s="21"/>
      <c r="L12" s="21"/>
      <c r="M12" s="21" t="s">
        <v>57</v>
      </c>
      <c r="N12" s="21"/>
      <c r="O12" s="21"/>
      <c r="P12" s="21"/>
      <c r="Q12" s="21"/>
      <c r="R12" s="21"/>
      <c r="S12" s="21"/>
      <c r="T12" s="21" t="s">
        <v>6</v>
      </c>
      <c r="U12" s="21"/>
      <c r="V12" s="21"/>
      <c r="W12" s="21"/>
      <c r="X12" s="21"/>
      <c r="Y12" s="21" t="s">
        <v>66</v>
      </c>
      <c r="Z12" s="21"/>
      <c r="AA12" s="21"/>
      <c r="AB12" s="9">
        <v>17.366441223832528</v>
      </c>
    </row>
    <row r="13" spans="1:28" ht="14.45" customHeight="1" x14ac:dyDescent="0.2">
      <c r="A13" s="21" t="s">
        <v>76</v>
      </c>
      <c r="B13" s="21"/>
      <c r="C13" s="21"/>
      <c r="D13" s="21" t="s">
        <v>16</v>
      </c>
      <c r="E13" s="21"/>
      <c r="F13" s="21"/>
      <c r="G13" s="21"/>
      <c r="H13" s="21"/>
      <c r="I13" s="21"/>
      <c r="J13" s="21"/>
      <c r="K13" s="21"/>
      <c r="L13" s="21"/>
      <c r="M13" s="21" t="s">
        <v>57</v>
      </c>
      <c r="N13" s="21"/>
      <c r="O13" s="21"/>
      <c r="P13" s="21"/>
      <c r="Q13" s="21"/>
      <c r="R13" s="21"/>
      <c r="S13" s="21"/>
      <c r="T13" s="21" t="s">
        <v>5</v>
      </c>
      <c r="U13" s="21"/>
      <c r="V13" s="21"/>
      <c r="W13" s="21"/>
      <c r="X13" s="21"/>
      <c r="Y13" s="21" t="s">
        <v>61</v>
      </c>
      <c r="Z13" s="21"/>
      <c r="AA13" s="21"/>
      <c r="AB13" s="9">
        <v>12.603535671777637</v>
      </c>
    </row>
    <row r="14" spans="1:28" ht="14.45" customHeight="1" x14ac:dyDescent="0.2">
      <c r="A14" s="21" t="s">
        <v>62</v>
      </c>
      <c r="B14" s="21"/>
      <c r="C14" s="21"/>
      <c r="D14" s="21" t="s">
        <v>29</v>
      </c>
      <c r="E14" s="21"/>
      <c r="F14" s="21"/>
      <c r="G14" s="21"/>
      <c r="H14" s="21"/>
      <c r="I14" s="21"/>
      <c r="J14" s="21"/>
      <c r="K14" s="21"/>
      <c r="L14" s="21"/>
      <c r="M14" s="21" t="s">
        <v>59</v>
      </c>
      <c r="N14" s="21"/>
      <c r="O14" s="21"/>
      <c r="P14" s="21"/>
      <c r="Q14" s="21"/>
      <c r="R14" s="21"/>
      <c r="S14" s="21"/>
      <c r="T14" s="21" t="s">
        <v>59</v>
      </c>
      <c r="U14" s="21"/>
      <c r="V14" s="21"/>
      <c r="W14" s="21"/>
      <c r="X14" s="21"/>
      <c r="Y14" s="21"/>
      <c r="Z14" s="21"/>
      <c r="AA14" s="21"/>
      <c r="AB14" s="9">
        <v>20.973051879857174</v>
      </c>
    </row>
    <row r="15" spans="1:28" ht="14.45" customHeight="1" x14ac:dyDescent="0.2">
      <c r="A15" s="21" t="s">
        <v>77</v>
      </c>
      <c r="B15" s="21"/>
      <c r="C15" s="21"/>
      <c r="D15" s="21" t="s">
        <v>11</v>
      </c>
      <c r="E15" s="21"/>
      <c r="F15" s="21"/>
      <c r="G15" s="21"/>
      <c r="H15" s="21"/>
      <c r="I15" s="21"/>
      <c r="J15" s="21"/>
      <c r="K15" s="21"/>
      <c r="L15" s="21"/>
      <c r="M15" s="21" t="s">
        <v>57</v>
      </c>
      <c r="N15" s="21"/>
      <c r="O15" s="21"/>
      <c r="P15" s="21"/>
      <c r="Q15" s="21"/>
      <c r="R15" s="21"/>
      <c r="S15" s="21"/>
      <c r="T15" s="21" t="s">
        <v>6</v>
      </c>
      <c r="U15" s="21"/>
      <c r="V15" s="21"/>
      <c r="W15" s="21"/>
      <c r="X15" s="21"/>
      <c r="Y15" s="21" t="s">
        <v>63</v>
      </c>
      <c r="Z15" s="21"/>
      <c r="AA15" s="21"/>
      <c r="AB15" s="9">
        <v>31.762251627809285</v>
      </c>
    </row>
    <row r="16" spans="1:28" ht="14.45" customHeight="1" x14ac:dyDescent="0.2">
      <c r="A16" s="21" t="s">
        <v>63</v>
      </c>
      <c r="B16" s="21"/>
      <c r="C16" s="21"/>
      <c r="D16" s="21" t="s">
        <v>30</v>
      </c>
      <c r="E16" s="21"/>
      <c r="F16" s="21"/>
      <c r="G16" s="21"/>
      <c r="H16" s="21"/>
      <c r="I16" s="21"/>
      <c r="J16" s="21"/>
      <c r="K16" s="21"/>
      <c r="L16" s="21"/>
      <c r="M16" s="21" t="s">
        <v>59</v>
      </c>
      <c r="N16" s="21"/>
      <c r="O16" s="21"/>
      <c r="P16" s="21"/>
      <c r="Q16" s="21"/>
      <c r="R16" s="21"/>
      <c r="S16" s="21"/>
      <c r="T16" s="21" t="s">
        <v>59</v>
      </c>
      <c r="U16" s="21"/>
      <c r="V16" s="21"/>
      <c r="W16" s="21"/>
      <c r="X16" s="21"/>
      <c r="Y16" s="21"/>
      <c r="Z16" s="21"/>
      <c r="AA16" s="21"/>
      <c r="AB16" s="9">
        <v>96.44256108660646</v>
      </c>
    </row>
    <row r="17" spans="1:28" ht="14.45" customHeight="1" x14ac:dyDescent="0.2">
      <c r="A17" s="21" t="s">
        <v>78</v>
      </c>
      <c r="B17" s="21"/>
      <c r="C17" s="21"/>
      <c r="D17" s="21" t="s">
        <v>17</v>
      </c>
      <c r="E17" s="21"/>
      <c r="F17" s="21"/>
      <c r="G17" s="21"/>
      <c r="H17" s="21"/>
      <c r="I17" s="21"/>
      <c r="J17" s="21"/>
      <c r="K17" s="21"/>
      <c r="L17" s="21"/>
      <c r="M17" s="21" t="s">
        <v>57</v>
      </c>
      <c r="N17" s="21"/>
      <c r="O17" s="21"/>
      <c r="P17" s="21"/>
      <c r="Q17" s="21"/>
      <c r="R17" s="21"/>
      <c r="S17" s="21"/>
      <c r="T17" s="21" t="s">
        <v>4</v>
      </c>
      <c r="U17" s="21"/>
      <c r="V17" s="21"/>
      <c r="W17" s="21"/>
      <c r="X17" s="21"/>
      <c r="Y17" s="21" t="s">
        <v>58</v>
      </c>
      <c r="Z17" s="21"/>
      <c r="AA17" s="21"/>
      <c r="AB17" s="9">
        <v>24.800279353077087</v>
      </c>
    </row>
    <row r="18" spans="1:28" ht="14.45" customHeight="1" x14ac:dyDescent="0.2">
      <c r="A18" s="21" t="s">
        <v>79</v>
      </c>
      <c r="B18" s="21"/>
      <c r="C18" s="21"/>
      <c r="D18" s="21" t="s">
        <v>31</v>
      </c>
      <c r="E18" s="21"/>
      <c r="F18" s="21"/>
      <c r="G18" s="21"/>
      <c r="H18" s="21"/>
      <c r="I18" s="21"/>
      <c r="J18" s="21"/>
      <c r="K18" s="21"/>
      <c r="L18" s="21"/>
      <c r="M18" s="21" t="s">
        <v>57</v>
      </c>
      <c r="N18" s="21"/>
      <c r="O18" s="21"/>
      <c r="P18" s="21"/>
      <c r="Q18" s="21"/>
      <c r="R18" s="21"/>
      <c r="S18" s="21"/>
      <c r="T18" s="21" t="s">
        <v>4</v>
      </c>
      <c r="U18" s="21"/>
      <c r="V18" s="21"/>
      <c r="W18" s="21"/>
      <c r="X18" s="21"/>
      <c r="Y18" s="21" t="s">
        <v>62</v>
      </c>
      <c r="Z18" s="21"/>
      <c r="AA18" s="21"/>
      <c r="AB18" s="9">
        <v>12.960744941538891</v>
      </c>
    </row>
    <row r="19" spans="1:28" ht="14.45" customHeight="1" x14ac:dyDescent="0.2">
      <c r="A19" s="21" t="s">
        <v>68</v>
      </c>
      <c r="B19" s="21"/>
      <c r="C19" s="21"/>
      <c r="D19" s="21" t="s">
        <v>8</v>
      </c>
      <c r="E19" s="21"/>
      <c r="F19" s="21"/>
      <c r="G19" s="21"/>
      <c r="H19" s="21"/>
      <c r="I19" s="21"/>
      <c r="J19" s="21"/>
      <c r="K19" s="21"/>
      <c r="L19" s="21"/>
      <c r="M19" s="21" t="s">
        <v>22</v>
      </c>
      <c r="N19" s="21"/>
      <c r="O19" s="21"/>
      <c r="P19" s="21"/>
      <c r="Q19" s="21"/>
      <c r="R19" s="21"/>
      <c r="S19" s="21"/>
      <c r="T19" s="21" t="s">
        <v>5</v>
      </c>
      <c r="U19" s="21"/>
      <c r="V19" s="21"/>
      <c r="W19" s="21"/>
      <c r="X19" s="21"/>
      <c r="Y19" s="21"/>
      <c r="Z19" s="21"/>
      <c r="AA19" s="21"/>
      <c r="AB19" s="9">
        <v>120.8</v>
      </c>
    </row>
    <row r="20" spans="1:28" ht="14.45" customHeight="1" x14ac:dyDescent="0.2">
      <c r="A20" s="21" t="s">
        <v>106</v>
      </c>
      <c r="B20" s="21"/>
      <c r="C20" s="21"/>
      <c r="D20" s="21" t="s">
        <v>107</v>
      </c>
      <c r="E20" s="21"/>
      <c r="F20" s="21"/>
      <c r="G20" s="21"/>
      <c r="H20" s="21"/>
      <c r="I20" s="21"/>
      <c r="J20" s="21"/>
      <c r="K20" s="21"/>
      <c r="L20" s="21"/>
      <c r="M20" s="21" t="s">
        <v>22</v>
      </c>
      <c r="N20" s="21"/>
      <c r="O20" s="21"/>
      <c r="P20" s="21"/>
      <c r="Q20" s="21"/>
      <c r="R20" s="21"/>
      <c r="S20" s="21"/>
      <c r="T20" s="21" t="s">
        <v>5</v>
      </c>
      <c r="U20" s="21"/>
      <c r="V20" s="21"/>
      <c r="W20" s="21"/>
      <c r="X20" s="21"/>
      <c r="Y20" s="21"/>
      <c r="Z20" s="21"/>
      <c r="AA20" s="21"/>
      <c r="AB20" s="9">
        <v>45</v>
      </c>
    </row>
    <row r="21" spans="1:28" ht="14.45" customHeight="1" x14ac:dyDescent="0.2">
      <c r="A21" s="21" t="s">
        <v>80</v>
      </c>
      <c r="B21" s="21"/>
      <c r="C21" s="21"/>
      <c r="D21" s="21" t="s">
        <v>18</v>
      </c>
      <c r="E21" s="21"/>
      <c r="F21" s="21"/>
      <c r="G21" s="21"/>
      <c r="H21" s="21"/>
      <c r="I21" s="21"/>
      <c r="J21" s="21"/>
      <c r="K21" s="21"/>
      <c r="L21" s="21"/>
      <c r="M21" s="21" t="s">
        <v>57</v>
      </c>
      <c r="N21" s="21"/>
      <c r="O21" s="21"/>
      <c r="P21" s="21"/>
      <c r="Q21" s="21"/>
      <c r="R21" s="21"/>
      <c r="S21" s="21"/>
      <c r="T21" s="21" t="s">
        <v>5</v>
      </c>
      <c r="U21" s="21"/>
      <c r="V21" s="21"/>
      <c r="W21" s="21"/>
      <c r="X21" s="21"/>
      <c r="Y21" s="21" t="s">
        <v>60</v>
      </c>
      <c r="Z21" s="21"/>
      <c r="AA21" s="21"/>
      <c r="AB21" s="9">
        <v>47.2</v>
      </c>
    </row>
    <row r="22" spans="1:28" ht="14.45" customHeight="1" x14ac:dyDescent="0.2">
      <c r="A22" s="21" t="s">
        <v>81</v>
      </c>
      <c r="B22" s="21"/>
      <c r="C22" s="21"/>
      <c r="D22" s="21" t="s">
        <v>32</v>
      </c>
      <c r="E22" s="21"/>
      <c r="F22" s="21"/>
      <c r="G22" s="21"/>
      <c r="H22" s="21"/>
      <c r="I22" s="21"/>
      <c r="J22" s="21"/>
      <c r="K22" s="21"/>
      <c r="L22" s="21"/>
      <c r="M22" s="21" t="s">
        <v>57</v>
      </c>
      <c r="N22" s="21"/>
      <c r="O22" s="21"/>
      <c r="P22" s="21"/>
      <c r="Q22" s="21"/>
      <c r="R22" s="21"/>
      <c r="S22" s="21"/>
      <c r="T22" s="21" t="s">
        <v>6</v>
      </c>
      <c r="U22" s="21"/>
      <c r="V22" s="21"/>
      <c r="W22" s="21"/>
      <c r="X22" s="21"/>
      <c r="Y22" s="21" t="s">
        <v>67</v>
      </c>
      <c r="Z22" s="21"/>
      <c r="AA22" s="21"/>
      <c r="AB22" s="9">
        <v>18.299425190786248</v>
      </c>
    </row>
    <row r="23" spans="1:28" ht="14.45" customHeight="1" x14ac:dyDescent="0.2">
      <c r="A23" s="21" t="s">
        <v>82</v>
      </c>
      <c r="B23" s="21"/>
      <c r="C23" s="21"/>
      <c r="D23" s="21" t="s">
        <v>9</v>
      </c>
      <c r="E23" s="21"/>
      <c r="F23" s="21"/>
      <c r="G23" s="21"/>
      <c r="H23" s="21"/>
      <c r="I23" s="21"/>
      <c r="J23" s="21"/>
      <c r="K23" s="21"/>
      <c r="L23" s="21"/>
      <c r="M23" s="21" t="s">
        <v>57</v>
      </c>
      <c r="N23" s="21"/>
      <c r="O23" s="21"/>
      <c r="P23" s="21"/>
      <c r="Q23" s="21"/>
      <c r="R23" s="21"/>
      <c r="S23" s="21"/>
      <c r="T23" s="21" t="s">
        <v>6</v>
      </c>
      <c r="U23" s="21"/>
      <c r="V23" s="21"/>
      <c r="W23" s="21"/>
      <c r="X23" s="21"/>
      <c r="Y23" s="21" t="s">
        <v>64</v>
      </c>
      <c r="Z23" s="21"/>
      <c r="AA23" s="21"/>
      <c r="AB23" s="9">
        <v>35.52328642442064</v>
      </c>
    </row>
    <row r="24" spans="1:28" ht="14.45" customHeight="1" x14ac:dyDescent="0.2">
      <c r="A24" s="21" t="s">
        <v>108</v>
      </c>
      <c r="B24" s="21"/>
      <c r="C24" s="21"/>
      <c r="D24" s="21" t="s">
        <v>109</v>
      </c>
      <c r="E24" s="21"/>
      <c r="F24" s="21"/>
      <c r="G24" s="21"/>
      <c r="H24" s="21"/>
      <c r="I24" s="21"/>
      <c r="J24" s="21"/>
      <c r="K24" s="21"/>
      <c r="L24" s="21"/>
      <c r="M24" s="21" t="s">
        <v>71</v>
      </c>
      <c r="N24" s="21"/>
      <c r="O24" s="21"/>
      <c r="P24" s="21"/>
      <c r="Q24" s="21"/>
      <c r="R24" s="21"/>
      <c r="S24" s="21"/>
      <c r="T24" s="21" t="s">
        <v>4</v>
      </c>
      <c r="U24" s="21"/>
      <c r="V24" s="21"/>
      <c r="W24" s="21"/>
      <c r="X24" s="21"/>
      <c r="Y24" s="21"/>
      <c r="Z24" s="21"/>
      <c r="AA24" s="21"/>
      <c r="AB24" s="9">
        <v>10.39</v>
      </c>
    </row>
    <row r="25" spans="1:28" ht="14.45" customHeight="1" x14ac:dyDescent="0.2">
      <c r="A25" s="21" t="s">
        <v>88</v>
      </c>
      <c r="B25" s="21"/>
      <c r="C25" s="21"/>
      <c r="D25" s="21" t="s">
        <v>89</v>
      </c>
      <c r="E25" s="21"/>
      <c r="F25" s="21"/>
      <c r="G25" s="21"/>
      <c r="H25" s="21"/>
      <c r="I25" s="21"/>
      <c r="J25" s="21"/>
      <c r="K25" s="21"/>
      <c r="L25" s="21"/>
      <c r="M25" s="21" t="s">
        <v>71</v>
      </c>
      <c r="N25" s="21"/>
      <c r="O25" s="21"/>
      <c r="P25" s="21"/>
      <c r="Q25" s="21"/>
      <c r="R25" s="21"/>
      <c r="S25" s="21"/>
      <c r="T25" s="21" t="s">
        <v>5</v>
      </c>
      <c r="U25" s="21"/>
      <c r="V25" s="21"/>
      <c r="W25" s="21"/>
      <c r="X25" s="21"/>
      <c r="Y25" s="21"/>
      <c r="Z25" s="21"/>
      <c r="AA25" s="21"/>
      <c r="AB25" s="9">
        <v>64.599999999999994</v>
      </c>
    </row>
    <row r="26" spans="1:28" ht="14.45" customHeight="1" x14ac:dyDescent="0.2">
      <c r="A26" s="21" t="s">
        <v>90</v>
      </c>
      <c r="B26" s="21"/>
      <c r="C26" s="21"/>
      <c r="D26" s="21" t="s">
        <v>91</v>
      </c>
      <c r="E26" s="21"/>
      <c r="F26" s="21"/>
      <c r="G26" s="21"/>
      <c r="H26" s="21"/>
      <c r="I26" s="21"/>
      <c r="J26" s="21"/>
      <c r="K26" s="21"/>
      <c r="L26" s="21"/>
      <c r="M26" s="21" t="s">
        <v>71</v>
      </c>
      <c r="N26" s="21"/>
      <c r="O26" s="21"/>
      <c r="P26" s="21"/>
      <c r="Q26" s="21"/>
      <c r="R26" s="21"/>
      <c r="S26" s="21"/>
      <c r="T26" s="21" t="s">
        <v>5</v>
      </c>
      <c r="U26" s="21"/>
      <c r="V26" s="21"/>
      <c r="W26" s="21"/>
      <c r="X26" s="21"/>
      <c r="Y26" s="21"/>
      <c r="Z26" s="21"/>
      <c r="AA26" s="21"/>
      <c r="AB26" s="9">
        <v>30.2</v>
      </c>
    </row>
    <row r="27" spans="1:28" ht="14.45" customHeight="1" x14ac:dyDescent="0.2">
      <c r="A27" s="21" t="s">
        <v>86</v>
      </c>
      <c r="B27" s="21"/>
      <c r="C27" s="21"/>
      <c r="D27" s="21" t="s">
        <v>87</v>
      </c>
      <c r="E27" s="21"/>
      <c r="F27" s="21"/>
      <c r="G27" s="21"/>
      <c r="H27" s="21"/>
      <c r="I27" s="21"/>
      <c r="J27" s="21"/>
      <c r="K27" s="21"/>
      <c r="L27" s="21"/>
      <c r="M27" s="21" t="s">
        <v>71</v>
      </c>
      <c r="N27" s="21"/>
      <c r="O27" s="21"/>
      <c r="P27" s="21"/>
      <c r="Q27" s="21"/>
      <c r="R27" s="21"/>
      <c r="S27" s="21"/>
      <c r="T27" s="21" t="s">
        <v>4</v>
      </c>
      <c r="U27" s="21"/>
      <c r="V27" s="21"/>
      <c r="W27" s="21"/>
      <c r="X27" s="21"/>
      <c r="Y27" s="21"/>
      <c r="Z27" s="21"/>
      <c r="AA27" s="21"/>
      <c r="AB27" s="9">
        <v>81</v>
      </c>
    </row>
    <row r="28" spans="1:28" ht="14.45" customHeight="1" x14ac:dyDescent="0.2">
      <c r="A28" s="21" t="s">
        <v>69</v>
      </c>
      <c r="B28" s="21"/>
      <c r="C28" s="21"/>
      <c r="D28" s="21" t="s">
        <v>33</v>
      </c>
      <c r="E28" s="21"/>
      <c r="F28" s="21"/>
      <c r="G28" s="21"/>
      <c r="H28" s="21"/>
      <c r="I28" s="21"/>
      <c r="J28" s="21"/>
      <c r="K28" s="21"/>
      <c r="L28" s="21"/>
      <c r="M28" s="21" t="s">
        <v>71</v>
      </c>
      <c r="N28" s="21"/>
      <c r="O28" s="21"/>
      <c r="P28" s="21"/>
      <c r="Q28" s="21"/>
      <c r="R28" s="21"/>
      <c r="S28" s="21"/>
      <c r="T28" s="21" t="s">
        <v>5</v>
      </c>
      <c r="U28" s="21"/>
      <c r="V28" s="21"/>
      <c r="W28" s="21"/>
      <c r="X28" s="21"/>
      <c r="Y28" s="21"/>
      <c r="Z28" s="21"/>
      <c r="AA28" s="21"/>
      <c r="AB28" s="9">
        <v>22.2</v>
      </c>
    </row>
    <row r="29" spans="1:28" ht="14.45" customHeight="1" x14ac:dyDescent="0.2">
      <c r="A29" s="21" t="s">
        <v>70</v>
      </c>
      <c r="B29" s="21"/>
      <c r="C29" s="21"/>
      <c r="D29" s="21" t="s">
        <v>24</v>
      </c>
      <c r="E29" s="21"/>
      <c r="F29" s="21"/>
      <c r="G29" s="21"/>
      <c r="H29" s="21"/>
      <c r="I29" s="21"/>
      <c r="J29" s="21"/>
      <c r="K29" s="21"/>
      <c r="L29" s="21"/>
      <c r="M29" s="21" t="s">
        <v>71</v>
      </c>
      <c r="N29" s="21"/>
      <c r="O29" s="21"/>
      <c r="P29" s="21"/>
      <c r="Q29" s="21"/>
      <c r="R29" s="21"/>
      <c r="S29" s="21"/>
      <c r="T29" s="21" t="s">
        <v>4</v>
      </c>
      <c r="U29" s="21"/>
      <c r="V29" s="21"/>
      <c r="W29" s="21"/>
      <c r="X29" s="21"/>
      <c r="Y29" s="21"/>
      <c r="Z29" s="21"/>
      <c r="AA29" s="21"/>
      <c r="AB29" s="9">
        <v>52.1</v>
      </c>
    </row>
    <row r="30" spans="1:28" ht="14.45" customHeight="1" x14ac:dyDescent="0.2">
      <c r="A30" s="21" t="s">
        <v>72</v>
      </c>
      <c r="B30" s="21"/>
      <c r="C30" s="21"/>
      <c r="D30" s="21" t="s">
        <v>84</v>
      </c>
      <c r="E30" s="21"/>
      <c r="F30" s="21"/>
      <c r="G30" s="21"/>
      <c r="H30" s="21"/>
      <c r="I30" s="21"/>
      <c r="J30" s="21"/>
      <c r="K30" s="21"/>
      <c r="L30" s="21"/>
      <c r="M30" s="21" t="s">
        <v>71</v>
      </c>
      <c r="N30" s="21"/>
      <c r="O30" s="21"/>
      <c r="P30" s="21"/>
      <c r="Q30" s="21"/>
      <c r="R30" s="21"/>
      <c r="S30" s="21"/>
      <c r="T30" s="21" t="s">
        <v>4</v>
      </c>
      <c r="U30" s="21"/>
      <c r="V30" s="21"/>
      <c r="W30" s="21"/>
      <c r="X30" s="21"/>
      <c r="Y30" s="21"/>
      <c r="Z30" s="21"/>
      <c r="AA30" s="21"/>
      <c r="AB30" s="9">
        <v>47.9</v>
      </c>
    </row>
    <row r="31" spans="1:28" ht="14.45" customHeight="1" x14ac:dyDescent="0.2">
      <c r="A31" s="21" t="s">
        <v>65</v>
      </c>
      <c r="B31" s="21"/>
      <c r="C31" s="21"/>
      <c r="D31" s="21" t="s">
        <v>19</v>
      </c>
      <c r="E31" s="21"/>
      <c r="F31" s="21"/>
      <c r="G31" s="21"/>
      <c r="H31" s="21"/>
      <c r="I31" s="21"/>
      <c r="J31" s="21"/>
      <c r="K31" s="21"/>
      <c r="L31" s="21"/>
      <c r="M31" s="21" t="s">
        <v>57</v>
      </c>
      <c r="N31" s="21"/>
      <c r="O31" s="21"/>
      <c r="P31" s="21"/>
      <c r="Q31" s="21"/>
      <c r="R31" s="21"/>
      <c r="S31" s="21"/>
      <c r="T31" s="21" t="s">
        <v>6</v>
      </c>
      <c r="U31" s="21"/>
      <c r="V31" s="21"/>
      <c r="W31" s="21"/>
      <c r="X31" s="21"/>
      <c r="Y31" s="21"/>
      <c r="Z31" s="21"/>
      <c r="AA31" s="21"/>
      <c r="AB31" s="9">
        <v>6.4284534061471668</v>
      </c>
    </row>
    <row r="32" spans="1:28" ht="14.45" customHeight="1" x14ac:dyDescent="0.2">
      <c r="A32" s="21" t="s">
        <v>73</v>
      </c>
      <c r="B32" s="21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 t="s">
        <v>71</v>
      </c>
      <c r="N32" s="21"/>
      <c r="O32" s="21"/>
      <c r="P32" s="21"/>
      <c r="Q32" s="21"/>
      <c r="R32" s="21"/>
      <c r="S32" s="21"/>
      <c r="T32" s="21" t="s">
        <v>4</v>
      </c>
      <c r="U32" s="21"/>
      <c r="V32" s="21"/>
      <c r="W32" s="21"/>
      <c r="X32" s="21"/>
      <c r="Y32" s="21"/>
      <c r="Z32" s="21"/>
      <c r="AA32" s="21"/>
      <c r="AB32" s="9">
        <v>51.24</v>
      </c>
    </row>
    <row r="33" spans="1:28" ht="14.45" customHeight="1" x14ac:dyDescent="0.2">
      <c r="A33" s="21" t="s">
        <v>110</v>
      </c>
      <c r="B33" s="21"/>
      <c r="C33" s="21"/>
      <c r="D33" s="21" t="s">
        <v>111</v>
      </c>
      <c r="E33" s="21"/>
      <c r="F33" s="21"/>
      <c r="G33" s="21"/>
      <c r="H33" s="21"/>
      <c r="I33" s="21"/>
      <c r="J33" s="21"/>
      <c r="K33" s="21"/>
      <c r="L33" s="21"/>
      <c r="M33" s="21" t="s">
        <v>71</v>
      </c>
      <c r="N33" s="21"/>
      <c r="O33" s="21"/>
      <c r="P33" s="21"/>
      <c r="Q33" s="21"/>
      <c r="R33" s="21"/>
      <c r="S33" s="21"/>
      <c r="T33" s="21" t="s">
        <v>21</v>
      </c>
      <c r="U33" s="21"/>
      <c r="V33" s="21"/>
      <c r="W33" s="21"/>
      <c r="X33" s="21"/>
      <c r="Y33" s="21"/>
      <c r="Z33" s="21"/>
      <c r="AA33" s="21"/>
      <c r="AB33" s="9">
        <v>28.47</v>
      </c>
    </row>
    <row r="34" spans="1:28" ht="14.45" customHeight="1" x14ac:dyDescent="0.2">
      <c r="A34" s="21" t="s">
        <v>112</v>
      </c>
      <c r="B34" s="21"/>
      <c r="C34" s="21"/>
      <c r="D34" s="21" t="s">
        <v>113</v>
      </c>
      <c r="E34" s="21"/>
      <c r="F34" s="21"/>
      <c r="G34" s="21"/>
      <c r="H34" s="21"/>
      <c r="I34" s="21"/>
      <c r="J34" s="21"/>
      <c r="K34" s="21"/>
      <c r="L34" s="21"/>
      <c r="M34" s="21" t="s">
        <v>71</v>
      </c>
      <c r="N34" s="21"/>
      <c r="O34" s="21"/>
      <c r="P34" s="21"/>
      <c r="Q34" s="21"/>
      <c r="R34" s="21"/>
      <c r="S34" s="21"/>
      <c r="T34" s="21" t="s">
        <v>5</v>
      </c>
      <c r="U34" s="21"/>
      <c r="V34" s="21"/>
      <c r="W34" s="21"/>
      <c r="X34" s="21"/>
      <c r="Y34" s="21"/>
      <c r="Z34" s="21"/>
      <c r="AA34" s="21"/>
      <c r="AB34" s="9">
        <v>37.35</v>
      </c>
    </row>
    <row r="35" spans="1:28" ht="14.45" customHeight="1" x14ac:dyDescent="0.2">
      <c r="A35" s="21" t="s">
        <v>66</v>
      </c>
      <c r="B35" s="21"/>
      <c r="C35" s="21"/>
      <c r="D35" s="21" t="s">
        <v>23</v>
      </c>
      <c r="E35" s="21"/>
      <c r="F35" s="21"/>
      <c r="G35" s="21"/>
      <c r="H35" s="21"/>
      <c r="I35" s="21"/>
      <c r="J35" s="21"/>
      <c r="K35" s="21"/>
      <c r="L35" s="21"/>
      <c r="M35" s="21" t="s">
        <v>59</v>
      </c>
      <c r="N35" s="21"/>
      <c r="O35" s="21"/>
      <c r="P35" s="21"/>
      <c r="Q35" s="21"/>
      <c r="R35" s="21"/>
      <c r="S35" s="21"/>
      <c r="T35" s="21" t="s">
        <v>59</v>
      </c>
      <c r="U35" s="21"/>
      <c r="V35" s="21"/>
      <c r="W35" s="21"/>
      <c r="X35" s="21"/>
      <c r="Y35" s="21"/>
      <c r="Z35" s="21"/>
      <c r="AA35" s="21"/>
      <c r="AB35" s="9">
        <v>46.745250997689553</v>
      </c>
    </row>
    <row r="36" spans="1:28" ht="14.45" customHeight="1" x14ac:dyDescent="0.2">
      <c r="A36" s="21" t="s">
        <v>67</v>
      </c>
      <c r="B36" s="21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 t="s">
        <v>59</v>
      </c>
      <c r="N36" s="21"/>
      <c r="O36" s="21"/>
      <c r="P36" s="21"/>
      <c r="Q36" s="21"/>
      <c r="R36" s="21"/>
      <c r="S36" s="21"/>
      <c r="T36" s="21" t="s">
        <v>59</v>
      </c>
      <c r="U36" s="21"/>
      <c r="V36" s="21"/>
      <c r="W36" s="21"/>
      <c r="X36" s="21"/>
      <c r="Y36" s="21"/>
      <c r="Z36" s="21"/>
      <c r="AA36" s="21"/>
      <c r="AB36" s="9">
        <v>45.992575089266964</v>
      </c>
    </row>
    <row r="37" spans="1:28" ht="14.45" customHeight="1" x14ac:dyDescent="0.2">
      <c r="A37" s="21" t="s">
        <v>105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9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N6" sqref="N6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e">
        <f>IF('hora operarios'!#REF!=0,"",'hora operarios'!#REF!)</f>
        <v>#REF!</v>
      </c>
      <c r="B3" s="2" t="str">
        <f>IFERROR(VLOOKUP(A3,'hora operarios'!$A$1:$F$92,4,FALSE),"")</f>
        <v/>
      </c>
      <c r="C3" s="2" t="str">
        <f>IFERROR(VLOOKUP(A3,'hora operarios'!$A$1:$D$92,2,FALSE),"")</f>
        <v/>
      </c>
      <c r="D3" s="2" t="str">
        <f>IFERROR(VLOOKUP(Operador!A3,'hora operarios'!$A$1:$F$92,5,FALSE),"")</f>
        <v/>
      </c>
      <c r="E3" s="3" t="str">
        <f>IFERROR(VLOOKUP(A3,'hora operarios'!$A$1:$F$92,6,FALSE),"")</f>
        <v/>
      </c>
      <c r="F3" s="2" t="str">
        <f>IFERROR(VLOOKUP(G3,Tabulador!$B$27:$C$100,2,FALSE),"")</f>
        <v/>
      </c>
      <c r="G3" s="2" t="str">
        <f>IFERROR(VLOOKUP(A3,'hora operarios'!$A$1:$F$92,3,FALSE),"")</f>
        <v/>
      </c>
      <c r="H3" s="2" t="str">
        <f t="shared" ref="H3:H34" si="0">IFERROR(VLOOKUP(D3,$A$3:$E$95,5,FALSE),0)</f>
        <v/>
      </c>
      <c r="I3" s="3" t="str">
        <f>IFERROR(IF(E3&gt;=Tabulador!$D$3,Operador!E3+Operador!H3,Operador!E3),"")</f>
        <v/>
      </c>
      <c r="J3" s="4">
        <v>1</v>
      </c>
      <c r="K3" s="4">
        <v>0</v>
      </c>
      <c r="L3" s="4">
        <v>0</v>
      </c>
      <c r="M3" s="2" t="str">
        <f>IFERROR(VLOOKUP(F3,Tabulador!$A$3:$D$7,4,FALSE),"")</f>
        <v/>
      </c>
      <c r="N3" s="3">
        <f>IFERROR(IF(I3&gt;M3,(I3-M3)*(VLOOKUP(B3,Tabulador!$A$11:$B$17,2,FALSE)),0),0)</f>
        <v>0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 t="str">
        <f>IFERROR(VLOOKUP(F3,Tabulador!$A$3:$D$7,3,FALSE),"")</f>
        <v/>
      </c>
      <c r="S3" s="3" t="str">
        <f>IFERROR(IF(E3&gt;0,Q3+P3+N3+R3,0),"")</f>
        <v/>
      </c>
    </row>
    <row r="4" spans="1:19" x14ac:dyDescent="0.2">
      <c r="A4" s="2" t="str">
        <f>IF('hora operarios'!A1=0,"",'hora operarios'!A1)</f>
        <v>10</v>
      </c>
      <c r="B4" s="2" t="str">
        <f>IFERROR(VLOOKUP(A4,'hora operarios'!$A$1:$F$92,4,FALSE),"")</f>
        <v>C</v>
      </c>
      <c r="C4" s="2" t="str">
        <f>IFERROR(VLOOKUP(A4,'hora operarios'!$A$1:$D$92,2,FALSE),"")</f>
        <v>AGUILAR PEREZ MARCOS ARTEMIO</v>
      </c>
      <c r="D4" s="2">
        <f>IFERROR(VLOOKUP(Operador!A4,'hora operarios'!$A$1:$F$92,5,FALSE),"")</f>
        <v>0</v>
      </c>
      <c r="E4" s="3">
        <f>IFERROR(VLOOKUP(A4,'hora operarios'!$A$1:$F$92,6,FALSE),"")</f>
        <v>18.809999999999999</v>
      </c>
      <c r="F4" s="2">
        <f>IFERROR(VLOOKUP(G4,Tabulador!$B$27:$C$100,2,FALSE),"")</f>
        <v>1</v>
      </c>
      <c r="G4" s="2" t="str">
        <f>IFERROR(VLOOKUP(A4,'hora operarios'!$A$1:$F$92,3,FALSE),"")</f>
        <v>TECNICO</v>
      </c>
      <c r="H4" s="2">
        <f t="shared" si="0"/>
        <v>0</v>
      </c>
      <c r="I4" s="3">
        <f>IFERROR(IF(E4&gt;=Tabulador!$D$3,Operador!E4+Operador!H4,Operador!E4),"")</f>
        <v>18.809999999999999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394.24749999999995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1002.4074999999999</v>
      </c>
    </row>
    <row r="5" spans="1:19" x14ac:dyDescent="0.2">
      <c r="A5" s="2" t="str">
        <f>IF('hora operarios'!A2=0,"",'hora operarios'!A2)</f>
        <v>11</v>
      </c>
      <c r="B5" s="2" t="str">
        <f>IFERROR(VLOOKUP(A5,'hora operarios'!$A$1:$F$92,4,FALSE),"")</f>
        <v>C</v>
      </c>
      <c r="C5" s="2" t="str">
        <f>IFERROR(VLOOKUP(A5,'hora operarios'!$A$1:$D$92,2,FALSE),"")</f>
        <v>MARTINEZ GALLEGOS LUIS FERNAND</v>
      </c>
      <c r="D5" s="2" t="str">
        <f>IFERROR(VLOOKUP(Operador!A5,'hora operarios'!$A$1:$F$92,5,FALSE),"")</f>
        <v>22</v>
      </c>
      <c r="E5" s="3">
        <f>IFERROR(VLOOKUP(A5,'hora operarios'!$A$1:$F$92,6,FALSE),"")</f>
        <v>18.7</v>
      </c>
      <c r="F5" s="2">
        <f>IFERROR(VLOOKUP(G5,Tabulador!$B$27:$C$100,2,FALSE),"")</f>
        <v>1</v>
      </c>
      <c r="G5" s="2" t="str">
        <f>IFERROR(VLOOKUP(A5,'hora operarios'!$A$1:$F$92,3,FALSE),"")</f>
        <v>TECNICO</v>
      </c>
      <c r="H5" s="2">
        <f t="shared" si="0"/>
        <v>75.745384615384623</v>
      </c>
      <c r="I5" s="3">
        <f>IFERROR(IF(E5&gt;=Tabulador!$D$3,Operador!E5+Operador!H5,Operador!E5),"")</f>
        <v>94.445384615384626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3778.9309615384618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2.5990000000000002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4387.0909615384617</v>
      </c>
    </row>
    <row r="6" spans="1:19" x14ac:dyDescent="0.2">
      <c r="A6" s="2" t="str">
        <f>IF('hora operarios'!A3=0,"",'hora operarios'!A3)</f>
        <v>12</v>
      </c>
      <c r="B6" s="2" t="str">
        <f>IFERROR(VLOOKUP(A6,'hora operarios'!$A$1:$F$92,4,FALSE),"")</f>
        <v>AYUDANTE</v>
      </c>
      <c r="C6" s="2" t="str">
        <f>IFERROR(VLOOKUP(A6,'hora operarios'!$A$1:$D$92,2,FALSE),"")</f>
        <v>MARTINEZ ALVARADO ADRIAN</v>
      </c>
      <c r="D6" s="2">
        <f>IFERROR(VLOOKUP(Operador!A6,'hora operarios'!$A$1:$F$92,5,FALSE),"")</f>
        <v>0</v>
      </c>
      <c r="E6" s="3">
        <f>IFERROR(VLOOKUP(A6,'hora operarios'!$A$1:$F$92,6,FALSE),"")</f>
        <v>32.97</v>
      </c>
      <c r="F6" s="2">
        <f>IFERROR(VLOOKUP(G6,Tabulador!$B$27:$C$100,2,FALSE),"")</f>
        <v>4</v>
      </c>
      <c r="G6" s="2" t="str">
        <f>IFERROR(VLOOKUP(A6,'hora operarios'!$A$1:$F$92,3,FALSE),"")</f>
        <v>AYUDANTE</v>
      </c>
      <c r="H6" s="2">
        <f t="shared" si="0"/>
        <v>0</v>
      </c>
      <c r="I6" s="3">
        <f>IFERROR(IF(E6&gt;=Tabulador!$D$3,Operador!E6+Operador!H6,Operador!E6),"")</f>
        <v>32.97</v>
      </c>
      <c r="J6" s="4">
        <v>0</v>
      </c>
      <c r="K6" s="4">
        <v>0</v>
      </c>
      <c r="L6" s="4">
        <v>0</v>
      </c>
      <c r="M6" s="2">
        <f>IFERROR(VLOOKUP(F6,Tabulador!$A$3:$D$7,4,FALSE),"")</f>
        <v>0</v>
      </c>
      <c r="N6" s="3">
        <f>IFERROR(IF(I6&gt;M6,(I6-M6)*(VLOOKUP(B6,Tabulador!$A$11:$B$17,2,FALSE)),0),0)</f>
        <v>329.7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0</v>
      </c>
      <c r="P6" s="2">
        <f t="shared" si="1"/>
        <v>0</v>
      </c>
      <c r="Q6" s="2">
        <f>IFERROR(VLOOKUP(F6,Tabulador!$A$3:$D$7,3,FALSE),"")</f>
        <v>543.20000000000005</v>
      </c>
      <c r="S6" s="3">
        <f t="shared" si="2"/>
        <v>872.90000000000009</v>
      </c>
    </row>
    <row r="7" spans="1:19" x14ac:dyDescent="0.2">
      <c r="A7" s="2" t="str">
        <f>IF('hora operarios'!A4=0,"",'hora operarios'!A4)</f>
        <v>13</v>
      </c>
      <c r="B7" s="2" t="str">
        <f>IFERROR(VLOOKUP(A7,'hora operarios'!$A$1:$F$92,4,FALSE),"")</f>
        <v>C</v>
      </c>
      <c r="C7" s="2" t="str">
        <f>IFERROR(VLOOKUP(A7,'hora operarios'!$A$1:$D$92,2,FALSE),"")</f>
        <v>CARLOS SANCHEZ HURTADO</v>
      </c>
      <c r="D7" s="2">
        <f>IFERROR(VLOOKUP(Operador!A7,'hora operarios'!$A$1:$F$92,5,FALSE),"")</f>
        <v>0</v>
      </c>
      <c r="E7" s="3">
        <f>IFERROR(VLOOKUP(A7,'hora operarios'!$A$1:$F$92,6,FALSE),"")</f>
        <v>60.229230769230767</v>
      </c>
      <c r="F7" s="2">
        <f>IFERROR(VLOOKUP(G7,Tabulador!$B$27:$C$100,2,FALSE),"")</f>
        <v>1</v>
      </c>
      <c r="G7" s="2" t="str">
        <f>IFERROR(VLOOKUP(A7,'hora operarios'!$A$1:$F$92,3,FALSE),"")</f>
        <v>TECNICO</v>
      </c>
      <c r="H7" s="2">
        <f t="shared" si="0"/>
        <v>0</v>
      </c>
      <c r="I7" s="3">
        <f>IFERROR(IF(E7&gt;=Tabulador!$D$3,Operador!E7+Operador!H7,Operador!E7),"")</f>
        <v>60.229230769230767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2247.7580769230767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5.5709999999999997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2855.9180769230766</v>
      </c>
    </row>
    <row r="8" spans="1:19" x14ac:dyDescent="0.2">
      <c r="A8" s="2" t="str">
        <f>IF('hora operarios'!A5=0,"",'hora operarios'!A5)</f>
        <v>14</v>
      </c>
      <c r="B8" s="2" t="str">
        <f>IFERROR(VLOOKUP(A8,'hora operarios'!$A$1:$F$92,4,FALSE),"")</f>
        <v>B</v>
      </c>
      <c r="C8" s="2" t="str">
        <f>IFERROR(VLOOKUP(A8,'hora operarios'!$A$1:$D$92,2,FALSE),"")</f>
        <v>LEONEL MARTINEZ GUERRERO</v>
      </c>
      <c r="D8" s="2" t="str">
        <f>IFERROR(VLOOKUP(Operador!A8,'hora operarios'!$A$1:$F$92,5,FALSE),"")</f>
        <v>12</v>
      </c>
      <c r="E8" s="3">
        <f>IFERROR(VLOOKUP(A8,'hora operarios'!$A$1:$F$92,6,FALSE),"")</f>
        <v>20.328461538461539</v>
      </c>
      <c r="F8" s="2">
        <f>IFERROR(VLOOKUP(G8,Tabulador!$B$27:$C$100,2,FALSE),"")</f>
        <v>1</v>
      </c>
      <c r="G8" s="2" t="str">
        <f>IFERROR(VLOOKUP(A8,'hora operarios'!$A$1:$F$92,3,FALSE),"")</f>
        <v>TECNICO</v>
      </c>
      <c r="H8" s="2">
        <f t="shared" si="0"/>
        <v>32.97</v>
      </c>
      <c r="I8" s="3">
        <f>IFERROR(IF(E8&gt;=Tabulador!$D$3,Operador!E8+Operador!H8,Operador!E8),"")</f>
        <v>53.298461538461538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2312.1378461538461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2.972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2920.297846153846</v>
      </c>
    </row>
    <row r="9" spans="1:19" x14ac:dyDescent="0.2">
      <c r="A9" s="2" t="str">
        <f>IF('hora operarios'!A6=0,"",'hora operarios'!A6)</f>
        <v>15</v>
      </c>
      <c r="B9" s="2" t="str">
        <f>IFERROR(VLOOKUP(A9,'hora operarios'!$A$1:$F$92,4,FALSE),"")</f>
        <v>AYUDANTE</v>
      </c>
      <c r="C9" s="2" t="str">
        <f>IFERROR(VLOOKUP(A9,'hora operarios'!$A$1:$D$92,2,FALSE),"")</f>
        <v>GUILLERMO REYEZ HURTADO</v>
      </c>
      <c r="D9" s="2">
        <f>IFERROR(VLOOKUP(Operador!A9,'hora operarios'!$A$1:$F$92,5,FALSE),"")</f>
        <v>0</v>
      </c>
      <c r="E9" s="3">
        <f>IFERROR(VLOOKUP(A9,'hora operarios'!$A$1:$F$92,6,FALSE),"")</f>
        <v>35.941538461538464</v>
      </c>
      <c r="F9" s="2">
        <f>IFERROR(VLOOKUP(G9,Tabulador!$B$27:$C$100,2,FALSE),"")</f>
        <v>4</v>
      </c>
      <c r="G9" s="2" t="str">
        <f>IFERROR(VLOOKUP(A9,'hora operarios'!$A$1:$F$92,3,FALSE),"")</f>
        <v>AYUDANTE</v>
      </c>
      <c r="H9" s="2">
        <f t="shared" si="0"/>
        <v>0</v>
      </c>
      <c r="I9" s="3">
        <f>IFERROR(IF(E9&gt;=Tabulador!$D$3,Operador!E9+Operador!H9,Operador!E9),"")</f>
        <v>35.941538461538464</v>
      </c>
      <c r="J9" s="4">
        <v>0</v>
      </c>
      <c r="K9" s="4">
        <v>0</v>
      </c>
      <c r="L9" s="4">
        <v>0</v>
      </c>
      <c r="M9" s="2">
        <f>IFERROR(VLOOKUP(F9,Tabulador!$A$3:$D$7,4,FALSE),"")</f>
        <v>0</v>
      </c>
      <c r="N9" s="3">
        <f>IFERROR(IF(I9&gt;M9,(I9-M9)*(VLOOKUP(B9,Tabulador!$A$11:$B$17,2,FALSE)),0),0)</f>
        <v>359.41538461538465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543.20000000000005</v>
      </c>
      <c r="S9" s="3">
        <f t="shared" si="2"/>
        <v>902.61538461538476</v>
      </c>
    </row>
    <row r="10" spans="1:19" x14ac:dyDescent="0.2">
      <c r="A10" s="2" t="str">
        <f>IF('hora operarios'!A7=0,"",'hora operarios'!A7)</f>
        <v>16</v>
      </c>
      <c r="B10" s="2" t="str">
        <f>IFERROR(VLOOKUP(A10,'hora operarios'!$A$1:$F$92,4,FALSE),"")</f>
        <v>C</v>
      </c>
      <c r="C10" s="2" t="str">
        <f>IFERROR(VLOOKUP(A10,'hora operarios'!$A$1:$D$92,2,FALSE),"")</f>
        <v>ALAVEZ LOPEZ INOCENCIO</v>
      </c>
      <c r="D10" s="2" t="str">
        <f>IFERROR(VLOOKUP(Operador!A10,'hora operarios'!$A$1:$F$92,5,FALSE),"")</f>
        <v>17</v>
      </c>
      <c r="E10" s="3">
        <f>IFERROR(VLOOKUP(A10,'hora operarios'!$A$1:$F$92,6,FALSE),"")</f>
        <v>17.283076923076923</v>
      </c>
      <c r="F10" s="2">
        <f>IFERROR(VLOOKUP(G10,Tabulador!$B$27:$C$100,2,FALSE),"")</f>
        <v>1</v>
      </c>
      <c r="G10" s="2" t="str">
        <f>IFERROR(VLOOKUP(A10,'hora operarios'!$A$1:$F$92,3,FALSE),"")</f>
        <v>TECNICO</v>
      </c>
      <c r="H10" s="2">
        <f t="shared" si="0"/>
        <v>100.27615384615383</v>
      </c>
      <c r="I10" s="3">
        <f>IFERROR(IF(E10&gt;=Tabulador!$D$3,Operador!E10+Operador!H10,Operador!E10),"")</f>
        <v>117.55923076923075</v>
      </c>
      <c r="J10" s="4">
        <v>0</v>
      </c>
      <c r="K10" s="4">
        <v>0</v>
      </c>
      <c r="L10" s="4">
        <v>0</v>
      </c>
      <c r="M10" s="2">
        <f>IFERROR(VLOOKUP(F10,Tabulador!$A$3:$D$7,4,FALSE),"")</f>
        <v>10</v>
      </c>
      <c r="N10" s="3">
        <f>IFERROR(IF(I10&gt;M10,(I10-M10)*(VLOOKUP(B10,Tabulador!$A$11:$B$17,2,FALSE)),0),0)</f>
        <v>4813.2755769230762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2.5990000000000002</v>
      </c>
      <c r="P10" s="2">
        <f t="shared" si="1"/>
        <v>0</v>
      </c>
      <c r="Q10" s="2">
        <f>IFERROR(VLOOKUP(F10,Tabulador!$A$3:$D$7,3,FALSE),"")</f>
        <v>608.16</v>
      </c>
      <c r="S10" s="3">
        <f t="shared" si="2"/>
        <v>5421.435576923076</v>
      </c>
    </row>
    <row r="11" spans="1:19" x14ac:dyDescent="0.2">
      <c r="A11" s="2" t="str">
        <f>IF('hora operarios'!A8=0,"",'hora operarios'!A8)</f>
        <v>17</v>
      </c>
      <c r="B11" s="2" t="str">
        <f>IFERROR(VLOOKUP(A11,'hora operarios'!$A$1:$F$92,4,FALSE),"")</f>
        <v>AYUDANTE</v>
      </c>
      <c r="C11" s="2" t="str">
        <f>IFERROR(VLOOKUP(A11,'hora operarios'!$A$1:$D$92,2,FALSE),"")</f>
        <v>MARCO ANTONIO SALDAÑA GARCIA</v>
      </c>
      <c r="D11" s="2">
        <f>IFERROR(VLOOKUP(Operador!A11,'hora operarios'!$A$1:$F$92,5,FALSE),"")</f>
        <v>0</v>
      </c>
      <c r="E11" s="3">
        <f>IFERROR(VLOOKUP(A11,'hora operarios'!$A$1:$F$92,6,FALSE),"")</f>
        <v>100.27615384615383</v>
      </c>
      <c r="F11" s="2">
        <f>IFERROR(VLOOKUP(G11,Tabulador!$B$27:$C$100,2,FALSE),"")</f>
        <v>4</v>
      </c>
      <c r="G11" s="2" t="str">
        <f>IFERROR(VLOOKUP(A11,'hora operarios'!$A$1:$F$92,3,FALSE),"")</f>
        <v>AYUDANTE</v>
      </c>
      <c r="H11" s="2">
        <f t="shared" si="0"/>
        <v>0</v>
      </c>
      <c r="I11" s="3">
        <f>IFERROR(IF(E11&gt;=Tabulador!$D$3,Operador!E11+Operador!H11,Operador!E11),"")</f>
        <v>100.27615384615383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1002.7615384615383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1545.9615384615383</v>
      </c>
    </row>
    <row r="12" spans="1:19" x14ac:dyDescent="0.2">
      <c r="A12" s="2" t="str">
        <f>IF('hora operarios'!A9=0,"",'hora operarios'!A9)</f>
        <v>18</v>
      </c>
      <c r="B12" s="2" t="str">
        <f>IFERROR(VLOOKUP(A12,'hora operarios'!$A$1:$F$92,4,FALSE),"")</f>
        <v>AYUDANTE</v>
      </c>
      <c r="C12" s="2" t="str">
        <f>IFERROR(VLOOKUP(A12,'hora operarios'!$A$1:$D$92,2,FALSE),"")</f>
        <v>MANUEL CASTAÑON TAVAREZ</v>
      </c>
      <c r="D12" s="2">
        <f>IFERROR(VLOOKUP(Operador!A12,'hora operarios'!$A$1:$F$92,5,FALSE),"")</f>
        <v>0</v>
      </c>
      <c r="E12" s="3">
        <f>IFERROR(VLOOKUP(A12,'hora operarios'!$A$1:$F$92,6,FALSE),"")</f>
        <v>57.5</v>
      </c>
      <c r="F12" s="2">
        <f>IFERROR(VLOOKUP(G12,Tabulador!$B$27:$C$100,2,FALSE),"")</f>
        <v>4</v>
      </c>
      <c r="G12" s="2" t="str">
        <f>IFERROR(VLOOKUP(A12,'hora operarios'!$A$1:$F$92,3,FALSE),"")</f>
        <v>AYUDANTE</v>
      </c>
      <c r="H12" s="2">
        <f t="shared" si="0"/>
        <v>0</v>
      </c>
      <c r="I12" s="3">
        <f>IFERROR(IF(E12&gt;=Tabulador!$D$3,Operador!E12+Operador!H12,Operador!E12),"")</f>
        <v>57.5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575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1118.2</v>
      </c>
    </row>
    <row r="13" spans="1:19" x14ac:dyDescent="0.2">
      <c r="A13" s="2" t="str">
        <f>IF('hora operarios'!A10=0,"",'hora operarios'!A10)</f>
        <v>19</v>
      </c>
      <c r="B13" s="2" t="str">
        <f>IFERROR(VLOOKUP(A13,'hora operarios'!$A$1:$F$92,4,FALSE),"")</f>
        <v>AYUDANTE</v>
      </c>
      <c r="C13" s="2" t="str">
        <f>IFERROR(VLOOKUP(A13,'hora operarios'!$A$1:$D$92,2,FALSE),"")</f>
        <v>JOSÉ DANIEL NUÑEZ DE JESUS</v>
      </c>
      <c r="D13" s="2">
        <f>IFERROR(VLOOKUP(Operador!A13,'hora operarios'!$A$1:$F$92,5,FALSE),"")</f>
        <v>0</v>
      </c>
      <c r="E13" s="3">
        <f>IFERROR(VLOOKUP(A13,'hora operarios'!$A$1:$F$92,6,FALSE),"")</f>
        <v>22.99307692307692</v>
      </c>
      <c r="F13" s="2">
        <f>IFERROR(VLOOKUP(G13,Tabulador!$B$27:$C$100,2,FALSE),"")</f>
        <v>4</v>
      </c>
      <c r="G13" s="2" t="str">
        <f>IFERROR(VLOOKUP(A13,'hora operarios'!$A$1:$F$92,3,FALSE),"")</f>
        <v>AYUDANTE</v>
      </c>
      <c r="H13" s="2">
        <f t="shared" si="0"/>
        <v>0</v>
      </c>
      <c r="I13" s="3">
        <f>IFERROR(IF(E13&gt;=Tabulador!$D$3,Operador!E13+Operador!H13,Operador!E13),"")</f>
        <v>22.99307692307692</v>
      </c>
      <c r="J13" s="4">
        <v>0</v>
      </c>
      <c r="K13" s="4">
        <v>0</v>
      </c>
      <c r="L13" s="4">
        <v>0</v>
      </c>
      <c r="M13" s="2">
        <f>IFERROR(VLOOKUP(F13,Tabulador!$A$3:$D$7,4,FALSE),"")</f>
        <v>0</v>
      </c>
      <c r="N13" s="3">
        <f>IFERROR(IF(I13&gt;M13,(I13-M13)*(VLOOKUP(B13,Tabulador!$A$11:$B$17,2,FALSE)),0),0)</f>
        <v>229.93076923076922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0</v>
      </c>
      <c r="P13" s="2">
        <f t="shared" si="1"/>
        <v>0</v>
      </c>
      <c r="Q13" s="2">
        <f>IFERROR(VLOOKUP(F13,Tabulador!$A$3:$D$7,3,FALSE),"")</f>
        <v>543.20000000000005</v>
      </c>
      <c r="S13" s="3">
        <f t="shared" si="2"/>
        <v>773.13076923076926</v>
      </c>
    </row>
    <row r="14" spans="1:19" x14ac:dyDescent="0.2">
      <c r="A14" s="2" t="str">
        <f>IF('hora operarios'!A11=0,"",'hora operarios'!A11)</f>
        <v>2</v>
      </c>
      <c r="B14" s="2" t="str">
        <f>IFERROR(VLOOKUP(A14,'hora operarios'!$A$1:$F$92,4,FALSE),"")</f>
        <v>AYUDANTE</v>
      </c>
      <c r="C14" s="2" t="str">
        <f>IFERROR(VLOOKUP(A14,'hora operarios'!$A$1:$D$92,2,FALSE),"")</f>
        <v>JOSE MANUEL RUIZ BARCENAS</v>
      </c>
      <c r="D14" s="2">
        <f>IFERROR(VLOOKUP(Operador!A14,'hora operarios'!$A$1:$F$92,5,FALSE),"")</f>
        <v>0</v>
      </c>
      <c r="E14" s="3">
        <f>IFERROR(VLOOKUP(A14,'hora operarios'!$A$1:$F$92,6,FALSE),"")</f>
        <v>0.45</v>
      </c>
      <c r="F14" s="2">
        <f>IFERROR(VLOOKUP(G14,Tabulador!$B$27:$C$100,2,FALSE),"")</f>
        <v>4</v>
      </c>
      <c r="G14" s="2" t="str">
        <f>IFERROR(VLOOKUP(A14,'hora operarios'!$A$1:$F$92,3,FALSE),"")</f>
        <v>AYUDANTE</v>
      </c>
      <c r="H14" s="2">
        <f t="shared" si="0"/>
        <v>0</v>
      </c>
      <c r="I14" s="3">
        <f>IFERROR(IF(E14&gt;=Tabulador!$D$3,Operador!E14+Operador!H14,Operador!E14),"")</f>
        <v>0.45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4.5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547.70000000000005</v>
      </c>
    </row>
    <row r="15" spans="1:19" x14ac:dyDescent="0.2">
      <c r="A15" s="2" t="str">
        <f>IF('hora operarios'!A12=0,"",'hora operarios'!A12)</f>
        <v>20</v>
      </c>
      <c r="B15" s="2" t="str">
        <f>IFERROR(VLOOKUP(A15,'hora operarios'!$A$1:$F$92,4,FALSE),"")</f>
        <v>A</v>
      </c>
      <c r="C15" s="2" t="str">
        <f>IFERROR(VLOOKUP(A15,'hora operarios'!$A$1:$D$92,2,FALSE),"")</f>
        <v>JOSE TOMAS OLVERA</v>
      </c>
      <c r="D15" s="2" t="str">
        <f>IFERROR(VLOOKUP(Operador!A15,'hora operarios'!$A$1:$F$92,5,FALSE),"")</f>
        <v>4</v>
      </c>
      <c r="E15" s="3">
        <f>IFERROR(VLOOKUP(A15,'hora operarios'!$A$1:$F$92,6,FALSE),"")</f>
        <v>13.283846153846152</v>
      </c>
      <c r="F15" s="2">
        <f>IFERROR(VLOOKUP(G15,Tabulador!$B$27:$C$100,2,FALSE),"")</f>
        <v>1</v>
      </c>
      <c r="G15" s="2" t="str">
        <f>IFERROR(VLOOKUP(A15,'hora operarios'!$A$1:$F$92,3,FALSE),"")</f>
        <v>TECNICO</v>
      </c>
      <c r="H15" s="2">
        <f t="shared" si="0"/>
        <v>19.03923076923077</v>
      </c>
      <c r="I15" s="3">
        <f>IFERROR(IF(E15&gt;=Tabulador!$D$3,Operador!E15+Operador!H15,Operador!E15),"")</f>
        <v>32.323076923076925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1461.7150769230773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2069.8750769230774</v>
      </c>
    </row>
    <row r="16" spans="1:19" x14ac:dyDescent="0.2">
      <c r="A16" s="2" t="str">
        <f>IF('hora operarios'!A13=0,"",'hora operarios'!A13)</f>
        <v>22</v>
      </c>
      <c r="B16" s="2" t="str">
        <f>IFERROR(VLOOKUP(A16,'hora operarios'!$A$1:$F$92,4,FALSE),"")</f>
        <v>AYUDANTE</v>
      </c>
      <c r="C16" s="2" t="str">
        <f>IFERROR(VLOOKUP(A16,'hora operarios'!$A$1:$D$92,2,FALSE),"")</f>
        <v>URIEL MATILDE SANTIAGO</v>
      </c>
      <c r="D16" s="2">
        <f>IFERROR(VLOOKUP(Operador!A16,'hora operarios'!$A$1:$F$92,5,FALSE),"")</f>
        <v>0</v>
      </c>
      <c r="E16" s="3">
        <f>IFERROR(VLOOKUP(A16,'hora operarios'!$A$1:$F$92,6,FALSE),"")</f>
        <v>75.745384615384623</v>
      </c>
      <c r="F16" s="2">
        <f>IFERROR(VLOOKUP(G16,Tabulador!$B$27:$C$100,2,FALSE),"")</f>
        <v>4</v>
      </c>
      <c r="G16" s="2" t="str">
        <f>IFERROR(VLOOKUP(A16,'hora operarios'!$A$1:$F$92,3,FALSE),"")</f>
        <v>AYUDANTE</v>
      </c>
      <c r="H16" s="2">
        <f t="shared" si="0"/>
        <v>0</v>
      </c>
      <c r="I16" s="3">
        <f>IFERROR(IF(E16&gt;=Tabulador!$D$3,Operador!E16+Operador!H16,Operador!E16),"")</f>
        <v>75.745384615384623</v>
      </c>
      <c r="J16" s="4">
        <v>0</v>
      </c>
      <c r="K16" s="4">
        <v>0</v>
      </c>
      <c r="L16" s="4">
        <v>0</v>
      </c>
      <c r="M16" s="2">
        <f>IFERROR(VLOOKUP(F16,Tabulador!$A$3:$D$7,4,FALSE),"")</f>
        <v>0</v>
      </c>
      <c r="N16" s="3">
        <f>IFERROR(IF(I16&gt;M16,(I16-M16)*(VLOOKUP(B16,Tabulador!$A$11:$B$17,2,FALSE)),0),0)</f>
        <v>757.45384615384626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0</v>
      </c>
      <c r="P16" s="2">
        <f t="shared" si="1"/>
        <v>0</v>
      </c>
      <c r="Q16" s="2">
        <f>IFERROR(VLOOKUP(F16,Tabulador!$A$3:$D$7,3,FALSE),"")</f>
        <v>543.20000000000005</v>
      </c>
      <c r="S16" s="3">
        <f t="shared" si="2"/>
        <v>1300.6538461538462</v>
      </c>
    </row>
    <row r="17" spans="1:19" x14ac:dyDescent="0.2">
      <c r="A17" s="2" t="str">
        <f>IF('hora operarios'!A14=0,"",'hora operarios'!A14)</f>
        <v>3</v>
      </c>
      <c r="B17" s="2" t="str">
        <f>IFERROR(VLOOKUP(A17,'hora operarios'!$A$1:$F$92,4,FALSE),"")</f>
        <v>A</v>
      </c>
      <c r="C17" s="2" t="str">
        <f>IFERROR(VLOOKUP(A17,'hora operarios'!$A$1:$D$92,2,FALSE),"")</f>
        <v>MARTIN VALDEZ</v>
      </c>
      <c r="D17" s="2" t="str">
        <f>IFERROR(VLOOKUP(Operador!A17,'hora operarios'!$A$1:$F$92,5,FALSE),"")</f>
        <v>15</v>
      </c>
      <c r="E17" s="3">
        <f>IFERROR(VLOOKUP(A17,'hora operarios'!$A$1:$F$92,6,FALSE),"")</f>
        <v>24.323846153846155</v>
      </c>
      <c r="F17" s="2">
        <f>IFERROR(VLOOKUP(G17,Tabulador!$B$27:$C$100,2,FALSE),"")</f>
        <v>1</v>
      </c>
      <c r="G17" s="2" t="str">
        <f>IFERROR(VLOOKUP(A17,'hora operarios'!$A$1:$F$92,3,FALSE),"")</f>
        <v>TECNICO</v>
      </c>
      <c r="H17" s="2">
        <f t="shared" si="0"/>
        <v>35.941538461538464</v>
      </c>
      <c r="I17" s="3">
        <f>IFERROR(IF(E17&gt;=Tabulador!$D$3,Operador!E17+Operador!H17,Operador!E17),"")</f>
        <v>60.265384615384619</v>
      </c>
      <c r="J17" s="4">
        <v>0</v>
      </c>
      <c r="K17" s="4">
        <v>0</v>
      </c>
      <c r="L17" s="4">
        <v>0</v>
      </c>
      <c r="M17" s="2">
        <f>IFERROR(VLOOKUP(F17,Tabulador!$A$3:$D$7,4,FALSE),"")</f>
        <v>10</v>
      </c>
      <c r="N17" s="3">
        <f>IFERROR(IF(I17&gt;M17,(I17-M17)*(VLOOKUP(B17,Tabulador!$A$11:$B$17,2,FALSE)),0),0)</f>
        <v>3291.3773846153849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3.714</v>
      </c>
      <c r="P17" s="2">
        <f t="shared" si="1"/>
        <v>0</v>
      </c>
      <c r="Q17" s="2">
        <f>IFERROR(VLOOKUP(F17,Tabulador!$A$3:$D$7,3,FALSE),"")</f>
        <v>608.16</v>
      </c>
      <c r="S17" s="3">
        <f t="shared" si="2"/>
        <v>3899.5373846153848</v>
      </c>
    </row>
    <row r="18" spans="1:19" x14ac:dyDescent="0.2">
      <c r="A18" s="2" t="str">
        <f>IF('hora operarios'!A15=0,"",'hora operarios'!A15)</f>
        <v>33</v>
      </c>
      <c r="B18" s="2" t="str">
        <f>IFERROR(VLOOKUP(A18,'hora operarios'!$A$1:$F$92,4,FALSE),"")</f>
        <v>B</v>
      </c>
      <c r="C18" s="2" t="str">
        <f>IFERROR(VLOOKUP(A18,'hora operarios'!$A$1:$D$92,2,FALSE),"")</f>
        <v>GREGORIO CANCINO</v>
      </c>
      <c r="D18" s="2">
        <f>IFERROR(VLOOKUP(Operador!A18,'hora operarios'!$A$1:$F$92,5,FALSE),"")</f>
        <v>0</v>
      </c>
      <c r="E18" s="3">
        <f>IFERROR(VLOOKUP(A18,'hora operarios'!$A$1:$F$92,6,FALSE),"")</f>
        <v>78</v>
      </c>
      <c r="F18" s="2">
        <f>IFERROR(VLOOKUP(G18,Tabulador!$B$27:$C$100,2,FALSE),"")</f>
        <v>3</v>
      </c>
      <c r="G18" s="2" t="str">
        <f>IFERROR(VLOOKUP(A18,'hora operarios'!$A$1:$F$92,3,FALSE),"")</f>
        <v>LAVADOR</v>
      </c>
      <c r="H18" s="2">
        <f t="shared" si="0"/>
        <v>0</v>
      </c>
      <c r="I18" s="3">
        <f>IFERROR(IF(E18&gt;=Tabulador!$D$3,Operador!E18+Operador!H18,Operador!E18),"")</f>
        <v>78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3524.4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3996.17</v>
      </c>
    </row>
    <row r="19" spans="1:19" x14ac:dyDescent="0.2">
      <c r="A19" s="2" t="str">
        <f>IF('hora operarios'!A16=0,"",'hora operarios'!A16)</f>
        <v>35</v>
      </c>
      <c r="B19" s="2" t="str">
        <f>IFERROR(VLOOKUP(A19,'hora operarios'!$A$1:$F$92,4,FALSE),"")</f>
        <v>B</v>
      </c>
      <c r="C19" s="2" t="str">
        <f>IFERROR(VLOOKUP(A19,'hora operarios'!$A$1:$D$92,2,FALSE),"")</f>
        <v>JOSE ADAN RIVERA GONZALEZ</v>
      </c>
      <c r="D19" s="2">
        <f>IFERROR(VLOOKUP(Operador!A19,'hora operarios'!$A$1:$F$92,5,FALSE),"")</f>
        <v>0</v>
      </c>
      <c r="E19" s="3">
        <f>IFERROR(VLOOKUP(A19,'hora operarios'!$A$1:$F$92,6,FALSE),"")</f>
        <v>42</v>
      </c>
      <c r="F19" s="2">
        <f>IFERROR(VLOOKUP(G19,Tabulador!$B$27:$C$100,2,FALSE),"")</f>
        <v>3</v>
      </c>
      <c r="G19" s="2" t="str">
        <f>IFERROR(VLOOKUP(A19,'hora operarios'!$A$1:$F$92,3,FALSE),"")</f>
        <v>LAVADOR</v>
      </c>
      <c r="H19" s="2">
        <f t="shared" si="0"/>
        <v>0</v>
      </c>
      <c r="I19" s="3">
        <f>IFERROR(IF(E19&gt;=Tabulador!$D$3,Operador!E19+Operador!H19,Operador!E19),"")</f>
        <v>42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1602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471.77</v>
      </c>
      <c r="S19" s="3">
        <f t="shared" si="2"/>
        <v>2073.77</v>
      </c>
    </row>
    <row r="20" spans="1:19" x14ac:dyDescent="0.2">
      <c r="A20" s="2" t="str">
        <f>IF('hora operarios'!A17=0,"",'hora operarios'!A17)</f>
        <v>36</v>
      </c>
      <c r="B20" s="2" t="str">
        <f>IFERROR(VLOOKUP(A20,'hora operarios'!$A$1:$F$92,4,FALSE),"")</f>
        <v>B</v>
      </c>
      <c r="C20" s="2" t="str">
        <f>IFERROR(VLOOKUP(A20,'hora operarios'!$A$1:$D$92,2,FALSE),"")</f>
        <v>LUIS ANGEL OLVERA SOTO</v>
      </c>
      <c r="D20" s="2">
        <f>IFERROR(VLOOKUP(Operador!A20,'hora operarios'!$A$1:$F$92,5,FALSE),"")</f>
        <v>0</v>
      </c>
      <c r="E20" s="3">
        <f>IFERROR(VLOOKUP(A20,'hora operarios'!$A$1:$F$92,6,FALSE),"")</f>
        <v>105</v>
      </c>
      <c r="F20" s="2">
        <f>IFERROR(VLOOKUP(G20,Tabulador!$B$27:$C$100,2,FALSE),"")</f>
        <v>3</v>
      </c>
      <c r="G20" s="2" t="str">
        <f>IFERROR(VLOOKUP(A20,'hora operarios'!$A$1:$F$92,3,FALSE),"")</f>
        <v>LAVADOR</v>
      </c>
      <c r="H20" s="2">
        <f t="shared" si="0"/>
        <v>0</v>
      </c>
      <c r="I20" s="3">
        <f>IFERROR(IF(E20&gt;=Tabulador!$D$3,Operador!E20+Operador!H20,Operador!E20),"")</f>
        <v>105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4966.2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471.77</v>
      </c>
      <c r="S20" s="3">
        <f t="shared" si="2"/>
        <v>5437.9699999999993</v>
      </c>
    </row>
    <row r="21" spans="1:19" x14ac:dyDescent="0.2">
      <c r="A21" s="2" t="str">
        <f>IF('hora operarios'!A18=0,"",'hora operarios'!A18)</f>
        <v>37</v>
      </c>
      <c r="B21" s="2" t="str">
        <f>IFERROR(VLOOKUP(A21,'hora operarios'!$A$1:$F$92,4,FALSE),"")</f>
        <v>B</v>
      </c>
      <c r="C21" s="2" t="str">
        <f>IFERROR(VLOOKUP(A21,'hora operarios'!$A$1:$D$92,2,FALSE),"")</f>
        <v>ISMAEL VEGA RIVERA</v>
      </c>
      <c r="D21" s="2">
        <f>IFERROR(VLOOKUP(Operador!A21,'hora operarios'!$A$1:$F$92,5,FALSE),"")</f>
        <v>0</v>
      </c>
      <c r="E21" s="3">
        <f>IFERROR(VLOOKUP(A21,'hora operarios'!$A$1:$F$92,6,FALSE),"")</f>
        <v>41.15</v>
      </c>
      <c r="F21" s="2">
        <f>IFERROR(VLOOKUP(G21,Tabulador!$B$27:$C$100,2,FALSE),"")</f>
        <v>2</v>
      </c>
      <c r="G21" s="2" t="str">
        <f>IFERROR(VLOOKUP(A21,'hora operarios'!$A$1:$F$92,3,FALSE),"")</f>
        <v>HOJALATERO</v>
      </c>
      <c r="H21" s="2">
        <f t="shared" si="0"/>
        <v>0</v>
      </c>
      <c r="I21" s="3">
        <f>IFERROR(IF(E21&gt;=Tabulador!$D$3,Operador!E21+Operador!H21,Operador!E21),"")</f>
        <v>41.15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1556.61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2295.84</v>
      </c>
    </row>
    <row r="22" spans="1:19" x14ac:dyDescent="0.2">
      <c r="A22" s="2" t="str">
        <f>IF('hora operarios'!A19=0,"",'hora operarios'!A19)</f>
        <v>38</v>
      </c>
      <c r="B22" s="2" t="str">
        <f>IFERROR(VLOOKUP(A22,'hora operarios'!$A$1:$F$92,4,FALSE),"")</f>
        <v>B</v>
      </c>
      <c r="C22" s="2" t="str">
        <f>IFERROR(VLOOKUP(A22,'hora operarios'!$A$1:$D$92,2,FALSE),"")</f>
        <v>RACIEL IVÁN BLANCO SALOMÓN</v>
      </c>
      <c r="D22" s="2">
        <f>IFERROR(VLOOKUP(Operador!A22,'hora operarios'!$A$1:$F$92,5,FALSE),"")</f>
        <v>0</v>
      </c>
      <c r="E22" s="3">
        <f>IFERROR(VLOOKUP(A22,'hora operarios'!$A$1:$F$92,6,FALSE),"")</f>
        <v>42.9</v>
      </c>
      <c r="F22" s="2">
        <f>IFERROR(VLOOKUP(G22,Tabulador!$B$27:$C$100,2,FALSE),"")</f>
        <v>2</v>
      </c>
      <c r="G22" s="2" t="str">
        <f>IFERROR(VLOOKUP(A22,'hora operarios'!$A$1:$F$92,3,FALSE),"")</f>
        <v>HOJALATERO</v>
      </c>
      <c r="H22" s="2">
        <f t="shared" si="0"/>
        <v>0</v>
      </c>
      <c r="I22" s="3">
        <f>IFERROR(IF(E22&gt;=Tabulador!$D$3,Operador!E22+Operador!H22,Operador!E22),"")</f>
        <v>42.9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1650.06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2389.29</v>
      </c>
    </row>
    <row r="23" spans="1:19" x14ac:dyDescent="0.2">
      <c r="A23" s="2" t="str">
        <f>IF('hora operarios'!A20=0,"",'hora operarios'!A20)</f>
        <v>4</v>
      </c>
      <c r="B23" s="2" t="str">
        <f>IFERROR(VLOOKUP(A23,'hora operarios'!$A$1:$F$92,4,FALSE),"")</f>
        <v>C</v>
      </c>
      <c r="C23" s="2" t="str">
        <f>IFERROR(VLOOKUP(A23,'hora operarios'!$A$1:$D$92,2,FALSE),"")</f>
        <v>ERIC LÓPEZ MIRELES</v>
      </c>
      <c r="D23" s="2">
        <f>IFERROR(VLOOKUP(Operador!A23,'hora operarios'!$A$1:$F$92,5,FALSE),"")</f>
        <v>0</v>
      </c>
      <c r="E23" s="3">
        <f>IFERROR(VLOOKUP(A23,'hora operarios'!$A$1:$F$92,6,FALSE),"")</f>
        <v>19.03923076923077</v>
      </c>
      <c r="F23" s="2">
        <f>IFERROR(VLOOKUP(G23,Tabulador!$B$27:$C$100,2,FALSE),"")</f>
        <v>1</v>
      </c>
      <c r="G23" s="2" t="str">
        <f>IFERROR(VLOOKUP(A23,'hora operarios'!$A$1:$F$92,3,FALSE),"")</f>
        <v>TECNICO</v>
      </c>
      <c r="H23" s="2">
        <f t="shared" si="0"/>
        <v>0</v>
      </c>
      <c r="I23" s="3">
        <f>IFERROR(IF(E23&gt;=Tabulador!$D$3,Operador!E23+Operador!H23,Operador!E23),"")</f>
        <v>19.03923076923077</v>
      </c>
      <c r="J23" s="4">
        <v>0</v>
      </c>
      <c r="K23" s="4">
        <v>0</v>
      </c>
      <c r="L23" s="4">
        <v>0</v>
      </c>
      <c r="M23" s="2">
        <f>IFERROR(VLOOKUP(F23,Tabulador!$A$3:$D$7,4,FALSE),"")</f>
        <v>10</v>
      </c>
      <c r="N23" s="3">
        <f>IFERROR(IF(I23&gt;M23,(I23-M23)*(VLOOKUP(B23,Tabulador!$A$11:$B$17,2,FALSE)),0),0)</f>
        <v>404.50557692307694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2.5990000000000002</v>
      </c>
      <c r="P23" s="2">
        <f t="shared" si="1"/>
        <v>0</v>
      </c>
      <c r="Q23" s="2">
        <f>IFERROR(VLOOKUP(F23,Tabulador!$A$3:$D$7,3,FALSE),"")</f>
        <v>608.16</v>
      </c>
      <c r="S23" s="3">
        <f t="shared" si="2"/>
        <v>1012.665576923077</v>
      </c>
    </row>
    <row r="24" spans="1:19" x14ac:dyDescent="0.2">
      <c r="A24" s="2" t="str">
        <f>IF('hora operarios'!A21=0,"",'hora operarios'!A21)</f>
        <v>40</v>
      </c>
      <c r="B24" s="2" t="str">
        <f>IFERROR(VLOOKUP(A24,'hora operarios'!$A$1:$F$92,4,FALSE),"")</f>
        <v>B</v>
      </c>
      <c r="C24" s="2" t="str">
        <f>IFERROR(VLOOKUP(A24,'hora operarios'!$A$1:$D$92,2,FALSE),"")</f>
        <v>FONSECA GUILLEN JOSE FELIPE</v>
      </c>
      <c r="D24" s="2" t="str">
        <f>IFERROR(VLOOKUP(Operador!A24,'hora operarios'!$A$1:$F$92,5,FALSE),"")</f>
        <v>18</v>
      </c>
      <c r="E24" s="3">
        <f>IFERROR(VLOOKUP(A24,'hora operarios'!$A$1:$F$92,6,FALSE),"")</f>
        <v>20.7</v>
      </c>
      <c r="F24" s="2">
        <f>IFERROR(VLOOKUP(G24,Tabulador!$B$27:$C$100,2,FALSE),"")</f>
        <v>1</v>
      </c>
      <c r="G24" s="2" t="str">
        <f>IFERROR(VLOOKUP(A24,'hora operarios'!$A$1:$F$92,3,FALSE),"")</f>
        <v>TECNICO</v>
      </c>
      <c r="H24" s="2">
        <f t="shared" si="0"/>
        <v>57.5</v>
      </c>
      <c r="I24" s="3">
        <f>IFERROR(IF(E24&gt;=Tabulador!$D$3,Operador!E24+Operador!H24,Operador!E24),"")</f>
        <v>78.2</v>
      </c>
      <c r="J24" s="4">
        <v>0</v>
      </c>
      <c r="K24" s="4">
        <v>0</v>
      </c>
      <c r="L24" s="4">
        <v>0</v>
      </c>
      <c r="M24" s="2">
        <f>IFERROR(VLOOKUP(F24,Tabulador!$A$3:$D$7,4,FALSE),"")</f>
        <v>10</v>
      </c>
      <c r="N24" s="3">
        <f>IFERROR(IF(I24&gt;M24,(I24-M24)*(VLOOKUP(B24,Tabulador!$A$11:$B$17,2,FALSE)),0),0)</f>
        <v>3641.88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2.972</v>
      </c>
      <c r="P24" s="2">
        <f t="shared" si="1"/>
        <v>0</v>
      </c>
      <c r="Q24" s="2">
        <f>IFERROR(VLOOKUP(F24,Tabulador!$A$3:$D$7,3,FALSE),"")</f>
        <v>608.16</v>
      </c>
      <c r="S24" s="3">
        <f t="shared" si="2"/>
        <v>4250.04</v>
      </c>
    </row>
    <row r="25" spans="1:19" x14ac:dyDescent="0.2">
      <c r="A25" s="2" t="str">
        <f>IF('hora operarios'!A22=0,"",'hora operarios'!A22)</f>
        <v>43</v>
      </c>
      <c r="B25" s="2" t="str">
        <f>IFERROR(VLOOKUP(A25,'hora operarios'!$A$1:$F$92,4,FALSE),"")</f>
        <v>C</v>
      </c>
      <c r="C25" s="2" t="str">
        <f>IFERROR(VLOOKUP(A25,'hora operarios'!$A$1:$D$92,2,FALSE),"")</f>
        <v>MARIO ALBERTO RESENDIZ ECHEVER</v>
      </c>
      <c r="D25" s="2" t="str">
        <f>IFERROR(VLOOKUP(Operador!A25,'hora operarios'!$A$1:$F$92,5,FALSE),"")</f>
        <v>5</v>
      </c>
      <c r="E25" s="3">
        <f>IFERROR(VLOOKUP(A25,'hora operarios'!$A$1:$F$92,6,FALSE),"")</f>
        <v>40.388461538461542</v>
      </c>
      <c r="F25" s="2">
        <f>IFERROR(VLOOKUP(G25,Tabulador!$B$27:$C$100,2,FALSE),"")</f>
        <v>1</v>
      </c>
      <c r="G25" s="2" t="str">
        <f>IFERROR(VLOOKUP(A25,'hora operarios'!$A$1:$F$92,3,FALSE),"")</f>
        <v>TECNICO</v>
      </c>
      <c r="H25" s="2">
        <f t="shared" si="0"/>
        <v>53.636923076923097</v>
      </c>
      <c r="I25" s="3">
        <f>IFERROR(IF(E25&gt;=Tabulador!$D$3,Operador!E25+Operador!H25,Operador!E25),"")</f>
        <v>94.025384615384638</v>
      </c>
      <c r="J25" s="4">
        <v>0</v>
      </c>
      <c r="K25" s="4">
        <v>0</v>
      </c>
      <c r="L25" s="4">
        <v>0</v>
      </c>
      <c r="M25" s="2">
        <f>IFERROR(VLOOKUP(F25,Tabulador!$A$3:$D$7,4,FALSE),"")</f>
        <v>10</v>
      </c>
      <c r="N25" s="3">
        <f>IFERROR(IF(I25&gt;M25,(I25-M25)*(VLOOKUP(B25,Tabulador!$A$11:$B$17,2,FALSE)),0),0)</f>
        <v>3760.1359615384627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5.5709999999999997</v>
      </c>
      <c r="P25" s="2">
        <f t="shared" si="1"/>
        <v>0</v>
      </c>
      <c r="Q25" s="2">
        <f>IFERROR(VLOOKUP(F25,Tabulador!$A$3:$D$7,3,FALSE),"")</f>
        <v>608.16</v>
      </c>
      <c r="S25" s="3">
        <f t="shared" si="2"/>
        <v>4368.2959615384625</v>
      </c>
    </row>
    <row r="26" spans="1:19" x14ac:dyDescent="0.2">
      <c r="A26" s="2" t="str">
        <f>IF('hora operarios'!A23=0,"",'hora operarios'!A23)</f>
        <v>44</v>
      </c>
      <c r="B26" s="2" t="str">
        <f>IFERROR(VLOOKUP(A26,'hora operarios'!$A$1:$F$92,4,FALSE),"")</f>
        <v>B</v>
      </c>
      <c r="C26" s="2" t="str">
        <f>IFERROR(VLOOKUP(A26,'hora operarios'!$A$1:$D$92,2,FALSE),"")</f>
        <v>CARLOS ARMENTA LUJANO</v>
      </c>
      <c r="D26" s="2">
        <f>IFERROR(VLOOKUP(Operador!A26,'hora operarios'!$A$1:$F$92,5,FALSE),"")</f>
        <v>0</v>
      </c>
      <c r="E26" s="3">
        <f>IFERROR(VLOOKUP(A26,'hora operarios'!$A$1:$F$92,6,FALSE),"")</f>
        <v>29.7</v>
      </c>
      <c r="F26" s="2">
        <f>IFERROR(VLOOKUP(G26,Tabulador!$B$27:$C$100,2,FALSE),"")</f>
        <v>3</v>
      </c>
      <c r="G26" s="2" t="str">
        <f>IFERROR(VLOOKUP(A26,'hora operarios'!$A$1:$F$92,3,FALSE),"")</f>
        <v>LAVADOR</v>
      </c>
      <c r="H26" s="2">
        <f t="shared" si="0"/>
        <v>0</v>
      </c>
      <c r="I26" s="3">
        <f>IFERROR(IF(E26&gt;=Tabulador!$D$3,Operador!E26+Operador!H26,Operador!E26),"")</f>
        <v>29.7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945.18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2.972</v>
      </c>
      <c r="P26" s="2">
        <f t="shared" si="1"/>
        <v>0</v>
      </c>
      <c r="Q26" s="2">
        <f>IFERROR(VLOOKUP(F26,Tabulador!$A$3:$D$7,3,FALSE),"")</f>
        <v>471.77</v>
      </c>
      <c r="S26" s="3">
        <f t="shared" si="2"/>
        <v>1416.9499999999998</v>
      </c>
    </row>
    <row r="27" spans="1:19" x14ac:dyDescent="0.2">
      <c r="A27" s="2" t="str">
        <f>IF('hora operarios'!A24=0,"",'hora operarios'!A24)</f>
        <v>45</v>
      </c>
      <c r="B27" s="2" t="str">
        <f>IFERROR(VLOOKUP(A27,'hora operarios'!$A$1:$F$92,4,FALSE),"")</f>
        <v>B</v>
      </c>
      <c r="C27" s="2" t="str">
        <f>IFERROR(VLOOKUP(A27,'hora operarios'!$A$1:$D$92,2,FALSE),"")</f>
        <v>EDGAR SAMUEL HERNANDEZ SILVA</v>
      </c>
      <c r="D27" s="2">
        <f>IFERROR(VLOOKUP(Operador!A27,'hora operarios'!$A$1:$F$92,5,FALSE),"")</f>
        <v>0</v>
      </c>
      <c r="E27" s="3">
        <f>IFERROR(VLOOKUP(A27,'hora operarios'!$A$1:$F$92,6,FALSE),"")</f>
        <v>48.37</v>
      </c>
      <c r="F27" s="2">
        <f>IFERROR(VLOOKUP(G27,Tabulador!$B$27:$C$100,2,FALSE),"")</f>
        <v>2</v>
      </c>
      <c r="G27" s="2" t="str">
        <f>IFERROR(VLOOKUP(A27,'hora operarios'!$A$1:$F$92,3,FALSE),"")</f>
        <v>HOJALATERO</v>
      </c>
      <c r="H27" s="2">
        <f t="shared" si="0"/>
        <v>0</v>
      </c>
      <c r="I27" s="3">
        <f>IFERROR(IF(E27&gt;=Tabulador!$D$3,Operador!E27+Operador!H27,Operador!E27),"")</f>
        <v>48.37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1942.1579999999999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2681.3879999999999</v>
      </c>
    </row>
    <row r="28" spans="1:19" x14ac:dyDescent="0.2">
      <c r="A28" s="2" t="str">
        <f>IF('hora operarios'!A25=0,"",'hora operarios'!A25)</f>
        <v>47</v>
      </c>
      <c r="B28" s="2" t="str">
        <f>IFERROR(VLOOKUP(A28,'hora operarios'!$A$1:$F$92,4,FALSE),"")</f>
        <v>C</v>
      </c>
      <c r="C28" s="2" t="str">
        <f>IFERROR(VLOOKUP(A28,'hora operarios'!$A$1:$D$92,2,FALSE),"")</f>
        <v>FERNANDO ENRIQUEZ RUBIO</v>
      </c>
      <c r="D28" s="2" t="str">
        <f>IFERROR(VLOOKUP(Operador!A28,'hora operarios'!$A$1:$F$92,5,FALSE),"")</f>
        <v>19</v>
      </c>
      <c r="E28" s="3">
        <f>IFERROR(VLOOKUP(A28,'hora operarios'!$A$1:$F$92,6,FALSE),"")</f>
        <v>16.439999999999998</v>
      </c>
      <c r="F28" s="2">
        <f>IFERROR(VLOOKUP(G28,Tabulador!$B$27:$C$100,2,FALSE),"")</f>
        <v>1</v>
      </c>
      <c r="G28" s="2" t="str">
        <f>IFERROR(VLOOKUP(A28,'hora operarios'!$A$1:$F$92,3,FALSE),"")</f>
        <v>TECNICO</v>
      </c>
      <c r="H28" s="2">
        <f t="shared" si="0"/>
        <v>22.99307692307692</v>
      </c>
      <c r="I28" s="3">
        <f>IFERROR(IF(E28&gt;=Tabulador!$D$3,Operador!E28+Operador!H28,Operador!E28),"")</f>
        <v>39.433076923076918</v>
      </c>
      <c r="J28" s="4">
        <v>0</v>
      </c>
      <c r="K28" s="4">
        <v>0</v>
      </c>
      <c r="L28" s="4">
        <v>0</v>
      </c>
      <c r="M28" s="2">
        <f>IFERROR(VLOOKUP(F28,Tabulador!$A$3:$D$7,4,FALSE),"")</f>
        <v>10</v>
      </c>
      <c r="N28" s="3">
        <f>IFERROR(IF(I28&gt;M28,(I28-M28)*(VLOOKUP(B28,Tabulador!$A$11:$B$17,2,FALSE)),0),0)</f>
        <v>1317.1301923076921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2.5990000000000002</v>
      </c>
      <c r="P28" s="2">
        <f t="shared" si="1"/>
        <v>0</v>
      </c>
      <c r="Q28" s="2">
        <f>IFERROR(VLOOKUP(F28,Tabulador!$A$3:$D$7,3,FALSE),"")</f>
        <v>608.16</v>
      </c>
      <c r="S28" s="3">
        <f t="shared" si="2"/>
        <v>1925.290192307692</v>
      </c>
    </row>
    <row r="29" spans="1:19" x14ac:dyDescent="0.2">
      <c r="A29" s="2" t="str">
        <f>IF('hora operarios'!A26=0,"",'hora operarios'!A26)</f>
        <v>48</v>
      </c>
      <c r="B29" s="2" t="str">
        <f>IFERROR(VLOOKUP(A29,'hora operarios'!$A$1:$F$92,4,FALSE),"")</f>
        <v>A</v>
      </c>
      <c r="C29" s="2" t="str">
        <f>IFERROR(VLOOKUP(A29,'hora operarios'!$A$1:$D$92,2,FALSE),"")</f>
        <v>MARCOS SAMUEL RAMIREZ BAUTISTA</v>
      </c>
      <c r="D29" s="2">
        <f>IFERROR(VLOOKUP(Operador!A29,'hora operarios'!$A$1:$F$92,5,FALSE),"")</f>
        <v>0</v>
      </c>
      <c r="E29" s="3">
        <f>IFERROR(VLOOKUP(A29,'hora operarios'!$A$1:$F$92,6,FALSE),"")</f>
        <v>46.98</v>
      </c>
      <c r="F29" s="2">
        <f>IFERROR(VLOOKUP(G29,Tabulador!$B$27:$C$100,2,FALSE),"")</f>
        <v>2</v>
      </c>
      <c r="G29" s="2" t="str">
        <f>IFERROR(VLOOKUP(A29,'hora operarios'!$A$1:$F$92,3,FALSE),"")</f>
        <v>HOJALATERO</v>
      </c>
      <c r="H29" s="2">
        <f t="shared" si="0"/>
        <v>0</v>
      </c>
      <c r="I29" s="3">
        <f>IFERROR(IF(E29&gt;=Tabulador!$D$3,Operador!E29+Operador!H29,Operador!E29),"")</f>
        <v>46.98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2290.4904000000001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3029.7204000000002</v>
      </c>
    </row>
    <row r="30" spans="1:19" x14ac:dyDescent="0.2">
      <c r="A30" s="2" t="str">
        <f>IF('hora operarios'!A27=0,"",'hora operarios'!A27)</f>
        <v>5</v>
      </c>
      <c r="B30" s="2" t="str">
        <f>IFERROR(VLOOKUP(A30,'hora operarios'!$A$1:$F$92,4,FALSE),"")</f>
        <v>AYUDANTE</v>
      </c>
      <c r="C30" s="2" t="str">
        <f>IFERROR(VLOOKUP(A30,'hora operarios'!$A$1:$D$92,2,FALSE),"")</f>
        <v>JOSE ANTONIO MONTES DE OCA</v>
      </c>
      <c r="D30" s="2">
        <f>IFERROR(VLOOKUP(Operador!A30,'hora operarios'!$A$1:$F$92,5,FALSE),"")</f>
        <v>0</v>
      </c>
      <c r="E30" s="3">
        <f>IFERROR(VLOOKUP(A30,'hora operarios'!$A$1:$F$92,6,FALSE),"")</f>
        <v>53.636923076923097</v>
      </c>
      <c r="F30" s="2">
        <f>IFERROR(VLOOKUP(G30,Tabulador!$B$27:$C$100,2,FALSE),"")</f>
        <v>4</v>
      </c>
      <c r="G30" s="2" t="str">
        <f>IFERROR(VLOOKUP(A30,'hora operarios'!$A$1:$F$92,3,FALSE),"")</f>
        <v>AYUDANTE</v>
      </c>
      <c r="H30" s="2">
        <f t="shared" si="0"/>
        <v>0</v>
      </c>
      <c r="I30" s="3">
        <f>IFERROR(IF(E30&gt;=Tabulador!$D$3,Operador!E30+Operador!H30,Operador!E30),"")</f>
        <v>53.636923076923097</v>
      </c>
      <c r="J30" s="4">
        <v>0</v>
      </c>
      <c r="K30" s="4">
        <v>0</v>
      </c>
      <c r="L30" s="4">
        <v>0</v>
      </c>
      <c r="M30" s="2">
        <f>IFERROR(VLOOKUP(F30,Tabulador!$A$3:$D$7,4,FALSE),"")</f>
        <v>0</v>
      </c>
      <c r="N30" s="3">
        <f>IFERROR(IF(I30&gt;M30,(I30-M30)*(VLOOKUP(B30,Tabulador!$A$11:$B$17,2,FALSE)),0),0)</f>
        <v>536.36923076923097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>
        <f>IFERROR(VLOOKUP(F30,Tabulador!$A$3:$D$7,3,FALSE),"")</f>
        <v>543.20000000000005</v>
      </c>
      <c r="S30" s="3">
        <f t="shared" si="2"/>
        <v>1079.5692307692311</v>
      </c>
    </row>
    <row r="31" spans="1:19" x14ac:dyDescent="0.2">
      <c r="A31" s="2" t="str">
        <f>IF('hora operarios'!A28=0,"",'hora operarios'!A28)</f>
        <v>50</v>
      </c>
      <c r="B31" s="2" t="str">
        <f>IFERROR(VLOOKUP(A31,'hora operarios'!$A$1:$F$92,4,FALSE),"")</f>
        <v>A</v>
      </c>
      <c r="C31" s="2" t="str">
        <f>IFERROR(VLOOKUP(A31,'hora operarios'!$A$1:$D$92,2,FALSE),"")</f>
        <v>DANIEL TELLEZ GAYTAN</v>
      </c>
      <c r="D31" s="2">
        <f>IFERROR(VLOOKUP(Operador!A31,'hora operarios'!$A$1:$F$92,5,FALSE),"")</f>
        <v>0</v>
      </c>
      <c r="E31" s="3">
        <f>IFERROR(VLOOKUP(A31,'hora operarios'!$A$1:$F$92,6,FALSE),"")</f>
        <v>44.26</v>
      </c>
      <c r="F31" s="2">
        <f>IFERROR(VLOOKUP(G31,Tabulador!$B$27:$C$100,2,FALSE),"")</f>
        <v>2</v>
      </c>
      <c r="G31" s="2" t="str">
        <f>IFERROR(VLOOKUP(A31,'hora operarios'!$A$1:$F$92,3,FALSE),"")</f>
        <v>HOJALATERO</v>
      </c>
      <c r="H31" s="2">
        <f t="shared" si="0"/>
        <v>0</v>
      </c>
      <c r="I31" s="3">
        <f>IFERROR(IF(E31&gt;=Tabulador!$D$3,Operador!E31+Operador!H31,Operador!E31),"")</f>
        <v>44.26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2112.3847999999998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13.099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2851.6147999999998</v>
      </c>
    </row>
    <row r="32" spans="1:19" x14ac:dyDescent="0.2">
      <c r="A32" s="2" t="str">
        <f>IF('hora operarios'!A29=0,"",'hora operarios'!A29)</f>
        <v>51</v>
      </c>
      <c r="B32" s="2" t="str">
        <f>IFERROR(VLOOKUP(A32,'hora operarios'!$A$1:$F$92,4,FALSE),"")</f>
        <v>B</v>
      </c>
      <c r="C32" s="2" t="str">
        <f>IFERROR(VLOOKUP(A32,'hora operarios'!$A$1:$D$92,2,FALSE),"")</f>
        <v>FREDY SANCHEZ RODRIGUEZ</v>
      </c>
      <c r="D32" s="2">
        <f>IFERROR(VLOOKUP(Operador!A32,'hora operarios'!$A$1:$F$92,5,FALSE),"")</f>
        <v>0</v>
      </c>
      <c r="E32" s="3">
        <f>IFERROR(VLOOKUP(A32,'hora operarios'!$A$1:$F$92,6,FALSE),"")</f>
        <v>41.12</v>
      </c>
      <c r="F32" s="2">
        <f>IFERROR(VLOOKUP(G32,Tabulador!$B$27:$C$100,2,FALSE),"")</f>
        <v>2</v>
      </c>
      <c r="G32" s="2" t="str">
        <f>IFERROR(VLOOKUP(A32,'hora operarios'!$A$1:$F$92,3,FALSE),"")</f>
        <v>HOJALATERO</v>
      </c>
      <c r="H32" s="2">
        <f t="shared" si="0"/>
        <v>0</v>
      </c>
      <c r="I32" s="3">
        <f>IFERROR(IF(E32&gt;=Tabulador!$D$3,Operador!E32+Operador!H32,Operador!E32),"")</f>
        <v>41.12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1555.0079999999998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7.4279999999999999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2294.2379999999998</v>
      </c>
    </row>
    <row r="33" spans="1:19" x14ac:dyDescent="0.2">
      <c r="A33" s="2" t="str">
        <f>IF('hora operarios'!A30=0,"",'hora operarios'!A30)</f>
        <v>54</v>
      </c>
      <c r="B33" s="2" t="str">
        <f>IFERROR(VLOOKUP(A33,'hora operarios'!$A$1:$F$92,4,FALSE),"")</f>
        <v>B</v>
      </c>
      <c r="C33" s="2" t="str">
        <f>IFERROR(VLOOKUP(A33,'hora operarios'!$A$1:$D$92,2,FALSE),"")</f>
        <v>EFRÉN AGUSTIN SUÁRES LUNA</v>
      </c>
      <c r="D33" s="2">
        <f>IFERROR(VLOOKUP(Operador!A33,'hora operarios'!$A$1:$F$92,5,FALSE),"")</f>
        <v>0</v>
      </c>
      <c r="E33" s="3">
        <f>IFERROR(VLOOKUP(A33,'hora operarios'!$A$1:$F$92,6,FALSE),"")</f>
        <v>37.25</v>
      </c>
      <c r="F33" s="2">
        <f>IFERROR(VLOOKUP(G33,Tabulador!$B$27:$C$100,2,FALSE),"")</f>
        <v>2</v>
      </c>
      <c r="G33" s="2" t="str">
        <f>IFERROR(VLOOKUP(A33,'hora operarios'!$A$1:$F$92,3,FALSE),"")</f>
        <v>HOJALATERO</v>
      </c>
      <c r="H33" s="2">
        <f t="shared" si="0"/>
        <v>0</v>
      </c>
      <c r="I33" s="3">
        <f>IFERROR(IF(E33&gt;=Tabulador!$D$3,Operador!E33+Operador!H33,Operador!E33),"")</f>
        <v>37.25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1348.35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5.5709999999999997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2087.58</v>
      </c>
    </row>
    <row r="34" spans="1:19" x14ac:dyDescent="0.2">
      <c r="A34" s="2" t="str">
        <f>IF('hora operarios'!A31=0,"",'hora operarios'!A31)</f>
        <v>55</v>
      </c>
      <c r="B34" s="2" t="str">
        <f>IFERROR(VLOOKUP(A34,'hora operarios'!$A$1:$F$92,4,FALSE),"")</f>
        <v>A</v>
      </c>
      <c r="C34" s="2" t="str">
        <f>IFERROR(VLOOKUP(A34,'hora operarios'!$A$1:$D$92,2,FALSE),"")</f>
        <v>GERMAN CORTEZ HERNANDEZ</v>
      </c>
      <c r="D34" s="2">
        <f>IFERROR(VLOOKUP(Operador!A34,'hora operarios'!$A$1:$F$92,5,FALSE),"")</f>
        <v>0</v>
      </c>
      <c r="E34" s="3">
        <f>IFERROR(VLOOKUP(A34,'hora operarios'!$A$1:$F$92,6,FALSE),"")</f>
        <v>57.81</v>
      </c>
      <c r="F34" s="2">
        <f>IFERROR(VLOOKUP(G34,Tabulador!$B$27:$C$100,2,FALSE),"")</f>
        <v>2</v>
      </c>
      <c r="G34" s="2" t="str">
        <f>IFERROR(VLOOKUP(A34,'hora operarios'!$A$1:$F$92,3,FALSE),"")</f>
        <v>HOJALATERO</v>
      </c>
      <c r="H34" s="2">
        <f t="shared" si="0"/>
        <v>0</v>
      </c>
      <c r="I34" s="3">
        <f>IFERROR(IF(E34&gt;=Tabulador!$D$3,Operador!E34+Operador!H34,Operador!E34),"")</f>
        <v>57.81</v>
      </c>
      <c r="J34" s="4">
        <v>1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2999.6388000000002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3738.8688000000002</v>
      </c>
    </row>
    <row r="35" spans="1:19" x14ac:dyDescent="0.2">
      <c r="A35" s="2" t="str">
        <f>IF('hora operarios'!A32=0,"",'hora operarios'!A32)</f>
        <v>57</v>
      </c>
      <c r="B35" s="2" t="str">
        <f>IFERROR(VLOOKUP(A35,'hora operarios'!$A$1:$F$92,4,FALSE),"")</f>
        <v>A</v>
      </c>
      <c r="C35" s="2" t="str">
        <f>IFERROR(VLOOKUP(A35,'hora operarios'!$A$1:$D$92,2,FALSE),"")</f>
        <v>JUAN CARLOS VIGUERAS MARTINEZ</v>
      </c>
      <c r="D35" s="2">
        <f>IFERROR(VLOOKUP(Operador!A35,'hora operarios'!$A$1:$F$92,5,FALSE),"")</f>
        <v>0</v>
      </c>
      <c r="E35" s="3">
        <f>IFERROR(VLOOKUP(A35,'hora operarios'!$A$1:$F$92,6,FALSE),"")</f>
        <v>67.47</v>
      </c>
      <c r="F35" s="2">
        <f>IFERROR(VLOOKUP(G35,Tabulador!$B$27:$C$100,2,FALSE),"")</f>
        <v>2</v>
      </c>
      <c r="G35" s="2" t="str">
        <f>IFERROR(VLOOKUP(A35,'hora operarios'!$A$1:$F$92,3,FALSE),"")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67.47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3632.1756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4371.4056</v>
      </c>
    </row>
    <row r="36" spans="1:19" x14ac:dyDescent="0.2">
      <c r="A36" s="2" t="str">
        <f>IF('hora operarios'!A33=0,"",'hora operarios'!A33)</f>
        <v>61</v>
      </c>
      <c r="B36" s="2" t="str">
        <f>IFERROR(VLOOKUP(A36,'hora operarios'!$A$1:$F$92,4,FALSE),"")</f>
        <v>A</v>
      </c>
      <c r="C36" s="2" t="str">
        <f>IFERROR(VLOOKUP(A36,'hora operarios'!$A$1:$D$92,2,FALSE),"")</f>
        <v>ALEJANDRO MARTINEZ LORENZO</v>
      </c>
      <c r="D36" s="2">
        <f>IFERROR(VLOOKUP(Operador!A36,'hora operarios'!$A$1:$F$92,5,FALSE),"")</f>
        <v>0</v>
      </c>
      <c r="E36" s="3">
        <f>IFERROR(VLOOKUP(A36,'hora operarios'!$A$1:$F$92,6,FALSE),"")</f>
        <v>70.87</v>
      </c>
      <c r="F36" s="2">
        <f>IFERROR(VLOOKUP(G36,Tabulador!$B$27:$C$100,2,FALSE),"")</f>
        <v>2</v>
      </c>
      <c r="G36" s="2" t="str">
        <f>IFERROR(VLOOKUP(A36,'hora operarios'!$A$1:$F$92,3,FALSE),"")</f>
        <v>HOJALATERO</v>
      </c>
      <c r="H36" s="2">
        <f t="shared" si="3"/>
        <v>0</v>
      </c>
      <c r="I36" s="3">
        <f>IFERROR(IF(E36&gt;=Tabulador!$D$3,Operador!E36+Operador!H36,Operador!E36),"")</f>
        <v>70.87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3854.8076000000005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4594.0376000000006</v>
      </c>
    </row>
    <row r="37" spans="1:19" x14ac:dyDescent="0.2">
      <c r="A37" s="2" t="str">
        <f>IF('hora operarios'!A34=0,"",'hora operarios'!A34)</f>
        <v>62</v>
      </c>
      <c r="B37" s="2" t="str">
        <f>IFERROR(VLOOKUP(A37,'hora operarios'!$A$1:$F$92,4,FALSE),"")</f>
        <v>B</v>
      </c>
      <c r="C37" s="2" t="str">
        <f>IFERROR(VLOOKUP(A37,'hora operarios'!$A$1:$D$92,2,FALSE),"")</f>
        <v>FAUSTINO ALI CORTEZ OVANDO</v>
      </c>
      <c r="D37" s="2">
        <f>IFERROR(VLOOKUP(Operador!A37,'hora operarios'!$A$1:$F$92,5,FALSE),"")</f>
        <v>0</v>
      </c>
      <c r="E37" s="3">
        <f>IFERROR(VLOOKUP(A37,'hora operarios'!$A$1:$F$92,6,FALSE),"")</f>
        <v>40.299999999999997</v>
      </c>
      <c r="F37" s="2">
        <f>IFERROR(VLOOKUP(G37,Tabulador!$B$27:$C$100,2,FALSE),"")</f>
        <v>3</v>
      </c>
      <c r="G37" s="2" t="str">
        <f>IFERROR(VLOOKUP(A37,'hora operarios'!$A$1:$F$92,3,FALSE),"")</f>
        <v>LAVADOR</v>
      </c>
      <c r="H37" s="2">
        <f t="shared" si="3"/>
        <v>0</v>
      </c>
      <c r="I37" s="3">
        <f>IFERROR(IF(E37&gt;=Tabulador!$D$3,Operador!E37+Operador!H37,Operador!E37),"")</f>
        <v>40.299999999999997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1511.2199999999998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7.4279999999999999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1982.9899999999998</v>
      </c>
    </row>
    <row r="38" spans="1:19" x14ac:dyDescent="0.2">
      <c r="A38" s="2" t="str">
        <f>IF('hora operarios'!A35=0,"",'hora operarios'!A35)</f>
        <v>65</v>
      </c>
      <c r="B38" s="2" t="str">
        <f>IFERROR(VLOOKUP(A38,'hora operarios'!$A$1:$F$92,4,FALSE),"")</f>
        <v>A</v>
      </c>
      <c r="C38" s="2" t="str">
        <f>IFERROR(VLOOKUP(A38,'hora operarios'!$A$1:$D$92,2,FALSE),"")</f>
        <v>ISRAEL RESENDIZ CAMPUZANO</v>
      </c>
      <c r="D38" s="2">
        <f>IFERROR(VLOOKUP(Operador!A38,'hora operarios'!$A$1:$F$92,5,FALSE),"")</f>
        <v>0</v>
      </c>
      <c r="E38" s="3">
        <f>IFERROR(VLOOKUP(A38,'hora operarios'!$A$1:$F$92,6,FALSE),"")</f>
        <v>79.67</v>
      </c>
      <c r="F38" s="2">
        <f>IFERROR(VLOOKUP(G38,Tabulador!$B$27:$C$100,2,FALSE),"")</f>
        <v>2</v>
      </c>
      <c r="G38" s="2" t="str">
        <f>IFERROR(VLOOKUP(A38,'hora operarios'!$A$1:$F$92,3,FALSE),"")</f>
        <v>HOJALATERO</v>
      </c>
      <c r="H38" s="2">
        <f t="shared" si="3"/>
        <v>0</v>
      </c>
      <c r="I38" s="3">
        <f>IFERROR(IF(E38&gt;=Tabulador!$D$3,Operador!E38+Operador!H38,Operador!E38),"")</f>
        <v>79.67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4431.0316000000003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5170.2615999999998</v>
      </c>
    </row>
    <row r="39" spans="1:19" x14ac:dyDescent="0.2">
      <c r="A39" s="2" t="str">
        <f>IF('hora operarios'!A36=0,"",'hora operarios'!A36)</f>
        <v>67</v>
      </c>
      <c r="B39" s="2" t="str">
        <f>IFERROR(VLOOKUP(A39,'hora operarios'!$A$1:$F$92,4,FALSE),"")</f>
        <v>B</v>
      </c>
      <c r="C39" s="2" t="str">
        <f>IFERROR(VLOOKUP(A39,'hora operarios'!$A$1:$D$92,2,FALSE),"")</f>
        <v>ISRAEL MORALES ROSAS</v>
      </c>
      <c r="D39" s="2">
        <f>IFERROR(VLOOKUP(Operador!A39,'hora operarios'!$A$1:$F$92,5,FALSE),"")</f>
        <v>0</v>
      </c>
      <c r="E39" s="3">
        <f>IFERROR(VLOOKUP(A39,'hora operarios'!$A$1:$F$92,6,FALSE),"")</f>
        <v>30.78</v>
      </c>
      <c r="F39" s="2">
        <f>IFERROR(VLOOKUP(G39,Tabulador!$B$27:$C$100,2,FALSE),"")</f>
        <v>3</v>
      </c>
      <c r="G39" s="2" t="str">
        <f>IFERROR(VLOOKUP(A39,'hora operarios'!$A$1:$F$92,3,FALSE),"")</f>
        <v>LAVADOR</v>
      </c>
      <c r="H39" s="2">
        <f t="shared" si="3"/>
        <v>0</v>
      </c>
      <c r="I39" s="3">
        <f>IFERROR(IF(E39&gt;=Tabulador!$D$3,Operador!E39+Operador!H39,Operador!E39),"")</f>
        <v>30.78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1002.8520000000001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2.972</v>
      </c>
      <c r="P39" s="2">
        <f t="shared" si="1"/>
        <v>0</v>
      </c>
      <c r="Q39" s="2">
        <f>IFERROR(VLOOKUP(F39,Tabulador!$A$3:$D$7,3,FALSE),"")</f>
        <v>471.77</v>
      </c>
      <c r="S39" s="3">
        <f t="shared" si="2"/>
        <v>1474.6220000000001</v>
      </c>
    </row>
    <row r="40" spans="1:19" x14ac:dyDescent="0.2">
      <c r="A40" s="2" t="str">
        <f>IF('hora operarios'!A37=0,"",'hora operarios'!A37)</f>
        <v>68</v>
      </c>
      <c r="B40" s="2" t="str">
        <f>IFERROR(VLOOKUP(A40,'hora operarios'!$A$1:$F$92,4,FALSE),"")</f>
        <v>A</v>
      </c>
      <c r="C40" s="2" t="str">
        <f>IFERROR(VLOOKUP(A40,'hora operarios'!$A$1:$D$92,2,FALSE),"")</f>
        <v>ISMAEL PEREZ PEREZ</v>
      </c>
      <c r="D40" s="2">
        <f>IFERROR(VLOOKUP(Operador!A40,'hora operarios'!$A$1:$F$92,5,FALSE),"")</f>
        <v>0</v>
      </c>
      <c r="E40" s="3">
        <f>IFERROR(VLOOKUP(A40,'hora operarios'!$A$1:$F$92,6,FALSE),"")</f>
        <v>83.17</v>
      </c>
      <c r="F40" s="2">
        <f>IFERROR(VLOOKUP(G40,Tabulador!$B$27:$C$100,2,FALSE),"")</f>
        <v>2</v>
      </c>
      <c r="G40" s="2" t="str">
        <f>IFERROR(VLOOKUP(A40,'hora operarios'!$A$1:$F$92,3,FALSE),"")</f>
        <v>HOJALATERO</v>
      </c>
      <c r="H40" s="2">
        <f t="shared" si="3"/>
        <v>0</v>
      </c>
      <c r="I40" s="3">
        <f>IFERROR(IF(E40&gt;=Tabulador!$D$3,Operador!E40+Operador!H40,Operador!E40),"")</f>
        <v>83.17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4660.2116000000005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5399.4416000000001</v>
      </c>
    </row>
    <row r="41" spans="1:19" x14ac:dyDescent="0.2">
      <c r="A41" s="2" t="str">
        <f>IF('hora operarios'!A38=0,"",'hora operarios'!A38)</f>
        <v>69</v>
      </c>
      <c r="B41" s="2" t="str">
        <f>IFERROR(VLOOKUP(A41,'hora operarios'!$A$1:$F$92,4,FALSE),"")</f>
        <v>A</v>
      </c>
      <c r="C41" s="2" t="str">
        <f>IFERROR(VLOOKUP(A41,'hora operarios'!$A$1:$D$92,2,FALSE),"")</f>
        <v>J DOLORES GILBERTO OLVERA BAUT</v>
      </c>
      <c r="D41" s="2">
        <f>IFERROR(VLOOKUP(Operador!A41,'hora operarios'!$A$1:$F$92,5,FALSE),"")</f>
        <v>0</v>
      </c>
      <c r="E41" s="3">
        <f>IFERROR(VLOOKUP(A41,'hora operarios'!$A$1:$F$92,6,FALSE),"")</f>
        <v>36.56</v>
      </c>
      <c r="F41" s="2">
        <f>IFERROR(VLOOKUP(G41,Tabulador!$B$27:$C$100,2,FALSE),"")</f>
        <v>2</v>
      </c>
      <c r="G41" s="2" t="str">
        <f>IFERROR(VLOOKUP(A41,'hora operarios'!$A$1:$F$92,3,FALSE),"")</f>
        <v>HOJALATERO</v>
      </c>
      <c r="H41" s="2">
        <f t="shared" si="3"/>
        <v>0</v>
      </c>
      <c r="I41" s="3">
        <f>IFERROR(IF(E41&gt;=Tabulador!$D$3,Operador!E41+Operador!H41,Operador!E41),"")</f>
        <v>36.56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1608.1888000000004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7.4279999999999999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2347.4188000000004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operarios'!$A$1:$F$92,4,FALSE),"")</f>
        <v/>
      </c>
      <c r="C42" s="2" t="str">
        <f>IFERROR(VLOOKUP(A42,'hora operarios'!$A$1:$D$92,2,FALSE),"")</f>
        <v/>
      </c>
      <c r="D42" s="2" t="str">
        <f>IFERROR(VLOOKUP(Operador!A42,'hora operarios'!$A$1:$F$92,5,FALSE),"")</f>
        <v/>
      </c>
      <c r="E42" s="3" t="str">
        <f>IFERROR(VLOOKUP(A42,'hora operarios'!$A$1:$F$92,6,FALSE),"")</f>
        <v/>
      </c>
      <c r="F42" s="2" t="str">
        <f>IFERROR(VLOOKUP(G42,Tabulador!$B$27:$C$100,2,FALSE),"")</f>
        <v/>
      </c>
      <c r="G42" s="2" t="str">
        <f>IFERROR(VLOOKUP(A42,'hora operarios'!$A$1:$F$92,3,FALSE),"")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>70</v>
      </c>
      <c r="B43" s="2" t="str">
        <f>IFERROR(VLOOKUP(A43,'hora operarios'!$A$1:$F$92,4,FALSE),"")</f>
        <v>B</v>
      </c>
      <c r="C43" s="2" t="str">
        <f>IFERROR(VLOOKUP(A43,'hora operarios'!$A$1:$D$92,2,FALSE),"")</f>
        <v>SERGIO ANIRAK OLVERA TAPIA</v>
      </c>
      <c r="D43" s="2">
        <f>IFERROR(VLOOKUP(Operador!A43,'hora operarios'!$A$1:$F$92,5,FALSE),"")</f>
        <v>0</v>
      </c>
      <c r="E43" s="3">
        <f>IFERROR(VLOOKUP(A43,'hora operarios'!$A$1:$F$92,6,FALSE),"")</f>
        <v>28.42</v>
      </c>
      <c r="F43" s="2">
        <f>IFERROR(VLOOKUP(G43,Tabulador!$B$27:$C$100,2,FALSE),"")</f>
        <v>3</v>
      </c>
      <c r="G43" s="2" t="str">
        <f>IFERROR(VLOOKUP(A43,'hora operarios'!$A$1:$F$92,3,FALSE),"")</f>
        <v>LAVADOR</v>
      </c>
      <c r="H43" s="2">
        <f t="shared" si="3"/>
        <v>0</v>
      </c>
      <c r="I43" s="3">
        <f>IFERROR(IF(E43&gt;=Tabulador!$D$3,Operador!E43+Operador!H43,Operador!E43),"")</f>
        <v>28.42</v>
      </c>
      <c r="J43" s="4">
        <v>0</v>
      </c>
      <c r="K43" s="4">
        <v>0</v>
      </c>
      <c r="L43" s="4">
        <v>0</v>
      </c>
      <c r="M43" s="2">
        <f>IFERROR(VLOOKUP(F43,Tabulador!$A$3:$D$7,4,FALSE),"")</f>
        <v>12</v>
      </c>
      <c r="N43" s="3">
        <f>IFERROR(IF(I43&gt;M43,(I43-M43)*(VLOOKUP(B43,Tabulador!$A$11:$B$17,2,FALSE)),0),0)</f>
        <v>876.82800000000009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2.972</v>
      </c>
      <c r="P43" s="2">
        <f t="shared" si="1"/>
        <v>0</v>
      </c>
      <c r="Q43" s="2">
        <f>IFERROR(VLOOKUP(F43,Tabulador!$A$3:$D$7,3,FALSE),"")</f>
        <v>471.77</v>
      </c>
      <c r="S43" s="3">
        <f t="shared" si="2"/>
        <v>1348.598</v>
      </c>
    </row>
    <row r="44" spans="1:19" x14ac:dyDescent="0.2">
      <c r="A44" s="2" t="str">
        <f>IF('hora operarios'!A40=0,"",'hora operarios'!A40)</f>
        <v>9</v>
      </c>
      <c r="B44" s="2" t="str">
        <f>IFERROR(VLOOKUP(A44,'hora operarios'!$A$1:$F$92,4,FALSE),"")</f>
        <v>C</v>
      </c>
      <c r="C44" s="2" t="str">
        <f>IFERROR(VLOOKUP(A44,'hora operarios'!$A$1:$D$92,2,FALSE),"")</f>
        <v>ALEJANDRO URIEL ARVIZU</v>
      </c>
      <c r="D44" s="2">
        <f>IFERROR(VLOOKUP(Operador!A44,'hora operarios'!$A$1:$F$92,5,FALSE),"")</f>
        <v>0</v>
      </c>
      <c r="E44" s="3">
        <f>IFERROR(VLOOKUP(A44,'hora operarios'!$A$1:$F$92,6,FALSE),"")</f>
        <v>56.806923076923098</v>
      </c>
      <c r="F44" s="2">
        <f>IFERROR(VLOOKUP(G44,Tabulador!$B$27:$C$100,2,FALSE),"")</f>
        <v>1</v>
      </c>
      <c r="G44" s="2" t="str">
        <f>IFERROR(VLOOKUP(A44,'hora operarios'!$A$1:$F$92,3,FALSE),"")</f>
        <v>TECNICO</v>
      </c>
      <c r="H44" s="2">
        <f t="shared" si="3"/>
        <v>0</v>
      </c>
      <c r="I44" s="3">
        <f>IFERROR(IF(E44&gt;=Tabulador!$D$3,Operador!E44+Operador!H44,Operador!E44),"")</f>
        <v>56.806923076923098</v>
      </c>
      <c r="J44" s="4">
        <v>0</v>
      </c>
      <c r="K44" s="4">
        <v>0</v>
      </c>
      <c r="L44" s="4">
        <v>0</v>
      </c>
      <c r="M44" s="2">
        <f>IFERROR(VLOOKUP(F44,Tabulador!$A$3:$D$7,4,FALSE),"")</f>
        <v>10</v>
      </c>
      <c r="N44" s="3">
        <f>IFERROR(IF(I44&gt;M44,(I44-M44)*(VLOOKUP(B44,Tabulador!$A$11:$B$17,2,FALSE)),0),0)</f>
        <v>2094.6098076923086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5.5709999999999997</v>
      </c>
      <c r="P44" s="2">
        <f t="shared" si="1"/>
        <v>0</v>
      </c>
      <c r="Q44" s="2">
        <f>IFERROR(VLOOKUP(F44,Tabulador!$A$3:$D$7,3,FALSE),"")</f>
        <v>608.16</v>
      </c>
      <c r="S44" s="3">
        <f t="shared" si="2"/>
        <v>2702.7698076923084</v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operarios'!$A$1:$F$92,4,FALSE),"")</f>
        <v/>
      </c>
      <c r="C45" s="2" t="str">
        <f>IFERROR(VLOOKUP(A45,'hora operarios'!$A$1:$D$92,2,FALSE),"")</f>
        <v/>
      </c>
      <c r="D45" s="2" t="str">
        <f>IFERROR(VLOOKUP(Operador!A45,'hora operarios'!$A$1:$F$92,5,FALSE),"")</f>
        <v/>
      </c>
      <c r="E45" s="3" t="str">
        <f>IFERROR(VLOOKUP(A45,'hora operarios'!$A$1:$F$92,6,FALSE),"")</f>
        <v/>
      </c>
      <c r="F45" s="2" t="str">
        <f>IFERROR(VLOOKUP(G45,Tabulador!$B$27:$C$100,2,FALSE),"")</f>
        <v/>
      </c>
      <c r="G45" s="2" t="str">
        <f>IFERROR(VLOOKUP(A45,'hora operarios'!$A$1:$F$92,3,FALSE),"")</f>
        <v/>
      </c>
      <c r="H45" s="2" t="str">
        <f t="shared" si="3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operarios'!$A$1:$F$92,4,FALSE),"")</f>
        <v/>
      </c>
      <c r="C46" s="2" t="str">
        <f>IFERROR(VLOOKUP(A46,'hora operarios'!$A$1:$D$92,2,FALSE),"")</f>
        <v/>
      </c>
      <c r="D46" s="2" t="str">
        <f>IFERROR(VLOOKUP(Operador!A46,'hora operarios'!$A$1:$F$92,5,FALSE),"")</f>
        <v/>
      </c>
      <c r="E46" s="3" t="str">
        <f>IFERROR(VLOOKUP(A46,'hora operarios'!$A$1:$F$92,6,FALSE),"")</f>
        <v/>
      </c>
      <c r="F46" s="2" t="str">
        <f>IFERROR(VLOOKUP(G46,Tabulador!$B$27:$C$100,2,FALSE),"")</f>
        <v/>
      </c>
      <c r="G46" s="2" t="str">
        <f>IFERROR(VLOOKUP(A46,'hora operarios'!$A$1:$F$92,3,FALSE),"")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operarios'!$A$1:$F$92,4,FALSE),"")</f>
        <v/>
      </c>
      <c r="C47" s="2" t="str">
        <f>IFERROR(VLOOKUP(A47,'hora operarios'!$A$1:$D$92,2,FALSE),"")</f>
        <v/>
      </c>
      <c r="D47" s="2" t="str">
        <f>IFERROR(VLOOKUP(Operador!A47,'hora operarios'!$A$1:$F$92,5,FALSE),"")</f>
        <v/>
      </c>
      <c r="E47" s="3" t="str">
        <f>IFERROR(VLOOKUP(A47,'hora operarios'!$A$1:$F$92,6,FALSE),"")</f>
        <v/>
      </c>
      <c r="F47" s="2" t="str">
        <f>IFERROR(VLOOKUP(G47,Tabulador!$B$27:$C$100,2,FALSE),"")</f>
        <v/>
      </c>
      <c r="G47" s="2" t="str">
        <f>IFERROR(VLOOKUP(A47,'hora operarios'!$A$1:$F$92,3,FALSE),"")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operarios'!A43=0,"",'hora operarios'!A43)</f>
        <v/>
      </c>
      <c r="B48" s="2" t="str">
        <f>IFERROR(VLOOKUP(A48,'hora operarios'!$A$1:$F$92,4,FALSE),"")</f>
        <v/>
      </c>
      <c r="C48" s="2" t="str">
        <f>IFERROR(VLOOKUP(A48,'hora operarios'!$A$1:$D$92,2,FALSE),"")</f>
        <v/>
      </c>
      <c r="D48" s="2" t="str">
        <f>IFERROR(VLOOKUP(Operador!A48,'hora operarios'!$A$1:$F$92,5,FALSE),"")</f>
        <v/>
      </c>
      <c r="E48" s="3" t="str">
        <f>IFERROR(VLOOKUP(A48,'hora operarios'!$A$1:$F$92,6,FALSE),"")</f>
        <v/>
      </c>
      <c r="F48" s="2" t="str">
        <f>IFERROR(VLOOKUP(G48,Tabulador!$B$27:$C$100,2,FALSE),"")</f>
        <v/>
      </c>
      <c r="G48" s="2" t="str">
        <f>IFERROR(VLOOKUP(A48,'hora operarios'!$A$1:$F$92,3,FALSE),"")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operarios'!A44=0,"",'hora operarios'!A44)</f>
        <v/>
      </c>
      <c r="B49" s="2" t="str">
        <f>IFERROR(VLOOKUP(A49,'hora operarios'!$A$1:$F$92,4,FALSE),"")</f>
        <v/>
      </c>
      <c r="C49" s="2" t="str">
        <f>IFERROR(VLOOKUP(A49,'hora operarios'!$A$1:$D$92,2,FALSE),"")</f>
        <v/>
      </c>
      <c r="D49" s="2" t="str">
        <f>IFERROR(VLOOKUP(Operador!A49,'hora operarios'!$A$1:$F$92,5,FALSE),"")</f>
        <v/>
      </c>
      <c r="E49" s="3" t="str">
        <f>IFERROR(VLOOKUP(A49,'hora operarios'!$A$1:$F$92,6,FALSE),"")</f>
        <v/>
      </c>
      <c r="F49" s="2" t="str">
        <f>IFERROR(VLOOKUP(G49,Tabulador!$B$27:$C$100,2,FALSE),"")</f>
        <v/>
      </c>
      <c r="G49" s="2" t="str">
        <f>IFERROR(VLOOKUP(A49,'hora operarios'!$A$1:$F$92,3,FALSE),"")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operarios'!A45=0,"",'hora operarios'!A45)</f>
        <v/>
      </c>
      <c r="B50" s="2" t="str">
        <f>IFERROR(VLOOKUP(A50,'hora operarios'!$A$1:$F$92,4,FALSE),"")</f>
        <v/>
      </c>
      <c r="C50" s="2" t="str">
        <f>IFERROR(VLOOKUP(A50,'hora operarios'!$A$1:$D$92,2,FALSE),"")</f>
        <v/>
      </c>
      <c r="D50" s="2" t="str">
        <f>IFERROR(VLOOKUP(Operador!A50,'hora operarios'!$A$1:$F$92,5,FALSE),"")</f>
        <v/>
      </c>
      <c r="E50" s="3" t="str">
        <f>IFERROR(VLOOKUP(A50,'hora operarios'!$A$1:$F$92,6,FALSE),"")</f>
        <v/>
      </c>
      <c r="F50" s="2" t="str">
        <f>IFERROR(VLOOKUP(G50,Tabulador!$B$27:$C$100,2,FALSE),"")</f>
        <v/>
      </c>
      <c r="G50" s="2" t="str">
        <f>IFERROR(VLOOKUP(A50,'hora operarios'!$A$1:$F$92,3,FALSE),"")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operarios'!A46=0,"",'hora operarios'!A46)</f>
        <v/>
      </c>
      <c r="B51" s="2" t="str">
        <f>IFERROR(VLOOKUP(A51,'hora operarios'!$A$1:$F$92,4,FALSE),"")</f>
        <v/>
      </c>
      <c r="C51" s="2" t="str">
        <f>IFERROR(VLOOKUP(A51,'hora operarios'!$A$1:$D$92,2,FALSE),"")</f>
        <v/>
      </c>
      <c r="D51" s="2" t="str">
        <f>IFERROR(VLOOKUP(Operador!A51,'hora operarios'!$A$1:$F$92,5,FALSE),"")</f>
        <v/>
      </c>
      <c r="E51" s="3" t="str">
        <f>IFERROR(VLOOKUP(A51,'hora operarios'!$A$1:$F$92,6,FALSE),"")</f>
        <v/>
      </c>
      <c r="F51" s="2" t="str">
        <f>IFERROR(VLOOKUP(G51,Tabulador!$B$27:$C$100,2,FALSE),"")</f>
        <v/>
      </c>
      <c r="G51" s="2" t="str">
        <f>IFERROR(VLOOKUP(A51,'hora operarios'!$A$1:$F$92,3,FALSE),"")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operarios'!A47=0,"",'hora operarios'!A47)</f>
        <v/>
      </c>
      <c r="B52" s="2" t="str">
        <f>IFERROR(VLOOKUP(A52,'hora operarios'!$A$1:$F$92,4,FALSE),"")</f>
        <v/>
      </c>
      <c r="C52" s="2" t="str">
        <f>IFERROR(VLOOKUP(A52,'hora operarios'!$A$1:$D$92,2,FALSE),"")</f>
        <v/>
      </c>
      <c r="D52" s="2" t="str">
        <f>IFERROR(VLOOKUP(Operador!A52,'hora operarios'!$A$1:$F$92,5,FALSE),"")</f>
        <v/>
      </c>
      <c r="E52" s="3" t="str">
        <f>IFERROR(VLOOKUP(A52,'hora operarios'!$A$1:$F$92,6,FALSE),"")</f>
        <v/>
      </c>
      <c r="F52" s="2" t="str">
        <f>IFERROR(VLOOKUP(G52,Tabulador!$B$27:$C$100,2,FALSE),"")</f>
        <v/>
      </c>
      <c r="G52" s="2" t="str">
        <f>IFERROR(VLOOKUP(A52,'hora operarios'!$A$1:$F$92,3,FALSE),"")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operarios'!A48=0,"",'hora operarios'!A48)</f>
        <v/>
      </c>
      <c r="B53" s="2" t="str">
        <f>IFERROR(VLOOKUP(A53,'hora operarios'!$A$1:$F$92,4,FALSE),"")</f>
        <v/>
      </c>
      <c r="C53" s="2" t="str">
        <f>IFERROR(VLOOKUP(A53,'hora operarios'!$A$1:$D$92,2,FALSE),"")</f>
        <v/>
      </c>
      <c r="D53" s="2" t="str">
        <f>IFERROR(VLOOKUP(Operador!A53,'hora operarios'!$A$1:$F$92,5,FALSE),"")</f>
        <v/>
      </c>
      <c r="E53" s="3" t="str">
        <f>IFERROR(VLOOKUP(A53,'hora operarios'!$A$1:$F$92,6,FALSE),"")</f>
        <v/>
      </c>
      <c r="F53" s="2" t="str">
        <f>IFERROR(VLOOKUP(G53,Tabulador!$B$27:$C$100,2,FALSE),"")</f>
        <v/>
      </c>
      <c r="G53" s="2" t="str">
        <f>IFERROR(VLOOKUP(A53,'hora operarios'!$A$1:$F$92,3,FALSE),"")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operarios'!A49=0,"",'hora operarios'!A49)</f>
        <v/>
      </c>
      <c r="B54" s="2" t="str">
        <f>IFERROR(VLOOKUP(A54,'hora operarios'!$A$1:$F$92,4,FALSE),"")</f>
        <v/>
      </c>
      <c r="C54" s="2" t="str">
        <f>IFERROR(VLOOKUP(A54,'hora operarios'!$A$1:$D$92,2,FALSE),"")</f>
        <v/>
      </c>
      <c r="D54" s="2" t="str">
        <f>IFERROR(VLOOKUP(Operador!A54,'hora operarios'!$A$1:$F$92,5,FALSE),"")</f>
        <v/>
      </c>
      <c r="E54" s="3" t="str">
        <f>IFERROR(VLOOKUP(A54,'hora operarios'!$A$1:$F$92,6,FALSE),"")</f>
        <v/>
      </c>
      <c r="F54" s="2" t="str">
        <f>IFERROR(VLOOKUP(G54,Tabulador!$B$27:$C$100,2,FALSE),"")</f>
        <v/>
      </c>
      <c r="G54" s="2" t="str">
        <f>IFERROR(VLOOKUP(A54,'hora operarios'!$A$1:$F$92,3,FALSE),"")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operarios'!A50=0,"",'hora operarios'!A50)</f>
        <v/>
      </c>
      <c r="B55" s="2" t="str">
        <f>IFERROR(VLOOKUP(A55,'hora operarios'!$A$1:$F$92,4,FALSE),"")</f>
        <v/>
      </c>
      <c r="C55" s="2" t="str">
        <f>IFERROR(VLOOKUP(A55,'hora operarios'!$A$1:$D$92,2,FALSE),"")</f>
        <v/>
      </c>
      <c r="D55" s="2" t="str">
        <f>IFERROR(VLOOKUP(Operador!A55,'hora operarios'!$A$1:$F$92,5,FALSE),"")</f>
        <v/>
      </c>
      <c r="E55" s="3" t="str">
        <f>IFERROR(VLOOKUP(A55,'hora operarios'!$A$1:$F$92,6,FALSE),"")</f>
        <v/>
      </c>
      <c r="F55" s="2" t="str">
        <f>IFERROR(VLOOKUP(G55,Tabulador!$B$27:$C$100,2,FALSE),"")</f>
        <v/>
      </c>
      <c r="G55" s="2" t="str">
        <f>IFERROR(VLOOKUP(A55,'hora operarios'!$A$1:$F$92,3,FALSE),"")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operarios'!A51=0,"",'hora operarios'!A51)</f>
        <v/>
      </c>
      <c r="B56" s="2" t="str">
        <f>IFERROR(VLOOKUP(A56,'hora operarios'!$A$1:$F$92,4,FALSE),"")</f>
        <v/>
      </c>
      <c r="C56" s="2" t="str">
        <f>IFERROR(VLOOKUP(A56,'hora operarios'!$A$1:$D$92,2,FALSE),"")</f>
        <v/>
      </c>
      <c r="D56" s="2" t="str">
        <f>IFERROR(VLOOKUP(Operador!A56,'hora operarios'!$A$1:$F$92,5,FALSE),"")</f>
        <v/>
      </c>
      <c r="E56" s="3" t="str">
        <f>IFERROR(VLOOKUP(A56,'hora operarios'!$A$1:$F$92,6,FALSE),"")</f>
        <v/>
      </c>
      <c r="F56" s="2" t="str">
        <f>IFERROR(VLOOKUP(G56,Tabulador!$B$27:$C$100,2,FALSE),"")</f>
        <v/>
      </c>
      <c r="G56" s="2" t="str">
        <f>IFERROR(VLOOKUP(A56,'hora operarios'!$A$1:$F$92,3,FALSE),"")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operarios'!A52=0,"",'hora operarios'!A52)</f>
        <v/>
      </c>
      <c r="B57" s="2" t="str">
        <f>IFERROR(VLOOKUP(A57,'hora operarios'!$A$1:$F$92,4,FALSE),"")</f>
        <v/>
      </c>
      <c r="C57" s="2" t="str">
        <f>IFERROR(VLOOKUP(A57,'hora operarios'!$A$1:$D$92,2,FALSE),"")</f>
        <v/>
      </c>
      <c r="D57" s="2" t="str">
        <f>IFERROR(VLOOKUP(Operador!A57,'hora operarios'!$A$1:$F$92,5,FALSE),"")</f>
        <v/>
      </c>
      <c r="E57" s="3" t="str">
        <f>IFERROR(VLOOKUP(A57,'hora operarios'!$A$1:$F$92,6,FALSE),"")</f>
        <v/>
      </c>
      <c r="F57" s="2" t="str">
        <f>IFERROR(VLOOKUP(G57,Tabulador!$B$27:$C$100,2,FALSE),"")</f>
        <v/>
      </c>
      <c r="G57" s="2" t="str">
        <f>IFERROR(VLOOKUP(A57,'hora operarios'!$A$1:$F$92,3,FALSE),"")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operarios'!A53=0,"",'hora operarios'!A53)</f>
        <v/>
      </c>
      <c r="B58" s="2" t="str">
        <f>IFERROR(VLOOKUP(A58,'hora operarios'!$A$1:$F$92,4,FALSE),"")</f>
        <v/>
      </c>
      <c r="C58" s="2" t="str">
        <f>IFERROR(VLOOKUP(A58,'hora operarios'!$A$1:$D$92,2,FALSE),"")</f>
        <v/>
      </c>
      <c r="D58" s="2" t="str">
        <f>IFERROR(VLOOKUP(Operador!A58,'hora operarios'!$A$1:$F$92,5,FALSE),"")</f>
        <v/>
      </c>
      <c r="E58" s="3" t="str">
        <f>IFERROR(VLOOKUP(A58,'hora operarios'!$A$1:$F$92,6,FALSE),"")</f>
        <v/>
      </c>
      <c r="F58" s="2" t="str">
        <f>IFERROR(VLOOKUP(G58,Tabulador!$B$27:$C$100,2,FALSE),"")</f>
        <v/>
      </c>
      <c r="G58" s="2" t="str">
        <f>IFERROR(VLOOKUP(A58,'hora operarios'!$A$1:$F$92,3,FALSE),"")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operarios'!A54=0,"",'hora operarios'!A54)</f>
        <v/>
      </c>
      <c r="B59" s="2" t="str">
        <f>IFERROR(VLOOKUP(A59,'hora operarios'!$A$1:$F$92,4,FALSE),"")</f>
        <v/>
      </c>
      <c r="C59" s="2" t="str">
        <f>IFERROR(VLOOKUP(A59,'hora operarios'!$A$1:$D$92,2,FALSE),"")</f>
        <v/>
      </c>
      <c r="D59" s="2" t="str">
        <f>IFERROR(VLOOKUP(Operador!A59,'hora operarios'!$A$1:$F$92,5,FALSE),"")</f>
        <v/>
      </c>
      <c r="E59" s="3" t="str">
        <f>IFERROR(VLOOKUP(A59,'hora operarios'!$A$1:$F$92,6,FALSE),"")</f>
        <v/>
      </c>
      <c r="F59" s="2" t="str">
        <f>IFERROR(VLOOKUP(G59,Tabulador!$B$27:$C$100,2,FALSE),"")</f>
        <v/>
      </c>
      <c r="G59" s="2" t="str">
        <f>IFERROR(VLOOKUP(A59,'hora operarios'!$A$1:$F$92,3,FALSE),"")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operarios'!A55=0,"",'hora operarios'!A55)</f>
        <v/>
      </c>
      <c r="B60" s="2" t="str">
        <f>IFERROR(VLOOKUP(A60,'hora operarios'!$A$1:$F$92,4,FALSE),"")</f>
        <v/>
      </c>
      <c r="C60" s="2" t="str">
        <f>IFERROR(VLOOKUP(A60,'hora operarios'!$A$1:$D$92,2,FALSE),"")</f>
        <v/>
      </c>
      <c r="D60" s="2" t="str">
        <f>IFERROR(VLOOKUP(Operador!A60,'hora operarios'!$A$1:$F$92,5,FALSE),"")</f>
        <v/>
      </c>
      <c r="E60" s="3" t="str">
        <f>IFERROR(VLOOKUP(A60,'hora operarios'!$A$1:$F$92,6,FALSE),"")</f>
        <v/>
      </c>
      <c r="F60" s="2" t="str">
        <f>IFERROR(VLOOKUP(G60,Tabulador!$B$27:$C$100,2,FALSE),"")</f>
        <v/>
      </c>
      <c r="G60" s="2" t="str">
        <f>IFERROR(VLOOKUP(A60,'hora operarios'!$A$1:$F$92,3,FALSE),"")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operarios'!A56=0,"",'hora operarios'!A56)</f>
        <v/>
      </c>
      <c r="B61" s="2" t="str">
        <f>IFERROR(VLOOKUP(A61,'hora operarios'!$A$1:$F$92,4,FALSE),"")</f>
        <v/>
      </c>
      <c r="C61" s="2" t="str">
        <f>IFERROR(VLOOKUP(A61,'hora operarios'!$A$1:$D$92,2,FALSE),"")</f>
        <v/>
      </c>
      <c r="D61" s="2" t="str">
        <f>IFERROR(VLOOKUP(Operador!A61,'hora operarios'!$A$1:$F$92,5,FALSE),"")</f>
        <v/>
      </c>
      <c r="E61" s="3" t="str">
        <f>IFERROR(VLOOKUP(A61,'hora operarios'!$A$1:$F$92,6,FALSE),"")</f>
        <v/>
      </c>
      <c r="F61" s="2" t="str">
        <f>IFERROR(VLOOKUP(G61,Tabulador!$B$27:$C$100,2,FALSE),"")</f>
        <v/>
      </c>
      <c r="G61" s="2" t="str">
        <f>IFERROR(VLOOKUP(A61,'hora operarios'!$A$1:$F$92,3,FALSE),"")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operarios'!A57=0,"",'hora operarios'!A57)</f>
        <v/>
      </c>
      <c r="B62" s="2" t="str">
        <f>IFERROR(VLOOKUP(A62,'hora operarios'!$A$1:$F$92,4,FALSE),"")</f>
        <v/>
      </c>
      <c r="C62" s="2" t="str">
        <f>IFERROR(VLOOKUP(A62,'hora operarios'!$A$1:$D$92,2,FALSE),"")</f>
        <v/>
      </c>
      <c r="D62" s="2" t="str">
        <f>IFERROR(VLOOKUP(Operador!A62,'hora operarios'!$A$1:$F$92,5,FALSE),"")</f>
        <v/>
      </c>
      <c r="E62" s="3" t="str">
        <f>IFERROR(VLOOKUP(A62,'hora operarios'!$A$1:$F$92,6,FALSE),"")</f>
        <v/>
      </c>
      <c r="F62" s="2" t="str">
        <f>IFERROR(VLOOKUP(G62,Tabulador!$B$27:$C$100,2,FALSE),"")</f>
        <v/>
      </c>
      <c r="G62" s="2" t="str">
        <f>IFERROR(VLOOKUP(A62,'hora operarios'!$A$1:$F$92,3,FALSE),"")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operarios'!A58=0,"",'hora operarios'!A58)</f>
        <v/>
      </c>
      <c r="B63" s="2" t="str">
        <f>IFERROR(VLOOKUP(A63,'hora operarios'!$A$1:$F$92,4,FALSE),"")</f>
        <v/>
      </c>
      <c r="C63" s="2" t="str">
        <f>IFERROR(VLOOKUP(A63,'hora operarios'!$A$1:$D$92,2,FALSE),"")</f>
        <v/>
      </c>
      <c r="D63" s="2" t="str">
        <f>IFERROR(VLOOKUP(Operador!A63,'hora operarios'!$A$1:$F$92,5,FALSE),"")</f>
        <v/>
      </c>
      <c r="E63" s="3" t="str">
        <f>IFERROR(VLOOKUP(A63,'hora operarios'!$A$1:$F$92,6,FALSE),"")</f>
        <v/>
      </c>
      <c r="F63" s="2" t="str">
        <f>IFERROR(VLOOKUP(G63,Tabulador!$B$27:$C$100,2,FALSE),"")</f>
        <v/>
      </c>
      <c r="G63" s="2" t="str">
        <f>IFERROR(VLOOKUP(A63,'hora operarios'!$A$1:$F$92,3,FALSE),"")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operarios'!A59=0,"",'hora operarios'!A59)</f>
        <v/>
      </c>
      <c r="B64" s="2" t="str">
        <f>IFERROR(VLOOKUP(A64,'hora operarios'!$A$1:$F$92,4,FALSE),"")</f>
        <v/>
      </c>
      <c r="C64" s="2" t="str">
        <f>IFERROR(VLOOKUP(A64,'hora operarios'!$A$1:$D$92,2,FALSE),"")</f>
        <v/>
      </c>
      <c r="D64" s="2" t="str">
        <f>IFERROR(VLOOKUP(Operador!A64,'hora operarios'!$A$1:$F$92,5,FALSE),"")</f>
        <v/>
      </c>
      <c r="E64" s="3" t="str">
        <f>IFERROR(VLOOKUP(A64,'hora operarios'!$A$1:$F$92,6,FALSE),"")</f>
        <v/>
      </c>
      <c r="F64" s="2" t="str">
        <f>IFERROR(VLOOKUP(G64,Tabulador!$B$27:$C$100,2,FALSE),"")</f>
        <v/>
      </c>
      <c r="G64" s="2" t="str">
        <f>IFERROR(VLOOKUP(A64,'hora operarios'!$A$1:$F$92,3,FALSE),"")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operarios'!A60=0,"",'hora operarios'!A60)</f>
        <v/>
      </c>
      <c r="B65" s="2" t="str">
        <f>IFERROR(VLOOKUP(A65,'hora operarios'!$A$1:$F$92,4,FALSE),"")</f>
        <v/>
      </c>
      <c r="C65" s="2" t="str">
        <f>IFERROR(VLOOKUP(A65,'hora operarios'!$A$1:$D$92,2,FALSE),"")</f>
        <v/>
      </c>
      <c r="D65" s="2" t="str">
        <f>IFERROR(VLOOKUP(Operador!A65,'hora operarios'!$A$1:$F$92,5,FALSE),"")</f>
        <v/>
      </c>
      <c r="E65" s="3" t="str">
        <f>IFERROR(VLOOKUP(A65,'hora operarios'!$A$1:$F$92,6,FALSE),"")</f>
        <v/>
      </c>
      <c r="F65" s="2" t="str">
        <f>IFERROR(VLOOKUP(G65,Tabulador!$B$27:$C$100,2,FALSE),"")</f>
        <v/>
      </c>
      <c r="G65" s="2" t="str">
        <f>IFERROR(VLOOKUP(A65,'hora operarios'!$A$1:$F$92,3,FALSE),"")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operarios'!A61=0,"",'hora operarios'!A61)</f>
        <v/>
      </c>
      <c r="B66" s="2" t="str">
        <f>IFERROR(VLOOKUP(A66,'hora operarios'!$A$1:$F$92,4,FALSE),"")</f>
        <v/>
      </c>
      <c r="C66" s="2" t="str">
        <f>IFERROR(VLOOKUP(A66,'hora operarios'!$A$1:$D$92,2,FALSE),"")</f>
        <v/>
      </c>
      <c r="D66" s="2" t="str">
        <f>IFERROR(VLOOKUP(Operador!A66,'hora operarios'!$A$1:$F$92,5,FALSE),"")</f>
        <v/>
      </c>
      <c r="E66" s="3" t="str">
        <f>IFERROR(VLOOKUP(A66,'hora operarios'!$A$1:$F$92,6,FALSE),"")</f>
        <v/>
      </c>
      <c r="F66" s="2" t="str">
        <f>IFERROR(VLOOKUP(G66,Tabulador!$B$27:$C$100,2,FALSE),"")</f>
        <v/>
      </c>
      <c r="G66" s="2" t="str">
        <f>IFERROR(VLOOKUP(A66,'hora operarios'!$A$1:$F$92,3,FALSE),"")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operarios'!A62=0,"",'hora operarios'!A62)</f>
        <v/>
      </c>
      <c r="B67" s="2" t="str">
        <f>IFERROR(VLOOKUP(A67,'hora operarios'!$A$1:$F$92,4,FALSE),"")</f>
        <v/>
      </c>
      <c r="C67" s="2" t="str">
        <f>IFERROR(VLOOKUP(A67,'hora operarios'!$A$1:$D$92,2,FALSE),"")</f>
        <v/>
      </c>
      <c r="D67" s="2" t="str">
        <f>IFERROR(VLOOKUP(Operador!A67,'hora operarios'!$A$1:$F$92,5,FALSE),"")</f>
        <v/>
      </c>
      <c r="E67" s="3" t="str">
        <f>IFERROR(VLOOKUP(A67,'hora operarios'!$A$1:$F$92,6,FALSE),"")</f>
        <v/>
      </c>
      <c r="F67" s="2" t="str">
        <f>IFERROR(VLOOKUP(G67,Tabulador!$B$27:$C$100,2,FALSE),"")</f>
        <v/>
      </c>
      <c r="G67" s="2" t="str">
        <f>IFERROR(VLOOKUP(A67,'hora operarios'!$A$1:$F$92,3,FALSE),"")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operarios'!A63=0,"",'hora operarios'!A63)</f>
        <v/>
      </c>
      <c r="B68" s="2" t="str">
        <f>IFERROR(VLOOKUP(A68,'hora operarios'!$A$1:$F$92,4,FALSE),"")</f>
        <v/>
      </c>
      <c r="C68" s="2" t="str">
        <f>IFERROR(VLOOKUP(A68,'hora operarios'!$A$1:$D$92,2,FALSE),"")</f>
        <v/>
      </c>
      <c r="D68" s="2" t="str">
        <f>IFERROR(VLOOKUP(Operador!A68,'hora operarios'!$A$1:$F$92,5,FALSE),"")</f>
        <v/>
      </c>
      <c r="E68" s="3" t="str">
        <f>IFERROR(VLOOKUP(A68,'hora operarios'!$A$1:$F$92,6,FALSE),"")</f>
        <v/>
      </c>
      <c r="F68" s="2" t="str">
        <f>IFERROR(VLOOKUP(G68,Tabulador!$B$27:$C$100,2,FALSE),"")</f>
        <v/>
      </c>
      <c r="G68" s="2" t="str">
        <f>IFERROR(VLOOKUP(A68,'hora operarios'!$A$1:$F$92,3,FALSE),"")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operarios'!A64=0,"",'hora operarios'!A64)</f>
        <v/>
      </c>
      <c r="B69" s="2" t="str">
        <f>IFERROR(VLOOKUP(A69,'hora operarios'!$A$1:$F$92,4,FALSE),"")</f>
        <v/>
      </c>
      <c r="C69" s="2" t="str">
        <f>IFERROR(VLOOKUP(A69,'hora operarios'!$A$1:$D$92,2,FALSE),"")</f>
        <v/>
      </c>
      <c r="D69" s="2" t="str">
        <f>IFERROR(VLOOKUP(Operador!A69,'hora operarios'!$A$1:$F$92,5,FALSE),"")</f>
        <v/>
      </c>
      <c r="E69" s="3" t="str">
        <f>IFERROR(VLOOKUP(A69,'hora operarios'!$A$1:$F$92,6,FALSE),"")</f>
        <v/>
      </c>
      <c r="F69" s="2" t="str">
        <f>IFERROR(VLOOKUP(G69,Tabulador!$B$27:$C$100,2,FALSE),"")</f>
        <v/>
      </c>
      <c r="G69" s="2" t="str">
        <f>IFERROR(VLOOKUP(A69,'hora operarios'!$A$1:$F$92,3,FALSE),"")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operarios'!A65=0,"",'hora operarios'!A65)</f>
        <v/>
      </c>
      <c r="B70" s="2" t="str">
        <f>IFERROR(VLOOKUP(A70,'hora operarios'!$A$1:$F$92,4,FALSE),"")</f>
        <v/>
      </c>
      <c r="C70" s="2" t="str">
        <f>IFERROR(VLOOKUP(A70,'hora operarios'!$A$1:$D$92,2,FALSE),"")</f>
        <v/>
      </c>
      <c r="D70" s="2" t="str">
        <f>IFERROR(VLOOKUP(Operador!A70,'hora operarios'!$A$1:$F$92,5,FALSE),"")</f>
        <v/>
      </c>
      <c r="E70" s="3" t="str">
        <f>IFERROR(VLOOKUP(A70,'hora operarios'!$A$1:$F$92,6,FALSE),"")</f>
        <v/>
      </c>
      <c r="F70" s="2" t="str">
        <f>IFERROR(VLOOKUP(G70,Tabulador!$B$27:$C$100,2,FALSE),"")</f>
        <v/>
      </c>
      <c r="G70" s="2" t="str">
        <f>IFERROR(VLOOKUP(A70,'hora operarios'!$A$1:$F$92,3,FALSE),"")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operarios'!A66=0,"",'hora operarios'!A66)</f>
        <v/>
      </c>
      <c r="B71" s="2" t="str">
        <f>IFERROR(VLOOKUP(A71,'hora operarios'!$A$1:$F$92,4,FALSE),"")</f>
        <v/>
      </c>
      <c r="C71" s="2" t="str">
        <f>IFERROR(VLOOKUP(A71,'hora operarios'!$A$1:$D$92,2,FALSE),"")</f>
        <v/>
      </c>
      <c r="D71" s="2" t="str">
        <f>IFERROR(VLOOKUP(Operador!A71,'hora operarios'!$A$1:$F$92,5,FALSE),"")</f>
        <v/>
      </c>
      <c r="E71" s="3" t="str">
        <f>IFERROR(VLOOKUP(A71,'hora operarios'!$A$1:$F$92,6,FALSE),"")</f>
        <v/>
      </c>
      <c r="F71" s="2" t="str">
        <f>IFERROR(VLOOKUP(G71,Tabulador!$B$27:$C$100,2,FALSE),"")</f>
        <v/>
      </c>
      <c r="G71" s="2" t="str">
        <f>IFERROR(VLOOKUP(A71,'hora operarios'!$A$1:$F$92,3,FALSE),"")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operarios'!A67=0,"",'hora operarios'!A67)</f>
        <v/>
      </c>
      <c r="B72" s="2" t="str">
        <f>IFERROR(VLOOKUP(A72,'hora operarios'!$A$1:$F$92,4,FALSE),"")</f>
        <v/>
      </c>
      <c r="C72" s="2" t="str">
        <f>IFERROR(VLOOKUP(A72,'hora operarios'!$A$1:$D$92,2,FALSE),"")</f>
        <v/>
      </c>
      <c r="D72" s="2" t="str">
        <f>IFERROR(VLOOKUP(Operador!A72,'hora operarios'!$A$1:$F$92,5,FALSE),"")</f>
        <v/>
      </c>
      <c r="E72" s="3" t="str">
        <f>IFERROR(VLOOKUP(A72,'hora operarios'!$A$1:$F$92,6,FALSE),"")</f>
        <v/>
      </c>
      <c r="F72" s="2" t="str">
        <f>IFERROR(VLOOKUP(G72,Tabulador!$B$27:$C$100,2,FALSE),"")</f>
        <v/>
      </c>
      <c r="G72" s="2" t="str">
        <f>IFERROR(VLOOKUP(A72,'hora operarios'!$A$1:$F$92,3,FALSE),"")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operarios'!A68=0,"",'hora operarios'!A68)</f>
        <v/>
      </c>
      <c r="B73" s="2" t="str">
        <f>IFERROR(VLOOKUP(A73,'hora operarios'!$A$1:$F$92,4,FALSE),"")</f>
        <v/>
      </c>
      <c r="C73" s="2" t="str">
        <f>IFERROR(VLOOKUP(A73,'hora operarios'!$A$1:$D$92,2,FALSE),"")</f>
        <v/>
      </c>
      <c r="D73" s="2" t="str">
        <f>IFERROR(VLOOKUP(Operador!A73,'hora operarios'!$A$1:$F$92,5,FALSE),"")</f>
        <v/>
      </c>
      <c r="E73" s="3" t="str">
        <f>IFERROR(VLOOKUP(A73,'hora operarios'!$A$1:$F$92,6,FALSE),"")</f>
        <v/>
      </c>
      <c r="F73" s="2" t="str">
        <f>IFERROR(VLOOKUP(G73,Tabulador!$B$27:$C$100,2,FALSE),"")</f>
        <v/>
      </c>
      <c r="G73" s="2" t="str">
        <f>IFERROR(VLOOKUP(A73,'hora operarios'!$A$1:$F$92,3,FALSE),"")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operarios'!A69=0,"",'hora operarios'!A69)</f>
        <v/>
      </c>
      <c r="B74" s="2" t="str">
        <f>IFERROR(VLOOKUP(A74,'hora operarios'!$A$1:$F$92,4,FALSE),"")</f>
        <v/>
      </c>
      <c r="C74" s="2" t="str">
        <f>IFERROR(VLOOKUP(A74,'hora operarios'!$A$1:$D$92,2,FALSE),"")</f>
        <v/>
      </c>
      <c r="D74" s="2" t="str">
        <f>IFERROR(VLOOKUP(Operador!A74,'hora operarios'!$A$1:$F$92,5,FALSE),"")</f>
        <v/>
      </c>
      <c r="E74" s="3" t="str">
        <f>IFERROR(VLOOKUP(A74,'hora operarios'!$A$1:$F$92,6,FALSE),"")</f>
        <v/>
      </c>
      <c r="F74" s="2" t="str">
        <f>IFERROR(VLOOKUP(G74,Tabulador!$B$27:$C$100,2,FALSE),"")</f>
        <v/>
      </c>
      <c r="G74" s="2" t="str">
        <f>IFERROR(VLOOKUP(A74,'hora operarios'!$A$1:$F$92,3,FALSE),"")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operarios'!A70=0,"",'hora operarios'!A70)</f>
        <v/>
      </c>
      <c r="B75" s="2" t="str">
        <f>IFERROR(VLOOKUP(A75,'hora operarios'!$A$1:$F$92,4,FALSE),"")</f>
        <v/>
      </c>
      <c r="C75" s="2" t="str">
        <f>IFERROR(VLOOKUP(A75,'hora operarios'!$A$1:$D$92,2,FALSE),"")</f>
        <v/>
      </c>
      <c r="D75" s="2" t="str">
        <f>IFERROR(VLOOKUP(Operador!A75,'hora operarios'!$A$1:$F$92,5,FALSE),"")</f>
        <v/>
      </c>
      <c r="E75" s="3" t="str">
        <f>IFERROR(VLOOKUP(A75,'hora operarios'!$A$1:$F$92,6,FALSE),"")</f>
        <v/>
      </c>
      <c r="F75" s="2" t="str">
        <f>IFERROR(VLOOKUP(G75,Tabulador!$B$27:$C$100,2,FALSE),"")</f>
        <v/>
      </c>
      <c r="G75" s="2" t="str">
        <f>IFERROR(VLOOKUP(A75,'hora operarios'!$A$1:$F$92,3,FALSE),"")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operarios'!A71=0,"",'hora operarios'!A71)</f>
        <v/>
      </c>
      <c r="B76" s="2" t="str">
        <f>IFERROR(VLOOKUP(A76,'hora operarios'!$A$1:$F$92,4,FALSE),"")</f>
        <v/>
      </c>
      <c r="C76" s="2" t="str">
        <f>IFERROR(VLOOKUP(A76,'hora operarios'!$A$1:$D$92,2,FALSE),"")</f>
        <v/>
      </c>
      <c r="D76" s="2" t="str">
        <f>IFERROR(VLOOKUP(Operador!A76,'hora operarios'!$A$1:$F$92,5,FALSE),"")</f>
        <v/>
      </c>
      <c r="E76" s="3" t="str">
        <f>IFERROR(VLOOKUP(A76,'hora operarios'!$A$1:$F$92,6,FALSE),"")</f>
        <v/>
      </c>
      <c r="F76" s="2" t="str">
        <f>IFERROR(VLOOKUP(G76,Tabulador!$B$27:$C$100,2,FALSE),"")</f>
        <v/>
      </c>
      <c r="G76" s="2" t="str">
        <f>IFERROR(VLOOKUP(A76,'hora operarios'!$A$1:$F$92,3,FALSE),"")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operarios'!A72=0,"",'hora operarios'!A72)</f>
        <v/>
      </c>
      <c r="B77" s="2" t="str">
        <f>IFERROR(VLOOKUP(A77,'hora operarios'!$A$1:$F$92,4,FALSE),"")</f>
        <v/>
      </c>
      <c r="C77" s="2" t="str">
        <f>IFERROR(VLOOKUP(A77,'hora operarios'!$A$1:$D$92,2,FALSE),"")</f>
        <v/>
      </c>
      <c r="D77" s="2" t="str">
        <f>IFERROR(VLOOKUP(Operador!A77,'hora operarios'!$A$1:$F$92,5,FALSE),"")</f>
        <v/>
      </c>
      <c r="E77" s="3" t="str">
        <f>IFERROR(VLOOKUP(A77,'hora operarios'!$A$1:$F$92,6,FALSE),"")</f>
        <v/>
      </c>
      <c r="F77" s="2" t="str">
        <f>IFERROR(VLOOKUP(G77,Tabulador!$B$27:$C$100,2,FALSE),"")</f>
        <v/>
      </c>
      <c r="G77" s="2" t="str">
        <f>IFERROR(VLOOKUP(A77,'hora operarios'!$A$1:$F$92,3,FALSE),"")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operarios'!A73=0,"",'hora operarios'!A73)</f>
        <v/>
      </c>
      <c r="B78" s="2" t="str">
        <f>IFERROR(VLOOKUP(A78,'hora operarios'!$A$1:$F$92,4,FALSE),"")</f>
        <v/>
      </c>
      <c r="C78" s="2" t="str">
        <f>IFERROR(VLOOKUP(A78,'hora operarios'!$A$1:$D$92,2,FALSE),"")</f>
        <v/>
      </c>
      <c r="D78" s="2" t="str">
        <f>IFERROR(VLOOKUP(Operador!A78,'hora operarios'!$A$1:$F$92,5,FALSE),"")</f>
        <v/>
      </c>
      <c r="E78" s="3" t="str">
        <f>IFERROR(VLOOKUP(A78,'hora operarios'!$A$1:$F$92,6,FALSE),"")</f>
        <v/>
      </c>
      <c r="F78" s="2" t="str">
        <f>IFERROR(VLOOKUP(G78,Tabulador!$B$27:$C$100,2,FALSE),"")</f>
        <v/>
      </c>
      <c r="G78" s="2" t="str">
        <f>IFERROR(VLOOKUP(A78,'hora operarios'!$A$1:$F$92,3,FALSE),"")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operarios'!A74=0,"",'hora operarios'!A74)</f>
        <v/>
      </c>
      <c r="B79" s="2" t="str">
        <f>IFERROR(VLOOKUP(A79,'hora operarios'!$A$1:$F$92,4,FALSE),"")</f>
        <v/>
      </c>
      <c r="C79" s="2" t="str">
        <f>IFERROR(VLOOKUP(A79,'hora operarios'!$A$1:$D$92,2,FALSE),"")</f>
        <v/>
      </c>
      <c r="D79" s="2" t="str">
        <f>IFERROR(VLOOKUP(Operador!A79,'hora operarios'!$A$1:$F$92,5,FALSE),"")</f>
        <v/>
      </c>
      <c r="E79" s="3" t="str">
        <f>IFERROR(VLOOKUP(A79,'hora operarios'!$A$1:$F$92,6,FALSE),"")</f>
        <v/>
      </c>
      <c r="F79" s="2" t="str">
        <f>IFERROR(VLOOKUP(G79,Tabulador!$B$27:$C$100,2,FALSE),"")</f>
        <v/>
      </c>
      <c r="G79" s="2" t="str">
        <f>IFERROR(VLOOKUP(A79,'hora operarios'!$A$1:$F$92,3,FALSE),"")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operarios'!A75=0,"",'hora operarios'!A75)</f>
        <v/>
      </c>
      <c r="B80" s="2" t="str">
        <f>IFERROR(VLOOKUP(A80,'hora operarios'!$A$1:$F$92,4,FALSE),"")</f>
        <v/>
      </c>
      <c r="C80" s="2" t="str">
        <f>IFERROR(VLOOKUP(A80,'hora operarios'!$A$1:$D$92,2,FALSE),"")</f>
        <v/>
      </c>
      <c r="D80" s="2" t="str">
        <f>IFERROR(VLOOKUP(Operador!A80,'hora operarios'!$A$1:$F$92,5,FALSE),"")</f>
        <v/>
      </c>
      <c r="E80" s="3" t="str">
        <f>IFERROR(VLOOKUP(A80,'hora operarios'!$A$1:$F$92,6,FALSE),"")</f>
        <v/>
      </c>
      <c r="F80" s="2" t="str">
        <f>IFERROR(VLOOKUP(G80,Tabulador!$B$27:$C$100,2,FALSE),"")</f>
        <v/>
      </c>
      <c r="G80" s="2" t="str">
        <f>IFERROR(VLOOKUP(A80,'hora operarios'!$A$1:$F$92,3,FALSE),"")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operarios'!A76=0,"",'hora operarios'!A76)</f>
        <v/>
      </c>
      <c r="B81" s="2" t="str">
        <f>IFERROR(VLOOKUP(A81,'hora operarios'!$A$1:$F$92,4,FALSE),"")</f>
        <v/>
      </c>
      <c r="C81" s="2" t="str">
        <f>IFERROR(VLOOKUP(A81,'hora operarios'!$A$1:$D$92,2,FALSE),"")</f>
        <v/>
      </c>
      <c r="D81" s="2" t="str">
        <f>IFERROR(VLOOKUP(Operador!A81,'hora operarios'!$A$1:$F$92,5,FALSE),"")</f>
        <v/>
      </c>
      <c r="E81" s="3" t="str">
        <f>IFERROR(VLOOKUP(A81,'hora operarios'!$A$1:$F$92,6,FALSE),"")</f>
        <v/>
      </c>
      <c r="F81" s="2" t="str">
        <f>IFERROR(VLOOKUP(G81,Tabulador!$B$27:$C$100,2,FALSE),"")</f>
        <v/>
      </c>
      <c r="G81" s="2" t="str">
        <f>IFERROR(VLOOKUP(A81,'hora operarios'!$A$1:$F$92,3,FALSE),"")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operarios'!A77=0,"",'hora operarios'!A77)</f>
        <v/>
      </c>
      <c r="B82" s="2" t="str">
        <f>IFERROR(VLOOKUP(A82,'hora operarios'!$A$1:$F$92,4,FALSE),"")</f>
        <v/>
      </c>
      <c r="C82" s="2" t="str">
        <f>IFERROR(VLOOKUP(A82,'hora operarios'!$A$1:$D$92,2,FALSE),"")</f>
        <v/>
      </c>
      <c r="D82" s="2" t="str">
        <f>IFERROR(VLOOKUP(Operador!A82,'hora operarios'!$A$1:$F$92,5,FALSE),"")</f>
        <v/>
      </c>
      <c r="E82" s="3" t="str">
        <f>IFERROR(VLOOKUP(A82,'hora operarios'!$A$1:$F$92,6,FALSE),"")</f>
        <v/>
      </c>
      <c r="F82" s="2" t="str">
        <f>IFERROR(VLOOKUP(G82,Tabulador!$B$27:$C$100,2,FALSE),"")</f>
        <v/>
      </c>
      <c r="G82" s="2" t="str">
        <f>IFERROR(VLOOKUP(A82,'hora operarios'!$A$1:$F$92,3,FALSE),"")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operarios'!A78=0,"",'hora operarios'!A78)</f>
        <v/>
      </c>
      <c r="B83" s="2" t="str">
        <f>IFERROR(VLOOKUP(A83,'hora operarios'!$A$1:$F$92,4,FALSE),"")</f>
        <v/>
      </c>
      <c r="C83" s="2" t="str">
        <f>IFERROR(VLOOKUP(A83,'hora operarios'!$A$1:$D$92,2,FALSE),"")</f>
        <v/>
      </c>
      <c r="D83" s="2" t="str">
        <f>IFERROR(VLOOKUP(Operador!A83,'hora operarios'!$A$1:$F$92,5,FALSE),"")</f>
        <v/>
      </c>
      <c r="E83" s="3" t="str">
        <f>IFERROR(VLOOKUP(A83,'hora operarios'!$A$1:$F$92,6,FALSE),"")</f>
        <v/>
      </c>
      <c r="F83" s="2" t="str">
        <f>IFERROR(VLOOKUP(G83,Tabulador!$B$27:$C$100,2,FALSE),"")</f>
        <v/>
      </c>
      <c r="G83" s="2" t="str">
        <f>IFERROR(VLOOKUP(A83,'hora operarios'!$A$1:$F$92,3,FALSE),"")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operarios'!A79=0,"",'hora operarios'!A79)</f>
        <v/>
      </c>
      <c r="B84" s="2" t="str">
        <f>IFERROR(VLOOKUP(A84,'hora operarios'!$A$1:$F$92,4,FALSE),"")</f>
        <v/>
      </c>
      <c r="C84" s="2" t="str">
        <f>IFERROR(VLOOKUP(A84,'hora operarios'!$A$1:$D$92,2,FALSE),"")</f>
        <v/>
      </c>
      <c r="D84" s="2" t="str">
        <f>IFERROR(VLOOKUP(Operador!A84,'hora operarios'!$A$1:$F$92,5,FALSE),"")</f>
        <v/>
      </c>
      <c r="E84" s="3" t="str">
        <f>IFERROR(VLOOKUP(A84,'hora operarios'!$A$1:$F$92,6,FALSE),"")</f>
        <v/>
      </c>
      <c r="F84" s="2" t="str">
        <f>IFERROR(VLOOKUP(G84,Tabulador!$B$27:$C$100,2,FALSE),"")</f>
        <v/>
      </c>
      <c r="G84" s="2" t="str">
        <f>IFERROR(VLOOKUP(A84,'hora operarios'!$A$1:$F$92,3,FALSE),"")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operarios'!A80=0,"",'hora operarios'!A80)</f>
        <v/>
      </c>
      <c r="B85" s="2" t="str">
        <f>IFERROR(VLOOKUP(A85,'hora operarios'!$A$1:$F$92,4,FALSE),"")</f>
        <v/>
      </c>
      <c r="C85" s="2" t="str">
        <f>IFERROR(VLOOKUP(A85,'hora operarios'!$A$1:$D$92,2,FALSE),"")</f>
        <v/>
      </c>
      <c r="D85" s="2" t="str">
        <f>IFERROR(VLOOKUP(Operador!A85,'hora operarios'!$A$1:$F$92,5,FALSE),"")</f>
        <v/>
      </c>
      <c r="E85" s="3" t="str">
        <f>IFERROR(VLOOKUP(A85,'hora operarios'!$A$1:$F$92,6,FALSE),"")</f>
        <v/>
      </c>
      <c r="F85" s="2" t="str">
        <f>IFERROR(VLOOKUP(G85,Tabulador!$B$27:$C$100,2,FALSE),"")</f>
        <v/>
      </c>
      <c r="G85" s="2" t="str">
        <f>IFERROR(VLOOKUP(A85,'hora operarios'!$A$1:$F$92,3,FALSE),"")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operarios'!A81=0,"",'hora operarios'!A81)</f>
        <v/>
      </c>
      <c r="B86" s="2" t="str">
        <f>IFERROR(VLOOKUP(A86,'hora operarios'!$A$1:$F$92,4,FALSE),"")</f>
        <v/>
      </c>
      <c r="C86" s="2" t="str">
        <f>IFERROR(VLOOKUP(A86,'hora operarios'!$A$1:$D$92,2,FALSE),"")</f>
        <v/>
      </c>
      <c r="D86" s="2" t="str">
        <f>IFERROR(VLOOKUP(Operador!A86,'hora operarios'!$A$1:$F$92,5,FALSE),"")</f>
        <v/>
      </c>
      <c r="E86" s="3" t="str">
        <f>IFERROR(VLOOKUP(A86,'hora operarios'!$A$1:$F$92,6,FALSE),"")</f>
        <v/>
      </c>
      <c r="F86" s="2" t="str">
        <f>IFERROR(VLOOKUP(G86,Tabulador!$B$27:$C$100,2,FALSE),"")</f>
        <v/>
      </c>
      <c r="G86" s="2" t="str">
        <f>IFERROR(VLOOKUP(A86,'hora operarios'!$A$1:$F$92,3,FALSE),"")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operarios'!A82=0,"",'hora operarios'!A82)</f>
        <v/>
      </c>
      <c r="B87" s="2" t="str">
        <f>IFERROR(VLOOKUP(A87,'hora operarios'!$A$1:$F$92,4,FALSE),"")</f>
        <v/>
      </c>
      <c r="C87" s="2" t="str">
        <f>IFERROR(VLOOKUP(A87,'hora operarios'!$A$1:$D$92,2,FALSE),"")</f>
        <v/>
      </c>
      <c r="D87" s="2" t="str">
        <f>IFERROR(VLOOKUP(Operador!A87,'hora operarios'!$A$1:$F$92,5,FALSE),"")</f>
        <v/>
      </c>
      <c r="E87" s="3" t="str">
        <f>IFERROR(VLOOKUP(A87,'hora operarios'!$A$1:$F$92,6,FALSE),"")</f>
        <v/>
      </c>
      <c r="F87" s="2" t="str">
        <f>IFERROR(VLOOKUP(G87,Tabulador!$B$27:$C$100,2,FALSE),"")</f>
        <v/>
      </c>
      <c r="G87" s="2" t="str">
        <f>IFERROR(VLOOKUP(A87,'hora operarios'!$A$1:$F$92,3,FALSE),"")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operarios'!A83=0,"",'hora operarios'!A83)</f>
        <v/>
      </c>
      <c r="B88" s="2" t="str">
        <f>IFERROR(VLOOKUP(A88,'hora operarios'!$A$1:$F$92,4,FALSE),"")</f>
        <v/>
      </c>
      <c r="C88" s="2" t="str">
        <f>IFERROR(VLOOKUP(A88,'hora operarios'!$A$1:$D$92,2,FALSE),"")</f>
        <v/>
      </c>
      <c r="D88" s="2" t="str">
        <f>IFERROR(VLOOKUP(Operador!A88,'hora operarios'!$A$1:$F$92,5,FALSE),"")</f>
        <v/>
      </c>
      <c r="E88" s="3" t="str">
        <f>IFERROR(VLOOKUP(A88,'hora operarios'!$A$1:$F$92,6,FALSE),"")</f>
        <v/>
      </c>
      <c r="F88" s="2" t="str">
        <f>IFERROR(VLOOKUP(G88,Tabulador!$B$27:$C$100,2,FALSE),"")</f>
        <v/>
      </c>
      <c r="G88" s="2" t="str">
        <f>IFERROR(VLOOKUP(A88,'hora operarios'!$A$1:$F$92,3,FALSE),"")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operarios'!A84=0,"",'hora operarios'!A84)</f>
        <v/>
      </c>
      <c r="B89" s="2" t="str">
        <f>IFERROR(VLOOKUP(A89,'hora operarios'!$A$1:$F$92,4,FALSE),"")</f>
        <v/>
      </c>
      <c r="C89" s="2" t="str">
        <f>IFERROR(VLOOKUP(A89,'hora operarios'!$A$1:$D$92,2,FALSE),"")</f>
        <v/>
      </c>
      <c r="D89" s="2" t="str">
        <f>IFERROR(VLOOKUP(Operador!A89,'hora operarios'!$A$1:$F$92,5,FALSE),"")</f>
        <v/>
      </c>
      <c r="E89" s="3" t="str">
        <f>IFERROR(VLOOKUP(A89,'hora operarios'!$A$1:$F$92,6,FALSE),"")</f>
        <v/>
      </c>
      <c r="F89" s="2" t="str">
        <f>IFERROR(VLOOKUP(G89,Tabulador!$B$27:$C$100,2,FALSE),"")</f>
        <v/>
      </c>
      <c r="G89" s="2" t="str">
        <f>IFERROR(VLOOKUP(A89,'hora operarios'!$A$1:$F$92,3,FALSE),"")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operarios'!A85=0,"",'hora operarios'!A85)</f>
        <v/>
      </c>
      <c r="B90" s="2" t="str">
        <f>IFERROR(VLOOKUP(A90,'hora operarios'!$A$1:$F$92,4,FALSE),"")</f>
        <v/>
      </c>
      <c r="C90" s="2" t="str">
        <f>IFERROR(VLOOKUP(A90,'hora operarios'!$A$1:$D$92,2,FALSE),"")</f>
        <v/>
      </c>
      <c r="D90" s="2" t="str">
        <f>IFERROR(VLOOKUP(Operador!A90,'hora operarios'!$A$1:$F$92,5,FALSE),"")</f>
        <v/>
      </c>
      <c r="E90" s="3" t="str">
        <f>IFERROR(VLOOKUP(A90,'hora operarios'!$A$1:$F$92,6,FALSE),"")</f>
        <v/>
      </c>
      <c r="F90" s="2" t="str">
        <f>IFERROR(VLOOKUP(G90,Tabulador!$B$27:$C$100,2,FALSE),"")</f>
        <v/>
      </c>
      <c r="G90" s="2" t="str">
        <f>IFERROR(VLOOKUP(A90,'hora operarios'!$A$1:$F$92,3,FALSE),"")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operarios'!A86=0,"",'hora operarios'!A86)</f>
        <v/>
      </c>
      <c r="B91" s="2" t="str">
        <f>IFERROR(VLOOKUP(A91,'hora operarios'!$A$1:$F$92,4,FALSE),"")</f>
        <v/>
      </c>
      <c r="C91" s="2" t="str">
        <f>IFERROR(VLOOKUP(A91,'hora operarios'!$A$1:$D$92,2,FALSE),"")</f>
        <v/>
      </c>
      <c r="D91" s="2" t="str">
        <f>IFERROR(VLOOKUP(Operador!A91,'hora operarios'!$A$1:$F$92,5,FALSE),"")</f>
        <v/>
      </c>
      <c r="E91" s="3" t="str">
        <f>IFERROR(VLOOKUP(A91,'hora operarios'!$A$1:$F$92,6,FALSE),"")</f>
        <v/>
      </c>
      <c r="F91" s="2" t="str">
        <f>IFERROR(VLOOKUP(G91,Tabulador!$B$27:$C$100,2,FALSE),"")</f>
        <v/>
      </c>
      <c r="G91" s="2" t="str">
        <f>IFERROR(VLOOKUP(A91,'hora operarios'!$A$1:$F$92,3,FALSE),"")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operarios'!A87=0,"",'hora operarios'!A87)</f>
        <v/>
      </c>
      <c r="B92" s="2" t="str">
        <f>IFERROR(VLOOKUP(A92,'hora operarios'!$A$1:$F$92,4,FALSE),"")</f>
        <v/>
      </c>
      <c r="C92" s="2" t="str">
        <f>IFERROR(VLOOKUP(A92,'hora operarios'!$A$1:$D$92,2,FALSE),"")</f>
        <v/>
      </c>
      <c r="D92" s="2" t="str">
        <f>IFERROR(VLOOKUP(Operador!A92,'hora operarios'!$A$1:$F$92,5,FALSE),"")</f>
        <v/>
      </c>
      <c r="E92" s="3" t="str">
        <f>IFERROR(VLOOKUP(A92,'hora operarios'!$A$1:$F$92,6,FALSE),"")</f>
        <v/>
      </c>
      <c r="F92" s="2" t="str">
        <f>IFERROR(VLOOKUP(G92,Tabulador!$B$27:$C$100,2,FALSE),"")</f>
        <v/>
      </c>
      <c r="G92" s="2" t="str">
        <f>IFERROR(VLOOKUP(A92,'hora operarios'!$A$1:$F$92,3,FALSE),"")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operarios'!A88=0,"",'hora operarios'!A88)</f>
        <v/>
      </c>
      <c r="B93" s="2" t="str">
        <f>IFERROR(VLOOKUP(A93,'hora operarios'!$A$1:$F$92,4,FALSE),"")</f>
        <v/>
      </c>
      <c r="C93" s="2" t="str">
        <f>IFERROR(VLOOKUP(A93,'hora operarios'!$A$1:$D$92,2,FALSE),"")</f>
        <v/>
      </c>
      <c r="D93" s="2" t="str">
        <f>IFERROR(VLOOKUP(Operador!A93,'hora operarios'!$A$1:$F$92,5,FALSE),"")</f>
        <v/>
      </c>
      <c r="E93" s="3" t="str">
        <f>IFERROR(VLOOKUP(A93,'hora operarios'!$A$1:$F$92,6,FALSE),"")</f>
        <v/>
      </c>
      <c r="F93" s="2" t="str">
        <f>IFERROR(VLOOKUP(G93,Tabulador!$B$27:$C$100,2,FALSE),"")</f>
        <v/>
      </c>
      <c r="G93" s="2" t="str">
        <f>IFERROR(VLOOKUP(A93,'hora operarios'!$A$1:$F$92,3,FALSE),"")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operarios'!A89=0,"",'hora operarios'!A89)</f>
        <v/>
      </c>
      <c r="B94" s="2" t="str">
        <f>IFERROR(VLOOKUP(A94,'hora operarios'!$A$1:$F$92,4,FALSE),"")</f>
        <v/>
      </c>
      <c r="C94" s="2" t="str">
        <f>IFERROR(VLOOKUP(A94,'hora operarios'!$A$1:$D$92,2,FALSE),"")</f>
        <v/>
      </c>
      <c r="D94" s="2" t="str">
        <f>IFERROR(VLOOKUP(Operador!A94,'hora operarios'!$A$1:$F$92,5,FALSE),"")</f>
        <v/>
      </c>
      <c r="E94" s="3" t="str">
        <f>IFERROR(VLOOKUP(A94,'hora operarios'!$A$1:$F$92,6,FALSE),"")</f>
        <v/>
      </c>
      <c r="F94" s="2" t="str">
        <f>IFERROR(VLOOKUP(G94,Tabulador!$B$27:$C$100,2,FALSE),"")</f>
        <v/>
      </c>
      <c r="G94" s="2" t="str">
        <f>IFERROR(VLOOKUP(A94,'hora operarios'!$A$1:$F$92,3,FALSE),"")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operarios'!A90=0,"",'hora operarios'!A90)</f>
        <v/>
      </c>
      <c r="B95" s="2" t="str">
        <f>IFERROR(VLOOKUP(A95,'hora operarios'!$A$1:$F$92,4,FALSE),"")</f>
        <v/>
      </c>
      <c r="C95" s="2" t="str">
        <f>IFERROR(VLOOKUP(A95,'hora operarios'!$A$1:$D$92,2,FALSE),"")</f>
        <v/>
      </c>
      <c r="D95" s="2" t="str">
        <f>IFERROR(VLOOKUP(Operador!A95,'hora operarios'!$A$1:$F$92,5,FALSE),"")</f>
        <v/>
      </c>
      <c r="E95" s="3" t="str">
        <f>IFERROR(VLOOKUP(A95,'hora operarios'!$A$1:$F$92,6,FALSE),"")</f>
        <v/>
      </c>
      <c r="F95" s="2" t="str">
        <f>IFERROR(VLOOKUP(G95,Tabulador!$B$27:$C$100,2,FALSE),"")</f>
        <v/>
      </c>
      <c r="G95" s="2" t="str">
        <f>IFERROR(VLOOKUP(A95,'hora operarios'!$A$1:$F$92,3,FALSE),"")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operarios'!A91=0,"",'hora operarios'!A91)</f>
        <v/>
      </c>
      <c r="B96" s="2" t="str">
        <f>IFERROR(VLOOKUP(A96,'hora operarios'!$A$1:$F$92,4,FALSE),"")</f>
        <v/>
      </c>
      <c r="C96" s="2" t="str">
        <f>IFERROR(VLOOKUP(A96,'hora operarios'!$A$1:$D$92,2,FALSE),"")</f>
        <v/>
      </c>
      <c r="D96" s="2" t="str">
        <f>IFERROR(VLOOKUP(Operador!A96,'hora operarios'!$A$1:$F$92,5,FALSE),"")</f>
        <v/>
      </c>
      <c r="E96" s="3" t="str">
        <f>IFERROR(VLOOKUP(A96,'hora operarios'!$A$1:$F$92,6,FALSE),"")</f>
        <v/>
      </c>
      <c r="F96" s="2" t="str">
        <f>IFERROR(VLOOKUP(G96,Tabulador!$B$27:$C$100,2,FALSE),"")</f>
        <v/>
      </c>
      <c r="G96" s="2" t="str">
        <f>IFERROR(VLOOKUP(A96,'hora operarios'!$A$1:$F$92,3,FALSE),"")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operarios'!A92=0,"",'hora operarios'!A92)</f>
        <v/>
      </c>
      <c r="B97" s="2" t="str">
        <f>IFERROR(VLOOKUP(A97,'hora operarios'!$A$1:$F$92,4,FALSE),"")</f>
        <v/>
      </c>
      <c r="C97" s="2" t="str">
        <f>IFERROR(VLOOKUP(A97,'hora operarios'!$A$1:$D$92,2,FALSE),"")</f>
        <v/>
      </c>
      <c r="D97" s="2" t="str">
        <f>IFERROR(VLOOKUP(Operador!A97,'hora operarios'!$A$1:$F$92,5,FALSE),"")</f>
        <v/>
      </c>
      <c r="E97" s="3" t="str">
        <f>IFERROR(VLOOKUP(A97,'hora operarios'!$A$1:$F$92,6,FALSE),"")</f>
        <v/>
      </c>
      <c r="F97" s="2" t="str">
        <f>IFERROR(VLOOKUP(G97,Tabulador!$B$27:$C$100,2,FALSE),"")</f>
        <v/>
      </c>
      <c r="G97" s="2" t="str">
        <f>IFERROR(VLOOKUP(A97,'hora operarios'!$A$1:$F$92,3,FALSE),"")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operarios'!A93=0,"",'hora operarios'!A93)</f>
        <v/>
      </c>
      <c r="B98" s="2" t="str">
        <f>IFERROR(VLOOKUP(A98,'hora operarios'!$A$1:$F$92,4,FALSE),"")</f>
        <v/>
      </c>
      <c r="C98" s="2" t="str">
        <f>IFERROR(VLOOKUP(A98,'hora operarios'!$A$1:$D$92,2,FALSE),"")</f>
        <v/>
      </c>
      <c r="D98" s="2" t="str">
        <f>IFERROR(VLOOKUP(Operador!A98,'hora operarios'!$A$1:$F$92,5,FALSE),"")</f>
        <v/>
      </c>
      <c r="E98" s="3" t="str">
        <f>IFERROR(VLOOKUP(A98,'hora operarios'!$A$1:$F$92,6,FALSE),"")</f>
        <v/>
      </c>
      <c r="F98" s="2" t="str">
        <f>IFERROR(VLOOKUP(G98,Tabulador!$B$27:$C$100,2,FALSE),"")</f>
        <v/>
      </c>
      <c r="G98" s="2" t="str">
        <f>IFERROR(VLOOKUP(A98,'hora operarios'!$A$1:$F$92,3,FALSE),"")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operarios'!A94=0,"",'hora operarios'!A94)</f>
        <v/>
      </c>
      <c r="B99" s="2" t="str">
        <f>IFERROR(VLOOKUP(A99,'hora operarios'!$A$1:$F$92,4,FALSE),"")</f>
        <v/>
      </c>
      <c r="C99" s="2" t="str">
        <f>IFERROR(VLOOKUP(A99,'hora operarios'!$A$1:$D$92,2,FALSE),"")</f>
        <v/>
      </c>
      <c r="D99" s="2" t="str">
        <f>IFERROR(VLOOKUP(Operador!A99,'hora operarios'!$A$1:$F$92,5,FALSE),"")</f>
        <v/>
      </c>
      <c r="E99" s="3" t="str">
        <f>IFERROR(VLOOKUP(A99,'hora operarios'!$A$1:$F$92,6,FALSE),"")</f>
        <v/>
      </c>
      <c r="F99" s="2" t="str">
        <f>IFERROR(VLOOKUP(G99,Tabulador!$B$27:$C$100,2,FALSE),"")</f>
        <v/>
      </c>
      <c r="G99" s="2" t="str">
        <f>IFERROR(VLOOKUP(A99,'hora operarios'!$A$1:$F$92,3,FALSE),"")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operarios'!A95=0,"",'hora operarios'!A95)</f>
        <v/>
      </c>
      <c r="B100" s="2" t="str">
        <f>IFERROR(VLOOKUP(A100,'hora operarios'!$A$1:$F$92,4,FALSE),"")</f>
        <v/>
      </c>
      <c r="C100" s="2" t="str">
        <f>IFERROR(VLOOKUP(A100,'hora operarios'!$A$1:$D$92,2,FALSE),"")</f>
        <v/>
      </c>
      <c r="D100" s="2" t="str">
        <f>IFERROR(VLOOKUP(Operador!A100,'hora operarios'!$A$1:$F$92,5,FALSE),"")</f>
        <v/>
      </c>
      <c r="E100" s="3" t="str">
        <f>IFERROR(VLOOKUP(A100,'hora operarios'!$A$1:$F$92,6,FALSE),"")</f>
        <v/>
      </c>
      <c r="F100" s="2" t="str">
        <f>IFERROR(VLOOKUP(G100,Tabulador!$B$27:$C$100,2,FALSE),"")</f>
        <v/>
      </c>
      <c r="G100" s="2" t="str">
        <f>IFERROR(VLOOKUP(A100,'hora operarios'!$A$1:$F$92,3,FALSE),"")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22" t="s">
        <v>25</v>
      </c>
      <c r="B1" s="22"/>
      <c r="C1" s="22"/>
      <c r="D1" s="22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22" t="s">
        <v>44</v>
      </c>
      <c r="B9" s="22"/>
      <c r="C9" s="22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22" t="s">
        <v>46</v>
      </c>
      <c r="B18" s="22"/>
      <c r="C18" s="22"/>
      <c r="D18" s="22"/>
      <c r="E18" s="22"/>
      <c r="F18" s="22"/>
      <c r="G18" s="22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2" t="s">
        <v>50</v>
      </c>
      <c r="B26" s="22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4"/>
  <sheetViews>
    <sheetView topLeftCell="A10" zoomScale="115" zoomScaleNormal="115" workbookViewId="0">
      <selection activeCell="C28" sqref="C28"/>
    </sheetView>
  </sheetViews>
  <sheetFormatPr baseColWidth="10" defaultRowHeight="12.75" x14ac:dyDescent="0.2"/>
  <cols>
    <col min="1" max="1" width="11.42578125" style="10"/>
    <col min="2" max="2" width="31.140625" style="10" customWidth="1"/>
    <col min="3" max="3" width="16.85546875" style="10" customWidth="1"/>
    <col min="4" max="5" width="11.42578125" style="10" customWidth="1"/>
    <col min="6" max="6" width="12.42578125" style="18" bestFit="1" customWidth="1"/>
    <col min="7" max="7" width="12.28515625" style="10" bestFit="1" customWidth="1"/>
    <col min="8" max="9" width="11.42578125" style="10"/>
    <col min="10" max="10" width="0" style="10" hidden="1" customWidth="1"/>
    <col min="11" max="11" width="27.28515625" style="10" hidden="1" customWidth="1"/>
    <col min="12" max="17" width="0" style="10" hidden="1" customWidth="1"/>
    <col min="18" max="16384" width="11.42578125" style="10"/>
  </cols>
  <sheetData>
    <row r="1" spans="1:15" ht="12.75" customHeight="1" x14ac:dyDescent="0.2">
      <c r="A1" s="19" t="s">
        <v>58</v>
      </c>
      <c r="B1" s="19" t="s">
        <v>15</v>
      </c>
      <c r="C1" s="19" t="s">
        <v>57</v>
      </c>
      <c r="D1" s="19" t="s">
        <v>6</v>
      </c>
      <c r="E1" s="19"/>
      <c r="F1" s="20">
        <v>18.809999999999999</v>
      </c>
      <c r="J1" s="11" t="s">
        <v>60</v>
      </c>
      <c r="K1" s="11" t="s">
        <v>28</v>
      </c>
      <c r="L1" s="11" t="s">
        <v>57</v>
      </c>
      <c r="M1" s="11" t="s">
        <v>6</v>
      </c>
      <c r="N1" s="11" t="s">
        <v>136</v>
      </c>
      <c r="O1" s="12">
        <v>16.260000000000002</v>
      </c>
    </row>
    <row r="2" spans="1:15" ht="12.75" customHeight="1" x14ac:dyDescent="0.2">
      <c r="A2" s="19" t="s">
        <v>60</v>
      </c>
      <c r="B2" s="19" t="s">
        <v>28</v>
      </c>
      <c r="C2" s="19" t="s">
        <v>57</v>
      </c>
      <c r="D2" s="19" t="s">
        <v>6</v>
      </c>
      <c r="E2" s="19" t="s">
        <v>136</v>
      </c>
      <c r="F2" s="20">
        <v>18.7</v>
      </c>
      <c r="J2" s="11" t="s">
        <v>61</v>
      </c>
      <c r="K2" s="11" t="s">
        <v>26</v>
      </c>
      <c r="L2" s="11" t="s">
        <v>59</v>
      </c>
      <c r="M2" s="11" t="s">
        <v>59</v>
      </c>
      <c r="N2" s="11"/>
      <c r="O2" s="12">
        <v>29.12</v>
      </c>
    </row>
    <row r="3" spans="1:15" ht="12.75" customHeight="1" x14ac:dyDescent="0.2">
      <c r="A3" s="19" t="s">
        <v>61</v>
      </c>
      <c r="B3" s="19" t="s">
        <v>26</v>
      </c>
      <c r="C3" s="19" t="s">
        <v>59</v>
      </c>
      <c r="D3" s="19" t="s">
        <v>59</v>
      </c>
      <c r="E3" s="19"/>
      <c r="F3" s="20">
        <v>32.97</v>
      </c>
      <c r="J3" s="11" t="s">
        <v>75</v>
      </c>
      <c r="K3" s="11" t="s">
        <v>10</v>
      </c>
      <c r="L3" s="11" t="s">
        <v>57</v>
      </c>
      <c r="M3" s="11" t="s">
        <v>6</v>
      </c>
      <c r="N3" s="11" t="s">
        <v>124</v>
      </c>
      <c r="O3" s="12">
        <v>29.13</v>
      </c>
    </row>
    <row r="4" spans="1:15" ht="12.75" customHeight="1" x14ac:dyDescent="0.2">
      <c r="A4" s="19" t="s">
        <v>75</v>
      </c>
      <c r="B4" s="19" t="s">
        <v>10</v>
      </c>
      <c r="C4" s="19" t="s">
        <v>57</v>
      </c>
      <c r="D4" s="19" t="s">
        <v>6</v>
      </c>
      <c r="E4" s="19"/>
      <c r="F4" s="20">
        <v>60.229230769230767</v>
      </c>
      <c r="J4" s="11" t="s">
        <v>76</v>
      </c>
      <c r="K4" s="11" t="s">
        <v>16</v>
      </c>
      <c r="L4" s="11" t="s">
        <v>57</v>
      </c>
      <c r="M4" s="11" t="s">
        <v>5</v>
      </c>
      <c r="N4" s="11" t="s">
        <v>61</v>
      </c>
      <c r="O4" s="12">
        <v>16.47</v>
      </c>
    </row>
    <row r="5" spans="1:15" ht="12.75" customHeight="1" x14ac:dyDescent="0.2">
      <c r="A5" s="19" t="s">
        <v>76</v>
      </c>
      <c r="B5" s="19" t="s">
        <v>16</v>
      </c>
      <c r="C5" s="19" t="s">
        <v>57</v>
      </c>
      <c r="D5" s="19" t="s">
        <v>5</v>
      </c>
      <c r="E5" s="19" t="s">
        <v>61</v>
      </c>
      <c r="F5" s="20">
        <v>20.328461538461539</v>
      </c>
      <c r="J5" s="11" t="s">
        <v>62</v>
      </c>
      <c r="K5" s="11" t="s">
        <v>29</v>
      </c>
      <c r="L5" s="11" t="s">
        <v>59</v>
      </c>
      <c r="M5" s="11" t="s">
        <v>59</v>
      </c>
      <c r="N5" s="11"/>
      <c r="O5" s="12">
        <v>57.62</v>
      </c>
    </row>
    <row r="6" spans="1:15" ht="12.75" customHeight="1" x14ac:dyDescent="0.2">
      <c r="A6" s="19" t="s">
        <v>62</v>
      </c>
      <c r="B6" s="19" t="s">
        <v>29</v>
      </c>
      <c r="C6" s="19" t="s">
        <v>59</v>
      </c>
      <c r="D6" s="19" t="s">
        <v>59</v>
      </c>
      <c r="E6" s="19"/>
      <c r="F6" s="20">
        <v>35.941538461538464</v>
      </c>
      <c r="J6" s="11" t="s">
        <v>77</v>
      </c>
      <c r="K6" s="11" t="s">
        <v>11</v>
      </c>
      <c r="L6" s="11" t="s">
        <v>57</v>
      </c>
      <c r="M6" s="11" t="s">
        <v>6</v>
      </c>
      <c r="N6" s="11" t="s">
        <v>63</v>
      </c>
      <c r="O6" s="12">
        <v>31.2</v>
      </c>
    </row>
    <row r="7" spans="1:15" ht="12.75" customHeight="1" x14ac:dyDescent="0.2">
      <c r="A7" s="19" t="s">
        <v>77</v>
      </c>
      <c r="B7" s="19" t="s">
        <v>11</v>
      </c>
      <c r="C7" s="19" t="s">
        <v>57</v>
      </c>
      <c r="D7" s="19" t="s">
        <v>6</v>
      </c>
      <c r="E7" s="19" t="s">
        <v>63</v>
      </c>
      <c r="F7" s="20">
        <v>17.283076923076923</v>
      </c>
      <c r="J7" s="11" t="s">
        <v>63</v>
      </c>
      <c r="K7" s="11" t="s">
        <v>30</v>
      </c>
      <c r="L7" s="11" t="s">
        <v>59</v>
      </c>
      <c r="M7" s="11" t="s">
        <v>59</v>
      </c>
      <c r="N7" s="11"/>
      <c r="O7" s="12">
        <v>82.83</v>
      </c>
    </row>
    <row r="8" spans="1:15" ht="12.75" customHeight="1" x14ac:dyDescent="0.2">
      <c r="A8" s="19" t="s">
        <v>63</v>
      </c>
      <c r="B8" s="19" t="s">
        <v>30</v>
      </c>
      <c r="C8" s="19" t="s">
        <v>59</v>
      </c>
      <c r="D8" s="19" t="s">
        <v>59</v>
      </c>
      <c r="E8" s="19"/>
      <c r="F8" s="20">
        <v>100.27615384615383</v>
      </c>
      <c r="I8" s="10" t="s">
        <v>146</v>
      </c>
      <c r="J8" s="11" t="s">
        <v>125</v>
      </c>
      <c r="K8" s="11" t="s">
        <v>126</v>
      </c>
      <c r="L8" s="11" t="s">
        <v>59</v>
      </c>
      <c r="M8" s="11" t="s">
        <v>59</v>
      </c>
      <c r="N8" s="11"/>
      <c r="O8" s="12">
        <v>66.13</v>
      </c>
    </row>
    <row r="9" spans="1:15" ht="12.75" customHeight="1" x14ac:dyDescent="0.2">
      <c r="A9" s="19" t="s">
        <v>125</v>
      </c>
      <c r="B9" s="19" t="s">
        <v>126</v>
      </c>
      <c r="C9" s="19" t="s">
        <v>59</v>
      </c>
      <c r="D9" s="19" t="s">
        <v>59</v>
      </c>
      <c r="E9" s="19"/>
      <c r="F9" s="20">
        <v>57.5</v>
      </c>
      <c r="J9" s="11" t="s">
        <v>124</v>
      </c>
      <c r="K9" s="11" t="s">
        <v>127</v>
      </c>
      <c r="L9" s="11" t="s">
        <v>59</v>
      </c>
      <c r="M9" s="11" t="s">
        <v>59</v>
      </c>
      <c r="N9" s="11"/>
      <c r="O9" s="12">
        <v>22.27</v>
      </c>
    </row>
    <row r="10" spans="1:15" x14ac:dyDescent="0.2">
      <c r="A10" s="19" t="s">
        <v>124</v>
      </c>
      <c r="B10" s="19" t="s">
        <v>127</v>
      </c>
      <c r="C10" s="19" t="s">
        <v>59</v>
      </c>
      <c r="D10" s="19" t="s">
        <v>59</v>
      </c>
      <c r="E10" s="19"/>
      <c r="F10" s="20">
        <v>22.99307692307692</v>
      </c>
      <c r="J10" s="11" t="s">
        <v>78</v>
      </c>
      <c r="K10" s="11" t="s">
        <v>17</v>
      </c>
      <c r="L10" s="11" t="s">
        <v>57</v>
      </c>
      <c r="M10" s="11" t="s">
        <v>4</v>
      </c>
      <c r="N10" s="11" t="s">
        <v>58</v>
      </c>
      <c r="O10" s="12">
        <v>42.69</v>
      </c>
    </row>
    <row r="11" spans="1:15" ht="12.75" customHeight="1" x14ac:dyDescent="0.2">
      <c r="A11" s="19" t="s">
        <v>163</v>
      </c>
      <c r="B11" s="19" t="s">
        <v>164</v>
      </c>
      <c r="C11" s="19" t="s">
        <v>59</v>
      </c>
      <c r="D11" s="19" t="s">
        <v>59</v>
      </c>
      <c r="E11" s="19"/>
      <c r="F11" s="20">
        <v>0.45</v>
      </c>
      <c r="J11" s="11" t="s">
        <v>136</v>
      </c>
      <c r="K11" s="11" t="s">
        <v>137</v>
      </c>
      <c r="L11" s="11" t="s">
        <v>59</v>
      </c>
      <c r="M11" s="11" t="s">
        <v>59</v>
      </c>
      <c r="N11" s="11"/>
      <c r="O11" s="12">
        <v>59.63</v>
      </c>
    </row>
    <row r="12" spans="1:15" ht="12.75" customHeight="1" x14ac:dyDescent="0.2">
      <c r="A12" s="19" t="s">
        <v>78</v>
      </c>
      <c r="B12" s="19" t="s">
        <v>158</v>
      </c>
      <c r="C12" s="19" t="s">
        <v>57</v>
      </c>
      <c r="D12" s="19" t="s">
        <v>4</v>
      </c>
      <c r="E12" s="19" t="s">
        <v>161</v>
      </c>
      <c r="F12" s="20">
        <v>13.283846153846152</v>
      </c>
      <c r="J12" s="11" t="s">
        <v>79</v>
      </c>
      <c r="K12" s="11" t="s">
        <v>31</v>
      </c>
      <c r="L12" s="11" t="s">
        <v>57</v>
      </c>
      <c r="M12" s="11" t="s">
        <v>4</v>
      </c>
      <c r="N12" s="11" t="s">
        <v>62</v>
      </c>
      <c r="O12" s="12">
        <v>13.8</v>
      </c>
    </row>
    <row r="13" spans="1:15" ht="12.75" customHeight="1" x14ac:dyDescent="0.2">
      <c r="A13" s="19" t="s">
        <v>136</v>
      </c>
      <c r="B13" s="19" t="s">
        <v>151</v>
      </c>
      <c r="C13" s="19" t="s">
        <v>59</v>
      </c>
      <c r="D13" s="19" t="s">
        <v>59</v>
      </c>
      <c r="E13" s="19"/>
      <c r="F13" s="20">
        <v>75.745384615384623</v>
      </c>
      <c r="J13" s="11" t="s">
        <v>68</v>
      </c>
      <c r="K13" s="11" t="s">
        <v>8</v>
      </c>
      <c r="L13" s="11" t="s">
        <v>22</v>
      </c>
      <c r="M13" s="11" t="s">
        <v>5</v>
      </c>
      <c r="N13" s="11"/>
      <c r="O13" s="12">
        <v>70.900000000000006</v>
      </c>
    </row>
    <row r="14" spans="1:15" ht="12.75" customHeight="1" x14ac:dyDescent="0.2">
      <c r="A14" s="19" t="s">
        <v>79</v>
      </c>
      <c r="B14" s="19" t="s">
        <v>31</v>
      </c>
      <c r="C14" s="19" t="s">
        <v>57</v>
      </c>
      <c r="D14" s="19" t="s">
        <v>4</v>
      </c>
      <c r="E14" s="19" t="s">
        <v>62</v>
      </c>
      <c r="F14" s="20">
        <v>24.323846153846155</v>
      </c>
      <c r="J14" s="11" t="s">
        <v>119</v>
      </c>
      <c r="K14" s="11" t="s">
        <v>117</v>
      </c>
      <c r="L14" s="11" t="s">
        <v>22</v>
      </c>
      <c r="M14" s="11" t="s">
        <v>5</v>
      </c>
      <c r="N14" s="11"/>
      <c r="O14" s="12">
        <v>48.6</v>
      </c>
    </row>
    <row r="15" spans="1:15" ht="12.75" customHeight="1" x14ac:dyDescent="0.2">
      <c r="A15" s="19" t="s">
        <v>68</v>
      </c>
      <c r="B15" s="19" t="s">
        <v>8</v>
      </c>
      <c r="C15" s="19" t="s">
        <v>22</v>
      </c>
      <c r="D15" s="19" t="s">
        <v>5</v>
      </c>
      <c r="E15" s="19"/>
      <c r="F15" s="20">
        <v>78</v>
      </c>
      <c r="J15" s="11" t="s">
        <v>120</v>
      </c>
      <c r="K15" s="11" t="s">
        <v>118</v>
      </c>
      <c r="L15" s="11" t="s">
        <v>22</v>
      </c>
      <c r="M15" s="11" t="s">
        <v>5</v>
      </c>
      <c r="N15" s="11"/>
      <c r="O15" s="12">
        <v>64</v>
      </c>
    </row>
    <row r="16" spans="1:15" ht="12.75" customHeight="1" x14ac:dyDescent="0.2">
      <c r="A16" s="19" t="s">
        <v>119</v>
      </c>
      <c r="B16" s="19" t="s">
        <v>117</v>
      </c>
      <c r="C16" s="19" t="s">
        <v>22</v>
      </c>
      <c r="D16" s="19" t="s">
        <v>5</v>
      </c>
      <c r="E16" s="19"/>
      <c r="F16" s="20">
        <v>42</v>
      </c>
      <c r="J16" s="11" t="s">
        <v>80</v>
      </c>
      <c r="K16" s="11" t="s">
        <v>18</v>
      </c>
      <c r="L16" s="11" t="s">
        <v>57</v>
      </c>
      <c r="M16" s="11" t="s">
        <v>5</v>
      </c>
      <c r="N16" s="11" t="s">
        <v>125</v>
      </c>
      <c r="O16" s="12">
        <v>21.43</v>
      </c>
    </row>
    <row r="17" spans="1:16" ht="12.75" customHeight="1" x14ac:dyDescent="0.2">
      <c r="A17" s="19" t="s">
        <v>120</v>
      </c>
      <c r="B17" s="19" t="s">
        <v>118</v>
      </c>
      <c r="C17" s="19" t="s">
        <v>22</v>
      </c>
      <c r="D17" s="19" t="s">
        <v>5</v>
      </c>
      <c r="E17" s="19"/>
      <c r="F17" s="20">
        <v>105</v>
      </c>
      <c r="J17" s="11" t="s">
        <v>128</v>
      </c>
      <c r="K17" s="11" t="s">
        <v>129</v>
      </c>
      <c r="L17" s="11" t="s">
        <v>71</v>
      </c>
      <c r="M17" s="11" t="s">
        <v>4</v>
      </c>
      <c r="N17" s="11"/>
      <c r="O17" s="12">
        <v>68.16</v>
      </c>
    </row>
    <row r="18" spans="1:16" ht="12.75" customHeight="1" x14ac:dyDescent="0.2">
      <c r="A18" s="19" t="s">
        <v>159</v>
      </c>
      <c r="B18" s="19" t="s">
        <v>160</v>
      </c>
      <c r="C18" s="19" t="s">
        <v>71</v>
      </c>
      <c r="D18" s="19" t="s">
        <v>5</v>
      </c>
      <c r="E18" s="19"/>
      <c r="F18" s="20">
        <v>41.15</v>
      </c>
      <c r="J18" s="11" t="s">
        <v>130</v>
      </c>
      <c r="K18" s="11" t="s">
        <v>131</v>
      </c>
      <c r="L18" s="11" t="s">
        <v>71</v>
      </c>
      <c r="M18" s="11" t="s">
        <v>5</v>
      </c>
      <c r="N18" s="11"/>
      <c r="O18" s="12">
        <v>47.269999999999996</v>
      </c>
    </row>
    <row r="19" spans="1:16" ht="12.75" customHeight="1" x14ac:dyDescent="0.2">
      <c r="A19" s="19" t="s">
        <v>156</v>
      </c>
      <c r="B19" s="19" t="s">
        <v>157</v>
      </c>
      <c r="C19" s="19" t="s">
        <v>71</v>
      </c>
      <c r="D19" s="19" t="s">
        <v>5</v>
      </c>
      <c r="E19" s="19"/>
      <c r="F19" s="20">
        <v>42.9</v>
      </c>
      <c r="J19" s="11" t="s">
        <v>81</v>
      </c>
      <c r="K19" s="11" t="s">
        <v>32</v>
      </c>
      <c r="L19" s="11" t="s">
        <v>57</v>
      </c>
      <c r="M19" s="11" t="s">
        <v>6</v>
      </c>
      <c r="N19" s="11" t="s">
        <v>64</v>
      </c>
      <c r="O19" s="12">
        <v>28.46</v>
      </c>
    </row>
    <row r="20" spans="1:16" ht="12.75" customHeight="1" x14ac:dyDescent="0.2">
      <c r="A20" s="19" t="s">
        <v>161</v>
      </c>
      <c r="B20" s="19" t="s">
        <v>162</v>
      </c>
      <c r="C20" s="19" t="s">
        <v>57</v>
      </c>
      <c r="D20" s="19" t="s">
        <v>6</v>
      </c>
      <c r="E20" s="19"/>
      <c r="F20" s="20">
        <v>19.03923076923077</v>
      </c>
      <c r="J20" s="11" t="s">
        <v>132</v>
      </c>
      <c r="K20" s="11" t="s">
        <v>133</v>
      </c>
      <c r="L20" s="11" t="s">
        <v>22</v>
      </c>
      <c r="M20" s="11" t="s">
        <v>6</v>
      </c>
      <c r="N20" s="11"/>
      <c r="O20" s="12">
        <v>34.78</v>
      </c>
    </row>
    <row r="21" spans="1:16" ht="12.75" customHeight="1" x14ac:dyDescent="0.2">
      <c r="A21" s="19" t="s">
        <v>80</v>
      </c>
      <c r="B21" s="19" t="s">
        <v>18</v>
      </c>
      <c r="C21" s="19" t="s">
        <v>57</v>
      </c>
      <c r="D21" s="19" t="s">
        <v>5</v>
      </c>
      <c r="E21" s="19" t="s">
        <v>125</v>
      </c>
      <c r="F21" s="20">
        <v>20.7</v>
      </c>
      <c r="J21" s="11" t="s">
        <v>121</v>
      </c>
      <c r="K21" s="11" t="s">
        <v>122</v>
      </c>
      <c r="L21" s="11" t="s">
        <v>71</v>
      </c>
      <c r="M21" s="11" t="s">
        <v>5</v>
      </c>
      <c r="N21" s="11"/>
      <c r="O21" s="12">
        <v>66.62</v>
      </c>
    </row>
    <row r="22" spans="1:16" ht="12.75" customHeight="1" x14ac:dyDescent="0.2">
      <c r="A22" s="19" t="s">
        <v>81</v>
      </c>
      <c r="B22" s="19" t="s">
        <v>32</v>
      </c>
      <c r="C22" s="19" t="s">
        <v>57</v>
      </c>
      <c r="D22" s="19" t="s">
        <v>6</v>
      </c>
      <c r="E22" s="19" t="s">
        <v>64</v>
      </c>
      <c r="F22" s="20">
        <v>40.388461538461542</v>
      </c>
      <c r="J22" s="11" t="s">
        <v>139</v>
      </c>
      <c r="K22" s="11" t="s">
        <v>140</v>
      </c>
      <c r="L22" s="11" t="s">
        <v>71</v>
      </c>
      <c r="M22" s="11" t="s">
        <v>4</v>
      </c>
      <c r="N22" s="11"/>
      <c r="O22" s="12">
        <v>48.73</v>
      </c>
    </row>
    <row r="23" spans="1:16" ht="12.75" customHeight="1" x14ac:dyDescent="0.2">
      <c r="A23" s="19" t="s">
        <v>132</v>
      </c>
      <c r="B23" s="19" t="s">
        <v>133</v>
      </c>
      <c r="C23" s="19" t="s">
        <v>22</v>
      </c>
      <c r="D23" s="19" t="s">
        <v>5</v>
      </c>
      <c r="E23" s="19"/>
      <c r="F23" s="20">
        <v>29.7</v>
      </c>
      <c r="J23" s="11" t="s">
        <v>82</v>
      </c>
      <c r="K23" s="11" t="s">
        <v>9</v>
      </c>
      <c r="L23" s="11" t="s">
        <v>57</v>
      </c>
      <c r="M23" s="11" t="s">
        <v>6</v>
      </c>
      <c r="N23" s="11" t="s">
        <v>67</v>
      </c>
      <c r="O23" s="12">
        <v>42.58</v>
      </c>
    </row>
    <row r="24" spans="1:16" ht="14.25" customHeight="1" x14ac:dyDescent="0.2">
      <c r="A24" s="19" t="s">
        <v>121</v>
      </c>
      <c r="B24" s="19" t="s">
        <v>122</v>
      </c>
      <c r="C24" s="19" t="s">
        <v>71</v>
      </c>
      <c r="D24" s="19" t="s">
        <v>5</v>
      </c>
      <c r="E24" s="19"/>
      <c r="F24" s="20">
        <v>48.37</v>
      </c>
      <c r="J24" s="11" t="s">
        <v>114</v>
      </c>
      <c r="K24" s="11" t="s">
        <v>123</v>
      </c>
      <c r="L24" s="11" t="s">
        <v>71</v>
      </c>
      <c r="M24" s="11" t="s">
        <v>4</v>
      </c>
      <c r="N24" s="11"/>
      <c r="O24" s="12">
        <v>73.14</v>
      </c>
    </row>
    <row r="25" spans="1:16" ht="12.75" customHeight="1" x14ac:dyDescent="0.2">
      <c r="A25" s="19" t="s">
        <v>82</v>
      </c>
      <c r="B25" s="19" t="s">
        <v>9</v>
      </c>
      <c r="C25" s="19" t="s">
        <v>57</v>
      </c>
      <c r="D25" s="19" t="s">
        <v>6</v>
      </c>
      <c r="E25" s="19" t="s">
        <v>124</v>
      </c>
      <c r="F25" s="20">
        <v>16.439999999999998</v>
      </c>
      <c r="J25" s="11" t="s">
        <v>64</v>
      </c>
      <c r="K25" s="11" t="s">
        <v>145</v>
      </c>
      <c r="L25" s="11" t="s">
        <v>59</v>
      </c>
      <c r="M25" s="11" t="s">
        <v>59</v>
      </c>
      <c r="N25" s="11"/>
      <c r="O25" s="12">
        <v>81.58</v>
      </c>
    </row>
    <row r="26" spans="1:16" ht="12.75" customHeight="1" x14ac:dyDescent="0.2">
      <c r="A26" s="19" t="s">
        <v>114</v>
      </c>
      <c r="B26" s="19" t="s">
        <v>123</v>
      </c>
      <c r="C26" s="19" t="s">
        <v>71</v>
      </c>
      <c r="D26" s="19" t="s">
        <v>4</v>
      </c>
      <c r="E26" s="19"/>
      <c r="F26" s="20">
        <v>46.98</v>
      </c>
      <c r="J26" s="11" t="s">
        <v>88</v>
      </c>
      <c r="K26" s="11" t="s">
        <v>89</v>
      </c>
      <c r="L26" s="11" t="s">
        <v>71</v>
      </c>
      <c r="M26" s="11" t="s">
        <v>4</v>
      </c>
      <c r="N26" s="11"/>
      <c r="O26" s="12">
        <v>32.42</v>
      </c>
    </row>
    <row r="27" spans="1:16" ht="12.75" customHeight="1" x14ac:dyDescent="0.2">
      <c r="A27" s="19" t="s">
        <v>64</v>
      </c>
      <c r="B27" s="19" t="s">
        <v>145</v>
      </c>
      <c r="C27" s="19" t="s">
        <v>59</v>
      </c>
      <c r="D27" s="19" t="s">
        <v>59</v>
      </c>
      <c r="E27" s="19"/>
      <c r="F27" s="20">
        <f>52.8369230769231+0.8</f>
        <v>53.636923076923097</v>
      </c>
      <c r="J27" s="11" t="s">
        <v>90</v>
      </c>
      <c r="K27" s="11" t="s">
        <v>91</v>
      </c>
      <c r="L27" s="11" t="s">
        <v>71</v>
      </c>
      <c r="M27" s="11" t="s">
        <v>5</v>
      </c>
      <c r="N27" s="11"/>
      <c r="O27" s="12">
        <v>51.69</v>
      </c>
    </row>
    <row r="28" spans="1:16" ht="12.75" customHeight="1" x14ac:dyDescent="0.2">
      <c r="A28" s="19" t="s">
        <v>88</v>
      </c>
      <c r="B28" s="19" t="s">
        <v>89</v>
      </c>
      <c r="C28" s="19" t="s">
        <v>71</v>
      </c>
      <c r="D28" s="19" t="s">
        <v>4</v>
      </c>
      <c r="E28" s="19"/>
      <c r="F28" s="20">
        <v>44.26</v>
      </c>
      <c r="J28" s="11" t="s">
        <v>141</v>
      </c>
      <c r="K28" s="11" t="s">
        <v>142</v>
      </c>
      <c r="L28" s="11" t="s">
        <v>71</v>
      </c>
      <c r="M28" s="11" t="s">
        <v>5</v>
      </c>
      <c r="N28" s="11"/>
      <c r="O28" s="12">
        <v>29.34</v>
      </c>
    </row>
    <row r="29" spans="1:16" s="13" customFormat="1" ht="12.75" customHeight="1" x14ac:dyDescent="0.2">
      <c r="A29" s="19" t="s">
        <v>90</v>
      </c>
      <c r="B29" s="19" t="s">
        <v>91</v>
      </c>
      <c r="C29" s="19" t="s">
        <v>71</v>
      </c>
      <c r="D29" s="19" t="s">
        <v>5</v>
      </c>
      <c r="E29" s="19"/>
      <c r="F29" s="20">
        <v>41.12</v>
      </c>
      <c r="J29" s="11" t="s">
        <v>70</v>
      </c>
      <c r="K29" s="11" t="s">
        <v>24</v>
      </c>
      <c r="L29" s="11" t="s">
        <v>71</v>
      </c>
      <c r="M29" s="11" t="s">
        <v>4</v>
      </c>
      <c r="N29" s="11"/>
      <c r="O29" s="12">
        <v>64.7</v>
      </c>
    </row>
    <row r="30" spans="1:16" ht="12.75" customHeight="1" x14ac:dyDescent="0.2">
      <c r="A30" s="19" t="s">
        <v>141</v>
      </c>
      <c r="B30" s="19" t="s">
        <v>142</v>
      </c>
      <c r="C30" s="19" t="s">
        <v>71</v>
      </c>
      <c r="D30" s="19" t="s">
        <v>5</v>
      </c>
      <c r="E30" s="19"/>
      <c r="F30" s="20">
        <v>37.25</v>
      </c>
      <c r="J30" s="11" t="s">
        <v>72</v>
      </c>
      <c r="K30" s="11" t="s">
        <v>84</v>
      </c>
      <c r="L30" s="11" t="s">
        <v>71</v>
      </c>
      <c r="M30" s="11" t="s">
        <v>4</v>
      </c>
      <c r="N30" s="11"/>
      <c r="O30" s="12">
        <v>72.63</v>
      </c>
    </row>
    <row r="31" spans="1:16" ht="12.75" customHeight="1" x14ac:dyDescent="0.2">
      <c r="A31" s="19" t="s">
        <v>70</v>
      </c>
      <c r="B31" s="19" t="s">
        <v>24</v>
      </c>
      <c r="C31" s="19" t="s">
        <v>71</v>
      </c>
      <c r="D31" s="19" t="s">
        <v>4</v>
      </c>
      <c r="E31" s="19"/>
      <c r="F31" s="20">
        <v>57.81</v>
      </c>
      <c r="G31" s="11"/>
      <c r="J31" s="11" t="s">
        <v>147</v>
      </c>
      <c r="K31" s="11" t="s">
        <v>148</v>
      </c>
      <c r="L31" s="11" t="s">
        <v>71</v>
      </c>
      <c r="M31" s="11" t="s">
        <v>5</v>
      </c>
      <c r="N31" s="11"/>
      <c r="O31" s="12">
        <v>61.96</v>
      </c>
      <c r="P31" s="11" t="s">
        <v>150</v>
      </c>
    </row>
    <row r="32" spans="1:16" ht="12.75" customHeight="1" x14ac:dyDescent="0.2">
      <c r="A32" s="19" t="s">
        <v>72</v>
      </c>
      <c r="B32" s="19" t="s">
        <v>84</v>
      </c>
      <c r="C32" s="19" t="s">
        <v>71</v>
      </c>
      <c r="D32" s="19" t="s">
        <v>4</v>
      </c>
      <c r="E32" s="19"/>
      <c r="F32" s="20">
        <v>67.47</v>
      </c>
      <c r="J32" s="11" t="s">
        <v>65</v>
      </c>
      <c r="K32" s="11" t="s">
        <v>19</v>
      </c>
      <c r="L32" s="11" t="s">
        <v>57</v>
      </c>
      <c r="M32" s="11" t="s">
        <v>6</v>
      </c>
      <c r="N32" s="11" t="s">
        <v>138</v>
      </c>
      <c r="O32" s="12">
        <v>29.650000000000002</v>
      </c>
    </row>
    <row r="33" spans="1:16" ht="12.75" customHeight="1" x14ac:dyDescent="0.2">
      <c r="A33" s="19" t="s">
        <v>73</v>
      </c>
      <c r="B33" s="19" t="s">
        <v>34</v>
      </c>
      <c r="C33" s="19" t="s">
        <v>71</v>
      </c>
      <c r="D33" s="19" t="s">
        <v>4</v>
      </c>
      <c r="E33" s="19"/>
      <c r="F33" s="20">
        <v>70.87</v>
      </c>
      <c r="J33" s="11" t="s">
        <v>73</v>
      </c>
      <c r="K33" s="11" t="s">
        <v>34</v>
      </c>
      <c r="L33" s="11" t="s">
        <v>71</v>
      </c>
      <c r="M33" s="11" t="s">
        <v>4</v>
      </c>
      <c r="N33" s="11"/>
      <c r="O33" s="12">
        <v>62.730000000000004</v>
      </c>
    </row>
    <row r="34" spans="1:16" ht="12.75" customHeight="1" x14ac:dyDescent="0.2">
      <c r="A34" s="19" t="s">
        <v>134</v>
      </c>
      <c r="B34" s="19" t="s">
        <v>135</v>
      </c>
      <c r="C34" s="19" t="s">
        <v>22</v>
      </c>
      <c r="D34" s="19" t="s">
        <v>5</v>
      </c>
      <c r="E34" s="19"/>
      <c r="F34" s="20">
        <v>40.299999999999997</v>
      </c>
      <c r="J34" s="11" t="s">
        <v>134</v>
      </c>
      <c r="K34" s="11" t="s">
        <v>135</v>
      </c>
      <c r="L34" s="11" t="s">
        <v>22</v>
      </c>
      <c r="M34" s="11" t="s">
        <v>6</v>
      </c>
      <c r="N34" s="11"/>
      <c r="O34" s="12">
        <v>36.81</v>
      </c>
    </row>
    <row r="35" spans="1:16" ht="12.75" customHeight="1" x14ac:dyDescent="0.2">
      <c r="A35" s="19" t="s">
        <v>143</v>
      </c>
      <c r="B35" s="19" t="s">
        <v>144</v>
      </c>
      <c r="C35" s="19" t="s">
        <v>71</v>
      </c>
      <c r="D35" s="19" t="s">
        <v>4</v>
      </c>
      <c r="E35" s="19"/>
      <c r="F35" s="20">
        <v>79.67</v>
      </c>
      <c r="J35" s="11" t="s">
        <v>143</v>
      </c>
      <c r="K35" s="11" t="s">
        <v>144</v>
      </c>
      <c r="L35" s="11" t="s">
        <v>71</v>
      </c>
      <c r="M35" s="11" t="s">
        <v>4</v>
      </c>
      <c r="N35" s="11"/>
      <c r="O35" s="12">
        <v>72.430000000000007</v>
      </c>
    </row>
    <row r="36" spans="1:16" ht="12.75" customHeight="1" x14ac:dyDescent="0.2">
      <c r="A36" s="19" t="s">
        <v>152</v>
      </c>
      <c r="B36" s="19" t="s">
        <v>153</v>
      </c>
      <c r="C36" s="19" t="s">
        <v>22</v>
      </c>
      <c r="D36" s="19" t="s">
        <v>5</v>
      </c>
      <c r="E36" s="19"/>
      <c r="F36" s="20">
        <v>30.78</v>
      </c>
      <c r="G36" s="11"/>
      <c r="J36" s="11" t="s">
        <v>110</v>
      </c>
      <c r="K36" s="11" t="s">
        <v>149</v>
      </c>
      <c r="L36" s="11" t="s">
        <v>71</v>
      </c>
      <c r="M36" s="11" t="s">
        <v>5</v>
      </c>
      <c r="N36" s="11"/>
      <c r="O36" s="12">
        <v>73.010000000000005</v>
      </c>
      <c r="P36" s="11" t="s">
        <v>150</v>
      </c>
    </row>
    <row r="37" spans="1:16" ht="12.75" customHeight="1" x14ac:dyDescent="0.2">
      <c r="A37" s="19" t="s">
        <v>112</v>
      </c>
      <c r="B37" s="19" t="s">
        <v>113</v>
      </c>
      <c r="C37" s="19" t="s">
        <v>71</v>
      </c>
      <c r="D37" s="19" t="s">
        <v>4</v>
      </c>
      <c r="E37" s="19"/>
      <c r="F37" s="20">
        <v>83.17</v>
      </c>
      <c r="J37" s="11" t="s">
        <v>112</v>
      </c>
      <c r="K37" s="11" t="s">
        <v>113</v>
      </c>
      <c r="L37" s="11" t="s">
        <v>71</v>
      </c>
      <c r="M37" s="11" t="s">
        <v>4</v>
      </c>
      <c r="N37" s="11"/>
      <c r="O37" s="12">
        <v>79.23</v>
      </c>
    </row>
    <row r="38" spans="1:16" ht="12.75" customHeight="1" x14ac:dyDescent="0.2">
      <c r="A38" s="19" t="s">
        <v>115</v>
      </c>
      <c r="B38" s="19" t="s">
        <v>116</v>
      </c>
      <c r="C38" s="19" t="s">
        <v>71</v>
      </c>
      <c r="D38" s="19" t="s">
        <v>4</v>
      </c>
      <c r="E38" s="19"/>
      <c r="F38" s="20">
        <v>36.56</v>
      </c>
      <c r="J38" s="11" t="s">
        <v>115</v>
      </c>
      <c r="K38" s="11" t="s">
        <v>116</v>
      </c>
      <c r="L38" s="11" t="s">
        <v>71</v>
      </c>
      <c r="M38" s="11" t="s">
        <v>4</v>
      </c>
      <c r="N38" s="11"/>
      <c r="O38" s="12">
        <v>49.81</v>
      </c>
    </row>
    <row r="39" spans="1:16" ht="12.75" customHeight="1" x14ac:dyDescent="0.2">
      <c r="A39" s="19" t="s">
        <v>154</v>
      </c>
      <c r="B39" s="19" t="s">
        <v>155</v>
      </c>
      <c r="C39" s="19" t="s">
        <v>22</v>
      </c>
      <c r="D39" s="19" t="s">
        <v>5</v>
      </c>
      <c r="E39" s="19"/>
      <c r="F39" s="20">
        <v>28.42</v>
      </c>
    </row>
    <row r="40" spans="1:16" ht="12.75" customHeight="1" x14ac:dyDescent="0.2">
      <c r="A40" s="19" t="s">
        <v>67</v>
      </c>
      <c r="B40" s="19" t="s">
        <v>35</v>
      </c>
      <c r="C40" s="19" t="s">
        <v>57</v>
      </c>
      <c r="D40" s="19" t="s">
        <v>6</v>
      </c>
      <c r="E40" s="19"/>
      <c r="F40" s="20">
        <f>56.7069230769231+0.1</f>
        <v>56.806923076923098</v>
      </c>
    </row>
    <row r="41" spans="1:16" ht="12.75" customHeight="1" x14ac:dyDescent="0.2">
      <c r="A41" s="14"/>
      <c r="B41" s="14"/>
      <c r="C41" s="14"/>
      <c r="D41" s="14"/>
      <c r="E41" s="14"/>
      <c r="F41" s="15"/>
    </row>
    <row r="42" spans="1:16" ht="12.75" customHeight="1" x14ac:dyDescent="0.2">
      <c r="A42" s="16"/>
      <c r="B42" s="16"/>
      <c r="C42" s="16"/>
      <c r="D42" s="16"/>
      <c r="E42" s="16"/>
      <c r="F42" s="17"/>
    </row>
    <row r="43" spans="1:16" x14ac:dyDescent="0.2">
      <c r="A43" s="16"/>
      <c r="B43" s="16"/>
      <c r="C43" s="16"/>
      <c r="D43" s="16"/>
      <c r="E43" s="16"/>
      <c r="F43" s="17"/>
    </row>
    <row r="44" spans="1:16" x14ac:dyDescent="0.2">
      <c r="A44" s="16"/>
      <c r="B44" s="16"/>
      <c r="C44" s="16"/>
      <c r="D44" s="16"/>
      <c r="E44" s="16"/>
      <c r="F44" s="17"/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2016-07-13T18:29:37Z</cp:lastPrinted>
  <dcterms:created xsi:type="dcterms:W3CDTF">2008-02-06T15:11:01Z</dcterms:created>
  <dcterms:modified xsi:type="dcterms:W3CDTF">2016-07-20T22:05:01Z</dcterms:modified>
</cp:coreProperties>
</file>