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Operador!$A$1:$S$46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H28" i="20" s="1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O60" i="20" l="1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<sst xmlns="http://schemas.openxmlformats.org/spreadsheetml/2006/main" count="541" uniqueCount="162">
  <si>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</si>
  <si>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</si>
  <si>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</si>
  <si>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</si>
  <si>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</si>
  <si>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</si>
  <si>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</si>
  <si>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</si>
  <si>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</si>
  <si>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</si>
  <si>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</si>
  <si>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</si>
  <si>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</si>
  <si>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</si>
  <si>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</si>
  <si>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</si>
  <si>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</si>
  <si>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</si>
  <si>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</si>
  <si>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</si>
  <si>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</si>
  <si>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</si>
  <si>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</si>
  <si>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</si>
  <si>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</si>
  <si>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</si>
  <si>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</si>
  <si>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</si>
  <si>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</si>
  <si>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</si>
  <si>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</si>
  <si>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</si>
  <si>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</si>
  <si>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</si>
  <si>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</si>
  <si>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</si>
  <si>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</si>
  <si>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</si>
  <si>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</si>
  <si>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</si>
  <si>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</si>
  <si>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</si>
  <si>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</si>
  <si>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</si>
  <si>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</si>
  <si>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</si>
  <si>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</si>
  <si>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</si>
  <si>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</si>
  <si>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</si>
  <si>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</si>
  <si>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</si>
  <si>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</si>
  <si>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</si>
  <si>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</si>
  <si>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</si>
  <si>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</si>
  <si>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</si>
  <si>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</si>
  <si>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</si>
  <si>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</si>
  <si>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</si>
  <si>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</si>
  <si>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</si>
  <si>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</si>
  <si>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</si>
  <si>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</si>
  <si>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</si>
  <si>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</si>
  <si>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</si>
  <si>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</si>
  <si>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</si>
  <si>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</si>
  <si>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</si>
  <si>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</si>
  <si>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</si>
  <si>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</si>
  <si>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</si>
  <si>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</si>
  <si>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</si>
  <si>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</si>
  <si>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</si>
  <si>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</si>
  <si>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</si>
  <si>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</si>
  <si>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</si>
  <si>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</si>
  <si>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</si>
  <si>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</si>
  <si>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</si>
  <si>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</si>
  <si>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</si>
  <si>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</si>
  <si>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</si>
  <si>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</si>
  <si>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</si>
  <si>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</si>
  <si>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</si>
  <si>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</si>
  <si>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</si>
  <si>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</si>
  <si>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</si>
  <si>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</si>
  <si>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</si>
  <si>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</si>
  <si>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</si>
  <si>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</si>
  <si>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</si>
  <si>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</si>
  <si>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</si>
  <si>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</si>
  <si>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</si>
  <si>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</si>
  <si>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</si>
  <si>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</si>
  <si>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</si>
  <si>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</si>
  <si>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</si>
  <si>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</si>
  <si>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</si>
  <si>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</si>
  <si>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</si>
  <si>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</si>
  <si>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</si>
  <si>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</si>
  <si>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</si>
  <si>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</si>
  <si>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</si>
  <si>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</si>
  <si>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</si>
  <si>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</si>
  <si>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</si>
  <si>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</si>
  <si>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</si>
  <si>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</si>
  <si>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</si>
  <si>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</si>
  <si>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</si>
  <si>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</si>
  <si>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</si>
  <si>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</si>
  <si>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</si>
  <si>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</si>
  <si>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</si>
  <si>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</si>
  <si>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</si>
  <si>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</si>
  <si>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</si>
  <si>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</si>
  <si>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</si>
  <si>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</si>
  <si>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</si>
  <si>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JUAN GAITAN DIONICIO</t>
  </si>
  <si>
    <t>67</t>
  </si>
  <si>
    <t>ISRAEL MORALES ROSAS</t>
  </si>
  <si>
    <t>70</t>
  </si>
  <si>
    <t>SERGIO ANIRAK OLVERA TAPIA</t>
  </si>
  <si>
    <t>71</t>
  </si>
  <si>
    <t>FERMIN LEDESMA MARQUEZ</t>
  </si>
  <si>
    <t>38</t>
  </si>
  <si>
    <t>RACIEL IVÁN BLANCO SALOMÓN</t>
  </si>
  <si>
    <t>JOSE TOMAS OLVERA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</si>
</sst>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5" t="s">
        <v>92</v>
      </c>
      <c r="C1" s="15"/>
      <c r="D1" s="15"/>
      <c r="E1" s="15"/>
      <c r="F1" s="8"/>
      <c r="G1" s="9" t="s">
        <v>93</v>
      </c>
      <c r="H1" s="8"/>
      <c r="I1" s="9" t="s">
        <v>94</v>
      </c>
      <c r="J1" s="8"/>
      <c r="K1" s="15" t="s">
        <v>95</v>
      </c>
      <c r="L1" s="15"/>
      <c r="M1" s="15"/>
      <c r="N1" s="8"/>
      <c r="O1" s="9" t="s">
        <v>96</v>
      </c>
      <c r="P1" s="8"/>
      <c r="Q1" s="15" t="s">
        <v>97</v>
      </c>
      <c r="R1" s="15"/>
      <c r="S1" s="8"/>
      <c r="T1" s="8"/>
      <c r="U1" s="9" t="s">
        <v>98</v>
      </c>
      <c r="V1" s="8"/>
      <c r="W1" s="15" t="s">
        <v>99</v>
      </c>
      <c r="X1" s="15"/>
      <c r="Y1" s="15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5" t="s">
        <v>100</v>
      </c>
      <c r="C3" s="15"/>
      <c r="D3" s="1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5" t="s">
        <v>101</v>
      </c>
      <c r="C5" s="8"/>
      <c r="D5" s="15" t="s">
        <v>102</v>
      </c>
      <c r="E5" s="15"/>
      <c r="F5" s="15"/>
      <c r="G5" s="15"/>
      <c r="H5" s="15"/>
      <c r="I5" s="15"/>
      <c r="J5" s="15"/>
      <c r="K5" s="15"/>
      <c r="L5" s="8"/>
      <c r="M5" s="15" t="s">
        <v>50</v>
      </c>
      <c r="N5" s="15"/>
      <c r="O5" s="15"/>
      <c r="P5" s="15"/>
      <c r="Q5" s="15"/>
      <c r="R5" s="8"/>
      <c r="S5" s="8"/>
      <c r="T5" s="15" t="s">
        <v>103</v>
      </c>
      <c r="U5" s="15"/>
      <c r="V5" s="15"/>
      <c r="W5" s="15"/>
      <c r="X5" s="8"/>
      <c r="Y5" s="15" t="s">
        <v>104</v>
      </c>
      <c r="Z5" s="15"/>
      <c r="AA5" s="8"/>
      <c r="AB5" s="8"/>
    </row>
    <row r="6" spans="1:28" ht="10.5" customHeight="1" x14ac:dyDescent="0.2">
      <c r="A6" s="8"/>
      <c r="B6" s="15"/>
      <c r="C6" s="8"/>
      <c r="D6" s="15"/>
      <c r="E6" s="15"/>
      <c r="F6" s="15"/>
      <c r="G6" s="15"/>
      <c r="H6" s="15"/>
      <c r="I6" s="15"/>
      <c r="J6" s="15"/>
      <c r="K6" s="15"/>
      <c r="L6" s="8"/>
      <c r="M6" s="15"/>
      <c r="N6" s="15"/>
      <c r="O6" s="15"/>
      <c r="P6" s="15"/>
      <c r="Q6" s="15"/>
      <c r="R6" s="8"/>
      <c r="S6" s="8"/>
      <c r="T6" s="15"/>
      <c r="U6" s="15"/>
      <c r="V6" s="15"/>
      <c r="W6" s="15"/>
      <c r="X6" s="8"/>
      <c r="Y6" s="15"/>
      <c r="Z6" s="15"/>
      <c r="AA6" s="8"/>
      <c r="AB6" s="15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5"/>
    </row>
    <row r="8" spans="1:28" ht="14.45" customHeight="1" x14ac:dyDescent="0.2">
      <c r="A8" s="15" t="s">
        <v>74</v>
      </c>
      <c r="B8" s="15"/>
      <c r="C8" s="15"/>
      <c r="D8" s="15" t="s">
        <v>27</v>
      </c>
      <c r="E8" s="15"/>
      <c r="F8" s="15"/>
      <c r="G8" s="15"/>
      <c r="H8" s="15"/>
      <c r="I8" s="15"/>
      <c r="J8" s="15"/>
      <c r="K8" s="15"/>
      <c r="L8" s="15"/>
      <c r="M8" s="15" t="s">
        <v>57</v>
      </c>
      <c r="N8" s="15"/>
      <c r="O8" s="15"/>
      <c r="P8" s="15"/>
      <c r="Q8" s="15"/>
      <c r="R8" s="15"/>
      <c r="S8" s="15"/>
      <c r="T8" s="15" t="s">
        <v>5</v>
      </c>
      <c r="U8" s="15"/>
      <c r="V8" s="15"/>
      <c r="W8" s="15"/>
      <c r="X8" s="15"/>
      <c r="Y8" s="15" t="s">
        <v>65</v>
      </c>
      <c r="Z8" s="15"/>
      <c r="AA8" s="15"/>
      <c r="AB8" s="11">
        <v>32.238199957992016</v>
      </c>
    </row>
    <row r="9" spans="1:28" ht="14.45" customHeight="1" x14ac:dyDescent="0.2">
      <c r="A9" s="15" t="s">
        <v>58</v>
      </c>
      <c r="B9" s="15"/>
      <c r="C9" s="15"/>
      <c r="D9" s="15" t="s">
        <v>15</v>
      </c>
      <c r="E9" s="15"/>
      <c r="F9" s="15"/>
      <c r="G9" s="15"/>
      <c r="H9" s="15"/>
      <c r="I9" s="15"/>
      <c r="J9" s="15"/>
      <c r="K9" s="15"/>
      <c r="L9" s="15"/>
      <c r="M9" s="15" t="s">
        <v>59</v>
      </c>
      <c r="N9" s="15"/>
      <c r="O9" s="15"/>
      <c r="P9" s="15"/>
      <c r="Q9" s="15"/>
      <c r="R9" s="15"/>
      <c r="S9" s="15"/>
      <c r="T9" s="15" t="s">
        <v>59</v>
      </c>
      <c r="U9" s="15"/>
      <c r="V9" s="15"/>
      <c r="W9" s="15"/>
      <c r="X9" s="15"/>
      <c r="Y9" s="15"/>
      <c r="Z9" s="15"/>
      <c r="AA9" s="15"/>
      <c r="AB9" s="11">
        <v>39.606969124133585</v>
      </c>
    </row>
    <row r="10" spans="1:28" ht="14.45" customHeight="1" x14ac:dyDescent="0.2">
      <c r="A10" s="15" t="s">
        <v>60</v>
      </c>
      <c r="B10" s="15"/>
      <c r="C10" s="15"/>
      <c r="D10" s="15" t="s">
        <v>28</v>
      </c>
      <c r="E10" s="15"/>
      <c r="F10" s="15"/>
      <c r="G10" s="15"/>
      <c r="H10" s="15"/>
      <c r="I10" s="15"/>
      <c r="J10" s="15"/>
      <c r="K10" s="15"/>
      <c r="L10" s="15"/>
      <c r="M10" s="15" t="s">
        <v>57</v>
      </c>
      <c r="N10" s="15"/>
      <c r="O10" s="15"/>
      <c r="P10" s="15"/>
      <c r="Q10" s="15"/>
      <c r="R10" s="15"/>
      <c r="S10" s="15"/>
      <c r="T10" s="15" t="s">
        <v>6</v>
      </c>
      <c r="U10" s="15"/>
      <c r="V10" s="15"/>
      <c r="W10" s="15"/>
      <c r="X10" s="15"/>
      <c r="Y10" s="15"/>
      <c r="Z10" s="15"/>
      <c r="AA10" s="15"/>
      <c r="AB10" s="11">
        <v>59.116614156689771</v>
      </c>
    </row>
    <row r="11" spans="1:28" ht="14.45" customHeight="1" x14ac:dyDescent="0.2">
      <c r="A11" s="15" t="s">
        <v>61</v>
      </c>
      <c r="B11" s="15"/>
      <c r="C11" s="15"/>
      <c r="D11" s="15" t="s">
        <v>26</v>
      </c>
      <c r="E11" s="15"/>
      <c r="F11" s="15"/>
      <c r="G11" s="15"/>
      <c r="H11" s="15"/>
      <c r="I11" s="15"/>
      <c r="J11" s="15"/>
      <c r="K11" s="15"/>
      <c r="L11" s="15"/>
      <c r="M11" s="15" t="s">
        <v>59</v>
      </c>
      <c r="N11" s="15"/>
      <c r="O11" s="15"/>
      <c r="P11" s="15"/>
      <c r="Q11" s="15"/>
      <c r="R11" s="15"/>
      <c r="S11" s="15"/>
      <c r="T11" s="15" t="s">
        <v>59</v>
      </c>
      <c r="U11" s="15"/>
      <c r="V11" s="15"/>
      <c r="W11" s="15"/>
      <c r="X11" s="15"/>
      <c r="Y11" s="15"/>
      <c r="Z11" s="15"/>
      <c r="AA11" s="15"/>
      <c r="AB11" s="11">
        <v>70.809637331092901</v>
      </c>
    </row>
    <row r="12" spans="1:28" ht="14.45" customHeight="1" x14ac:dyDescent="0.2">
      <c r="A12" s="15" t="s">
        <v>75</v>
      </c>
      <c r="B12" s="15"/>
      <c r="C12" s="15"/>
      <c r="D12" s="15" t="s">
        <v>10</v>
      </c>
      <c r="E12" s="15"/>
      <c r="F12" s="15"/>
      <c r="G12" s="15"/>
      <c r="H12" s="15"/>
      <c r="I12" s="15"/>
      <c r="J12" s="15"/>
      <c r="K12" s="15"/>
      <c r="L12" s="15"/>
      <c r="M12" s="15" t="s">
        <v>57</v>
      </c>
      <c r="N12" s="15"/>
      <c r="O12" s="15"/>
      <c r="P12" s="15"/>
      <c r="Q12" s="15"/>
      <c r="R12" s="15"/>
      <c r="S12" s="15"/>
      <c r="T12" s="15" t="s">
        <v>6</v>
      </c>
      <c r="U12" s="15"/>
      <c r="V12" s="15"/>
      <c r="W12" s="15"/>
      <c r="X12" s="15"/>
      <c r="Y12" s="15" t="s">
        <v>66</v>
      </c>
      <c r="Z12" s="15"/>
      <c r="AA12" s="15"/>
      <c r="AB12" s="11">
        <v>17.366441223832528</v>
      </c>
    </row>
    <row r="13" spans="1:28" ht="14.45" customHeight="1" x14ac:dyDescent="0.2">
      <c r="A13" s="15" t="s">
        <v>76</v>
      </c>
      <c r="B13" s="15"/>
      <c r="C13" s="15"/>
      <c r="D13" s="15" t="s">
        <v>16</v>
      </c>
      <c r="E13" s="15"/>
      <c r="F13" s="15"/>
      <c r="G13" s="15"/>
      <c r="H13" s="15"/>
      <c r="I13" s="15"/>
      <c r="J13" s="15"/>
      <c r="K13" s="15"/>
      <c r="L13" s="15"/>
      <c r="M13" s="15" t="s">
        <v>57</v>
      </c>
      <c r="N13" s="15"/>
      <c r="O13" s="15"/>
      <c r="P13" s="15"/>
      <c r="Q13" s="15"/>
      <c r="R13" s="15"/>
      <c r="S13" s="15"/>
      <c r="T13" s="15" t="s">
        <v>5</v>
      </c>
      <c r="U13" s="15"/>
      <c r="V13" s="15"/>
      <c r="W13" s="15"/>
      <c r="X13" s="15"/>
      <c r="Y13" s="15" t="s">
        <v>61</v>
      </c>
      <c r="Z13" s="15"/>
      <c r="AA13" s="15"/>
      <c r="AB13" s="11">
        <v>12.603535671777637</v>
      </c>
    </row>
    <row r="14" spans="1:28" ht="14.45" customHeight="1" x14ac:dyDescent="0.2">
      <c r="A14" s="15" t="s">
        <v>62</v>
      </c>
      <c r="B14" s="15"/>
      <c r="C14" s="15"/>
      <c r="D14" s="15" t="s">
        <v>29</v>
      </c>
      <c r="E14" s="15"/>
      <c r="F14" s="15"/>
      <c r="G14" s="15"/>
      <c r="H14" s="15"/>
      <c r="I14" s="15"/>
      <c r="J14" s="15"/>
      <c r="K14" s="15"/>
      <c r="L14" s="15"/>
      <c r="M14" s="15" t="s">
        <v>59</v>
      </c>
      <c r="N14" s="15"/>
      <c r="O14" s="15"/>
      <c r="P14" s="15"/>
      <c r="Q14" s="15"/>
      <c r="R14" s="15"/>
      <c r="S14" s="15"/>
      <c r="T14" s="15" t="s">
        <v>59</v>
      </c>
      <c r="U14" s="15"/>
      <c r="V14" s="15"/>
      <c r="W14" s="15"/>
      <c r="X14" s="15"/>
      <c r="Y14" s="15"/>
      <c r="Z14" s="15"/>
      <c r="AA14" s="15"/>
      <c r="AB14" s="11">
        <v>20.973051879857174</v>
      </c>
    </row>
    <row r="15" spans="1:28" ht="14.45" customHeight="1" x14ac:dyDescent="0.2">
      <c r="A15" s="15" t="s">
        <v>77</v>
      </c>
      <c r="B15" s="15"/>
      <c r="C15" s="15"/>
      <c r="D15" s="15" t="s">
        <v>11</v>
      </c>
      <c r="E15" s="15"/>
      <c r="F15" s="15"/>
      <c r="G15" s="15"/>
      <c r="H15" s="15"/>
      <c r="I15" s="15"/>
      <c r="J15" s="15"/>
      <c r="K15" s="15"/>
      <c r="L15" s="15"/>
      <c r="M15" s="15" t="s">
        <v>57</v>
      </c>
      <c r="N15" s="15"/>
      <c r="O15" s="15"/>
      <c r="P15" s="15"/>
      <c r="Q15" s="15"/>
      <c r="R15" s="15"/>
      <c r="S15" s="15"/>
      <c r="T15" s="15" t="s">
        <v>6</v>
      </c>
      <c r="U15" s="15"/>
      <c r="V15" s="15"/>
      <c r="W15" s="15"/>
      <c r="X15" s="15"/>
      <c r="Y15" s="15" t="s">
        <v>63</v>
      </c>
      <c r="Z15" s="15"/>
      <c r="AA15" s="15"/>
      <c r="AB15" s="11">
        <v>31.762251627809285</v>
      </c>
    </row>
    <row r="16" spans="1:28" ht="14.45" customHeight="1" x14ac:dyDescent="0.2">
      <c r="A16" s="15" t="s">
        <v>63</v>
      </c>
      <c r="B16" s="15"/>
      <c r="C16" s="15"/>
      <c r="D16" s="15" t="s">
        <v>30</v>
      </c>
      <c r="E16" s="15"/>
      <c r="F16" s="15"/>
      <c r="G16" s="15"/>
      <c r="H16" s="15"/>
      <c r="I16" s="15"/>
      <c r="J16" s="15"/>
      <c r="K16" s="15"/>
      <c r="L16" s="15"/>
      <c r="M16" s="15" t="s">
        <v>59</v>
      </c>
      <c r="N16" s="15"/>
      <c r="O16" s="15"/>
      <c r="P16" s="15"/>
      <c r="Q16" s="15"/>
      <c r="R16" s="15"/>
      <c r="S16" s="15"/>
      <c r="T16" s="15" t="s">
        <v>59</v>
      </c>
      <c r="U16" s="15"/>
      <c r="V16" s="15"/>
      <c r="W16" s="15"/>
      <c r="X16" s="15"/>
      <c r="Y16" s="15"/>
      <c r="Z16" s="15"/>
      <c r="AA16" s="15"/>
      <c r="AB16" s="11">
        <v>96.44256108660646</v>
      </c>
    </row>
    <row r="17" spans="1:28" ht="14.45" customHeight="1" x14ac:dyDescent="0.2">
      <c r="A17" s="15" t="s">
        <v>78</v>
      </c>
      <c r="B17" s="15"/>
      <c r="C17" s="15"/>
      <c r="D17" s="15" t="s">
        <v>17</v>
      </c>
      <c r="E17" s="15"/>
      <c r="F17" s="15"/>
      <c r="G17" s="15"/>
      <c r="H17" s="15"/>
      <c r="I17" s="15"/>
      <c r="J17" s="15"/>
      <c r="K17" s="15"/>
      <c r="L17" s="15"/>
      <c r="M17" s="15" t="s">
        <v>57</v>
      </c>
      <c r="N17" s="15"/>
      <c r="O17" s="15"/>
      <c r="P17" s="15"/>
      <c r="Q17" s="15"/>
      <c r="R17" s="15"/>
      <c r="S17" s="15"/>
      <c r="T17" s="15" t="s">
        <v>4</v>
      </c>
      <c r="U17" s="15"/>
      <c r="V17" s="15"/>
      <c r="W17" s="15"/>
      <c r="X17" s="15"/>
      <c r="Y17" s="15" t="s">
        <v>58</v>
      </c>
      <c r="Z17" s="15"/>
      <c r="AA17" s="15"/>
      <c r="AB17" s="11">
        <v>24.800279353077087</v>
      </c>
    </row>
    <row r="18" spans="1:28" ht="14.45" customHeight="1" x14ac:dyDescent="0.2">
      <c r="A18" s="15" t="s">
        <v>79</v>
      </c>
      <c r="B18" s="15"/>
      <c r="C18" s="15"/>
      <c r="D18" s="15" t="s">
        <v>31</v>
      </c>
      <c r="E18" s="15"/>
      <c r="F18" s="15"/>
      <c r="G18" s="15"/>
      <c r="H18" s="15"/>
      <c r="I18" s="15"/>
      <c r="J18" s="15"/>
      <c r="K18" s="15"/>
      <c r="L18" s="15"/>
      <c r="M18" s="15" t="s">
        <v>57</v>
      </c>
      <c r="N18" s="15"/>
      <c r="O18" s="15"/>
      <c r="P18" s="15"/>
      <c r="Q18" s="15"/>
      <c r="R18" s="15"/>
      <c r="S18" s="15"/>
      <c r="T18" s="15" t="s">
        <v>4</v>
      </c>
      <c r="U18" s="15"/>
      <c r="V18" s="15"/>
      <c r="W18" s="15"/>
      <c r="X18" s="15"/>
      <c r="Y18" s="15" t="s">
        <v>62</v>
      </c>
      <c r="Z18" s="15"/>
      <c r="AA18" s="15"/>
      <c r="AB18" s="11">
        <v>12.960744941538891</v>
      </c>
    </row>
    <row r="19" spans="1:28" ht="14.45" customHeight="1" x14ac:dyDescent="0.2">
      <c r="A19" s="15" t="s">
        <v>68</v>
      </c>
      <c r="B19" s="15"/>
      <c r="C19" s="15"/>
      <c r="D19" s="15" t="s">
        <v>8</v>
      </c>
      <c r="E19" s="15"/>
      <c r="F19" s="15"/>
      <c r="G19" s="15"/>
      <c r="H19" s="15"/>
      <c r="I19" s="15"/>
      <c r="J19" s="15"/>
      <c r="K19" s="15"/>
      <c r="L19" s="15"/>
      <c r="M19" s="15" t="s">
        <v>22</v>
      </c>
      <c r="N19" s="15"/>
      <c r="O19" s="15"/>
      <c r="P19" s="15"/>
      <c r="Q19" s="15"/>
      <c r="R19" s="15"/>
      <c r="S19" s="15"/>
      <c r="T19" s="15" t="s">
        <v>5</v>
      </c>
      <c r="U19" s="15"/>
      <c r="V19" s="15"/>
      <c r="W19" s="15"/>
      <c r="X19" s="15"/>
      <c r="Y19" s="15"/>
      <c r="Z19" s="15"/>
      <c r="AA19" s="15"/>
      <c r="AB19" s="11">
        <v>120.8</v>
      </c>
    </row>
    <row r="20" spans="1:28" ht="14.45" customHeight="1" x14ac:dyDescent="0.2">
      <c r="A20" s="15" t="s">
        <v>106</v>
      </c>
      <c r="B20" s="15"/>
      <c r="C20" s="15"/>
      <c r="D20" s="15" t="s">
        <v>107</v>
      </c>
      <c r="E20" s="15"/>
      <c r="F20" s="15"/>
      <c r="G20" s="15"/>
      <c r="H20" s="15"/>
      <c r="I20" s="15"/>
      <c r="J20" s="15"/>
      <c r="K20" s="15"/>
      <c r="L20" s="15"/>
      <c r="M20" s="15" t="s">
        <v>22</v>
      </c>
      <c r="N20" s="15"/>
      <c r="O20" s="15"/>
      <c r="P20" s="15"/>
      <c r="Q20" s="15"/>
      <c r="R20" s="15"/>
      <c r="S20" s="15"/>
      <c r="T20" s="15" t="s">
        <v>5</v>
      </c>
      <c r="U20" s="15"/>
      <c r="V20" s="15"/>
      <c r="W20" s="15"/>
      <c r="X20" s="15"/>
      <c r="Y20" s="15"/>
      <c r="Z20" s="15"/>
      <c r="AA20" s="15"/>
      <c r="AB20" s="11">
        <v>45</v>
      </c>
    </row>
    <row r="21" spans="1:28" ht="14.45" customHeight="1" x14ac:dyDescent="0.2">
      <c r="A21" s="15" t="s">
        <v>80</v>
      </c>
      <c r="B21" s="15"/>
      <c r="C21" s="15"/>
      <c r="D21" s="15" t="s">
        <v>18</v>
      </c>
      <c r="E21" s="15"/>
      <c r="F21" s="15"/>
      <c r="G21" s="15"/>
      <c r="H21" s="15"/>
      <c r="I21" s="15"/>
      <c r="J21" s="15"/>
      <c r="K21" s="15"/>
      <c r="L21" s="15"/>
      <c r="M21" s="15" t="s">
        <v>57</v>
      </c>
      <c r="N21" s="15"/>
      <c r="O21" s="15"/>
      <c r="P21" s="15"/>
      <c r="Q21" s="15"/>
      <c r="R21" s="15"/>
      <c r="S21" s="15"/>
      <c r="T21" s="15" t="s">
        <v>5</v>
      </c>
      <c r="U21" s="15"/>
      <c r="V21" s="15"/>
      <c r="W21" s="15"/>
      <c r="X21" s="15"/>
      <c r="Y21" s="15" t="s">
        <v>60</v>
      </c>
      <c r="Z21" s="15"/>
      <c r="AA21" s="15"/>
      <c r="AB21" s="11">
        <v>47.2</v>
      </c>
    </row>
    <row r="22" spans="1:28" ht="14.45" customHeight="1" x14ac:dyDescent="0.2">
      <c r="A22" s="15" t="s">
        <v>81</v>
      </c>
      <c r="B22" s="15"/>
      <c r="C22" s="15"/>
      <c r="D22" s="15" t="s">
        <v>32</v>
      </c>
      <c r="E22" s="15"/>
      <c r="F22" s="15"/>
      <c r="G22" s="15"/>
      <c r="H22" s="15"/>
      <c r="I22" s="15"/>
      <c r="J22" s="15"/>
      <c r="K22" s="15"/>
      <c r="L22" s="15"/>
      <c r="M22" s="15" t="s">
        <v>57</v>
      </c>
      <c r="N22" s="15"/>
      <c r="O22" s="15"/>
      <c r="P22" s="15"/>
      <c r="Q22" s="15"/>
      <c r="R22" s="15"/>
      <c r="S22" s="15"/>
      <c r="T22" s="15" t="s">
        <v>6</v>
      </c>
      <c r="U22" s="15"/>
      <c r="V22" s="15"/>
      <c r="W22" s="15"/>
      <c r="X22" s="15"/>
      <c r="Y22" s="15" t="s">
        <v>67</v>
      </c>
      <c r="Z22" s="15"/>
      <c r="AA22" s="15"/>
      <c r="AB22" s="11">
        <v>18.299425190786248</v>
      </c>
    </row>
    <row r="23" spans="1:28" ht="14.45" customHeight="1" x14ac:dyDescent="0.2">
      <c r="A23" s="15" t="s">
        <v>82</v>
      </c>
      <c r="B23" s="15"/>
      <c r="C23" s="15"/>
      <c r="D23" s="15" t="s">
        <v>9</v>
      </c>
      <c r="E23" s="15"/>
      <c r="F23" s="15"/>
      <c r="G23" s="15"/>
      <c r="H23" s="15"/>
      <c r="I23" s="15"/>
      <c r="J23" s="15"/>
      <c r="K23" s="15"/>
      <c r="L23" s="15"/>
      <c r="M23" s="15" t="s">
        <v>57</v>
      </c>
      <c r="N23" s="15"/>
      <c r="O23" s="15"/>
      <c r="P23" s="15"/>
      <c r="Q23" s="15"/>
      <c r="R23" s="15"/>
      <c r="S23" s="15"/>
      <c r="T23" s="15" t="s">
        <v>6</v>
      </c>
      <c r="U23" s="15"/>
      <c r="V23" s="15"/>
      <c r="W23" s="15"/>
      <c r="X23" s="15"/>
      <c r="Y23" s="15" t="s">
        <v>64</v>
      </c>
      <c r="Z23" s="15"/>
      <c r="AA23" s="15"/>
      <c r="AB23" s="11">
        <v>35.52328642442064</v>
      </c>
    </row>
    <row r="24" spans="1:28" ht="14.45" customHeight="1" x14ac:dyDescent="0.2">
      <c r="A24" s="15" t="s">
        <v>108</v>
      </c>
      <c r="B24" s="15"/>
      <c r="C24" s="15"/>
      <c r="D24" s="15" t="s">
        <v>109</v>
      </c>
      <c r="E24" s="15"/>
      <c r="F24" s="15"/>
      <c r="G24" s="15"/>
      <c r="H24" s="15"/>
      <c r="I24" s="15"/>
      <c r="J24" s="15"/>
      <c r="K24" s="15"/>
      <c r="L24" s="15"/>
      <c r="M24" s="15" t="s">
        <v>71</v>
      </c>
      <c r="N24" s="15"/>
      <c r="O24" s="15"/>
      <c r="P24" s="15"/>
      <c r="Q24" s="15"/>
      <c r="R24" s="15"/>
      <c r="S24" s="15"/>
      <c r="T24" s="15" t="s">
        <v>4</v>
      </c>
      <c r="U24" s="15"/>
      <c r="V24" s="15"/>
      <c r="W24" s="15"/>
      <c r="X24" s="15"/>
      <c r="Y24" s="15"/>
      <c r="Z24" s="15"/>
      <c r="AA24" s="15"/>
      <c r="AB24" s="11">
        <v>10.39</v>
      </c>
    </row>
    <row r="25" spans="1:28" ht="14.45" customHeight="1" x14ac:dyDescent="0.2">
      <c r="A25" s="15" t="s">
        <v>88</v>
      </c>
      <c r="B25" s="15"/>
      <c r="C25" s="15"/>
      <c r="D25" s="15" t="s">
        <v>89</v>
      </c>
      <c r="E25" s="15"/>
      <c r="F25" s="15"/>
      <c r="G25" s="15"/>
      <c r="H25" s="15"/>
      <c r="I25" s="15"/>
      <c r="J25" s="15"/>
      <c r="K25" s="15"/>
      <c r="L25" s="15"/>
      <c r="M25" s="15" t="s">
        <v>71</v>
      </c>
      <c r="N25" s="15"/>
      <c r="O25" s="15"/>
      <c r="P25" s="15"/>
      <c r="Q25" s="15"/>
      <c r="R25" s="15"/>
      <c r="S25" s="15"/>
      <c r="T25" s="15" t="s">
        <v>5</v>
      </c>
      <c r="U25" s="15"/>
      <c r="V25" s="15"/>
      <c r="W25" s="15"/>
      <c r="X25" s="15"/>
      <c r="Y25" s="15"/>
      <c r="Z25" s="15"/>
      <c r="AA25" s="15"/>
      <c r="AB25" s="11">
        <v>64.599999999999994</v>
      </c>
    </row>
    <row r="26" spans="1:28" ht="14.45" customHeight="1" x14ac:dyDescent="0.2">
      <c r="A26" s="15" t="s">
        <v>90</v>
      </c>
      <c r="B26" s="15"/>
      <c r="C26" s="15"/>
      <c r="D26" s="15" t="s">
        <v>91</v>
      </c>
      <c r="E26" s="15"/>
      <c r="F26" s="15"/>
      <c r="G26" s="15"/>
      <c r="H26" s="15"/>
      <c r="I26" s="15"/>
      <c r="J26" s="15"/>
      <c r="K26" s="15"/>
      <c r="L26" s="15"/>
      <c r="M26" s="15" t="s">
        <v>71</v>
      </c>
      <c r="N26" s="15"/>
      <c r="O26" s="15"/>
      <c r="P26" s="15"/>
      <c r="Q26" s="15"/>
      <c r="R26" s="15"/>
      <c r="S26" s="15"/>
      <c r="T26" s="15" t="s">
        <v>5</v>
      </c>
      <c r="U26" s="15"/>
      <c r="V26" s="15"/>
      <c r="W26" s="15"/>
      <c r="X26" s="15"/>
      <c r="Y26" s="15"/>
      <c r="Z26" s="15"/>
      <c r="AA26" s="15"/>
      <c r="AB26" s="11">
        <v>30.2</v>
      </c>
    </row>
    <row r="27" spans="1:28" ht="14.45" customHeight="1" x14ac:dyDescent="0.2">
      <c r="A27" s="15" t="s">
        <v>86</v>
      </c>
      <c r="B27" s="15"/>
      <c r="C27" s="15"/>
      <c r="D27" s="15" t="s">
        <v>87</v>
      </c>
      <c r="E27" s="15"/>
      <c r="F27" s="15"/>
      <c r="G27" s="15"/>
      <c r="H27" s="15"/>
      <c r="I27" s="15"/>
      <c r="J27" s="15"/>
      <c r="K27" s="15"/>
      <c r="L27" s="15"/>
      <c r="M27" s="15" t="s">
        <v>71</v>
      </c>
      <c r="N27" s="15"/>
      <c r="O27" s="15"/>
      <c r="P27" s="15"/>
      <c r="Q27" s="15"/>
      <c r="R27" s="15"/>
      <c r="S27" s="15"/>
      <c r="T27" s="15" t="s">
        <v>4</v>
      </c>
      <c r="U27" s="15"/>
      <c r="V27" s="15"/>
      <c r="W27" s="15"/>
      <c r="X27" s="15"/>
      <c r="Y27" s="15"/>
      <c r="Z27" s="15"/>
      <c r="AA27" s="15"/>
      <c r="AB27" s="11">
        <v>81</v>
      </c>
    </row>
    <row r="28" spans="1:28" ht="14.45" customHeight="1" x14ac:dyDescent="0.2">
      <c r="A28" s="15" t="s">
        <v>69</v>
      </c>
      <c r="B28" s="15"/>
      <c r="C28" s="15"/>
      <c r="D28" s="15" t="s">
        <v>33</v>
      </c>
      <c r="E28" s="15"/>
      <c r="F28" s="15"/>
      <c r="G28" s="15"/>
      <c r="H28" s="15"/>
      <c r="I28" s="15"/>
      <c r="J28" s="15"/>
      <c r="K28" s="15"/>
      <c r="L28" s="15"/>
      <c r="M28" s="15" t="s">
        <v>71</v>
      </c>
      <c r="N28" s="15"/>
      <c r="O28" s="15"/>
      <c r="P28" s="15"/>
      <c r="Q28" s="15"/>
      <c r="R28" s="15"/>
      <c r="S28" s="15"/>
      <c r="T28" s="15" t="s">
        <v>5</v>
      </c>
      <c r="U28" s="15"/>
      <c r="V28" s="15"/>
      <c r="W28" s="15"/>
      <c r="X28" s="15"/>
      <c r="Y28" s="15"/>
      <c r="Z28" s="15"/>
      <c r="AA28" s="15"/>
      <c r="AB28" s="11">
        <v>22.2</v>
      </c>
    </row>
    <row r="29" spans="1:28" ht="14.45" customHeight="1" x14ac:dyDescent="0.2">
      <c r="A29" s="15" t="s">
        <v>70</v>
      </c>
      <c r="B29" s="15"/>
      <c r="C29" s="15"/>
      <c r="D29" s="15" t="s">
        <v>24</v>
      </c>
      <c r="E29" s="15"/>
      <c r="F29" s="15"/>
      <c r="G29" s="15"/>
      <c r="H29" s="15"/>
      <c r="I29" s="15"/>
      <c r="J29" s="15"/>
      <c r="K29" s="15"/>
      <c r="L29" s="15"/>
      <c r="M29" s="15" t="s">
        <v>71</v>
      </c>
      <c r="N29" s="15"/>
      <c r="O29" s="15"/>
      <c r="P29" s="15"/>
      <c r="Q29" s="15"/>
      <c r="R29" s="15"/>
      <c r="S29" s="15"/>
      <c r="T29" s="15" t="s">
        <v>4</v>
      </c>
      <c r="U29" s="15"/>
      <c r="V29" s="15"/>
      <c r="W29" s="15"/>
      <c r="X29" s="15"/>
      <c r="Y29" s="15"/>
      <c r="Z29" s="15"/>
      <c r="AA29" s="15"/>
      <c r="AB29" s="11">
        <v>52.1</v>
      </c>
    </row>
    <row r="30" spans="1:28" ht="14.45" customHeight="1" x14ac:dyDescent="0.2">
      <c r="A30" s="15" t="s">
        <v>72</v>
      </c>
      <c r="B30" s="15"/>
      <c r="C30" s="15"/>
      <c r="D30" s="15" t="s">
        <v>84</v>
      </c>
      <c r="E30" s="15"/>
      <c r="F30" s="15"/>
      <c r="G30" s="15"/>
      <c r="H30" s="15"/>
      <c r="I30" s="15"/>
      <c r="J30" s="15"/>
      <c r="K30" s="15"/>
      <c r="L30" s="15"/>
      <c r="M30" s="15" t="s">
        <v>71</v>
      </c>
      <c r="N30" s="15"/>
      <c r="O30" s="15"/>
      <c r="P30" s="15"/>
      <c r="Q30" s="15"/>
      <c r="R30" s="15"/>
      <c r="S30" s="15"/>
      <c r="T30" s="15" t="s">
        <v>4</v>
      </c>
      <c r="U30" s="15"/>
      <c r="V30" s="15"/>
      <c r="W30" s="15"/>
      <c r="X30" s="15"/>
      <c r="Y30" s="15"/>
      <c r="Z30" s="15"/>
      <c r="AA30" s="15"/>
      <c r="AB30" s="11">
        <v>47.9</v>
      </c>
    </row>
    <row r="31" spans="1:28" ht="14.45" customHeight="1" x14ac:dyDescent="0.2">
      <c r="A31" s="15" t="s">
        <v>65</v>
      </c>
      <c r="B31" s="15"/>
      <c r="C31" s="15"/>
      <c r="D31" s="15" t="s">
        <v>19</v>
      </c>
      <c r="E31" s="15"/>
      <c r="F31" s="15"/>
      <c r="G31" s="15"/>
      <c r="H31" s="15"/>
      <c r="I31" s="15"/>
      <c r="J31" s="15"/>
      <c r="K31" s="15"/>
      <c r="L31" s="15"/>
      <c r="M31" s="15" t="s">
        <v>57</v>
      </c>
      <c r="N31" s="15"/>
      <c r="O31" s="15"/>
      <c r="P31" s="15"/>
      <c r="Q31" s="15"/>
      <c r="R31" s="15"/>
      <c r="S31" s="15"/>
      <c r="T31" s="15" t="s">
        <v>6</v>
      </c>
      <c r="U31" s="15"/>
      <c r="V31" s="15"/>
      <c r="W31" s="15"/>
      <c r="X31" s="15"/>
      <c r="Y31" s="15"/>
      <c r="Z31" s="15"/>
      <c r="AA31" s="15"/>
      <c r="AB31" s="11">
        <v>6.4284534061471668</v>
      </c>
    </row>
    <row r="32" spans="1:28" ht="14.45" customHeight="1" x14ac:dyDescent="0.2">
      <c r="A32" s="15" t="s">
        <v>73</v>
      </c>
      <c r="B32" s="15"/>
      <c r="C32" s="15"/>
      <c r="D32" s="15" t="s">
        <v>34</v>
      </c>
      <c r="E32" s="15"/>
      <c r="F32" s="15"/>
      <c r="G32" s="15"/>
      <c r="H32" s="15"/>
      <c r="I32" s="15"/>
      <c r="J32" s="15"/>
      <c r="K32" s="15"/>
      <c r="L32" s="15"/>
      <c r="M32" s="15" t="s">
        <v>71</v>
      </c>
      <c r="N32" s="15"/>
      <c r="O32" s="15"/>
      <c r="P32" s="15"/>
      <c r="Q32" s="15"/>
      <c r="R32" s="15"/>
      <c r="S32" s="15"/>
      <c r="T32" s="15" t="s">
        <v>4</v>
      </c>
      <c r="U32" s="15"/>
      <c r="V32" s="15"/>
      <c r="W32" s="15"/>
      <c r="X32" s="15"/>
      <c r="Y32" s="15"/>
      <c r="Z32" s="15"/>
      <c r="AA32" s="15"/>
      <c r="AB32" s="11">
        <v>51.24</v>
      </c>
    </row>
    <row r="33" spans="1:28" ht="14.45" customHeight="1" x14ac:dyDescent="0.2">
      <c r="A33" s="15" t="s">
        <v>110</v>
      </c>
      <c r="B33" s="15"/>
      <c r="C33" s="15"/>
      <c r="D33" s="15" t="s">
        <v>111</v>
      </c>
      <c r="E33" s="15"/>
      <c r="F33" s="15"/>
      <c r="G33" s="15"/>
      <c r="H33" s="15"/>
      <c r="I33" s="15"/>
      <c r="J33" s="15"/>
      <c r="K33" s="15"/>
      <c r="L33" s="15"/>
      <c r="M33" s="15" t="s">
        <v>71</v>
      </c>
      <c r="N33" s="15"/>
      <c r="O33" s="15"/>
      <c r="P33" s="15"/>
      <c r="Q33" s="15"/>
      <c r="R33" s="15"/>
      <c r="S33" s="15"/>
      <c r="T33" s="15" t="s">
        <v>21</v>
      </c>
      <c r="U33" s="15"/>
      <c r="V33" s="15"/>
      <c r="W33" s="15"/>
      <c r="X33" s="15"/>
      <c r="Y33" s="15"/>
      <c r="Z33" s="15"/>
      <c r="AA33" s="15"/>
      <c r="AB33" s="11">
        <v>28.47</v>
      </c>
    </row>
    <row r="34" spans="1:28" ht="14.45" customHeight="1" x14ac:dyDescent="0.2">
      <c r="A34" s="15" t="s">
        <v>112</v>
      </c>
      <c r="B34" s="15"/>
      <c r="C34" s="15"/>
      <c r="D34" s="15" t="s">
        <v>113</v>
      </c>
      <c r="E34" s="15"/>
      <c r="F34" s="15"/>
      <c r="G34" s="15"/>
      <c r="H34" s="15"/>
      <c r="I34" s="15"/>
      <c r="J34" s="15"/>
      <c r="K34" s="15"/>
      <c r="L34" s="15"/>
      <c r="M34" s="15" t="s">
        <v>71</v>
      </c>
      <c r="N34" s="15"/>
      <c r="O34" s="15"/>
      <c r="P34" s="15"/>
      <c r="Q34" s="15"/>
      <c r="R34" s="15"/>
      <c r="S34" s="15"/>
      <c r="T34" s="15" t="s">
        <v>5</v>
      </c>
      <c r="U34" s="15"/>
      <c r="V34" s="15"/>
      <c r="W34" s="15"/>
      <c r="X34" s="15"/>
      <c r="Y34" s="15"/>
      <c r="Z34" s="15"/>
      <c r="AA34" s="15"/>
      <c r="AB34" s="11">
        <v>37.35</v>
      </c>
    </row>
    <row r="35" spans="1:28" ht="14.45" customHeight="1" x14ac:dyDescent="0.2">
      <c r="A35" s="15" t="s">
        <v>66</v>
      </c>
      <c r="B35" s="15"/>
      <c r="C35" s="15"/>
      <c r="D35" s="15" t="s">
        <v>23</v>
      </c>
      <c r="E35" s="15"/>
      <c r="F35" s="15"/>
      <c r="G35" s="15"/>
      <c r="H35" s="15"/>
      <c r="I35" s="15"/>
      <c r="J35" s="15"/>
      <c r="K35" s="15"/>
      <c r="L35" s="15"/>
      <c r="M35" s="15" t="s">
        <v>59</v>
      </c>
      <c r="N35" s="15"/>
      <c r="O35" s="15"/>
      <c r="P35" s="15"/>
      <c r="Q35" s="15"/>
      <c r="R35" s="15"/>
      <c r="S35" s="15"/>
      <c r="T35" s="15" t="s">
        <v>59</v>
      </c>
      <c r="U35" s="15"/>
      <c r="V35" s="15"/>
      <c r="W35" s="15"/>
      <c r="X35" s="15"/>
      <c r="Y35" s="15"/>
      <c r="Z35" s="15"/>
      <c r="AA35" s="15"/>
      <c r="AB35" s="11">
        <v>46.745250997689553</v>
      </c>
    </row>
    <row r="36" spans="1:28" ht="14.45" customHeight="1" x14ac:dyDescent="0.2">
      <c r="A36" s="15" t="s">
        <v>67</v>
      </c>
      <c r="B36" s="15"/>
      <c r="C36" s="15"/>
      <c r="D36" s="15" t="s">
        <v>35</v>
      </c>
      <c r="E36" s="15"/>
      <c r="F36" s="15"/>
      <c r="G36" s="15"/>
      <c r="H36" s="15"/>
      <c r="I36" s="15"/>
      <c r="J36" s="15"/>
      <c r="K36" s="15"/>
      <c r="L36" s="15"/>
      <c r="M36" s="15" t="s">
        <v>59</v>
      </c>
      <c r="N36" s="15"/>
      <c r="O36" s="15"/>
      <c r="P36" s="15"/>
      <c r="Q36" s="15"/>
      <c r="R36" s="15"/>
      <c r="S36" s="15"/>
      <c r="T36" s="15" t="s">
        <v>59</v>
      </c>
      <c r="U36" s="15"/>
      <c r="V36" s="15"/>
      <c r="W36" s="15"/>
      <c r="X36" s="15"/>
      <c r="Y36" s="15"/>
      <c r="Z36" s="15"/>
      <c r="AA36" s="15"/>
      <c r="AB36" s="11">
        <v>45.992575089266964</v>
      </c>
    </row>
    <row r="37" spans="1:28" ht="14.45" customHeight="1" x14ac:dyDescent="0.2">
      <c r="A37" s="15" t="s">
        <v>105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J36" sqref="J3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operarios'!$A$1:$F$93,4,FALSE),"")</f>
        <v>C</v>
      </c>
      <c r="C3" s="2" t="str">
        <f>IFERROR(VLOOKUP(A3,'hora operarios'!$A$1:$D$93,2,FALSE),"")</f>
        <v>AGUILAR PEREZ MARCOS ARTEMIO</v>
      </c>
      <c r="D3" s="2">
        <f>IFERROR(VLOOKUP(Operador!A3,'hora operarios'!$A$1:$F$93,5,FALSE),"")</f>
        <v>0</v>
      </c>
      <c r="E3" s="3">
        <f>IFERROR(VLOOKUP(A3,'hora operarios'!$A$1:$F$93,6,FALSE),"")</f>
        <v>66.040000000000006</v>
      </c>
      <c r="F3" s="2">
        <f>IFERROR(VLOOKUP(G3,Tabulador!$B$27:$C$100,2,FALSE),"")</f>
        <v>1</v>
      </c>
      <c r="G3" s="2" t="str">
        <f>IFERROR(VLOOKUP(A3,'hora operarios'!$A$1:$F$93,3,FALSE),"")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66.040000000000006</v>
      </c>
      <c r="J3" s="4">
        <v>0</v>
      </c>
      <c r="K3" s="4">
        <v>0</v>
      </c>
      <c r="L3" s="4">
        <v>0</v>
      </c>
      <c r="M3" s="2">
        <f>IFERROR(VLOOKUP(F3,Tabulador!$A$3:$D$7,4,FALSE),"")</f>
        <v>10</v>
      </c>
      <c r="N3" s="3">
        <f>IFERROR(IF(I3&gt;M3,(I3-M3)*(VLOOKUP(B3,Tabulador!$A$11:$B$17,2,FALSE)),0),0)</f>
        <v>2507.7900000000004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3115.9500000000003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operarios'!$A$1:$F$93,4,FALSE),"")</f>
        <v>C</v>
      </c>
      <c r="C4" s="2" t="str">
        <f>IFERROR(VLOOKUP(A4,'hora operarios'!$A$1:$D$93,2,FALSE),"")</f>
        <v>MARTINEZ GALLEGOS LUIS FERNAND</v>
      </c>
      <c r="D4" s="2" t="str">
        <f>IFERROR(VLOOKUP(Operador!A4,'hora operarios'!$A$1:$F$93,5,FALSE),"")</f>
        <v>22</v>
      </c>
      <c r="E4" s="3">
        <f>IFERROR(VLOOKUP(A4,'hora operarios'!$A$1:$F$93,6,FALSE),"")</f>
        <v>16.399999999999999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53.94</v>
      </c>
      <c r="I4" s="3">
        <f>IFERROR(IF(E4&gt;=Tabulador!$D$3,Operador!E4+Operador!H4,Operador!E4),"")</f>
        <v>70.34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2700.2150000000001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3308.375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operarios'!$A$1:$F$93,4,FALSE),"")</f>
        <v>AYUDANTE</v>
      </c>
      <c r="C5" s="2" t="str">
        <f>IFERROR(VLOOKUP(A5,'hora operarios'!$A$1:$D$93,2,FALSE),"")</f>
        <v>MARTINEZ ALVARADO ADRIAN</v>
      </c>
      <c r="D5" s="2">
        <f>IFERROR(VLOOKUP(Operador!A5,'hora operarios'!$A$1:$F$93,5,FALSE),"")</f>
        <v>0</v>
      </c>
      <c r="E5" s="3">
        <f>IFERROR(VLOOKUP(A5,'hora operarios'!$A$1:$F$93,6,FALSE),"")</f>
        <v>24.1</v>
      </c>
      <c r="F5" s="2">
        <f>IFERROR(VLOOKUP(G5,Tabulador!$B$27:$C$100,2,FALSE),"")</f>
        <v>4</v>
      </c>
      <c r="G5" s="2" t="str">
        <f>IFERROR(VLOOKUP(A5,'hora operarios'!$A$1:$F$93,3,FALSE),"")</f>
        <v>AYUDANTE</v>
      </c>
      <c r="H5" s="2">
        <f t="shared" si="0"/>
        <v>0</v>
      </c>
      <c r="I5" s="3">
        <f>IFERROR(IF(E5&gt;=Tabulador!$D$3,Operador!E5+Operador!H5,Operador!E5),"")</f>
        <v>24.1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241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784.2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operarios'!$A$1:$F$93,4,FALSE),"")</f>
        <v>C</v>
      </c>
      <c r="C6" s="2" t="str">
        <f>IFERROR(VLOOKUP(A6,'hora operarios'!$A$1:$D$93,2,FALSE),"")</f>
        <v>CARLOS SANCHEZ HURTADO</v>
      </c>
      <c r="D6" s="2" t="str">
        <f>IFERROR(VLOOKUP(Operador!A6,'hora operarios'!$A$1:$F$93,5,FALSE),"")</f>
        <v>19</v>
      </c>
      <c r="E6" s="3">
        <f>IFERROR(VLOOKUP(A6,'hora operarios'!$A$1:$F$93,6,FALSE),"")</f>
        <v>27.92</v>
      </c>
      <c r="F6" s="2">
        <f>IFERROR(VLOOKUP(G6,Tabulador!$B$27:$C$100,2,FALSE),"")</f>
        <v>1</v>
      </c>
      <c r="G6" s="2" t="str">
        <f>IFERROR(VLOOKUP(A6,'hora operarios'!$A$1:$F$93,3,FALSE),"")</f>
        <v>TECNICO</v>
      </c>
      <c r="H6" s="2">
        <f t="shared" si="0"/>
        <v>39.39</v>
      </c>
      <c r="I6" s="3">
        <f>IFERROR(IF(E6&gt;=Tabulador!$D$3,Operador!E6+Operador!H6,Operador!E6),"")</f>
        <v>67.31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2564.6224999999999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3172.7824999999998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operarios'!$A$1:$F$93,4,FALSE),"")</f>
        <v>B</v>
      </c>
      <c r="C7" s="2" t="str">
        <f>IFERROR(VLOOKUP(A7,'hora operarios'!$A$1:$D$93,2,FALSE),"")</f>
        <v>LEONEL MARTINEZ GUERRERO</v>
      </c>
      <c r="D7" s="2" t="str">
        <f>IFERROR(VLOOKUP(Operador!A7,'hora operarios'!$A$1:$F$93,5,FALSE),"")</f>
        <v>12</v>
      </c>
      <c r="E7" s="3">
        <f>IFERROR(VLOOKUP(A7,'hora operarios'!$A$1:$F$93,6,FALSE),"")</f>
        <v>22.580000000000002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24.1</v>
      </c>
      <c r="I7" s="3">
        <f>IFERROR(IF(E7&gt;=Tabulador!$D$3,Operador!E7+Operador!H7,Operador!E7),"")</f>
        <v>46.680000000000007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1958.7120000000002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2566.8720000000003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25.62</v>
      </c>
      <c r="F8" s="2">
        <f>IFERROR(VLOOKUP(G8,Tabulador!$B$27:$C$100,2,FALSE),"")</f>
        <v>4</v>
      </c>
      <c r="G8" s="2" t="str">
        <f>IFERROR(VLOOKUP(A8,'hora operarios'!$A$1:$F$93,3,FALSE),"")</f>
        <v>AYUDANTE</v>
      </c>
      <c r="H8" s="2">
        <f t="shared" si="0"/>
        <v>0</v>
      </c>
      <c r="I8" s="3">
        <f>IFERROR(IF(E8&gt;=Tabulador!$D$3,Operador!E8+Operador!H8,Operador!E8),"")</f>
        <v>25.62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256.2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799.40000000000009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15.200000000000001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114.87</v>
      </c>
      <c r="I9" s="3">
        <f>IFERROR(IF(E9&gt;=Tabulador!$D$3,Operador!E9+Operador!H9,Operador!E9),"")</f>
        <v>130.07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5373.1324999999997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5981.2924999999996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114.87</v>
      </c>
      <c r="F10" s="2">
        <f>IFERROR(VLOOKUP(G10,Tabulador!$B$27:$C$100,2,FALSE),"")</f>
        <v>4</v>
      </c>
      <c r="G10" s="2" t="str">
        <f>IFERROR(VLOOKUP(A10,'hora operarios'!$A$1:$F$93,3,FALSE),"")</f>
        <v>AYUDANTE</v>
      </c>
      <c r="H10" s="2">
        <f t="shared" si="0"/>
        <v>0</v>
      </c>
      <c r="I10" s="3">
        <f>IFERROR(IF(E10&gt;=Tabulador!$D$3,Operador!E10+Operador!H10,Operador!E10),"")</f>
        <v>114.87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1148.7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1691.9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69.89</v>
      </c>
      <c r="F11" s="2">
        <f>IFERROR(VLOOKUP(G11,Tabulador!$B$27:$C$100,2,FALSE),"")</f>
        <v>4</v>
      </c>
      <c r="G11" s="2" t="str">
        <f>IFERROR(VLOOKUP(A11,'hora operarios'!$A$1:$F$93,3,FALSE),"")</f>
        <v>AYUDANTE</v>
      </c>
      <c r="H11" s="2">
        <f t="shared" si="0"/>
        <v>0</v>
      </c>
      <c r="I11" s="3">
        <f>IFERROR(IF(E11&gt;=Tabulador!$D$3,Operador!E11+Operador!H11,Operador!E11),"")</f>
        <v>69.89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698.9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1242.0999999999999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39.39</v>
      </c>
      <c r="F12" s="2">
        <f>IFERROR(VLOOKUP(G12,Tabulador!$B$27:$C$100,2,FALSE),"")</f>
        <v>4</v>
      </c>
      <c r="G12" s="2" t="str">
        <f>IFERROR(VLOOKUP(A12,'hora operarios'!$A$1:$F$93,3,FALSE),"")</f>
        <v>AYUDANTE</v>
      </c>
      <c r="H12" s="2">
        <f t="shared" si="0"/>
        <v>0</v>
      </c>
      <c r="I12" s="3">
        <f>IFERROR(IF(E12&gt;=Tabulador!$D$3,Operador!E12+Operador!H12,Operador!E12),"")</f>
        <v>39.39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393.9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937.1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operarios'!$A$1:$F$93,4,FALSE),"")</f>
        <v>A</v>
      </c>
      <c r="C13" s="2" t="str">
        <f>IFERROR(VLOOKUP(A13,'hora operarios'!$A$1:$D$93,2,FALSE),"")</f>
        <v>JOSE TOMAS OLVERA HERNANDEZ</v>
      </c>
      <c r="D13" s="2">
        <f>IFERROR(VLOOKUP(Operador!A13,'hora operarios'!$A$1:$F$93,5,FALSE),"")</f>
        <v>0</v>
      </c>
      <c r="E13" s="3">
        <f>IFERROR(VLOOKUP(A13,'hora operarios'!$A$1:$F$93,6,FALSE),"")</f>
        <v>56.48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56.48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3043.5104000000001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13.099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3651.6704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operarios'!$A$1:$F$93,4,FALSE),"")</f>
        <v>AYUDANTE</v>
      </c>
      <c r="C14" s="2" t="str">
        <f>IFERROR(VLOOKUP(A14,'hora operarios'!$A$1:$D$93,2,FALSE),"")</f>
        <v>URIEL MATILDE SANTIAGO</v>
      </c>
      <c r="D14" s="2">
        <f>IFERROR(VLOOKUP(Operador!A14,'hora operarios'!$A$1:$F$93,5,FALSE),"")</f>
        <v>0</v>
      </c>
      <c r="E14" s="3">
        <f>IFERROR(VLOOKUP(A14,'hora operarios'!$A$1:$F$93,6,FALSE),"")</f>
        <v>53.94</v>
      </c>
      <c r="F14" s="2">
        <f>IFERROR(VLOOKUP(G14,Tabulador!$B$27:$C$100,2,FALSE),"")</f>
        <v>4</v>
      </c>
      <c r="G14" s="2" t="str">
        <f>IFERROR(VLOOKUP(A14,'hora operarios'!$A$1:$F$93,3,FALSE),"")</f>
        <v>AYUDANTE</v>
      </c>
      <c r="H14" s="2">
        <f t="shared" si="0"/>
        <v>0</v>
      </c>
      <c r="I14" s="3">
        <f>IFERROR(IF(E14&gt;=Tabulador!$D$3,Operador!E14+Operador!H14,Operador!E14),"")</f>
        <v>53.94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539.4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1082.5999999999999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operarios'!$A$1:$F$93,4,FALSE),"")</f>
        <v>A</v>
      </c>
      <c r="C15" s="2" t="str">
        <f>IFERROR(VLOOKUP(A15,'hora operarios'!$A$1:$D$93,2,FALSE),"")</f>
        <v>MARTIN VALDEZ</v>
      </c>
      <c r="D15" s="2" t="str">
        <f>IFERROR(VLOOKUP(Operador!A15,'hora operarios'!$A$1:$F$93,5,FALSE),"")</f>
        <v>15</v>
      </c>
      <c r="E15" s="3">
        <f>IFERROR(VLOOKUP(A15,'hora operarios'!$A$1:$F$93,6,FALSE),"")</f>
        <v>23.86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25.62</v>
      </c>
      <c r="I15" s="3">
        <f>IFERROR(IF(E15&gt;=Tabulador!$D$3,Operador!E15+Operador!H15,Operador!E15),"")</f>
        <v>49.480000000000004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2585.1504000000004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3193.3104000000003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operarios'!$A$1:$F$93,4,FALSE),"")</f>
        <v>B</v>
      </c>
      <c r="C16" s="2" t="str">
        <f>IFERROR(VLOOKUP(A16,'hora operarios'!$A$1:$D$93,2,FALSE),"")</f>
        <v>GREGORIO CANCINO</v>
      </c>
      <c r="D16" s="2">
        <f>IFERROR(VLOOKUP(Operador!A16,'hora operarios'!$A$1:$F$93,5,FALSE),"")</f>
        <v>0</v>
      </c>
      <c r="E16" s="3">
        <f>IFERROR(VLOOKUP(A16,'hora operarios'!$A$1:$F$93,6,FALSE),"")</f>
        <v>86</v>
      </c>
      <c r="F16" s="2">
        <f>IFERROR(VLOOKUP(G16,Tabulador!$B$27:$C$100,2,FALSE),"")</f>
        <v>3</v>
      </c>
      <c r="G16" s="2" t="str">
        <f>IFERROR(VLOOKUP(A16,'hora operarios'!$A$1:$F$93,3,FALSE),"")</f>
        <v>LAVADOR</v>
      </c>
      <c r="H16" s="2">
        <f t="shared" si="0"/>
        <v>0</v>
      </c>
      <c r="I16" s="3">
        <f>IFERROR(IF(E16&gt;=Tabulador!$D$3,Operador!E16+Operador!H16,Operador!E16),"")</f>
        <v>86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3951.6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4423.37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operarios'!$A$1:$F$93,4,FALSE),"")</f>
        <v>B</v>
      </c>
      <c r="C17" s="2" t="str">
        <f>IFERROR(VLOOKUP(A17,'hora operarios'!$A$1:$D$93,2,FALSE),"")</f>
        <v>JOSE ADAN RIVERA GONZALEZ</v>
      </c>
      <c r="D17" s="2">
        <f>IFERROR(VLOOKUP(Operador!A17,'hora operarios'!$A$1:$F$93,5,FALSE),"")</f>
        <v>0</v>
      </c>
      <c r="E17" s="3">
        <f>IFERROR(VLOOKUP(A17,'hora operarios'!$A$1:$F$93,6,FALSE),"")</f>
        <v>20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20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427.2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2.972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898.97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operarios'!$A$1:$F$93,4,FALSE),"")</f>
        <v>B</v>
      </c>
      <c r="C18" s="2" t="str">
        <f>IFERROR(VLOOKUP(A18,'hora operarios'!$A$1:$D$93,2,FALSE),"")</f>
        <v>LUIS ANGEL OLVERA SOTO</v>
      </c>
      <c r="D18" s="2">
        <f>IFERROR(VLOOKUP(Operador!A18,'hora operarios'!$A$1:$F$93,5,FALSE),"")</f>
        <v>0</v>
      </c>
      <c r="E18" s="3">
        <f>IFERROR(VLOOKUP(A18,'hora operarios'!$A$1:$F$93,6,FALSE),"")</f>
        <v>48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48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1922.3999999999999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2394.17</v>
      </c>
    </row>
    <row r="19" spans="1:19" x14ac:dyDescent="0.2">
      <c r="A19" s="2" t="str">
        <f>IF('hora operarios'!A17=0,"",'hora operarios'!A17)</f>
        <v>38</v>
      </c>
      <c r="B19" s="2" t="str">
        <f>IFERROR(VLOOKUP(A19,'hora operarios'!$A$1:$F$93,4,FALSE),"")</f>
        <v>B</v>
      </c>
      <c r="C19" s="2" t="str">
        <f>IFERROR(VLOOKUP(A19,'hora operarios'!$A$1:$D$93,2,FALSE),"")</f>
        <v>RACIEL IVÁN BLANCO SALOMÓN</v>
      </c>
      <c r="D19" s="2">
        <f>IFERROR(VLOOKUP(Operador!A19,'hora operarios'!$A$1:$F$93,5,FALSE),"")</f>
        <v>0</v>
      </c>
      <c r="E19" s="3">
        <f>IFERROR(VLOOKUP(A19,'hora operarios'!$A$1:$F$93,6,FALSE),"")</f>
        <v>31.37</v>
      </c>
      <c r="F19" s="2">
        <f>IFERROR(VLOOKUP(G19,Tabulador!$B$27:$C$100,2,FALSE),"")</f>
        <v>2</v>
      </c>
      <c r="G19" s="2" t="str">
        <f>IFERROR(VLOOKUP(A19,'hora operarios'!$A$1:$F$93,3,FALSE),"")</f>
        <v>HOJALATERO</v>
      </c>
      <c r="H19" s="2">
        <f t="shared" si="0"/>
        <v>0</v>
      </c>
      <c r="I19" s="3">
        <f>IFERROR(IF(E19&gt;=Tabulador!$D$3,Operador!E19+Operador!H19,Operador!E19),"")</f>
        <v>31.37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1034.3579999999999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1773.588</v>
      </c>
    </row>
    <row r="20" spans="1:19" x14ac:dyDescent="0.2">
      <c r="A20" s="2" t="str">
        <f>IF('hora operarios'!A18=0,"",'hora operarios'!A18)</f>
        <v>40</v>
      </c>
      <c r="B20" s="2" t="str">
        <f>IFERROR(VLOOKUP(A20,'hora operarios'!$A$1:$F$93,4,FALSE),"")</f>
        <v>B</v>
      </c>
      <c r="C20" s="2" t="str">
        <f>IFERROR(VLOOKUP(A20,'hora operarios'!$A$1:$D$93,2,FALSE),"")</f>
        <v>FONSECA GUILLEN JOSE FELIPE</v>
      </c>
      <c r="D20" s="2" t="str">
        <f>IFERROR(VLOOKUP(Operador!A20,'hora operarios'!$A$1:$F$93,5,FALSE),"")</f>
        <v>18</v>
      </c>
      <c r="E20" s="3">
        <f>IFERROR(VLOOKUP(A20,'hora operarios'!$A$1:$F$93,6,FALSE),"")</f>
        <v>26.33</v>
      </c>
      <c r="F20" s="2">
        <f>IFERROR(VLOOKUP(G20,Tabulador!$B$27:$C$100,2,FALSE),"")</f>
        <v>1</v>
      </c>
      <c r="G20" s="2" t="str">
        <f>IFERROR(VLOOKUP(A20,'hora operarios'!$A$1:$F$93,3,FALSE),"")</f>
        <v>TECNICO</v>
      </c>
      <c r="H20" s="2">
        <f t="shared" si="0"/>
        <v>69.89</v>
      </c>
      <c r="I20" s="3">
        <f>IFERROR(IF(E20&gt;=Tabulador!$D$3,Operador!E20+Operador!H20,Operador!E20),"")</f>
        <v>96.22</v>
      </c>
      <c r="J20" s="4">
        <v>0</v>
      </c>
      <c r="K20" s="4">
        <v>0</v>
      </c>
      <c r="L20" s="4">
        <v>0</v>
      </c>
      <c r="M20" s="2">
        <f>IFERROR(VLOOKUP(F20,Tabulador!$A$3:$D$7,4,FALSE),"")</f>
        <v>10</v>
      </c>
      <c r="N20" s="3">
        <f>IFERROR(IF(I20&gt;M20,(I20-M20)*(VLOOKUP(B20,Tabulador!$A$11:$B$17,2,FALSE)),0),0)</f>
        <v>4604.1480000000001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2.972</v>
      </c>
      <c r="P20" s="2">
        <f t="shared" si="1"/>
        <v>0</v>
      </c>
      <c r="Q20" s="2">
        <f>IFERROR(VLOOKUP(F20,Tabulador!$A$3:$D$7,3,FALSE),"")</f>
        <v>608.16</v>
      </c>
      <c r="S20" s="3">
        <f t="shared" si="2"/>
        <v>5212.308</v>
      </c>
    </row>
    <row r="21" spans="1:19" x14ac:dyDescent="0.2">
      <c r="A21" s="2" t="str">
        <f>IF('hora operarios'!A19=0,"",'hora operarios'!A19)</f>
        <v>41</v>
      </c>
      <c r="B21" s="2" t="str">
        <f>IFERROR(VLOOKUP(A21,'hora operarios'!$A$1:$F$93,4,FALSE),"")</f>
        <v>A</v>
      </c>
      <c r="C21" s="2" t="str">
        <f>IFERROR(VLOOKUP(A21,'hora operarios'!$A$1:$D$93,2,FALSE),"")</f>
        <v>EFRAIN EZAUL MARTINEZ MONTOYA</v>
      </c>
      <c r="D21" s="2">
        <f>IFERROR(VLOOKUP(Operador!A21,'hora operarios'!$A$1:$F$93,5,FALSE),"")</f>
        <v>0</v>
      </c>
      <c r="E21" s="3">
        <f>IFERROR(VLOOKUP(A21,'hora operarios'!$A$1:$F$93,6,FALSE),"")</f>
        <v>37.980000000000004</v>
      </c>
      <c r="F21" s="2">
        <f>IFERROR(VLOOKUP(G21,Tabulador!$B$27:$C$100,2,FALSE),"")</f>
        <v>2</v>
      </c>
      <c r="G21" s="2" t="str">
        <f>IFERROR(VLOOKUP(A21,'hora operarios'!$A$1:$F$93,3,FALSE),"")</f>
        <v>HOJALATERO</v>
      </c>
      <c r="H21" s="2">
        <f t="shared" si="0"/>
        <v>0</v>
      </c>
      <c r="I21" s="3">
        <f>IFERROR(IF(E21&gt;=Tabulador!$D$3,Operador!E21+Operador!H21,Operador!E21),"")</f>
        <v>37.980000000000004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1701.1704000000004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2440.4004000000004</v>
      </c>
    </row>
    <row r="22" spans="1:19" x14ac:dyDescent="0.2">
      <c r="A22" s="2" t="str">
        <f>IF('hora operarios'!A20=0,"",'hora operarios'!A20)</f>
        <v>42</v>
      </c>
      <c r="B22" s="2" t="str">
        <f>IFERROR(VLOOKUP(A22,'hora operarios'!$A$1:$F$93,4,FALSE),"")</f>
        <v>B</v>
      </c>
      <c r="C22" s="2" t="str">
        <f>IFERROR(VLOOKUP(A22,'hora operarios'!$A$1:$D$93,2,FALSE),"")</f>
        <v>FRANCISCO ALEJANDRO RIVERA G.</v>
      </c>
      <c r="D22" s="2">
        <f>IFERROR(VLOOKUP(Operador!A22,'hora operarios'!$A$1:$F$93,5,FALSE),"")</f>
        <v>0</v>
      </c>
      <c r="E22" s="3">
        <f>IFERROR(VLOOKUP(A22,'hora operarios'!$A$1:$F$93,6,FALSE),"")</f>
        <v>33.840000000000003</v>
      </c>
      <c r="F22" s="2">
        <f>IFERROR(VLOOKUP(G22,Tabulador!$B$27:$C$100,2,FALSE),"")</f>
        <v>2</v>
      </c>
      <c r="G22" s="2" t="str">
        <f>IFERROR(VLOOKUP(A22,'hora operarios'!$A$1:$F$93,3,FALSE),"")</f>
        <v>HOJALATERO</v>
      </c>
      <c r="H22" s="2">
        <f t="shared" si="0"/>
        <v>0</v>
      </c>
      <c r="I22" s="3">
        <f>IFERROR(IF(E22&gt;=Tabulador!$D$3,Operador!E22+Operador!H22,Operador!E22),"")</f>
        <v>33.840000000000003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1166.2560000000001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1905.4860000000001</v>
      </c>
    </row>
    <row r="23" spans="1:19" x14ac:dyDescent="0.2">
      <c r="A23" s="2" t="str">
        <f>IF('hora operarios'!A21=0,"",'hora operarios'!A21)</f>
        <v>43</v>
      </c>
      <c r="B23" s="2" t="str">
        <f>IFERROR(VLOOKUP(A23,'hora operarios'!$A$1:$F$93,4,FALSE),"")</f>
        <v>C</v>
      </c>
      <c r="C23" s="2" t="str">
        <f>IFERROR(VLOOKUP(A23,'hora operarios'!$A$1:$D$93,2,FALSE),"")</f>
        <v>MARIO ALBERTO RESENDIZ ECHEVER</v>
      </c>
      <c r="D23" s="2" t="str">
        <f>IFERROR(VLOOKUP(Operador!A23,'hora operarios'!$A$1:$F$93,5,FALSE),"")</f>
        <v>5</v>
      </c>
      <c r="E23" s="3">
        <f>IFERROR(VLOOKUP(A23,'hora operarios'!$A$1:$F$93,6,FALSE),"")</f>
        <v>25.18</v>
      </c>
      <c r="F23" s="2">
        <f>IFERROR(VLOOKUP(G23,Tabulador!$B$27:$C$100,2,FALSE),"")</f>
        <v>1</v>
      </c>
      <c r="G23" s="2" t="str">
        <f>IFERROR(VLOOKUP(A23,'hora operarios'!$A$1:$F$93,3,FALSE),"")</f>
        <v>TECNICO</v>
      </c>
      <c r="H23" s="2">
        <f t="shared" si="0"/>
        <v>64.53</v>
      </c>
      <c r="I23" s="3">
        <f>IFERROR(IF(E23&gt;=Tabulador!$D$3,Operador!E23+Operador!H23,Operador!E23),"")</f>
        <v>89.710000000000008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3567.0225000000005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4175.1825000000008</v>
      </c>
    </row>
    <row r="24" spans="1:19" x14ac:dyDescent="0.2">
      <c r="A24" s="2" t="str">
        <f>IF('hora operarios'!A22=0,"",'hora operarios'!A22)</f>
        <v>44</v>
      </c>
      <c r="B24" s="2" t="str">
        <f>IFERROR(VLOOKUP(A24,'hora operarios'!$A$1:$F$93,4,FALSE),"")</f>
        <v>B</v>
      </c>
      <c r="C24" s="2" t="str">
        <f>IFERROR(VLOOKUP(A24,'hora operarios'!$A$1:$D$93,2,FALSE),"")</f>
        <v>CARLOS ARMENTA LUJANO</v>
      </c>
      <c r="D24" s="2">
        <f>IFERROR(VLOOKUP(Operador!A24,'hora operarios'!$A$1:$F$93,5,FALSE),"")</f>
        <v>0</v>
      </c>
      <c r="E24" s="3">
        <f>IFERROR(VLOOKUP(A24,'hora operarios'!$A$1:$F$93,6,FALSE),"")</f>
        <v>39.36</v>
      </c>
      <c r="F24" s="2">
        <f>IFERROR(VLOOKUP(G24,Tabulador!$B$27:$C$100,2,FALSE),"")</f>
        <v>3</v>
      </c>
      <c r="G24" s="2" t="str">
        <f>IFERROR(VLOOKUP(A24,'hora operarios'!$A$1:$F$93,3,FALSE),"")</f>
        <v>LAVADOR</v>
      </c>
      <c r="H24" s="2">
        <f t="shared" si="0"/>
        <v>0</v>
      </c>
      <c r="I24" s="3">
        <f>IFERROR(IF(E24&gt;=Tabulador!$D$3,Operador!E24+Operador!H24,Operador!E24),"")</f>
        <v>39.36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1461.0239999999999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471.77</v>
      </c>
      <c r="S24" s="3">
        <f t="shared" si="2"/>
        <v>1932.7939999999999</v>
      </c>
    </row>
    <row r="25" spans="1:19" x14ac:dyDescent="0.2">
      <c r="A25" s="2" t="str">
        <f>IF('hora operarios'!A23=0,"",'hora operarios'!A23)</f>
        <v>45</v>
      </c>
      <c r="B25" s="2" t="str">
        <f>IFERROR(VLOOKUP(A25,'hora operarios'!$A$1:$F$93,4,FALSE),"")</f>
        <v>B</v>
      </c>
      <c r="C25" s="2" t="str">
        <f>IFERROR(VLOOKUP(A25,'hora operarios'!$A$1:$D$93,2,FALSE),"")</f>
        <v>EDGAR SAMUEL HERNANDEZ SILVA</v>
      </c>
      <c r="D25" s="2">
        <f>IFERROR(VLOOKUP(Operador!A25,'hora operarios'!$A$1:$F$93,5,FALSE),"")</f>
        <v>0</v>
      </c>
      <c r="E25" s="3">
        <f>IFERROR(VLOOKUP(A25,'hora operarios'!$A$1:$F$93,6,FALSE),"")</f>
        <v>41.64</v>
      </c>
      <c r="F25" s="2">
        <f>IFERROR(VLOOKUP(G25,Tabulador!$B$27:$C$100,2,FALSE),"")</f>
        <v>2</v>
      </c>
      <c r="G25" s="2" t="str">
        <f>IFERROR(VLOOKUP(A25,'hora operarios'!$A$1:$F$93,3,FALSE),"")</f>
        <v>HOJALATERO</v>
      </c>
      <c r="H25" s="2">
        <f t="shared" si="0"/>
        <v>0</v>
      </c>
      <c r="I25" s="3">
        <f>IFERROR(IF(E25&gt;=Tabulador!$D$3,Operador!E25+Operador!H25,Operador!E25),"")</f>
        <v>41.64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1582.7760000000001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2322.0060000000003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operarios'!$A$1:$F$93,4,FALSE),"")</f>
        <v>C</v>
      </c>
      <c r="C26" s="2" t="str">
        <f>IFERROR(VLOOKUP(A26,'hora operarios'!$A$1:$D$93,2,FALSE),"")</f>
        <v>FERNANDO ENRIQUEZ RUBIO</v>
      </c>
      <c r="D26" s="2" t="str">
        <f>IFERROR(VLOOKUP(Operador!A26,'hora operarios'!$A$1:$F$93,5,FALSE),"")</f>
        <v>19</v>
      </c>
      <c r="E26" s="3">
        <f>IFERROR(VLOOKUP(A26,'hora operarios'!$A$1:$F$93,6,FALSE),"")</f>
        <v>11.42</v>
      </c>
      <c r="F26" s="2">
        <f>IFERROR(VLOOKUP(G26,Tabulador!$B$27:$C$100,2,FALSE),"")</f>
        <v>1</v>
      </c>
      <c r="G26" s="2" t="str">
        <f>IFERROR(VLOOKUP(A26,'hora operarios'!$A$1:$F$93,3,FALSE),"")</f>
        <v>TECNICO</v>
      </c>
      <c r="H26" s="2">
        <f t="shared" si="0"/>
        <v>39.39</v>
      </c>
      <c r="I26" s="3">
        <f>IFERROR(IF(E26&gt;=Tabulador!$D$3,Operador!E26+Operador!H26,Operador!E26),"")</f>
        <v>50.81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1826.2475000000002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2.5990000000000002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2434.4075000000003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operarios'!$A$1:$F$93,4,FALSE),"")</f>
        <v>A</v>
      </c>
      <c r="C27" s="2" t="str">
        <f>IFERROR(VLOOKUP(A27,'hora operarios'!$A$1:$D$93,2,FALSE),"")</f>
        <v>MARCOS SAMUEL RAMIREZ BAUTISTA</v>
      </c>
      <c r="D27" s="2">
        <f>IFERROR(VLOOKUP(Operador!A27,'hora operarios'!$A$1:$F$93,5,FALSE),"")</f>
        <v>0</v>
      </c>
      <c r="E27" s="3">
        <f>IFERROR(VLOOKUP(A27,'hora operarios'!$A$1:$F$93,6,FALSE),"")</f>
        <v>63.93</v>
      </c>
      <c r="F27" s="2">
        <f>IFERROR(VLOOKUP(G27,Tabulador!$B$27:$C$100,2,FALSE),"")</f>
        <v>2</v>
      </c>
      <c r="G27" s="2" t="str">
        <f>IFERROR(VLOOKUP(A27,'hora operarios'!$A$1:$F$93,3,FALSE),"")</f>
        <v>HOJALATERO</v>
      </c>
      <c r="H27" s="2">
        <f t="shared" si="0"/>
        <v>0</v>
      </c>
      <c r="I27" s="3">
        <f>IFERROR(IF(E27&gt;=Tabulador!$D$3,Operador!E27+Operador!H27,Operador!E27),"")</f>
        <v>63.93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3400.3764000000001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4139.6064000000006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operarios'!$A$1:$F$93,4,FALSE),"")</f>
        <v>AYUDANTE</v>
      </c>
      <c r="C28" s="2" t="str">
        <f>IFERROR(VLOOKUP(A28,'hora operarios'!$A$1:$D$93,2,FALSE),"")</f>
        <v>JOSE ANTONIO MONTES DE OCA</v>
      </c>
      <c r="D28" s="2">
        <f>IFERROR(VLOOKUP(Operador!A28,'hora operarios'!$A$1:$F$93,5,FALSE),"")</f>
        <v>0</v>
      </c>
      <c r="E28" s="3">
        <f>IFERROR(VLOOKUP(A28,'hora operarios'!$A$1:$F$93,6,FALSE),"")</f>
        <v>64.53</v>
      </c>
      <c r="F28" s="2">
        <f>IFERROR(VLOOKUP(G28,Tabulador!$B$27:$C$100,2,FALSE),"")</f>
        <v>4</v>
      </c>
      <c r="G28" s="2" t="str">
        <f>IFERROR(VLOOKUP(A28,'hora operarios'!$A$1:$F$93,3,FALSE),"")</f>
        <v>AYUDANTE</v>
      </c>
      <c r="H28" s="2">
        <f t="shared" si="0"/>
        <v>0</v>
      </c>
      <c r="I28" s="3">
        <f>IFERROR(IF(E28&gt;=Tabulador!$D$3,Operador!E28+Operador!H28,Operador!E28),"")</f>
        <v>64.53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645.29999999999995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1188.5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operarios'!$A$1:$F$93,4,FALSE),"")</f>
        <v>A</v>
      </c>
      <c r="C29" s="2" t="str">
        <f>IFERROR(VLOOKUP(A29,'hora operarios'!$A$1:$D$93,2,FALSE),"")</f>
        <v>DANIEL TELLEZ GAYTAN</v>
      </c>
      <c r="D29" s="2">
        <f>IFERROR(VLOOKUP(Operador!A29,'hora operarios'!$A$1:$F$93,5,FALSE),"")</f>
        <v>0</v>
      </c>
      <c r="E29" s="3">
        <f>IFERROR(VLOOKUP(A29,'hora operarios'!$A$1:$F$93,6,FALSE),"")</f>
        <v>31.06</v>
      </c>
      <c r="F29" s="2">
        <f>IFERROR(VLOOKUP(G29,Tabulador!$B$27:$C$100,2,FALSE),"")</f>
        <v>2</v>
      </c>
      <c r="G29" s="2" t="str">
        <f>IFERROR(VLOOKUP(A29,'hora operarios'!$A$1:$F$93,3,FALSE),"")</f>
        <v>HOJALATERO</v>
      </c>
      <c r="H29" s="2">
        <f t="shared" si="0"/>
        <v>0</v>
      </c>
      <c r="I29" s="3">
        <f>IFERROR(IF(E29&gt;=Tabulador!$D$3,Operador!E29+Operador!H29,Operador!E29),"")</f>
        <v>31.06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1248.0488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3.714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1987.2788</v>
      </c>
    </row>
    <row r="30" spans="1:19" x14ac:dyDescent="0.2">
      <c r="A30" s="2" t="str">
        <f>IF('hora operarios'!A28=0,"",'hora operarios'!A28)</f>
        <v>51</v>
      </c>
      <c r="B30" s="2" t="str">
        <f>IFERROR(VLOOKUP(A30,'hora operarios'!$A$1:$F$93,4,FALSE),"")</f>
        <v>B</v>
      </c>
      <c r="C30" s="2" t="str">
        <f>IFERROR(VLOOKUP(A30,'hora operarios'!$A$1:$D$93,2,FALSE),"")</f>
        <v>FREDY SANCHEZ RODRIGUEZ</v>
      </c>
      <c r="D30" s="2">
        <f>IFERROR(VLOOKUP(Operador!A30,'hora operarios'!$A$1:$F$93,5,FALSE),"")</f>
        <v>0</v>
      </c>
      <c r="E30" s="3">
        <f>IFERROR(VLOOKUP(A30,'hora operarios'!$A$1:$F$93,6,FALSE),"")</f>
        <v>48.55</v>
      </c>
      <c r="F30" s="2">
        <f>IFERROR(VLOOKUP(G30,Tabulador!$B$27:$C$100,2,FALSE),"")</f>
        <v>2</v>
      </c>
      <c r="G30" s="2" t="str">
        <f>IFERROR(VLOOKUP(A30,'hora operarios'!$A$1:$F$93,3,FALSE),"")</f>
        <v>HOJALATERO</v>
      </c>
      <c r="H30" s="2">
        <f t="shared" si="0"/>
        <v>0</v>
      </c>
      <c r="I30" s="3">
        <f>IFERROR(IF(E30&gt;=Tabulador!$D$3,Operador!E30+Operador!H30,Operador!E30),"")</f>
        <v>48.55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1951.7699999999998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2691</v>
      </c>
    </row>
    <row r="31" spans="1:19" x14ac:dyDescent="0.2">
      <c r="A31" s="2" t="str">
        <f>IF('hora operarios'!A29=0,"",'hora operarios'!A29)</f>
        <v>54</v>
      </c>
      <c r="B31" s="2" t="str">
        <f>IFERROR(VLOOKUP(A31,'hora operarios'!$A$1:$F$93,4,FALSE),"")</f>
        <v>B</v>
      </c>
      <c r="C31" s="2" t="str">
        <f>IFERROR(VLOOKUP(A31,'hora operarios'!$A$1:$D$93,2,FALSE),"")</f>
        <v>EFRÉN AGUSTIN SUÁRES LUNA</v>
      </c>
      <c r="D31" s="2">
        <f>IFERROR(VLOOKUP(Operador!A31,'hora operarios'!$A$1:$F$93,5,FALSE),"")</f>
        <v>0</v>
      </c>
      <c r="E31" s="3">
        <f>IFERROR(VLOOKUP(A31,'hora operarios'!$A$1:$F$93,6,FALSE),"")</f>
        <v>31.81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31.81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1057.8539999999998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2.972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1797.0839999999998</v>
      </c>
    </row>
    <row r="32" spans="1:19" x14ac:dyDescent="0.2">
      <c r="A32" s="2" t="str">
        <f>IF('hora operarios'!A30=0,"",'hora operarios'!A30)</f>
        <v>55</v>
      </c>
      <c r="B32" s="2" t="str">
        <f>IFERROR(VLOOKUP(A32,'hora operarios'!$A$1:$F$93,4,FALSE),"")</f>
        <v>A</v>
      </c>
      <c r="C32" s="2" t="str">
        <f>IFERROR(VLOOKUP(A32,'hora operarios'!$A$1:$D$93,2,FALSE),"")</f>
        <v>GERMAN CORTEZ HERNANDEZ</v>
      </c>
      <c r="D32" s="2">
        <f>IFERROR(VLOOKUP(Operador!A32,'hora operarios'!$A$1:$F$93,5,FALSE),"")</f>
        <v>0</v>
      </c>
      <c r="E32" s="3">
        <f>IFERROR(VLOOKUP(A32,'hora operarios'!$A$1:$F$93,6,FALSE),"")</f>
        <v>53.51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53.51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2718.0747999999999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3457.3047999999999</v>
      </c>
    </row>
    <row r="33" spans="1:19" x14ac:dyDescent="0.2">
      <c r="A33" s="2" t="str">
        <f>IF('hora operarios'!A31=0,"",'hora operarios'!A31)</f>
        <v>57</v>
      </c>
      <c r="B33" s="2" t="str">
        <f>IFERROR(VLOOKUP(A33,'hora operarios'!$A$1:$F$93,4,FALSE),"")</f>
        <v>A</v>
      </c>
      <c r="C33" s="2" t="str">
        <f>IFERROR(VLOOKUP(A33,'hora operarios'!$A$1:$D$93,2,FALSE),"")</f>
        <v>JUAN CARLOS VIGUERAS MARTINEZ</v>
      </c>
      <c r="D33" s="2">
        <f>IFERROR(VLOOKUP(Operador!A33,'hora operarios'!$A$1:$F$93,5,FALSE),"")</f>
        <v>0</v>
      </c>
      <c r="E33" s="3">
        <f>IFERROR(VLOOKUP(A33,'hora operarios'!$A$1:$F$93,6,FALSE),"")</f>
        <v>62.26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62.26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3291.0248000000001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4030.2548000000002</v>
      </c>
    </row>
    <row r="34" spans="1:19" x14ac:dyDescent="0.2">
      <c r="A34" s="2" t="str">
        <f>IF('hora operarios'!A32=0,"",'hora operarios'!A32)</f>
        <v>59</v>
      </c>
      <c r="B34" s="2" t="str">
        <f>IFERROR(VLOOKUP(A34,'hora operarios'!$A$1:$F$93,4,FALSE),"")</f>
        <v>B</v>
      </c>
      <c r="C34" s="2" t="str">
        <f>IFERROR(VLOOKUP(A34,'hora operarios'!$A$1:$D$93,2,FALSE),"")</f>
        <v>JUAN GAITAN DIONICIO</v>
      </c>
      <c r="D34" s="2">
        <f>IFERROR(VLOOKUP(Operador!A34,'hora operarios'!$A$1:$F$93,5,FALSE),"")</f>
        <v>0</v>
      </c>
      <c r="E34" s="3">
        <f>IFERROR(VLOOKUP(A34,'hora operarios'!$A$1:$F$93,6,FALSE),"")</f>
        <v>52.49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52.49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2162.1660000000002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7.4279999999999999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2901.3960000000002</v>
      </c>
    </row>
    <row r="35" spans="1:19" x14ac:dyDescent="0.2">
      <c r="A35" s="2" t="str">
        <f>IF('hora operarios'!A33=0,"",'hora operarios'!A33)</f>
        <v>6</v>
      </c>
      <c r="B35" s="2" t="str">
        <f>IFERROR(VLOOKUP(A35,'hora operarios'!$A$1:$F$93,4,FALSE),"")</f>
        <v>C</v>
      </c>
      <c r="C35" s="2" t="str">
        <f>IFERROR(VLOOKUP(A35,'hora operarios'!$A$1:$D$93,2,FALSE),"")</f>
        <v>JOSE DAVID RESENDIZ CRESPO</v>
      </c>
      <c r="D35" s="2">
        <f>IFERROR(VLOOKUP(Operador!A35,'hora operarios'!$A$1:$F$93,5,FALSE),"")</f>
        <v>0</v>
      </c>
      <c r="E35" s="3">
        <f>IFERROR(VLOOKUP(A35,'hora operarios'!$A$1:$F$93,6,FALSE),"")</f>
        <v>11.25</v>
      </c>
      <c r="F35" s="2">
        <f>IFERROR(VLOOKUP(G35,Tabulador!$B$27:$C$100,2,FALSE),"")</f>
        <v>1</v>
      </c>
      <c r="G35" s="2" t="str">
        <f>IFERROR(VLOOKUP(A35,'hora operarios'!$A$1:$F$93,3,FALSE),"")</f>
        <v>TECNICO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11.25</v>
      </c>
      <c r="J35" s="4">
        <v>0</v>
      </c>
      <c r="K35" s="4">
        <v>0</v>
      </c>
      <c r="L35" s="4">
        <v>0</v>
      </c>
      <c r="M35" s="2">
        <f>IFERROR(VLOOKUP(F35,Tabulador!$A$3:$D$7,4,FALSE),"")</f>
        <v>10</v>
      </c>
      <c r="N35" s="3">
        <f>IFERROR(IF(I35&gt;M35,(I35-M35)*(VLOOKUP(B35,Tabulador!$A$11:$B$17,2,FALSE)),0),0)</f>
        <v>55.9375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2.5990000000000002</v>
      </c>
      <c r="P35" s="2">
        <f t="shared" si="1"/>
        <v>0</v>
      </c>
      <c r="Q35" s="2">
        <f>IFERROR(VLOOKUP(F35,Tabulador!$A$3:$D$7,3,FALSE),"")</f>
        <v>608.16</v>
      </c>
      <c r="S35" s="3">
        <f t="shared" si="2"/>
        <v>664.09749999999997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operarios'!$A$1:$F$93,4,FALSE),"")</f>
        <v>A</v>
      </c>
      <c r="C36" s="2" t="str">
        <f>IFERROR(VLOOKUP(A36,'hora operarios'!$A$1:$D$93,2,FALSE),"")</f>
        <v>ALEJANDRO MARTINEZ LORENZO</v>
      </c>
      <c r="D36" s="2">
        <f>IFERROR(VLOOKUP(Operador!A36,'hora operarios'!$A$1:$F$93,5,FALSE),"")</f>
        <v>0</v>
      </c>
      <c r="E36" s="3">
        <f>IFERROR(VLOOKUP(A36,'hora operarios'!$A$1:$F$93,6,FALSE),"")</f>
        <v>55.769999999999996</v>
      </c>
      <c r="F36" s="2">
        <f>IFERROR(VLOOKUP(G36,Tabulador!$B$27:$C$100,2,FALSE),"")</f>
        <v>2</v>
      </c>
      <c r="G36" s="2" t="str">
        <f>IFERROR(VLOOKUP(A36,'hora operarios'!$A$1:$F$93,3,FALSE),"")</f>
        <v>HOJALATERO</v>
      </c>
      <c r="H36" s="2">
        <f t="shared" si="3"/>
        <v>0</v>
      </c>
      <c r="I36" s="3">
        <f>IFERROR(IF(E36&gt;=Tabulador!$D$3,Operador!E36+Operador!H36,Operador!E36),"")</f>
        <v>55.769999999999996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2866.0596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3605.2896000000001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operarios'!$A$1:$F$93,4,FALSE),"")</f>
        <v>B</v>
      </c>
      <c r="C37" s="2" t="str">
        <f>IFERROR(VLOOKUP(A37,'hora operarios'!$A$1:$D$93,2,FALSE),"")</f>
        <v>FAUSTINO ALI CORTEZ OVANDO</v>
      </c>
      <c r="D37" s="2">
        <f>IFERROR(VLOOKUP(Operador!A37,'hora operarios'!$A$1:$F$93,5,FALSE),"")</f>
        <v>0</v>
      </c>
      <c r="E37" s="3">
        <f>IFERROR(VLOOKUP(A37,'hora operarios'!$A$1:$F$93,6,FALSE),"")</f>
        <v>32.22</v>
      </c>
      <c r="F37" s="2">
        <f>IFERROR(VLOOKUP(G37,Tabulador!$B$27:$C$100,2,FALSE),"")</f>
        <v>3</v>
      </c>
      <c r="G37" s="2" t="str">
        <f>IFERROR(VLOOKUP(A37,'hora operarios'!$A$1:$F$93,3,FALSE),"")</f>
        <v>LAVADOR</v>
      </c>
      <c r="H37" s="2">
        <f t="shared" si="3"/>
        <v>0</v>
      </c>
      <c r="I37" s="3">
        <f>IFERROR(IF(E37&gt;=Tabulador!$D$3,Operador!E37+Operador!H37,Operador!E37),"")</f>
        <v>32.22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1079.7479999999998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5.5709999999999997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1551.5179999999998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operarios'!$A$1:$F$93,4,FALSE),"")</f>
        <v>A</v>
      </c>
      <c r="C38" s="2" t="str">
        <f>IFERROR(VLOOKUP(A38,'hora operarios'!$A$1:$D$93,2,FALSE),"")</f>
        <v>ISRAEL RESENDIZ CAMPUZANO</v>
      </c>
      <c r="D38" s="2">
        <f>IFERROR(VLOOKUP(Operador!A38,'hora operarios'!$A$1:$F$93,5,FALSE),"")</f>
        <v>0</v>
      </c>
      <c r="E38" s="3">
        <f>IFERROR(VLOOKUP(A38,'hora operarios'!$A$1:$F$93,6,FALSE),"")</f>
        <v>72.09</v>
      </c>
      <c r="F38" s="2">
        <f>IFERROR(VLOOKUP(G38,Tabulador!$B$27:$C$100,2,FALSE),"")</f>
        <v>2</v>
      </c>
      <c r="G38" s="2" t="str">
        <f>IFERROR(VLOOKUP(A38,'hora operarios'!$A$1:$F$93,3,FALSE),"")</f>
        <v>HOJALATERO</v>
      </c>
      <c r="H38" s="2">
        <f t="shared" si="3"/>
        <v>0</v>
      </c>
      <c r="I38" s="3">
        <f>IFERROR(IF(E38&gt;=Tabulador!$D$3,Operador!E38+Operador!H38,Operador!E38),"")</f>
        <v>72.09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3934.6932000000006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4673.9232000000011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operarios'!$A$1:$F$93,4,FALSE),"")</f>
        <v>B</v>
      </c>
      <c r="C39" s="2" t="str">
        <f>IFERROR(VLOOKUP(A39,'hora operarios'!$A$1:$D$93,2,FALSE),"")</f>
        <v>ISMAEL MARTINEZ OLVERA</v>
      </c>
      <c r="D39" s="2">
        <f>IFERROR(VLOOKUP(Operador!A39,'hora operarios'!$A$1:$F$93,5,FALSE),"")</f>
        <v>0</v>
      </c>
      <c r="E39" s="3">
        <f>IFERROR(VLOOKUP(A39,'hora operarios'!$A$1:$F$93,6,FALSE),"")</f>
        <v>62.31</v>
      </c>
      <c r="F39" s="2">
        <f>IFERROR(VLOOKUP(G39,Tabulador!$B$27:$C$100,2,FALSE),"")</f>
        <v>2</v>
      </c>
      <c r="G39" s="2" t="str">
        <f>IFERROR(VLOOKUP(A39,'hora operarios'!$A$1:$F$93,3,FALSE),"")</f>
        <v>HOJALATERO</v>
      </c>
      <c r="H39" s="2">
        <f t="shared" si="3"/>
        <v>0</v>
      </c>
      <c r="I39" s="3">
        <f>IFERROR(IF(E39&gt;=Tabulador!$D$3,Operador!E39+Operador!H39,Operador!E39),"")</f>
        <v>62.31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2686.5540000000001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7.4279999999999999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3425.7840000000001</v>
      </c>
    </row>
    <row r="40" spans="1:19" x14ac:dyDescent="0.2">
      <c r="A40" s="2" t="str">
        <f>IF('hora operarios'!A38=0,"",'hora operarios'!A38)</f>
        <v>67</v>
      </c>
      <c r="B40" s="2" t="str">
        <f>IFERROR(VLOOKUP(A40,'hora operarios'!$A$1:$F$93,4,FALSE),"")</f>
        <v>B</v>
      </c>
      <c r="C40" s="2" t="str">
        <f>IFERROR(VLOOKUP(A40,'hora operarios'!$A$1:$D$93,2,FALSE),"")</f>
        <v>ISRAEL MORALES ROSAS</v>
      </c>
      <c r="D40" s="2">
        <f>IFERROR(VLOOKUP(Operador!A40,'hora operarios'!$A$1:$F$93,5,FALSE),"")</f>
        <v>0</v>
      </c>
      <c r="E40" s="3">
        <f>IFERROR(VLOOKUP(A40,'hora operarios'!$A$1:$F$93,6,FALSE),"")</f>
        <v>41.5</v>
      </c>
      <c r="F40" s="2">
        <f>IFERROR(VLOOKUP(G40,Tabulador!$B$27:$C$100,2,FALSE),"")</f>
        <v>3</v>
      </c>
      <c r="G40" s="2" t="str">
        <f>IFERROR(VLOOKUP(A40,'hora operarios'!$A$1:$F$93,3,FALSE),"")</f>
        <v>LAVADOR</v>
      </c>
      <c r="H40" s="2">
        <f t="shared" si="3"/>
        <v>0</v>
      </c>
      <c r="I40" s="3">
        <f>IFERROR(IF(E40&gt;=Tabulador!$D$3,Operador!E40+Operador!H40,Operador!E40),"")</f>
        <v>41.5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1575.3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7.4279999999999999</v>
      </c>
      <c r="P40" s="2">
        <f t="shared" si="1"/>
        <v>0</v>
      </c>
      <c r="Q40" s="2">
        <f>IFERROR(VLOOKUP(F40,Tabulador!$A$3:$D$7,3,FALSE),"")</f>
        <v>471.77</v>
      </c>
      <c r="S40" s="3">
        <f t="shared" si="2"/>
        <v>2047.07</v>
      </c>
    </row>
    <row r="41" spans="1:19" x14ac:dyDescent="0.2">
      <c r="A41" s="2" t="str">
        <f>IF('hora operarios'!A39=0,"",'hora operarios'!A39)</f>
        <v>68</v>
      </c>
      <c r="B41" s="2" t="str">
        <f>IFERROR(VLOOKUP(A41,'hora operarios'!$A$1:$F$93,4,FALSE),"")</f>
        <v>A</v>
      </c>
      <c r="C41" s="2" t="str">
        <f>IFERROR(VLOOKUP(A41,'hora operarios'!$A$1:$D$93,2,FALSE),"")</f>
        <v>ISMAEL PEREZ PEREZ</v>
      </c>
      <c r="D41" s="2">
        <f>IFERROR(VLOOKUP(Operador!A41,'hora operarios'!$A$1:$F$93,5,FALSE),"")</f>
        <v>0</v>
      </c>
      <c r="E41" s="3">
        <f>IFERROR(VLOOKUP(A41,'hora operarios'!$A$1:$F$93,6,FALSE),"")</f>
        <v>85.04</v>
      </c>
      <c r="F41" s="2">
        <f>IFERROR(VLOOKUP(G41,Tabulador!$B$27:$C$100,2,FALSE),"")</f>
        <v>2</v>
      </c>
      <c r="G41" s="2" t="str">
        <f>IFERROR(VLOOKUP(A41,'hora operarios'!$A$1:$F$93,3,FALSE),"")</f>
        <v>HOJALATERO</v>
      </c>
      <c r="H41" s="2">
        <f t="shared" si="3"/>
        <v>0</v>
      </c>
      <c r="I41" s="3">
        <f>IFERROR(IF(E41&gt;=Tabulador!$D$3,Operador!E41+Operador!H41,Operador!E41),"")</f>
        <v>85.04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4782.659200000001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5521.8892000000014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69</v>
      </c>
      <c r="B43" s="2" t="str">
        <f>IFERROR(VLOOKUP(A43,'hora operarios'!$A$1:$F$93,4,FALSE),"")</f>
        <v>A</v>
      </c>
      <c r="C43" s="2" t="str">
        <f>IFERROR(VLOOKUP(A43,'hora operarios'!$A$1:$D$93,2,FALSE),"")</f>
        <v>J DOLORES GILBERTO OLVERA BAUT</v>
      </c>
      <c r="D43" s="2">
        <f>IFERROR(VLOOKUP(Operador!A43,'hora operarios'!$A$1:$F$93,5,FALSE),"")</f>
        <v>0</v>
      </c>
      <c r="E43" s="3">
        <f>IFERROR(VLOOKUP(A43,'hora operarios'!$A$1:$F$93,6,FALSE),"")</f>
        <v>41.89</v>
      </c>
      <c r="F43" s="2">
        <f>IFERROR(VLOOKUP(G43,Tabulador!$B$27:$C$100,2,FALSE),"")</f>
        <v>2</v>
      </c>
      <c r="G43" s="2" t="str">
        <f>IFERROR(VLOOKUP(A43,'hora operarios'!$A$1:$F$93,3,FALSE),"")</f>
        <v>HOJALATERO</v>
      </c>
      <c r="H43" s="2">
        <f t="shared" si="3"/>
        <v>0</v>
      </c>
      <c r="I43" s="3">
        <f>IFERROR(IF(E43&gt;=Tabulador!$D$3,Operador!E43+Operador!H43,Operador!E43),"")</f>
        <v>41.89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1957.1972000000001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13.099</v>
      </c>
      <c r="P43" s="2">
        <f t="shared" si="1"/>
        <v>0</v>
      </c>
      <c r="Q43" s="2">
        <f>IFERROR(VLOOKUP(F43,Tabulador!$A$3:$D$7,3,FALSE),"")</f>
        <v>739.23</v>
      </c>
      <c r="S43" s="3">
        <f t="shared" si="2"/>
        <v>2696.4272000000001</v>
      </c>
    </row>
    <row r="44" spans="1:19" x14ac:dyDescent="0.2">
      <c r="A44" s="2" t="str">
        <f>IF('hora operarios'!A41=0,"",'hora operarios'!A41)</f>
        <v>70</v>
      </c>
      <c r="B44" s="2" t="str">
        <f>IFERROR(VLOOKUP(A44,'hora operarios'!$A$1:$F$93,4,FALSE),"")</f>
        <v>B</v>
      </c>
      <c r="C44" s="2" t="str">
        <f>IFERROR(VLOOKUP(A44,'hora operarios'!$A$1:$D$93,2,FALSE),"")</f>
        <v>SERGIO ANIRAK OLVERA TAPIA</v>
      </c>
      <c r="D44" s="2">
        <f>IFERROR(VLOOKUP(Operador!A44,'hora operarios'!$A$1:$F$93,5,FALSE),"")</f>
        <v>0</v>
      </c>
      <c r="E44" s="3">
        <f>IFERROR(VLOOKUP(A44,'hora operarios'!$A$1:$F$93,6,FALSE),"")</f>
        <v>31.51</v>
      </c>
      <c r="F44" s="2">
        <f>IFERROR(VLOOKUP(G44,Tabulador!$B$27:$C$100,2,FALSE),"")</f>
        <v>3</v>
      </c>
      <c r="G44" s="2" t="str">
        <f>IFERROR(VLOOKUP(A44,'hora operarios'!$A$1:$F$93,3,FALSE),"")</f>
        <v>LAVADOR</v>
      </c>
      <c r="H44" s="2">
        <f t="shared" si="3"/>
        <v>0</v>
      </c>
      <c r="I44" s="3">
        <f>IFERROR(IF(E44&gt;=Tabulador!$D$3,Operador!E44+Operador!H44,Operador!E44),"")</f>
        <v>31.51</v>
      </c>
      <c r="J44" s="4">
        <v>0</v>
      </c>
      <c r="K44" s="4">
        <v>0</v>
      </c>
      <c r="L44" s="4">
        <v>0</v>
      </c>
      <c r="M44" s="2">
        <f>IFERROR(VLOOKUP(F44,Tabulador!$A$3:$D$7,4,FALSE),"")</f>
        <v>12</v>
      </c>
      <c r="N44" s="3">
        <f>IFERROR(IF(I44&gt;M44,(I44-M44)*(VLOOKUP(B44,Tabulador!$A$11:$B$17,2,FALSE)),0),0)</f>
        <v>1041.8340000000001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2.972</v>
      </c>
      <c r="P44" s="2">
        <f t="shared" si="1"/>
        <v>0</v>
      </c>
      <c r="Q44" s="2">
        <f>IFERROR(VLOOKUP(F44,Tabulador!$A$3:$D$7,3,FALSE),"")</f>
        <v>471.77</v>
      </c>
      <c r="S44" s="3">
        <f t="shared" si="2"/>
        <v>1513.604</v>
      </c>
    </row>
    <row r="45" spans="1:19" x14ac:dyDescent="0.2">
      <c r="A45" s="2" t="str">
        <f>IF('hora operarios'!A42=0,"",'hora operarios'!A42)</f>
        <v>71</v>
      </c>
      <c r="B45" s="2" t="str">
        <f>IFERROR(VLOOKUP(A45,'hora operarios'!$A$1:$F$93,4,FALSE),"")</f>
        <v>A</v>
      </c>
      <c r="C45" s="2" t="str">
        <f>IFERROR(VLOOKUP(A45,'hora operarios'!$A$1:$D$93,2,FALSE),"")</f>
        <v>FERMIN LEDESMA MARQUEZ</v>
      </c>
      <c r="D45" s="2">
        <f>IFERROR(VLOOKUP(Operador!A45,'hora operarios'!$A$1:$F$93,5,FALSE),"")</f>
        <v>0</v>
      </c>
      <c r="E45" s="3">
        <f>IFERROR(VLOOKUP(A45,'hora operarios'!$A$1:$F$93,6,FALSE),"")</f>
        <v>81.88</v>
      </c>
      <c r="F45" s="2">
        <f>IFERROR(VLOOKUP(G45,Tabulador!$B$27:$C$100,2,FALSE),"")</f>
        <v>2</v>
      </c>
      <c r="G45" s="2" t="str">
        <f>IFERROR(VLOOKUP(A45,'hora operarios'!$A$1:$F$93,3,FALSE),"")</f>
        <v>HOJALATERO</v>
      </c>
      <c r="H45" s="2">
        <f t="shared" si="3"/>
        <v>0</v>
      </c>
      <c r="I45" s="3">
        <f>IFERROR(IF(E45&gt;=Tabulador!$D$3,Operador!E45+Operador!H45,Operador!E45),"")</f>
        <v>81.88</v>
      </c>
      <c r="J45" s="4">
        <v>0</v>
      </c>
      <c r="K45" s="4">
        <v>0</v>
      </c>
      <c r="L45" s="4">
        <v>0</v>
      </c>
      <c r="M45" s="2">
        <f>IFERROR(VLOOKUP(F45,Tabulador!$A$3:$D$7,4,FALSE),"")</f>
        <v>12</v>
      </c>
      <c r="N45" s="3">
        <f>IFERROR(IF(I45&gt;M45,(I45-M45)*(VLOOKUP(B45,Tabulador!$A$11:$B$17,2,FALSE)),0),0)</f>
        <v>4575.7424000000001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13.099</v>
      </c>
      <c r="P45" s="2">
        <f t="shared" si="1"/>
        <v>0</v>
      </c>
      <c r="Q45" s="2">
        <f>IFERROR(VLOOKUP(F45,Tabulador!$A$3:$D$7,3,FALSE),"")</f>
        <v>739.23</v>
      </c>
      <c r="S45" s="3">
        <f t="shared" si="2"/>
        <v>5314.9724000000006</v>
      </c>
    </row>
    <row r="46" spans="1:19" x14ac:dyDescent="0.2">
      <c r="A46" s="2" t="str">
        <f>IF('hora operarios'!A43=0,"",'hora operarios'!A43)</f>
        <v>9</v>
      </c>
      <c r="B46" s="2" t="str">
        <f>IFERROR(VLOOKUP(A46,'hora operarios'!$A$1:$F$93,4,FALSE),"")</f>
        <v>C</v>
      </c>
      <c r="C46" s="2" t="str">
        <f>IFERROR(VLOOKUP(A46,'hora operarios'!$A$1:$D$93,2,FALSE),"")</f>
        <v>ALEJANDRO URIEL ARVIZU</v>
      </c>
      <c r="D46" s="2">
        <f>IFERROR(VLOOKUP(Operador!A46,'hora operarios'!$A$1:$F$93,5,FALSE),"")</f>
        <v>0</v>
      </c>
      <c r="E46" s="3">
        <f>IFERROR(VLOOKUP(A46,'hora operarios'!$A$1:$F$93,6,FALSE),"")</f>
        <v>55.51</v>
      </c>
      <c r="F46" s="2">
        <f>IFERROR(VLOOKUP(G46,Tabulador!$B$27:$C$100,2,FALSE),"")</f>
        <v>1</v>
      </c>
      <c r="G46" s="2" t="str">
        <f>IFERROR(VLOOKUP(A46,'hora operarios'!$A$1:$F$93,3,FALSE),"")</f>
        <v>TECNICO</v>
      </c>
      <c r="H46" s="2">
        <f t="shared" si="3"/>
        <v>0</v>
      </c>
      <c r="I46" s="3">
        <f>IFERROR(IF(E46&gt;=Tabulador!$D$3,Operador!E46+Operador!H46,Operador!E46),"")</f>
        <v>55.51</v>
      </c>
      <c r="J46" s="4">
        <v>0</v>
      </c>
      <c r="K46" s="4">
        <v>0</v>
      </c>
      <c r="L46" s="4">
        <v>0</v>
      </c>
      <c r="M46" s="2">
        <f>IFERROR(VLOOKUP(F46,Tabulador!$A$3:$D$7,4,FALSE),"")</f>
        <v>10</v>
      </c>
      <c r="N46" s="3">
        <f>IFERROR(IF(I46&gt;M46,(I46-M46)*(VLOOKUP(B46,Tabulador!$A$11:$B$17,2,FALSE)),0),0)</f>
        <v>2036.5725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5.5709999999999997</v>
      </c>
      <c r="P46" s="2">
        <f t="shared" si="1"/>
        <v>0</v>
      </c>
      <c r="Q46" s="2">
        <f>IFERROR(VLOOKUP(F46,Tabulador!$A$3:$D$7,3,FALSE),"")</f>
        <v>608.16</v>
      </c>
      <c r="S46" s="3">
        <f t="shared" si="2"/>
        <v>2644.7325000000001</v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operarios'!$A$1:$F$93,4,FALSE),"")</f>
        <v/>
      </c>
      <c r="C48" s="2" t="str">
        <f>IFERROR(VLOOKUP(A48,'hora operarios'!$A$1:$D$93,2,FALSE),"")</f>
        <v/>
      </c>
      <c r="D48" s="2" t="str">
        <f>IFERROR(VLOOKUP(Operador!A48,'hora operarios'!$A$1:$F$93,5,FALSE),"")</f>
        <v/>
      </c>
      <c r="E48" s="3" t="str">
        <f>IFERROR(VLOOKUP(A48,'hora operarios'!$A$1:$F$93,6,FALSE),"")</f>
        <v/>
      </c>
      <c r="F48" s="2" t="str">
        <f>IFERROR(VLOOKUP(G48,Tabulador!$B$27:$C$100,2,FALSE),"")</f>
        <v/>
      </c>
      <c r="G48" s="2" t="str">
        <f>IFERROR(VLOOKUP(A48,'hora operarios'!$A$1:$F$93,3,FALSE),"")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operarios'!$A$1:$F$93,4,FALSE),"")</f>
        <v/>
      </c>
      <c r="C49" s="2" t="str">
        <f>IFERROR(VLOOKUP(A49,'hora operarios'!$A$1:$D$93,2,FALSE),"")</f>
        <v/>
      </c>
      <c r="D49" s="2" t="str">
        <f>IFERROR(VLOOKUP(Operador!A49,'hora operarios'!$A$1:$F$93,5,FALSE),"")</f>
        <v/>
      </c>
      <c r="E49" s="3" t="str">
        <f>IFERROR(VLOOKUP(A49,'hora operarios'!$A$1:$F$93,6,FALSE),"")</f>
        <v/>
      </c>
      <c r="F49" s="2" t="str">
        <f>IFERROR(VLOOKUP(G49,Tabulador!$B$27:$C$100,2,FALSE),"")</f>
        <v/>
      </c>
      <c r="G49" s="2" t="str">
        <f>IFERROR(VLOOKUP(A49,'hora operarios'!$A$1:$F$93,3,FALSE),"")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16" t="s">
        <v>25</v>
      </c>
      <c r="B1" s="16"/>
      <c r="C1" s="16"/>
      <c r="D1" s="16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6" t="s">
        <v>44</v>
      </c>
      <c r="B9" s="16"/>
      <c r="C9" s="16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6" t="s">
        <v>46</v>
      </c>
      <c r="B18" s="16"/>
      <c r="C18" s="16"/>
      <c r="D18" s="16"/>
      <c r="E18" s="16"/>
      <c r="F18" s="16"/>
      <c r="G18" s="16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6" t="s">
        <v>50</v>
      </c>
      <c r="B26" s="16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3"/>
  <sheetViews>
    <sheetView zoomScale="115" zoomScaleNormal="115" workbookViewId="0">
      <selection activeCell="E33" sqref="E33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4" t="s">
        <v>58</v>
      </c>
      <c r="B1" s="14" t="s">
        <v>15</v>
      </c>
      <c r="C1" s="14" t="s">
        <v>57</v>
      </c>
      <c r="D1" s="14" t="s">
        <v>6</v>
      </c>
      <c r="E1" s="14"/>
      <c r="F1" s="13">
        <v>66.040000000000006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4" t="s">
        <v>60</v>
      </c>
      <c r="B2" s="14" t="s">
        <v>28</v>
      </c>
      <c r="C2" s="14" t="s">
        <v>57</v>
      </c>
      <c r="D2" s="14" t="s">
        <v>6</v>
      </c>
      <c r="E2" s="14" t="s">
        <v>136</v>
      </c>
      <c r="F2" s="13">
        <v>16.399999999999999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4" t="s">
        <v>61</v>
      </c>
      <c r="B3" s="14" t="s">
        <v>26</v>
      </c>
      <c r="C3" s="14" t="s">
        <v>59</v>
      </c>
      <c r="D3" s="14" t="s">
        <v>59</v>
      </c>
      <c r="E3" s="14"/>
      <c r="F3" s="13">
        <v>24.1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4" t="s">
        <v>75</v>
      </c>
      <c r="B4" s="14" t="s">
        <v>10</v>
      </c>
      <c r="C4" s="14" t="s">
        <v>57</v>
      </c>
      <c r="D4" s="14" t="s">
        <v>6</v>
      </c>
      <c r="E4" s="14" t="s">
        <v>124</v>
      </c>
      <c r="F4" s="13">
        <v>27.92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4" t="s">
        <v>76</v>
      </c>
      <c r="B5" s="14" t="s">
        <v>16</v>
      </c>
      <c r="C5" s="14" t="s">
        <v>57</v>
      </c>
      <c r="D5" s="14" t="s">
        <v>5</v>
      </c>
      <c r="E5" s="14" t="s">
        <v>61</v>
      </c>
      <c r="F5" s="13">
        <v>22.580000000000002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4" t="s">
        <v>62</v>
      </c>
      <c r="B6" s="14" t="s">
        <v>29</v>
      </c>
      <c r="C6" s="14" t="s">
        <v>59</v>
      </c>
      <c r="D6" s="14" t="s">
        <v>59</v>
      </c>
      <c r="E6" s="14"/>
      <c r="F6" s="13">
        <v>25.62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4" t="s">
        <v>77</v>
      </c>
      <c r="B7" s="14" t="s">
        <v>11</v>
      </c>
      <c r="C7" s="14" t="s">
        <v>57</v>
      </c>
      <c r="D7" s="14" t="s">
        <v>6</v>
      </c>
      <c r="E7" s="14" t="s">
        <v>63</v>
      </c>
      <c r="F7" s="13">
        <v>15.200000000000001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4" t="s">
        <v>63</v>
      </c>
      <c r="B8" s="14" t="s">
        <v>30</v>
      </c>
      <c r="C8" s="14" t="s">
        <v>59</v>
      </c>
      <c r="D8" s="14" t="s">
        <v>59</v>
      </c>
      <c r="E8" s="14"/>
      <c r="F8" s="13">
        <v>114.87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4" t="s">
        <v>125</v>
      </c>
      <c r="B9" s="14" t="s">
        <v>126</v>
      </c>
      <c r="C9" s="14" t="s">
        <v>59</v>
      </c>
      <c r="D9" s="14" t="s">
        <v>59</v>
      </c>
      <c r="E9" s="14"/>
      <c r="F9" s="13">
        <v>69.89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4" t="s">
        <v>124</v>
      </c>
      <c r="B10" s="14" t="s">
        <v>127</v>
      </c>
      <c r="C10" s="14" t="s">
        <v>59</v>
      </c>
      <c r="D10" s="14" t="s">
        <v>59</v>
      </c>
      <c r="E10" s="14"/>
      <c r="F10" s="13">
        <v>39.39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4" t="s">
        <v>78</v>
      </c>
      <c r="B11" s="14" t="s">
        <v>161</v>
      </c>
      <c r="C11" s="14" t="s">
        <v>57</v>
      </c>
      <c r="D11" s="14" t="s">
        <v>4</v>
      </c>
      <c r="E11" s="14"/>
      <c r="F11" s="13">
        <v>56.48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4" t="s">
        <v>136</v>
      </c>
      <c r="B12" s="14" t="s">
        <v>151</v>
      </c>
      <c r="C12" s="14" t="s">
        <v>59</v>
      </c>
      <c r="D12" s="14" t="s">
        <v>59</v>
      </c>
      <c r="E12" s="14"/>
      <c r="F12" s="13">
        <v>53.94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4" t="s">
        <v>79</v>
      </c>
      <c r="B13" s="14" t="s">
        <v>31</v>
      </c>
      <c r="C13" s="14" t="s">
        <v>57</v>
      </c>
      <c r="D13" s="14" t="s">
        <v>4</v>
      </c>
      <c r="E13" s="14" t="s">
        <v>62</v>
      </c>
      <c r="F13" s="13">
        <v>23.86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4" t="s">
        <v>68</v>
      </c>
      <c r="B14" s="14" t="s">
        <v>8</v>
      </c>
      <c r="C14" s="14" t="s">
        <v>22</v>
      </c>
      <c r="D14" s="14" t="s">
        <v>5</v>
      </c>
      <c r="E14" s="14"/>
      <c r="F14" s="13">
        <v>86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4" t="s">
        <v>119</v>
      </c>
      <c r="B15" s="14" t="s">
        <v>117</v>
      </c>
      <c r="C15" s="14" t="s">
        <v>22</v>
      </c>
      <c r="D15" s="14" t="s">
        <v>5</v>
      </c>
      <c r="E15" s="14"/>
      <c r="F15" s="13">
        <v>20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4" t="s">
        <v>120</v>
      </c>
      <c r="B16" s="14" t="s">
        <v>118</v>
      </c>
      <c r="C16" s="14" t="s">
        <v>22</v>
      </c>
      <c r="D16" s="14" t="s">
        <v>5</v>
      </c>
      <c r="E16" s="14"/>
      <c r="F16" s="13">
        <v>48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4" t="s">
        <v>159</v>
      </c>
      <c r="B17" s="14" t="s">
        <v>160</v>
      </c>
      <c r="C17" s="14" t="s">
        <v>71</v>
      </c>
      <c r="D17" s="14" t="s">
        <v>5</v>
      </c>
      <c r="E17" s="14"/>
      <c r="F17" s="13">
        <v>31.37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4" t="s">
        <v>80</v>
      </c>
      <c r="B18" s="14" t="s">
        <v>18</v>
      </c>
      <c r="C18" s="14" t="s">
        <v>57</v>
      </c>
      <c r="D18" s="14" t="s">
        <v>5</v>
      </c>
      <c r="E18" s="14" t="s">
        <v>125</v>
      </c>
      <c r="F18" s="13">
        <v>26.33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4" t="s">
        <v>128</v>
      </c>
      <c r="B19" s="14" t="s">
        <v>129</v>
      </c>
      <c r="C19" s="14" t="s">
        <v>71</v>
      </c>
      <c r="D19" s="14" t="s">
        <v>4</v>
      </c>
      <c r="E19" s="14"/>
      <c r="F19" s="13">
        <v>37.980000000000004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4" t="s">
        <v>130</v>
      </c>
      <c r="B20" s="14" t="s">
        <v>131</v>
      </c>
      <c r="C20" s="14" t="s">
        <v>71</v>
      </c>
      <c r="D20" s="14" t="s">
        <v>5</v>
      </c>
      <c r="E20" s="14"/>
      <c r="F20" s="13">
        <v>33.840000000000003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4" t="s">
        <v>81</v>
      </c>
      <c r="B21" s="14" t="s">
        <v>32</v>
      </c>
      <c r="C21" s="14" t="s">
        <v>57</v>
      </c>
      <c r="D21" s="14" t="s">
        <v>6</v>
      </c>
      <c r="E21" s="14" t="s">
        <v>64</v>
      </c>
      <c r="F21" s="13">
        <v>25.18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4" t="s">
        <v>132</v>
      </c>
      <c r="B22" s="14" t="s">
        <v>133</v>
      </c>
      <c r="C22" s="14" t="s">
        <v>22</v>
      </c>
      <c r="D22" s="14" t="s">
        <v>5</v>
      </c>
      <c r="E22" s="14"/>
      <c r="F22" s="13">
        <v>39.36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4" t="s">
        <v>121</v>
      </c>
      <c r="B23" s="14" t="s">
        <v>122</v>
      </c>
      <c r="C23" s="14" t="s">
        <v>71</v>
      </c>
      <c r="D23" s="14" t="s">
        <v>5</v>
      </c>
      <c r="E23" s="14"/>
      <c r="F23" s="13">
        <v>41.64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4" t="s">
        <v>82</v>
      </c>
      <c r="B24" s="14" t="s">
        <v>9</v>
      </c>
      <c r="C24" s="14" t="s">
        <v>57</v>
      </c>
      <c r="D24" s="14" t="s">
        <v>6</v>
      </c>
      <c r="E24" s="14" t="s">
        <v>124</v>
      </c>
      <c r="F24" s="13">
        <v>11.42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4" t="s">
        <v>114</v>
      </c>
      <c r="B25" s="14" t="s">
        <v>123</v>
      </c>
      <c r="C25" s="14" t="s">
        <v>71</v>
      </c>
      <c r="D25" s="14" t="s">
        <v>4</v>
      </c>
      <c r="E25" s="14"/>
      <c r="F25" s="13">
        <v>63.93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4" t="s">
        <v>64</v>
      </c>
      <c r="B26" s="14" t="s">
        <v>145</v>
      </c>
      <c r="C26" s="14" t="s">
        <v>59</v>
      </c>
      <c r="D26" s="14" t="s">
        <v>59</v>
      </c>
      <c r="E26" s="14"/>
      <c r="F26" s="13">
        <v>64.53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4" t="s">
        <v>88</v>
      </c>
      <c r="B27" s="14" t="s">
        <v>89</v>
      </c>
      <c r="C27" s="14" t="s">
        <v>71</v>
      </c>
      <c r="D27" s="14" t="s">
        <v>4</v>
      </c>
      <c r="E27" s="14"/>
      <c r="F27" s="13">
        <v>31.06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4" t="s">
        <v>90</v>
      </c>
      <c r="B28" s="14" t="s">
        <v>91</v>
      </c>
      <c r="C28" s="14" t="s">
        <v>71</v>
      </c>
      <c r="D28" s="14" t="s">
        <v>5</v>
      </c>
      <c r="E28" s="14"/>
      <c r="F28" s="13">
        <v>48.55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4" t="s">
        <v>141</v>
      </c>
      <c r="B29" s="14" t="s">
        <v>142</v>
      </c>
      <c r="C29" s="14" t="s">
        <v>71</v>
      </c>
      <c r="D29" s="14" t="s">
        <v>5</v>
      </c>
      <c r="E29" s="14"/>
      <c r="F29" s="13">
        <v>31.81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4" t="s">
        <v>70</v>
      </c>
      <c r="B30" s="14" t="s">
        <v>24</v>
      </c>
      <c r="C30" s="14" t="s">
        <v>71</v>
      </c>
      <c r="D30" s="14" t="s">
        <v>4</v>
      </c>
      <c r="E30" s="14"/>
      <c r="F30" s="13">
        <v>53.51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4" t="s">
        <v>72</v>
      </c>
      <c r="B31" s="14" t="s">
        <v>84</v>
      </c>
      <c r="C31" s="14" t="s">
        <v>71</v>
      </c>
      <c r="D31" s="14" t="s">
        <v>4</v>
      </c>
      <c r="E31" s="14"/>
      <c r="F31" s="13">
        <v>62.26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4" t="s">
        <v>147</v>
      </c>
      <c r="B32" s="14" t="s">
        <v>152</v>
      </c>
      <c r="C32" s="14" t="s">
        <v>71</v>
      </c>
      <c r="D32" s="14" t="s">
        <v>5</v>
      </c>
      <c r="E32" s="14"/>
      <c r="F32" s="13">
        <v>52.49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4" t="s">
        <v>65</v>
      </c>
      <c r="B33" s="14" t="s">
        <v>19</v>
      </c>
      <c r="C33" s="14" t="s">
        <v>57</v>
      </c>
      <c r="D33" s="14" t="s">
        <v>6</v>
      </c>
      <c r="E33" s="14"/>
      <c r="F33" s="13">
        <v>11.25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4" t="s">
        <v>73</v>
      </c>
      <c r="B34" s="14" t="s">
        <v>34</v>
      </c>
      <c r="C34" s="14" t="s">
        <v>71</v>
      </c>
      <c r="D34" s="14" t="s">
        <v>4</v>
      </c>
      <c r="E34" s="14"/>
      <c r="F34" s="13">
        <v>55.769999999999996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4" t="s">
        <v>134</v>
      </c>
      <c r="B35" s="14" t="s">
        <v>135</v>
      </c>
      <c r="C35" s="14" t="s">
        <v>22</v>
      </c>
      <c r="D35" s="14" t="s">
        <v>5</v>
      </c>
      <c r="E35" s="14"/>
      <c r="F35" s="13">
        <v>32.22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4" t="s">
        <v>143</v>
      </c>
      <c r="B36" s="14" t="s">
        <v>144</v>
      </c>
      <c r="C36" s="14" t="s">
        <v>71</v>
      </c>
      <c r="D36" s="14" t="s">
        <v>4</v>
      </c>
      <c r="E36" s="14"/>
      <c r="F36" s="13">
        <v>72.09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4" t="s">
        <v>110</v>
      </c>
      <c r="B37" s="14" t="s">
        <v>149</v>
      </c>
      <c r="C37" s="14" t="s">
        <v>71</v>
      </c>
      <c r="D37" s="14" t="s">
        <v>5</v>
      </c>
      <c r="E37" s="14"/>
      <c r="F37" s="13">
        <v>62.31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4" t="s">
        <v>153</v>
      </c>
      <c r="B38" s="14" t="s">
        <v>154</v>
      </c>
      <c r="C38" s="14" t="s">
        <v>22</v>
      </c>
      <c r="D38" s="14" t="s">
        <v>5</v>
      </c>
      <c r="E38" s="14"/>
      <c r="F38" s="13">
        <v>41.5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4" t="s">
        <v>112</v>
      </c>
      <c r="B39" s="14" t="s">
        <v>113</v>
      </c>
      <c r="C39" s="14" t="s">
        <v>71</v>
      </c>
      <c r="D39" s="14" t="s">
        <v>4</v>
      </c>
      <c r="E39" s="14"/>
      <c r="F39" s="13">
        <v>85.04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4" t="s">
        <v>115</v>
      </c>
      <c r="B40" s="14" t="s">
        <v>116</v>
      </c>
      <c r="C40" s="14" t="s">
        <v>71</v>
      </c>
      <c r="D40" s="14" t="s">
        <v>4</v>
      </c>
      <c r="E40" s="14"/>
      <c r="F40" s="13">
        <v>41.89</v>
      </c>
    </row>
    <row r="41" spans="1:16" ht="12.75" customHeight="1" x14ac:dyDescent="0.2">
      <c r="A41" s="14" t="s">
        <v>155</v>
      </c>
      <c r="B41" s="14" t="s">
        <v>156</v>
      </c>
      <c r="C41" s="14" t="s">
        <v>22</v>
      </c>
      <c r="D41" s="14" t="s">
        <v>5</v>
      </c>
      <c r="E41" s="14"/>
      <c r="F41" s="13">
        <v>31.51</v>
      </c>
    </row>
    <row r="42" spans="1:16" ht="12.75" customHeight="1" x14ac:dyDescent="0.2">
      <c r="A42" s="14" t="s">
        <v>157</v>
      </c>
      <c r="B42" s="14" t="s">
        <v>158</v>
      </c>
      <c r="C42" s="14" t="s">
        <v>71</v>
      </c>
      <c r="D42" s="14" t="s">
        <v>4</v>
      </c>
      <c r="E42" s="14"/>
      <c r="F42" s="13">
        <v>81.88</v>
      </c>
    </row>
    <row r="43" spans="1:16" ht="12.75" customHeight="1" x14ac:dyDescent="0.2">
      <c r="A43" s="14" t="s">
        <v>67</v>
      </c>
      <c r="B43" s="14" t="s">
        <v>35</v>
      </c>
      <c r="C43" s="14" t="s">
        <v>57</v>
      </c>
      <c r="D43" s="14" t="s">
        <v>6</v>
      </c>
      <c r="E43" s="14"/>
      <c r="F43" s="13">
        <v>55.51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2016-05-18T21:46:57Z</cp:lastPrinted>
  <dcterms:created xsi:type="dcterms:W3CDTF">2008-02-06T15:11:01Z</dcterms:created>
  <dcterms:modified xsi:type="dcterms:W3CDTF">2016-05-18T21:49:50Z</dcterms:modified>
</cp:coreProperties>
</file>