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Operador!$A$1:$T$42</definedName>
  </definedNames>
  <calcPr calcId="152511"/>
</workbook>
</file>

<file path=xl/calcChain.xml><?xml version="1.0" encoding="utf-8"?>
<calcChain xmlns="http://schemas.openxmlformats.org/spreadsheetml/2006/main">
  <c r="G100" i="20" l="1"/>
  <c r="F100" i="20" s="1"/>
  <c r="D100" i="20"/>
  <c r="H100" i="20" s="1"/>
  <c r="C100" i="20"/>
  <c r="A100" i="20"/>
  <c r="B100" i="20" s="1"/>
  <c r="A99" i="20"/>
  <c r="D99" i="20" s="1"/>
  <c r="H99" i="20" s="1"/>
  <c r="G98" i="20"/>
  <c r="F98" i="20" s="1"/>
  <c r="D98" i="20"/>
  <c r="H98" i="20" s="1"/>
  <c r="C98" i="20"/>
  <c r="A98" i="20"/>
  <c r="B98" i="20" s="1"/>
  <c r="A97" i="20"/>
  <c r="D97" i="20" s="1"/>
  <c r="H97" i="20" s="1"/>
  <c r="G96" i="20"/>
  <c r="F96" i="20" s="1"/>
  <c r="D96" i="20"/>
  <c r="H96" i="20" s="1"/>
  <c r="C96" i="20"/>
  <c r="A96" i="20"/>
  <c r="B96" i="20" s="1"/>
  <c r="Q96" i="20" l="1"/>
  <c r="M96" i="20"/>
  <c r="Q98" i="20"/>
  <c r="M98" i="20"/>
  <c r="Q100" i="20"/>
  <c r="M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G89" i="20"/>
  <c r="F89" i="20" s="1"/>
  <c r="M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95" i="20"/>
  <c r="B83" i="20"/>
  <c r="B71" i="20"/>
  <c r="B67" i="20"/>
  <c r="B61" i="20"/>
  <c r="E95" i="20"/>
  <c r="E94" i="20"/>
  <c r="E86" i="20"/>
  <c r="E82" i="20"/>
  <c r="E52" i="20"/>
  <c r="E48" i="20"/>
  <c r="D95" i="20"/>
  <c r="D91" i="20"/>
  <c r="D83" i="20"/>
  <c r="D67" i="20"/>
  <c r="D60" i="20"/>
  <c r="D50" i="20"/>
  <c r="C95" i="20"/>
  <c r="C91" i="20"/>
  <c r="C79" i="20"/>
  <c r="C60" i="20"/>
  <c r="C52" i="20"/>
  <c r="B50" i="20"/>
  <c r="C82" i="20"/>
  <c r="C94" i="20"/>
  <c r="D45" i="20"/>
  <c r="C48" i="20"/>
  <c r="D48" i="20"/>
  <c r="E87" i="20"/>
  <c r="B48" i="20"/>
  <c r="D73" i="20"/>
  <c r="B60" i="20"/>
  <c r="D89" i="20"/>
  <c r="E42" i="20"/>
  <c r="E70" i="20"/>
  <c r="B52" i="20"/>
  <c r="D57" i="20"/>
  <c r="E58" i="20"/>
  <c r="D78" i="20"/>
  <c r="B93" i="20"/>
  <c r="E59" i="20"/>
  <c r="D76" i="20"/>
  <c r="B76" i="20"/>
  <c r="E76" i="20"/>
  <c r="E81" i="20"/>
  <c r="E43" i="20"/>
  <c r="D43" i="20"/>
  <c r="E64" i="20"/>
  <c r="G88" i="20"/>
  <c r="F88" i="20" s="1"/>
  <c r="C55" i="20"/>
  <c r="E55" i="20"/>
  <c r="E66" i="20"/>
  <c r="G42" i="20"/>
  <c r="F42" i="20" s="1"/>
  <c r="D42" i="20"/>
  <c r="C51" i="20"/>
  <c r="B73" i="20"/>
  <c r="E80" i="20"/>
  <c r="C33" i="20"/>
  <c r="P96" i="20" l="1"/>
  <c r="I96" i="20"/>
  <c r="N96" i="20" s="1"/>
  <c r="O96" i="20"/>
  <c r="O99" i="20"/>
  <c r="I99" i="20"/>
  <c r="P98" i="20"/>
  <c r="I98" i="20"/>
  <c r="N98" i="20" s="1"/>
  <c r="O98" i="20"/>
  <c r="O97" i="20"/>
  <c r="P97" i="20"/>
  <c r="I97" i="20"/>
  <c r="N97" i="20" s="1"/>
  <c r="M97" i="20"/>
  <c r="Q97" i="20"/>
  <c r="O100" i="20"/>
  <c r="P100" i="20"/>
  <c r="I100" i="20"/>
  <c r="N100" i="20" s="1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G57" i="20"/>
  <c r="F57" i="20" s="1"/>
  <c r="M57" i="20" s="1"/>
  <c r="C89" i="20"/>
  <c r="E46" i="20"/>
  <c r="O46" i="20" s="1"/>
  <c r="C70" i="20"/>
  <c r="D77" i="20"/>
  <c r="B66" i="20"/>
  <c r="E73" i="20"/>
  <c r="C25" i="20"/>
  <c r="G61" i="20"/>
  <c r="F61" i="20" s="1"/>
  <c r="M61" i="20" s="1"/>
  <c r="C66" i="20"/>
  <c r="B81" i="20"/>
  <c r="E57" i="20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C41" i="20"/>
  <c r="C64" i="20"/>
  <c r="C83" i="20"/>
  <c r="D72" i="20"/>
  <c r="D87" i="20"/>
  <c r="E41" i="20"/>
  <c r="E56" i="20"/>
  <c r="O56" i="20" s="1"/>
  <c r="B68" i="20"/>
  <c r="B87" i="20"/>
  <c r="O87" i="20" s="1"/>
  <c r="G91" i="20"/>
  <c r="F91" i="20" s="1"/>
  <c r="Q91" i="20" s="1"/>
  <c r="D41" i="20"/>
  <c r="C45" i="20"/>
  <c r="D52" i="20"/>
  <c r="E45" i="20"/>
  <c r="O45" i="20" s="1"/>
  <c r="E83" i="20"/>
  <c r="O83" i="20" s="1"/>
  <c r="B45" i="20"/>
  <c r="E75" i="20"/>
  <c r="B51" i="20"/>
  <c r="O51" i="20" s="1"/>
  <c r="B42" i="20"/>
  <c r="O42" i="20" s="1"/>
  <c r="D64" i="20"/>
  <c r="B56" i="20"/>
  <c r="D59" i="20"/>
  <c r="B58" i="20"/>
  <c r="O58" i="20" s="1"/>
  <c r="E74" i="20"/>
  <c r="D46" i="20"/>
  <c r="C74" i="20"/>
  <c r="E60" i="20"/>
  <c r="O60" i="20" s="1"/>
  <c r="B74" i="20"/>
  <c r="B40" i="20"/>
  <c r="D74" i="20"/>
  <c r="C72" i="20"/>
  <c r="D65" i="20"/>
  <c r="H65" i="20" s="1"/>
  <c r="G51" i="20"/>
  <c r="F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O64" i="20" s="1"/>
  <c r="G70" i="20"/>
  <c r="F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B69" i="20"/>
  <c r="D75" i="20"/>
  <c r="E54" i="20"/>
  <c r="B46" i="20"/>
  <c r="B77" i="20"/>
  <c r="O77" i="20" s="1"/>
  <c r="D70" i="20"/>
  <c r="E77" i="20"/>
  <c r="D54" i="20"/>
  <c r="C49" i="20"/>
  <c r="C63" i="20"/>
  <c r="C71" i="20"/>
  <c r="D71" i="20"/>
  <c r="E53" i="20"/>
  <c r="O53" i="20" s="1"/>
  <c r="E67" i="20"/>
  <c r="O67" i="20" s="1"/>
  <c r="B44" i="20"/>
  <c r="B63" i="20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O52" i="20"/>
  <c r="G92" i="20"/>
  <c r="F92" i="20" s="1"/>
  <c r="Q92" i="20" s="1"/>
  <c r="C92" i="20"/>
  <c r="E92" i="20"/>
  <c r="G90" i="20"/>
  <c r="F90" i="20" s="1"/>
  <c r="Q90" i="20" s="1"/>
  <c r="E90" i="20"/>
  <c r="C90" i="20"/>
  <c r="D90" i="20"/>
  <c r="H90" i="20" s="1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H88" i="20" s="1"/>
  <c r="I88" i="20" s="1"/>
  <c r="B88" i="20"/>
  <c r="E88" i="20"/>
  <c r="B92" i="20"/>
  <c r="E84" i="20"/>
  <c r="C43" i="20"/>
  <c r="B43" i="20"/>
  <c r="O43" i="20" s="1"/>
  <c r="G43" i="20"/>
  <c r="F43" i="20" s="1"/>
  <c r="M43" i="20" s="1"/>
  <c r="P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P55" i="20" s="1"/>
  <c r="D55" i="20"/>
  <c r="G68" i="20"/>
  <c r="F68" i="20" s="1"/>
  <c r="Q68" i="20" s="1"/>
  <c r="D68" i="20"/>
  <c r="E68" i="20"/>
  <c r="O68" i="20" s="1"/>
  <c r="G78" i="20"/>
  <c r="F78" i="20" s="1"/>
  <c r="M78" i="20" s="1"/>
  <c r="B78" i="20"/>
  <c r="E78" i="20"/>
  <c r="O63" i="20"/>
  <c r="O71" i="20"/>
  <c r="C3" i="20"/>
  <c r="B75" i="20"/>
  <c r="O75" i="20" s="1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O93" i="20" s="1"/>
  <c r="C65" i="20"/>
  <c r="D40" i="20"/>
  <c r="C20" i="20"/>
  <c r="B85" i="20"/>
  <c r="C76" i="20"/>
  <c r="C93" i="20"/>
  <c r="C40" i="20"/>
  <c r="B82" i="20"/>
  <c r="O82" i="20" s="1"/>
  <c r="E89" i="20"/>
  <c r="O89" i="20" s="1"/>
  <c r="G85" i="20"/>
  <c r="F85" i="20" s="1"/>
  <c r="Q85" i="20" s="1"/>
  <c r="D61" i="20"/>
  <c r="H61" i="20" s="1"/>
  <c r="B94" i="20"/>
  <c r="O94" i="20" s="1"/>
  <c r="B86" i="20"/>
  <c r="O86" i="20" s="1"/>
  <c r="D44" i="20"/>
  <c r="D86" i="20"/>
  <c r="H86" i="20" s="1"/>
  <c r="I86" i="20" s="1"/>
  <c r="D94" i="20"/>
  <c r="E91" i="20"/>
  <c r="O91" i="20" s="1"/>
  <c r="B41" i="20"/>
  <c r="O41" i="20" s="1"/>
  <c r="E14" i="20"/>
  <c r="B39" i="20"/>
  <c r="O40" i="20"/>
  <c r="D49" i="20"/>
  <c r="G15" i="20"/>
  <c r="F15" i="20" s="1"/>
  <c r="Q15" i="20" s="1"/>
  <c r="O48" i="20"/>
  <c r="P65" i="20"/>
  <c r="M81" i="20"/>
  <c r="P81" i="20" s="1"/>
  <c r="G24" i="20"/>
  <c r="F24" i="20" s="1"/>
  <c r="Q24" i="20" s="1"/>
  <c r="B16" i="20"/>
  <c r="O16" i="20" s="1"/>
  <c r="D15" i="20"/>
  <c r="C36" i="20"/>
  <c r="D16" i="20"/>
  <c r="H16" i="20" s="1"/>
  <c r="I16" i="20" s="1"/>
  <c r="M93" i="20"/>
  <c r="B15" i="20"/>
  <c r="O15" i="20" s="1"/>
  <c r="D20" i="20"/>
  <c r="G33" i="20"/>
  <c r="F33" i="20" s="1"/>
  <c r="M33" i="20" s="1"/>
  <c r="P33" i="20" s="1"/>
  <c r="E36" i="20"/>
  <c r="D19" i="20"/>
  <c r="H19" i="20" s="1"/>
  <c r="I19" i="20" s="1"/>
  <c r="C39" i="20"/>
  <c r="D39" i="20"/>
  <c r="E39" i="20"/>
  <c r="Q72" i="20"/>
  <c r="D13" i="20"/>
  <c r="Q76" i="20"/>
  <c r="C24" i="20"/>
  <c r="E13" i="20"/>
  <c r="E28" i="20"/>
  <c r="Q61" i="20"/>
  <c r="B36" i="20"/>
  <c r="O73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H32" i="20" s="1"/>
  <c r="C32" i="20"/>
  <c r="M46" i="20"/>
  <c r="P46" i="20" s="1"/>
  <c r="Q46" i="20"/>
  <c r="B34" i="20"/>
  <c r="C34" i="20"/>
  <c r="G34" i="20"/>
  <c r="F34" i="20" s="1"/>
  <c r="Q34" i="20" s="1"/>
  <c r="D34" i="20"/>
  <c r="H34" i="20" s="1"/>
  <c r="E34" i="20"/>
  <c r="O34" i="20" s="1"/>
  <c r="Q62" i="20"/>
  <c r="E12" i="20"/>
  <c r="B12" i="20"/>
  <c r="D4" i="20"/>
  <c r="Q49" i="20"/>
  <c r="M49" i="20"/>
  <c r="D38" i="20"/>
  <c r="D36" i="20"/>
  <c r="H36" i="20" s="1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P76" i="20"/>
  <c r="E38" i="20"/>
  <c r="Q47" i="20"/>
  <c r="M24" i="20"/>
  <c r="P24" i="20" s="1"/>
  <c r="Q66" i="20"/>
  <c r="B13" i="20"/>
  <c r="D28" i="20"/>
  <c r="H28" i="20" s="1"/>
  <c r="B28" i="20"/>
  <c r="O85" i="20"/>
  <c r="B38" i="20"/>
  <c r="O59" i="20"/>
  <c r="Q51" i="20"/>
  <c r="M51" i="20"/>
  <c r="P51" i="20" s="1"/>
  <c r="Q71" i="20"/>
  <c r="P57" i="20"/>
  <c r="Q65" i="20"/>
  <c r="O78" i="20"/>
  <c r="P87" i="20"/>
  <c r="D23" i="20"/>
  <c r="G21" i="20"/>
  <c r="F21" i="20" s="1"/>
  <c r="Q21" i="20" s="1"/>
  <c r="Q77" i="20"/>
  <c r="G26" i="20"/>
  <c r="F26" i="20" s="1"/>
  <c r="Q26" i="20" s="1"/>
  <c r="M64" i="20"/>
  <c r="P64" i="20" s="1"/>
  <c r="M91" i="20"/>
  <c r="Q95" i="20"/>
  <c r="G14" i="20"/>
  <c r="F14" i="20" s="1"/>
  <c r="Q14" i="20" s="1"/>
  <c r="M68" i="20"/>
  <c r="B32" i="20"/>
  <c r="O49" i="20"/>
  <c r="D10" i="20"/>
  <c r="H10" i="20" s="1"/>
  <c r="I10" i="20" s="1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H37" i="20" s="1"/>
  <c r="E37" i="20"/>
  <c r="M83" i="20"/>
  <c r="Q83" i="20"/>
  <c r="E17" i="20"/>
  <c r="B14" i="20"/>
  <c r="Q87" i="20"/>
  <c r="G29" i="20"/>
  <c r="F29" i="20" s="1"/>
  <c r="M29" i="20" s="1"/>
  <c r="H3" i="20"/>
  <c r="C10" i="20"/>
  <c r="G6" i="20"/>
  <c r="F6" i="20" s="1"/>
  <c r="Q6" i="20" s="1"/>
  <c r="D25" i="20"/>
  <c r="H25" i="20" s="1"/>
  <c r="Q88" i="20"/>
  <c r="M88" i="20"/>
  <c r="P88" i="20" s="1"/>
  <c r="O81" i="20"/>
  <c r="P74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Q16" i="20"/>
  <c r="O70" i="20"/>
  <c r="C37" i="20"/>
  <c r="B21" i="20"/>
  <c r="C17" i="20"/>
  <c r="D26" i="20"/>
  <c r="C11" i="20"/>
  <c r="O57" i="20"/>
  <c r="C26" i="20"/>
  <c r="O55" i="20"/>
  <c r="D18" i="20"/>
  <c r="H18" i="20" s="1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P41" i="20" s="1"/>
  <c r="Q41" i="20"/>
  <c r="M52" i="20"/>
  <c r="P52" i="20" s="1"/>
  <c r="Q52" i="20"/>
  <c r="M54" i="20"/>
  <c r="P77" i="20"/>
  <c r="G27" i="20"/>
  <c r="F27" i="20" s="1"/>
  <c r="M27" i="20" s="1"/>
  <c r="D27" i="20"/>
  <c r="H27" i="20" s="1"/>
  <c r="E32" i="20"/>
  <c r="M60" i="20"/>
  <c r="P60" i="20" s="1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P45" i="20" s="1"/>
  <c r="Q70" i="20"/>
  <c r="M70" i="20"/>
  <c r="P70" i="20" s="1"/>
  <c r="E31" i="20"/>
  <c r="Q44" i="20"/>
  <c r="M44" i="20"/>
  <c r="C27" i="20"/>
  <c r="Q89" i="20"/>
  <c r="B8" i="20"/>
  <c r="C31" i="20"/>
  <c r="M53" i="20"/>
  <c r="Q53" i="20"/>
  <c r="M42" i="20"/>
  <c r="P42" i="20" s="1"/>
  <c r="Q42" i="20"/>
  <c r="M56" i="20"/>
  <c r="Q56" i="20"/>
  <c r="G4" i="20"/>
  <c r="F4" i="20" s="1"/>
  <c r="E4" i="20"/>
  <c r="C8" i="20"/>
  <c r="D29" i="20"/>
  <c r="H29" i="20" s="1"/>
  <c r="B29" i="20"/>
  <c r="E29" i="20"/>
  <c r="Q94" i="20"/>
  <c r="M94" i="20"/>
  <c r="P94" i="20" s="1"/>
  <c r="C6" i="20"/>
  <c r="B23" i="20"/>
  <c r="E8" i="20"/>
  <c r="Q25" i="20"/>
  <c r="M25" i="20"/>
  <c r="D31" i="20"/>
  <c r="H31" i="20" s="1"/>
  <c r="O72" i="20"/>
  <c r="P72" i="20"/>
  <c r="P48" i="20"/>
  <c r="E5" i="20"/>
  <c r="D5" i="20"/>
  <c r="H5" i="20" s="1"/>
  <c r="C5" i="20"/>
  <c r="G8" i="20"/>
  <c r="F8" i="20" s="1"/>
  <c r="O76" i="20"/>
  <c r="O66" i="20"/>
  <c r="O79" i="20"/>
  <c r="O95" i="20"/>
  <c r="Q58" i="20"/>
  <c r="M58" i="20"/>
  <c r="P58" i="20" s="1"/>
  <c r="M86" i="20"/>
  <c r="P86" i="20" s="1"/>
  <c r="Q86" i="20"/>
  <c r="M69" i="20"/>
  <c r="Q69" i="20"/>
  <c r="Q39" i="20"/>
  <c r="M39" i="20"/>
  <c r="M82" i="20"/>
  <c r="P82" i="20" s="1"/>
  <c r="D7" i="20"/>
  <c r="C7" i="20"/>
  <c r="G7" i="20"/>
  <c r="F7" i="20" s="1"/>
  <c r="E7" i="20"/>
  <c r="B7" i="20"/>
  <c r="H63" i="20"/>
  <c r="I63" i="20" s="1"/>
  <c r="H50" i="20"/>
  <c r="E9" i="20"/>
  <c r="H8" i="20" s="1"/>
  <c r="D9" i="20"/>
  <c r="H9" i="20" s="1"/>
  <c r="G9" i="20"/>
  <c r="F9" i="20" s="1"/>
  <c r="C9" i="20"/>
  <c r="B9" i="20"/>
  <c r="P66" i="20"/>
  <c r="E25" i="20"/>
  <c r="B25" i="20"/>
  <c r="G30" i="20"/>
  <c r="F30" i="20" s="1"/>
  <c r="C30" i="20"/>
  <c r="M79" i="20"/>
  <c r="P79" i="20" s="1"/>
  <c r="M90" i="20"/>
  <c r="P90" i="20" s="1"/>
  <c r="P95" i="20"/>
  <c r="N99" i="20" l="1"/>
  <c r="P61" i="20"/>
  <c r="P62" i="20"/>
  <c r="M84" i="20"/>
  <c r="P84" i="20" s="1"/>
  <c r="P56" i="20"/>
  <c r="P53" i="20"/>
  <c r="P83" i="20"/>
  <c r="P67" i="20"/>
  <c r="H4" i="20"/>
  <c r="I4" i="20" s="1"/>
  <c r="Q73" i="20"/>
  <c r="P44" i="20"/>
  <c r="P36" i="20"/>
  <c r="Q57" i="20"/>
  <c r="S57" i="20" s="1"/>
  <c r="O44" i="20"/>
  <c r="O54" i="20"/>
  <c r="I65" i="20"/>
  <c r="N65" i="20" s="1"/>
  <c r="S65" i="20" s="1"/>
  <c r="O74" i="20"/>
  <c r="I28" i="20"/>
  <c r="H22" i="20"/>
  <c r="M92" i="20"/>
  <c r="I90" i="20"/>
  <c r="N90" i="20" s="1"/>
  <c r="S90" i="20" s="1"/>
  <c r="O69" i="20"/>
  <c r="Q63" i="20"/>
  <c r="M80" i="20"/>
  <c r="P80" i="20" s="1"/>
  <c r="Q75" i="20"/>
  <c r="M75" i="20"/>
  <c r="P75" i="20" s="1"/>
  <c r="N63" i="20"/>
  <c r="P49" i="20"/>
  <c r="I61" i="20"/>
  <c r="N61" i="20" s="1"/>
  <c r="S61" i="20" s="1"/>
  <c r="O88" i="20"/>
  <c r="P78" i="20"/>
  <c r="O84" i="20"/>
  <c r="O92" i="20"/>
  <c r="O13" i="20"/>
  <c r="O36" i="20"/>
  <c r="O39" i="20"/>
  <c r="Q33" i="20"/>
  <c r="I27" i="20"/>
  <c r="N27" i="20" s="1"/>
  <c r="P93" i="20"/>
  <c r="O90" i="20"/>
  <c r="M85" i="20"/>
  <c r="N85" i="20" s="1"/>
  <c r="M32" i="20"/>
  <c r="P68" i="20"/>
  <c r="P91" i="20"/>
  <c r="O47" i="20"/>
  <c r="O23" i="20"/>
  <c r="Q43" i="20"/>
  <c r="Q13" i="20"/>
  <c r="P89" i="20"/>
  <c r="P38" i="20"/>
  <c r="M50" i="20"/>
  <c r="P50" i="20" s="1"/>
  <c r="M59" i="20"/>
  <c r="P59" i="20" s="1"/>
  <c r="Q78" i="20"/>
  <c r="I50" i="20"/>
  <c r="M14" i="20"/>
  <c r="P14" i="20" s="1"/>
  <c r="M15" i="20"/>
  <c r="P15" i="20" s="1"/>
  <c r="Q55" i="20"/>
  <c r="Q40" i="20"/>
  <c r="O14" i="20"/>
  <c r="P92" i="20"/>
  <c r="Q20" i="20"/>
  <c r="H52" i="20"/>
  <c r="I52" i="20" s="1"/>
  <c r="N52" i="20" s="1"/>
  <c r="S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S51" i="20" s="1"/>
  <c r="H47" i="20"/>
  <c r="I47" i="20" s="1"/>
  <c r="N47" i="20" s="1"/>
  <c r="S47" i="20" s="1"/>
  <c r="O28" i="20"/>
  <c r="H75" i="20"/>
  <c r="I75" i="20" s="1"/>
  <c r="N75" i="20" s="1"/>
  <c r="P13" i="20"/>
  <c r="H56" i="20"/>
  <c r="I56" i="20" s="1"/>
  <c r="N56" i="20" s="1"/>
  <c r="H82" i="20"/>
  <c r="I82" i="20" s="1"/>
  <c r="H71" i="20"/>
  <c r="I71" i="20" s="1"/>
  <c r="N71" i="20" s="1"/>
  <c r="S71" i="20" s="1"/>
  <c r="H72" i="20"/>
  <c r="I72" i="20" s="1"/>
  <c r="N72" i="20" s="1"/>
  <c r="S72" i="20" s="1"/>
  <c r="H85" i="20"/>
  <c r="I85" i="20" s="1"/>
  <c r="H57" i="20"/>
  <c r="I57" i="20" s="1"/>
  <c r="N57" i="20" s="1"/>
  <c r="H84" i="20"/>
  <c r="I84" i="20" s="1"/>
  <c r="N84" i="20" s="1"/>
  <c r="S84" i="20" s="1"/>
  <c r="H94" i="20"/>
  <c r="I94" i="20" s="1"/>
  <c r="H89" i="20"/>
  <c r="I89" i="20" s="1"/>
  <c r="N89" i="20" s="1"/>
  <c r="H41" i="20"/>
  <c r="I41" i="20" s="1"/>
  <c r="N41" i="20" s="1"/>
  <c r="S41" i="20" s="1"/>
  <c r="H81" i="20"/>
  <c r="I81" i="20" s="1"/>
  <c r="N81" i="20" s="1"/>
  <c r="S81" i="20" s="1"/>
  <c r="H44" i="20"/>
  <c r="I44" i="20" s="1"/>
  <c r="N44" i="20" s="1"/>
  <c r="S44" i="20" s="1"/>
  <c r="H77" i="20"/>
  <c r="I77" i="20" s="1"/>
  <c r="N77" i="20" s="1"/>
  <c r="S77" i="20" s="1"/>
  <c r="H43" i="20"/>
  <c r="I43" i="20" s="1"/>
  <c r="N43" i="20" s="1"/>
  <c r="S43" i="20" s="1"/>
  <c r="H87" i="20"/>
  <c r="I87" i="20" s="1"/>
  <c r="N87" i="20" s="1"/>
  <c r="S87" i="20" s="1"/>
  <c r="H64" i="20"/>
  <c r="I64" i="20" s="1"/>
  <c r="N64" i="20" s="1"/>
  <c r="S64" i="20" s="1"/>
  <c r="H93" i="20"/>
  <c r="I93" i="20" s="1"/>
  <c r="N93" i="20" s="1"/>
  <c r="H53" i="20"/>
  <c r="I53" i="20" s="1"/>
  <c r="N53" i="20" s="1"/>
  <c r="S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S62" i="20" s="1"/>
  <c r="H73" i="20"/>
  <c r="I73" i="20" s="1"/>
  <c r="H24" i="20"/>
  <c r="I24" i="20" s="1"/>
  <c r="N24" i="20" s="1"/>
  <c r="S24" i="20" s="1"/>
  <c r="I32" i="20"/>
  <c r="N94" i="20"/>
  <c r="S94" i="20" s="1"/>
  <c r="M26" i="20"/>
  <c r="M34" i="20"/>
  <c r="P34" i="20" s="1"/>
  <c r="I22" i="20"/>
  <c r="H15" i="20"/>
  <c r="I15" i="20" s="1"/>
  <c r="H20" i="20"/>
  <c r="I20" i="20" s="1"/>
  <c r="N20" i="20" s="1"/>
  <c r="P32" i="20"/>
  <c r="O6" i="20"/>
  <c r="H79" i="20"/>
  <c r="I79" i="20" s="1"/>
  <c r="N79" i="20" s="1"/>
  <c r="S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S48" i="20" s="1"/>
  <c r="H42" i="20"/>
  <c r="I42" i="20" s="1"/>
  <c r="N42" i="20" s="1"/>
  <c r="S42" i="20" s="1"/>
  <c r="H67" i="20"/>
  <c r="I67" i="20" s="1"/>
  <c r="N67" i="20" s="1"/>
  <c r="S67" i="20" s="1"/>
  <c r="H95" i="20"/>
  <c r="I95" i="20" s="1"/>
  <c r="N95" i="20" s="1"/>
  <c r="H35" i="20"/>
  <c r="I35" i="20" s="1"/>
  <c r="H54" i="20"/>
  <c r="I54" i="20" s="1"/>
  <c r="N54" i="20" s="1"/>
  <c r="H21" i="20"/>
  <c r="I21" i="20" s="1"/>
  <c r="H68" i="20"/>
  <c r="I68" i="20" s="1"/>
  <c r="N68" i="20" s="1"/>
  <c r="S68" i="20" s="1"/>
  <c r="H66" i="20"/>
  <c r="I66" i="20" s="1"/>
  <c r="N66" i="20" s="1"/>
  <c r="S66" i="20" s="1"/>
  <c r="H70" i="20"/>
  <c r="I70" i="20" s="1"/>
  <c r="N70" i="20" s="1"/>
  <c r="S70" i="20" s="1"/>
  <c r="H59" i="20"/>
  <c r="I59" i="20" s="1"/>
  <c r="S95" i="20"/>
  <c r="I36" i="20"/>
  <c r="N36" i="20" s="1"/>
  <c r="P26" i="20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N91" i="20" s="1"/>
  <c r="S91" i="20" s="1"/>
  <c r="H60" i="20"/>
  <c r="I60" i="20" s="1"/>
  <c r="N60" i="20" s="1"/>
  <c r="S60" i="20" s="1"/>
  <c r="H30" i="20"/>
  <c r="I30" i="20" s="1"/>
  <c r="H23" i="20"/>
  <c r="I23" i="20" s="1"/>
  <c r="N23" i="20" s="1"/>
  <c r="H45" i="20"/>
  <c r="I45" i="20" s="1"/>
  <c r="N45" i="20" s="1"/>
  <c r="S45" i="20" s="1"/>
  <c r="H58" i="20"/>
  <c r="I58" i="20" s="1"/>
  <c r="N58" i="20" s="1"/>
  <c r="S58" i="20" s="1"/>
  <c r="H78" i="20"/>
  <c r="I78" i="20" s="1"/>
  <c r="N78" i="20" s="1"/>
  <c r="H33" i="20"/>
  <c r="I33" i="20" s="1"/>
  <c r="N33" i="20" s="1"/>
  <c r="H83" i="20"/>
  <c r="I83" i="20" s="1"/>
  <c r="N83" i="20" s="1"/>
  <c r="S83" i="20" s="1"/>
  <c r="H46" i="20"/>
  <c r="I46" i="20" s="1"/>
  <c r="N46" i="20" s="1"/>
  <c r="S46" i="20" s="1"/>
  <c r="H7" i="20"/>
  <c r="I7" i="20" s="1"/>
  <c r="P27" i="20"/>
  <c r="O22" i="20"/>
  <c r="M21" i="20"/>
  <c r="P21" i="20" s="1"/>
  <c r="N28" i="20"/>
  <c r="M3" i="20"/>
  <c r="P3" i="20" s="1"/>
  <c r="P39" i="20"/>
  <c r="Q38" i="20"/>
  <c r="O21" i="20"/>
  <c r="O38" i="20"/>
  <c r="O27" i="20"/>
  <c r="O30" i="20"/>
  <c r="I34" i="20"/>
  <c r="P54" i="20"/>
  <c r="O12" i="20"/>
  <c r="N16" i="20"/>
  <c r="S16" i="20" s="1"/>
  <c r="M6" i="20"/>
  <c r="P6" i="20" s="1"/>
  <c r="P12" i="20"/>
  <c r="Q29" i="20"/>
  <c r="O17" i="20"/>
  <c r="N88" i="20"/>
  <c r="S88" i="20" s="1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I18" i="20"/>
  <c r="M22" i="20"/>
  <c r="P22" i="20" s="1"/>
  <c r="Q22" i="20"/>
  <c r="I3" i="20"/>
  <c r="O35" i="20"/>
  <c r="S63" i="20"/>
  <c r="H14" i="20"/>
  <c r="I14" i="20" s="1"/>
  <c r="M31" i="20"/>
  <c r="P31" i="20" s="1"/>
  <c r="Q31" i="20"/>
  <c r="M11" i="20"/>
  <c r="P11" i="20" s="1"/>
  <c r="Q35" i="20"/>
  <c r="M35" i="20"/>
  <c r="P35" i="20" s="1"/>
  <c r="I37" i="20"/>
  <c r="Q17" i="20"/>
  <c r="Q27" i="20"/>
  <c r="M10" i="20"/>
  <c r="P10" i="20" s="1"/>
  <c r="Q10" i="20"/>
  <c r="Q18" i="20"/>
  <c r="M18" i="20"/>
  <c r="P18" i="20" s="1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I31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N73" i="20"/>
  <c r="P73" i="20"/>
  <c r="N86" i="20"/>
  <c r="S86" i="20" s="1"/>
  <c r="M7" i="20"/>
  <c r="P7" i="20" s="1"/>
  <c r="Q7" i="20"/>
  <c r="Q9" i="20"/>
  <c r="M9" i="20"/>
  <c r="P9" i="20" s="1"/>
  <c r="N82" i="20"/>
  <c r="S82" i="20" s="1"/>
  <c r="P25" i="20"/>
  <c r="I25" i="20"/>
  <c r="N25" i="20" s="1"/>
  <c r="O25" i="20"/>
  <c r="O9" i="20"/>
  <c r="I9" i="20"/>
  <c r="Q30" i="20"/>
  <c r="M30" i="20"/>
  <c r="O7" i="20"/>
  <c r="P85" i="20" l="1"/>
  <c r="N80" i="20"/>
  <c r="S80" i="20" s="1"/>
  <c r="S56" i="20"/>
  <c r="N92" i="20"/>
  <c r="S92" i="20" s="1"/>
  <c r="S93" i="20"/>
  <c r="S36" i="20"/>
  <c r="S40" i="20"/>
  <c r="S75" i="20"/>
  <c r="S89" i="20"/>
  <c r="S33" i="20"/>
  <c r="S49" i="20"/>
  <c r="S13" i="20"/>
  <c r="S55" i="20"/>
  <c r="N26" i="20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6" i="20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54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S85" i="20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30" i="20" l="1"/>
</calcChain>
</file>

<file path=xl/sharedStrings.xml><?xml version="1.0" encoding="utf-8"?>
<sst xmlns="http://schemas.openxmlformats.org/spreadsheetml/2006/main" count="505" uniqueCount="151">
  <si>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</si>
  <si>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</si>
  <si>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</si>
  <si>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</si>
  <si>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</si>
  <si>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</si>
  <si>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</si>
  <si>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</si>
  <si>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</si>
  <si>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</si>
  <si>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</si>
  <si>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</si>
  <si>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</si>
  <si>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</si>
  <si>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</si>
  <si>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</si>
  <si>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</si>
  <si>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</si>
  <si>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</si>
  <si>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</si>
  <si>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</si>
  <si>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</si>
  <si>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</si>
  <si>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</si>
  <si>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</si>
  <si>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</si>
  <si>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</si>
  <si>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</si>
  <si>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</si>
  <si>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</si>
  <si>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</si>
  <si>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</si>
  <si>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</si>
  <si>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</si>
  <si>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</si>
  <si>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</si>
  <si>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</si>
  <si>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</si>
  <si>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</si>
  <si>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</si>
  <si>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</si>
  <si>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</si>
  <si>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</si>
  <si>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</si>
  <si>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</si>
  <si>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</si>
  <si>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</si>
  <si>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</si>
  <si>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</si>
  <si>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</si>
  <si>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</si>
  <si>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</si>
  <si>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</si>
  <si>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</si>
  <si>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</si>
  <si>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</si>
  <si>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</si>
  <si>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</si>
  <si>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</si>
  <si>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</si>
  <si>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</si>
  <si>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</si>
  <si>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</si>
  <si>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</si>
  <si>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</si>
  <si>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</si>
  <si>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</si>
  <si>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</si>
  <si>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</si>
  <si>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</si>
  <si>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</si>
  <si>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</si>
  <si>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</si>
  <si>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</si>
  <si>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</si>
  <si>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</si>
  <si>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</si>
  <si>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</si>
  <si>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</si>
  <si>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</si>
  <si>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</si>
  <si>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</si>
  <si>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</si>
  <si>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</si>
  <si>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</si>
  <si>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</si>
  <si>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</si>
  <si>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</si>
  <si>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</si>
  <si>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</si>
  <si>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</si>
  <si>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</si>
  <si>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</si>
  <si>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</si>
  <si>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</si>
  <si>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</si>
  <si>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</si>
  <si>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</si>
  <si>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</si>
  <si>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</si>
  <si>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</si>
  <si>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</si>
  <si>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</si>
  <si>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</si>
  <si>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</si>
  <si>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</si>
  <si>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</si>
  <si>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</si>
  <si>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</si>
  <si>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</si>
  <si>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</si>
  <si>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</si>
  <si>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</si>
  <si>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</si>
  <si>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</si>
  <si>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</si>
  <si>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</si>
  <si>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</si>
  <si>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</si>
  <si>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</si>
  <si>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</si>
  <si>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</si>
  <si>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</si>
  <si>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</si>
  <si>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</si>
  <si>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</si>
  <si>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</si>
  <si>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</si>
  <si>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</si>
  <si>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</si>
  <si>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</si>
  <si>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</si>
  <si>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</si>
  <si>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</si>
  <si>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</si>
  <si>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</si>
  <si>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</si>
  <si>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</si>
  <si>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</si>
  <si>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</si>
  <si>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</si>
  <si>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</si>
  <si>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</si>
  <si>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</si>
  <si>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</si>
  <si>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</si>
  <si>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</si>
  <si>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</si>
  <si>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</si>
  <si>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PINTOR</t>
  </si>
  <si>
    <t>ISMAEL MARTINEZ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</si>
</sst>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8" fillId="0" borderId="1" xfId="3" applyNumberFormat="1" applyFont="1" applyFill="1" applyBorder="1" applyAlignment="1" applyProtection="1">
      <alignment horizontal="left" vertical="top" wrapText="1"/>
    </xf>
    <xf numFmtId="0" fontId="9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0" borderId="1" xfId="3" applyNumberFormat="1" applyFont="1" applyFill="1" applyBorder="1" applyAlignment="1" applyProtection="1">
      <alignment horizontal="left" vertical="top" wrapText="1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6" t="s">
        <v>92</v>
      </c>
      <c r="C1" s="16"/>
      <c r="D1" s="16"/>
      <c r="E1" s="16"/>
      <c r="F1" s="8"/>
      <c r="G1" s="9" t="s">
        <v>93</v>
      </c>
      <c r="H1" s="8"/>
      <c r="I1" s="9" t="s">
        <v>94</v>
      </c>
      <c r="J1" s="8"/>
      <c r="K1" s="16" t="s">
        <v>95</v>
      </c>
      <c r="L1" s="16"/>
      <c r="M1" s="16"/>
      <c r="N1" s="8"/>
      <c r="O1" s="9" t="s">
        <v>96</v>
      </c>
      <c r="P1" s="8"/>
      <c r="Q1" s="16" t="s">
        <v>97</v>
      </c>
      <c r="R1" s="16"/>
      <c r="S1" s="8"/>
      <c r="T1" s="8"/>
      <c r="U1" s="9" t="s">
        <v>98</v>
      </c>
      <c r="V1" s="8"/>
      <c r="W1" s="16" t="s">
        <v>99</v>
      </c>
      <c r="X1" s="16"/>
      <c r="Y1" s="16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6" t="s">
        <v>100</v>
      </c>
      <c r="C3" s="16"/>
      <c r="D3" s="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6" t="s">
        <v>101</v>
      </c>
      <c r="C5" s="8"/>
      <c r="D5" s="16" t="s">
        <v>102</v>
      </c>
      <c r="E5" s="16"/>
      <c r="F5" s="16"/>
      <c r="G5" s="16"/>
      <c r="H5" s="16"/>
      <c r="I5" s="16"/>
      <c r="J5" s="16"/>
      <c r="K5" s="16"/>
      <c r="L5" s="8"/>
      <c r="M5" s="16" t="s">
        <v>50</v>
      </c>
      <c r="N5" s="16"/>
      <c r="O5" s="16"/>
      <c r="P5" s="16"/>
      <c r="Q5" s="16"/>
      <c r="R5" s="8"/>
      <c r="S5" s="8"/>
      <c r="T5" s="16" t="s">
        <v>103</v>
      </c>
      <c r="U5" s="16"/>
      <c r="V5" s="16"/>
      <c r="W5" s="16"/>
      <c r="X5" s="8"/>
      <c r="Y5" s="16" t="s">
        <v>104</v>
      </c>
      <c r="Z5" s="16"/>
      <c r="AA5" s="8"/>
      <c r="AB5" s="8"/>
    </row>
    <row r="6" spans="1:28" ht="10.5" customHeight="1" x14ac:dyDescent="0.2">
      <c r="A6" s="8"/>
      <c r="B6" s="16"/>
      <c r="C6" s="8"/>
      <c r="D6" s="16"/>
      <c r="E6" s="16"/>
      <c r="F6" s="16"/>
      <c r="G6" s="16"/>
      <c r="H6" s="16"/>
      <c r="I6" s="16"/>
      <c r="J6" s="16"/>
      <c r="K6" s="16"/>
      <c r="L6" s="8"/>
      <c r="M6" s="16"/>
      <c r="N6" s="16"/>
      <c r="O6" s="16"/>
      <c r="P6" s="16"/>
      <c r="Q6" s="16"/>
      <c r="R6" s="8"/>
      <c r="S6" s="8"/>
      <c r="T6" s="16"/>
      <c r="U6" s="16"/>
      <c r="V6" s="16"/>
      <c r="W6" s="16"/>
      <c r="X6" s="8"/>
      <c r="Y6" s="16"/>
      <c r="Z6" s="16"/>
      <c r="AA6" s="8"/>
      <c r="AB6" s="16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6"/>
    </row>
    <row r="8" spans="1:28" ht="14.45" customHeight="1" x14ac:dyDescent="0.2">
      <c r="A8" s="16" t="s">
        <v>74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57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65</v>
      </c>
      <c r="Z8" s="16"/>
      <c r="AA8" s="16"/>
      <c r="AB8" s="11">
        <v>32.238199957992016</v>
      </c>
    </row>
    <row r="9" spans="1:28" ht="14.45" customHeight="1" x14ac:dyDescent="0.2">
      <c r="A9" s="16" t="s">
        <v>58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59</v>
      </c>
      <c r="N9" s="16"/>
      <c r="O9" s="16"/>
      <c r="P9" s="16"/>
      <c r="Q9" s="16"/>
      <c r="R9" s="16"/>
      <c r="S9" s="16"/>
      <c r="T9" s="16" t="s">
        <v>59</v>
      </c>
      <c r="U9" s="16"/>
      <c r="V9" s="16"/>
      <c r="W9" s="16"/>
      <c r="X9" s="16"/>
      <c r="Y9" s="16"/>
      <c r="Z9" s="16"/>
      <c r="AA9" s="16"/>
      <c r="AB9" s="11">
        <v>39.606969124133585</v>
      </c>
    </row>
    <row r="10" spans="1:28" ht="14.45" customHeight="1" x14ac:dyDescent="0.2">
      <c r="A10" s="16" t="s">
        <v>60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57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1">
        <v>59.116614156689771</v>
      </c>
    </row>
    <row r="11" spans="1:28" ht="14.45" customHeight="1" x14ac:dyDescent="0.2">
      <c r="A11" s="16" t="s">
        <v>61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59</v>
      </c>
      <c r="N11" s="16"/>
      <c r="O11" s="16"/>
      <c r="P11" s="16"/>
      <c r="Q11" s="16"/>
      <c r="R11" s="16"/>
      <c r="S11" s="16"/>
      <c r="T11" s="16" t="s">
        <v>59</v>
      </c>
      <c r="U11" s="16"/>
      <c r="V11" s="16"/>
      <c r="W11" s="16"/>
      <c r="X11" s="16"/>
      <c r="Y11" s="16"/>
      <c r="Z11" s="16"/>
      <c r="AA11" s="16"/>
      <c r="AB11" s="11">
        <v>70.809637331092901</v>
      </c>
    </row>
    <row r="12" spans="1:28" ht="14.45" customHeight="1" x14ac:dyDescent="0.2">
      <c r="A12" s="16" t="s">
        <v>75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57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66</v>
      </c>
      <c r="Z12" s="16"/>
      <c r="AA12" s="16"/>
      <c r="AB12" s="11">
        <v>17.366441223832528</v>
      </c>
    </row>
    <row r="13" spans="1:28" ht="14.45" customHeight="1" x14ac:dyDescent="0.2">
      <c r="A13" s="16" t="s">
        <v>76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57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61</v>
      </c>
      <c r="Z13" s="16"/>
      <c r="AA13" s="16"/>
      <c r="AB13" s="11">
        <v>12.603535671777637</v>
      </c>
    </row>
    <row r="14" spans="1:28" ht="14.45" customHeight="1" x14ac:dyDescent="0.2">
      <c r="A14" s="16" t="s">
        <v>62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59</v>
      </c>
      <c r="N14" s="16"/>
      <c r="O14" s="16"/>
      <c r="P14" s="16"/>
      <c r="Q14" s="16"/>
      <c r="R14" s="16"/>
      <c r="S14" s="16"/>
      <c r="T14" s="16" t="s">
        <v>59</v>
      </c>
      <c r="U14" s="16"/>
      <c r="V14" s="16"/>
      <c r="W14" s="16"/>
      <c r="X14" s="16"/>
      <c r="Y14" s="16"/>
      <c r="Z14" s="16"/>
      <c r="AA14" s="16"/>
      <c r="AB14" s="11">
        <v>20.973051879857174</v>
      </c>
    </row>
    <row r="15" spans="1:28" ht="14.45" customHeight="1" x14ac:dyDescent="0.2">
      <c r="A15" s="16" t="s">
        <v>77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57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63</v>
      </c>
      <c r="Z15" s="16"/>
      <c r="AA15" s="16"/>
      <c r="AB15" s="11">
        <v>31.762251627809285</v>
      </c>
    </row>
    <row r="16" spans="1:28" ht="14.45" customHeight="1" x14ac:dyDescent="0.2">
      <c r="A16" s="16" t="s">
        <v>63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59</v>
      </c>
      <c r="N16" s="16"/>
      <c r="O16" s="16"/>
      <c r="P16" s="16"/>
      <c r="Q16" s="16"/>
      <c r="R16" s="16"/>
      <c r="S16" s="16"/>
      <c r="T16" s="16" t="s">
        <v>59</v>
      </c>
      <c r="U16" s="16"/>
      <c r="V16" s="16"/>
      <c r="W16" s="16"/>
      <c r="X16" s="16"/>
      <c r="Y16" s="16"/>
      <c r="Z16" s="16"/>
      <c r="AA16" s="16"/>
      <c r="AB16" s="11">
        <v>96.44256108660646</v>
      </c>
    </row>
    <row r="17" spans="1:28" ht="14.45" customHeight="1" x14ac:dyDescent="0.2">
      <c r="A17" s="16" t="s">
        <v>78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57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58</v>
      </c>
      <c r="Z17" s="16"/>
      <c r="AA17" s="16"/>
      <c r="AB17" s="11">
        <v>24.800279353077087</v>
      </c>
    </row>
    <row r="18" spans="1:28" ht="14.45" customHeight="1" x14ac:dyDescent="0.2">
      <c r="A18" s="16" t="s">
        <v>79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57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62</v>
      </c>
      <c r="Z18" s="16"/>
      <c r="AA18" s="16"/>
      <c r="AB18" s="11">
        <v>12.960744941538891</v>
      </c>
    </row>
    <row r="19" spans="1:28" ht="14.45" customHeight="1" x14ac:dyDescent="0.2">
      <c r="A19" s="16" t="s">
        <v>68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1">
        <v>120.8</v>
      </c>
    </row>
    <row r="20" spans="1:28" ht="14.45" customHeight="1" x14ac:dyDescent="0.2">
      <c r="A20" s="16" t="s">
        <v>106</v>
      </c>
      <c r="B20" s="16"/>
      <c r="C20" s="16"/>
      <c r="D20" s="16" t="s">
        <v>107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1">
        <v>45</v>
      </c>
    </row>
    <row r="21" spans="1:28" ht="14.45" customHeight="1" x14ac:dyDescent="0.2">
      <c r="A21" s="16" t="s">
        <v>80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57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60</v>
      </c>
      <c r="Z21" s="16"/>
      <c r="AA21" s="16"/>
      <c r="AB21" s="11">
        <v>47.2</v>
      </c>
    </row>
    <row r="22" spans="1:28" ht="14.45" customHeight="1" x14ac:dyDescent="0.2">
      <c r="A22" s="16" t="s">
        <v>81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57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67</v>
      </c>
      <c r="Z22" s="16"/>
      <c r="AA22" s="16"/>
      <c r="AB22" s="11">
        <v>18.299425190786248</v>
      </c>
    </row>
    <row r="23" spans="1:28" ht="14.45" customHeight="1" x14ac:dyDescent="0.2">
      <c r="A23" s="16" t="s">
        <v>82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57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64</v>
      </c>
      <c r="Z23" s="16"/>
      <c r="AA23" s="16"/>
      <c r="AB23" s="11">
        <v>35.52328642442064</v>
      </c>
    </row>
    <row r="24" spans="1:28" ht="14.45" customHeight="1" x14ac:dyDescent="0.2">
      <c r="A24" s="16" t="s">
        <v>108</v>
      </c>
      <c r="B24" s="16"/>
      <c r="C24" s="16"/>
      <c r="D24" s="16" t="s">
        <v>109</v>
      </c>
      <c r="E24" s="16"/>
      <c r="F24" s="16"/>
      <c r="G24" s="16"/>
      <c r="H24" s="16"/>
      <c r="I24" s="16"/>
      <c r="J24" s="16"/>
      <c r="K24" s="16"/>
      <c r="L24" s="16"/>
      <c r="M24" s="16" t="s">
        <v>71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1">
        <v>10.39</v>
      </c>
    </row>
    <row r="25" spans="1:28" ht="14.45" customHeight="1" x14ac:dyDescent="0.2">
      <c r="A25" s="16" t="s">
        <v>88</v>
      </c>
      <c r="B25" s="16"/>
      <c r="C25" s="16"/>
      <c r="D25" s="16" t="s">
        <v>89</v>
      </c>
      <c r="E25" s="16"/>
      <c r="F25" s="16"/>
      <c r="G25" s="16"/>
      <c r="H25" s="16"/>
      <c r="I25" s="16"/>
      <c r="J25" s="16"/>
      <c r="K25" s="16"/>
      <c r="L25" s="16"/>
      <c r="M25" s="16" t="s">
        <v>71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1">
        <v>64.599999999999994</v>
      </c>
    </row>
    <row r="26" spans="1:28" ht="14.45" customHeight="1" x14ac:dyDescent="0.2">
      <c r="A26" s="16" t="s">
        <v>90</v>
      </c>
      <c r="B26" s="16"/>
      <c r="C26" s="16"/>
      <c r="D26" s="16" t="s">
        <v>91</v>
      </c>
      <c r="E26" s="16"/>
      <c r="F26" s="16"/>
      <c r="G26" s="16"/>
      <c r="H26" s="16"/>
      <c r="I26" s="16"/>
      <c r="J26" s="16"/>
      <c r="K26" s="16"/>
      <c r="L26" s="16"/>
      <c r="M26" s="16" t="s">
        <v>71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1">
        <v>30.2</v>
      </c>
    </row>
    <row r="27" spans="1:28" ht="14.45" customHeight="1" x14ac:dyDescent="0.2">
      <c r="A27" s="16" t="s">
        <v>86</v>
      </c>
      <c r="B27" s="16"/>
      <c r="C27" s="16"/>
      <c r="D27" s="16" t="s">
        <v>87</v>
      </c>
      <c r="E27" s="16"/>
      <c r="F27" s="16"/>
      <c r="G27" s="16"/>
      <c r="H27" s="16"/>
      <c r="I27" s="16"/>
      <c r="J27" s="16"/>
      <c r="K27" s="16"/>
      <c r="L27" s="16"/>
      <c r="M27" s="16" t="s">
        <v>71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1">
        <v>81</v>
      </c>
    </row>
    <row r="28" spans="1:28" ht="14.45" customHeight="1" x14ac:dyDescent="0.2">
      <c r="A28" s="16" t="s">
        <v>69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71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1">
        <v>22.2</v>
      </c>
    </row>
    <row r="29" spans="1:28" ht="14.45" customHeight="1" x14ac:dyDescent="0.2">
      <c r="A29" s="16" t="s">
        <v>70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71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1">
        <v>52.1</v>
      </c>
    </row>
    <row r="30" spans="1:28" ht="14.45" customHeight="1" x14ac:dyDescent="0.2">
      <c r="A30" s="16" t="s">
        <v>72</v>
      </c>
      <c r="B30" s="16"/>
      <c r="C30" s="16"/>
      <c r="D30" s="16" t="s">
        <v>84</v>
      </c>
      <c r="E30" s="16"/>
      <c r="F30" s="16"/>
      <c r="G30" s="16"/>
      <c r="H30" s="16"/>
      <c r="I30" s="16"/>
      <c r="J30" s="16"/>
      <c r="K30" s="16"/>
      <c r="L30" s="16"/>
      <c r="M30" s="16" t="s">
        <v>71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1">
        <v>47.9</v>
      </c>
    </row>
    <row r="31" spans="1:28" ht="14.45" customHeight="1" x14ac:dyDescent="0.2">
      <c r="A31" s="16" t="s">
        <v>65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57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1">
        <v>6.4284534061471668</v>
      </c>
    </row>
    <row r="32" spans="1:28" ht="14.45" customHeight="1" x14ac:dyDescent="0.2">
      <c r="A32" s="16" t="s">
        <v>73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71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1">
        <v>51.24</v>
      </c>
    </row>
    <row r="33" spans="1:28" ht="14.45" customHeight="1" x14ac:dyDescent="0.2">
      <c r="A33" s="16" t="s">
        <v>110</v>
      </c>
      <c r="B33" s="16"/>
      <c r="C33" s="16"/>
      <c r="D33" s="16" t="s">
        <v>111</v>
      </c>
      <c r="E33" s="16"/>
      <c r="F33" s="16"/>
      <c r="G33" s="16"/>
      <c r="H33" s="16"/>
      <c r="I33" s="16"/>
      <c r="J33" s="16"/>
      <c r="K33" s="16"/>
      <c r="L33" s="16"/>
      <c r="M33" s="16" t="s">
        <v>71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1">
        <v>28.47</v>
      </c>
    </row>
    <row r="34" spans="1:28" ht="14.45" customHeight="1" x14ac:dyDescent="0.2">
      <c r="A34" s="16" t="s">
        <v>112</v>
      </c>
      <c r="B34" s="16"/>
      <c r="C34" s="16"/>
      <c r="D34" s="16" t="s">
        <v>113</v>
      </c>
      <c r="E34" s="16"/>
      <c r="F34" s="16"/>
      <c r="G34" s="16"/>
      <c r="H34" s="16"/>
      <c r="I34" s="16"/>
      <c r="J34" s="16"/>
      <c r="K34" s="16"/>
      <c r="L34" s="16"/>
      <c r="M34" s="16" t="s">
        <v>71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1">
        <v>37.35</v>
      </c>
    </row>
    <row r="35" spans="1:28" ht="14.45" customHeight="1" x14ac:dyDescent="0.2">
      <c r="A35" s="16" t="s">
        <v>66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59</v>
      </c>
      <c r="N35" s="16"/>
      <c r="O35" s="16"/>
      <c r="P35" s="16"/>
      <c r="Q35" s="16"/>
      <c r="R35" s="16"/>
      <c r="S35" s="16"/>
      <c r="T35" s="16" t="s">
        <v>59</v>
      </c>
      <c r="U35" s="16"/>
      <c r="V35" s="16"/>
      <c r="W35" s="16"/>
      <c r="X35" s="16"/>
      <c r="Y35" s="16"/>
      <c r="Z35" s="16"/>
      <c r="AA35" s="16"/>
      <c r="AB35" s="11">
        <v>46.745250997689553</v>
      </c>
    </row>
    <row r="36" spans="1:28" ht="14.45" customHeight="1" x14ac:dyDescent="0.2">
      <c r="A36" s="16" t="s">
        <v>67</v>
      </c>
      <c r="B36" s="16"/>
      <c r="C36" s="16"/>
      <c r="D36" s="16" t="s">
        <v>35</v>
      </c>
      <c r="E36" s="16"/>
      <c r="F36" s="16"/>
      <c r="G36" s="16"/>
      <c r="H36" s="16"/>
      <c r="I36" s="16"/>
      <c r="J36" s="16"/>
      <c r="K36" s="16"/>
      <c r="L36" s="16"/>
      <c r="M36" s="16" t="s">
        <v>59</v>
      </c>
      <c r="N36" s="16"/>
      <c r="O36" s="16"/>
      <c r="P36" s="16"/>
      <c r="Q36" s="16"/>
      <c r="R36" s="16"/>
      <c r="S36" s="16"/>
      <c r="T36" s="16" t="s">
        <v>59</v>
      </c>
      <c r="U36" s="16"/>
      <c r="V36" s="16"/>
      <c r="W36" s="16"/>
      <c r="X36" s="16"/>
      <c r="Y36" s="16"/>
      <c r="Z36" s="16"/>
      <c r="AA36" s="16"/>
      <c r="AB36" s="11">
        <v>45.992575089266964</v>
      </c>
    </row>
    <row r="37" spans="1:28" ht="14.45" customHeight="1" x14ac:dyDescent="0.2">
      <c r="A37" s="16" t="s">
        <v>105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L4" sqref="L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AYUDANTE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48.95</v>
      </c>
      <c r="F3" s="2">
        <f>IFERROR(VLOOKUP(G3,Tabulador!$B$27:$C$100,2,FALSE),"")</f>
        <v>4</v>
      </c>
      <c r="G3" s="2" t="str">
        <f>IFERROR(VLOOKUP(A3,'hora operarios'!$A$1:$F$95,3,FALSE),"")</f>
        <v>AYUDANTE</v>
      </c>
      <c r="H3" s="2">
        <f t="shared" ref="H3:H34" si="0">IFERROR(VLOOKUP(D3,$A$3:$E$95,5,FALSE),0)</f>
        <v>0</v>
      </c>
      <c r="I3" s="3">
        <f>IFERROR(IF(E3&gt;=Tabulador!$D$3,Operador!E3+Operador!H3,Operador!E3),"")</f>
        <v>48.95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489.5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1032.7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16.239999999999998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si="0"/>
        <v>52.410000000000004</v>
      </c>
      <c r="I4" s="3">
        <f>IFERROR(IF(E4&gt;=Tabulador!$D$3,Operador!E4+Operador!H4,Operador!E4),"")</f>
        <v>68.650000000000006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2624.5875000000001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3232.7474999999999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37.65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37.65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376.5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919.7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26.19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18.72</v>
      </c>
      <c r="I6" s="3">
        <f>IFERROR(IF(E6&gt;=Tabulador!$D$3,Operador!E6+Operador!H6,Operador!E6),"")</f>
        <v>44.91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1562.2224999999999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2170.3824999999997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27.97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37.65</v>
      </c>
      <c r="I7" s="3">
        <f>IFERROR(IF(E7&gt;=Tabulador!$D$3,Operador!E7+Operador!H7,Operador!E7),"")</f>
        <v>65.62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2970.1080000000002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3578.268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19.350000000000001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19.350000000000001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193.5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736.7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20.93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74.2</v>
      </c>
      <c r="I9" s="3">
        <f>IFERROR(IF(E9&gt;=Tabulador!$D$3,Operador!E9+Operador!H9,Operador!E9),"")</f>
        <v>95.13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3809.5674999999997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4417.7275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74.2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74.2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742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1285.2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63.57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63.57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635.70000000000005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1178.9000000000001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18.72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18.72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187.2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730.40000000000009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 t="str">
        <f>IFERROR(VLOOKUP(Operador!A13,'hora operarios'!$A$1:$F$95,5,FALSE),"")</f>
        <v>10</v>
      </c>
      <c r="E13" s="3">
        <f>IFERROR(VLOOKUP(A13,'hora operarios'!$A$1:$F$95,6,FALSE),"")</f>
        <v>23.2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48.95</v>
      </c>
      <c r="I13" s="3">
        <f>IFERROR(IF(E13&gt;=Tabulador!$D$3,Operador!E13+Operador!H13,Operador!E13),"")</f>
        <v>72.150000000000006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4069.5820000000008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4677.7420000000011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52.410000000000004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52.410000000000004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524.1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1067.3000000000002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42.45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19.350000000000001</v>
      </c>
      <c r="I15" s="3">
        <f>IFERROR(IF(E15&gt;=Tabulador!$D$3,Operador!E15+Operador!H15,Operador!E15),"")</f>
        <v>61.800000000000004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3391.8640000000005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13.099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4000.0240000000003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62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62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2670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3141.77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59.29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59.29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2525.2860000000001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2997.056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40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40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1495.2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1966.97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18.21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63.57</v>
      </c>
      <c r="I19" s="3">
        <f>IFERROR(IF(E19&gt;=Tabulador!$D$3,Operador!E19+Operador!H19,Operador!E19),"")</f>
        <v>81.78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3833.0520000000001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4441.2120000000004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59.71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59.71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3124.0508000000004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3863.2808000000005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57.14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57.14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2410.4760000000001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3149.7060000000001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50.76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78.319999999999993</v>
      </c>
      <c r="I22" s="3">
        <f>IFERROR(IF(E22&gt;=Tabulador!$D$3,Operador!E22+Operador!H22,Operador!E22),"")</f>
        <v>129.07999999999998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5328.829999999999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5936.9899999999989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24.43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24.43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556.24249999999995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1028.0124999999998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57.910000000000004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57.910000000000004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2451.5940000000001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3190.8240000000001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33.22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33.22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1389.4856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2128.7156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 t="str">
        <f>IFERROR(VLOOKUP(Operador!A26,'hora operarios'!$A$1:$F$95,5,FALSE),"")</f>
        <v>9</v>
      </c>
      <c r="E26" s="3">
        <f>IFERROR(VLOOKUP(A26,'hora operarios'!$A$1:$F$95,6,FALSE),"")</f>
        <v>21.43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74.34</v>
      </c>
      <c r="I26" s="3">
        <f>IFERROR(IF(E26&gt;=Tabulador!$D$3,Operador!E26+Operador!H26,Operador!E26),"")</f>
        <v>95.77000000000001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3838.2075000000004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4446.3675000000003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A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72.650000000000006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72.650000000000006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3971.3620000000005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4710.5920000000006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78.319999999999993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78.319999999999993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783.19999999999993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1326.4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23.33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23.33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741.88839999999993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3.714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1481.1183999999998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operarios'!$A$1:$F$95,4,FALSE),"")</f>
        <v>B</v>
      </c>
      <c r="C30" s="2" t="str">
        <f>IFERROR(VLOOKUP(A30,'hora operarios'!$A$1:$D$95,2,FALSE),"")</f>
        <v>FREDY SANCHEZ RODRIGUEZ</v>
      </c>
      <c r="D30" s="2">
        <f>IFERROR(VLOOKUP(Operador!A30,'hora operarios'!$A$1:$F$95,5,FALSE),"")</f>
        <v>0</v>
      </c>
      <c r="E30" s="3">
        <f>IFERROR(VLOOKUP(A30,'hora operarios'!$A$1:$F$95,6,FALSE),"")</f>
        <v>56.839999999999996</v>
      </c>
      <c r="F30" s="2">
        <f>IFERROR(VLOOKUP(G30,Tabulador!$B$27:$C$100,2,FALSE),"")</f>
        <v>2</v>
      </c>
      <c r="G30" s="2" t="str">
        <f>IFERROR(VLOOKUP(A30,'hora operarios'!$A$1:$F$95,3,FALSE),"")</f>
        <v>HOJALATERO</v>
      </c>
      <c r="H30" s="2">
        <f t="shared" si="0"/>
        <v>0</v>
      </c>
      <c r="I30" s="3">
        <f>IFERROR(IF(E30&gt;=Tabulador!$D$3,Operador!E30+Operador!H30,Operador!E30),"")</f>
        <v>56.839999999999996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2394.4559999999997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3133.6859999999997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operarios'!$A$1:$F$95,4,FALSE),"")</f>
        <v>B</v>
      </c>
      <c r="C31" s="2" t="str">
        <f>IFERROR(VLOOKUP(A31,'hora operarios'!$A$1:$D$95,2,FALSE),"")</f>
        <v>EFRÉN AGUSTIN SUÁRES LUNA</v>
      </c>
      <c r="D31" s="2">
        <f>IFERROR(VLOOKUP(Operador!A31,'hora operarios'!$A$1:$F$95,5,FALSE),"")</f>
        <v>0</v>
      </c>
      <c r="E31" s="3">
        <f>IFERROR(VLOOKUP(A31,'hora operarios'!$A$1:$F$95,6,FALSE),"")</f>
        <v>43.87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43.87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1701.8579999999997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2441.0879999999997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operarios'!$A$1:$F$95,4,FALSE),"")</f>
        <v>A</v>
      </c>
      <c r="C32" s="2" t="str">
        <f>IFERROR(VLOOKUP(A32,'hora operarios'!$A$1:$D$95,2,FALSE),"")</f>
        <v>GERMAN CORTEZ HERNANDEZ</v>
      </c>
      <c r="D32" s="2">
        <f>IFERROR(VLOOKUP(Operador!A32,'hora operarios'!$A$1:$F$95,5,FALSE),"")</f>
        <v>0</v>
      </c>
      <c r="E32" s="3">
        <f>IFERROR(VLOOKUP(A32,'hora operarios'!$A$1:$F$95,6,FALSE),"")</f>
        <v>63.5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63.5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3372.2200000000003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4111.4500000000007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operarios'!$A$1:$F$95,4,FALSE),"")</f>
        <v>A</v>
      </c>
      <c r="C33" s="2" t="str">
        <f>IFERROR(VLOOKUP(A33,'hora operarios'!$A$1:$D$95,2,FALSE),"")</f>
        <v>JUAN CARLOS VIGUERAS MARTINEZ</v>
      </c>
      <c r="D33" s="2">
        <f>IFERROR(VLOOKUP(Operador!A33,'hora operarios'!$A$1:$F$95,5,FALSE),"")</f>
        <v>0</v>
      </c>
      <c r="E33" s="3">
        <f>IFERROR(VLOOKUP(A33,'hora operarios'!$A$1:$F$95,6,FALSE),"")</f>
        <v>68.460000000000008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68.460000000000008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3697.0008000000007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4436.2308000000012</v>
      </c>
    </row>
    <row r="34" spans="1:19" x14ac:dyDescent="0.2">
      <c r="A34" s="2" t="str">
        <f>IF('hora operarios'!A32=0,"",'hora operarios'!A32)</f>
        <v>59</v>
      </c>
      <c r="B34" s="2" t="str">
        <f>IFERROR(VLOOKUP(A34,'hora operarios'!$A$1:$F$95,4,FALSE),"")</f>
        <v>B</v>
      </c>
      <c r="C34" s="2" t="str">
        <f>IFERROR(VLOOKUP(A34,'hora operarios'!$A$1:$D$95,2,FALSE),"")</f>
        <v>MIGUEL HERNANDEZ CRUZ</v>
      </c>
      <c r="D34" s="2">
        <f>IFERROR(VLOOKUP(Operador!A34,'hora operarios'!$A$1:$F$95,5,FALSE),"")</f>
        <v>0</v>
      </c>
      <c r="E34" s="3">
        <f>IFERROR(VLOOKUP(A34,'hora operarios'!$A$1:$F$95,6,FALSE),"")</f>
        <v>41.89</v>
      </c>
      <c r="F34" s="2" t="str">
        <f>IFERROR(VLOOKUP(G34,Tabulador!$B$27:$C$100,2,FALSE),"")</f>
        <v/>
      </c>
      <c r="G34" s="2" t="str">
        <f>IFERROR(VLOOKUP(A34,'hora operarios'!$A$1:$F$95,3,FALSE),"")</f>
        <v>PINTOR</v>
      </c>
      <c r="H34" s="2">
        <f t="shared" si="0"/>
        <v>0</v>
      </c>
      <c r="I34" s="3">
        <f>IFERROR(IF(E34&gt;=Tabulador!$D$3,Operador!E34+Operador!H34,Operador!E34),"")</f>
        <v>41.89</v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7.4279999999999999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str">
        <f>IF('hora operarios'!A33=0,"",'hora operarios'!A33)</f>
        <v>6</v>
      </c>
      <c r="B35" s="2" t="str">
        <f>IFERROR(VLOOKUP(A35,'hora operarios'!$A$1:$F$95,4,FALSE),"")</f>
        <v>C</v>
      </c>
      <c r="C35" s="2" t="str">
        <f>IFERROR(VLOOKUP(A35,'hora operarios'!$A$1:$D$95,2,FALSE),"")</f>
        <v>JOSE DAVID RESENDIZ CRESPO</v>
      </c>
      <c r="D35" s="2" t="str">
        <f>IFERROR(VLOOKUP(Operador!A35,'hora operarios'!$A$1:$F$95,5,FALSE),"")</f>
        <v>21</v>
      </c>
      <c r="E35" s="3">
        <f>IFERROR(VLOOKUP(A35,'hora operarios'!$A$1:$F$95,6,FALSE),"")</f>
        <v>32.01</v>
      </c>
      <c r="F35" s="2">
        <f>IFERROR(VLOOKUP(G35,Tabulador!$B$27:$C$100,2,FALSE),"")</f>
        <v>1</v>
      </c>
      <c r="G35" s="2" t="str">
        <f>IFERROR(VLOOKUP(A35,'hora operarios'!$A$1:$F$95,3,FALSE),"")</f>
        <v>TECNICO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32.01</v>
      </c>
      <c r="J35" s="4">
        <v>0</v>
      </c>
      <c r="K35" s="4">
        <v>0</v>
      </c>
      <c r="L35" s="4">
        <v>0</v>
      </c>
      <c r="M35" s="2">
        <f>IFERROR(VLOOKUP(F35,Tabulador!$A$3:$D$7,4,FALSE),"")</f>
        <v>10</v>
      </c>
      <c r="N35" s="3">
        <f>IFERROR(IF(I35&gt;M35,(I35-M35)*(VLOOKUP(B35,Tabulador!$A$11:$B$17,2,FALSE)),0),0)</f>
        <v>984.94749999999988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3.7360000000000002</v>
      </c>
      <c r="P35" s="2">
        <f t="shared" si="1"/>
        <v>0</v>
      </c>
      <c r="Q35" s="2">
        <f>IFERROR(VLOOKUP(F35,Tabulador!$A$3:$D$7,3,FALSE),"")</f>
        <v>608.16</v>
      </c>
      <c r="S35" s="3">
        <f t="shared" si="2"/>
        <v>1593.1074999999998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operarios'!$A$1:$F$95,4,FALSE),"")</f>
        <v>A</v>
      </c>
      <c r="C36" s="2" t="str">
        <f>IFERROR(VLOOKUP(A36,'hora operarios'!$A$1:$D$95,2,FALSE),"")</f>
        <v>ALEJANDRO MARTINEZ LORENZO</v>
      </c>
      <c r="D36" s="2">
        <f>IFERROR(VLOOKUP(Operador!A36,'hora operarios'!$A$1:$F$95,5,FALSE),"")</f>
        <v>0</v>
      </c>
      <c r="E36" s="3">
        <f>IFERROR(VLOOKUP(A36,'hora operarios'!$A$1:$F$95,6,FALSE),"")</f>
        <v>64.55</v>
      </c>
      <c r="F36" s="2">
        <f>IFERROR(VLOOKUP(G36,Tabulador!$B$27:$C$100,2,FALSE),"")</f>
        <v>2</v>
      </c>
      <c r="G36" s="2" t="str">
        <f>IFERROR(VLOOKUP(A36,'hora operarios'!$A$1:$F$95,3,FALSE),"")</f>
        <v>HOJALATERO</v>
      </c>
      <c r="H36" s="2">
        <f t="shared" si="3"/>
        <v>0</v>
      </c>
      <c r="I36" s="3">
        <f>IFERROR(IF(E36&gt;=Tabulador!$D$3,Operador!E36+Operador!H36,Operador!E36),"")</f>
        <v>64.55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3440.9740000000002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4180.2039999999997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operarios'!$A$1:$F$95,4,FALSE),"")</f>
        <v>C</v>
      </c>
      <c r="C37" s="2" t="str">
        <f>IFERROR(VLOOKUP(A37,'hora operarios'!$A$1:$D$95,2,FALSE),"")</f>
        <v>FAUSTINO ALI CORTEZ OVANDO</v>
      </c>
      <c r="D37" s="2">
        <f>IFERROR(VLOOKUP(Operador!A37,'hora operarios'!$A$1:$F$95,5,FALSE),"")</f>
        <v>0</v>
      </c>
      <c r="E37" s="3">
        <f>IFERROR(VLOOKUP(A37,'hora operarios'!$A$1:$F$95,6,FALSE),"")</f>
        <v>44.39</v>
      </c>
      <c r="F37" s="2">
        <f>IFERROR(VLOOKUP(G37,Tabulador!$B$27:$C$100,2,FALSE),"")</f>
        <v>3</v>
      </c>
      <c r="G37" s="2" t="str">
        <f>IFERROR(VLOOKUP(A37,'hora operarios'!$A$1:$F$95,3,FALSE),"")</f>
        <v>LAVADOR</v>
      </c>
      <c r="H37" s="2">
        <f t="shared" si="3"/>
        <v>0</v>
      </c>
      <c r="I37" s="3">
        <f>IFERROR(IF(E37&gt;=Tabulador!$D$3,Operador!E37+Operador!H37,Operador!E37),"")</f>
        <v>44.39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1449.4525000000001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1921.2225000000001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operarios'!$A$1:$F$95,4,FALSE),"")</f>
        <v>A</v>
      </c>
      <c r="C38" s="2" t="str">
        <f>IFERROR(VLOOKUP(A38,'hora operarios'!$A$1:$D$95,2,FALSE),"")</f>
        <v>ISRAEL RESENDIZ CAMPUZANO</v>
      </c>
      <c r="D38" s="2">
        <f>IFERROR(VLOOKUP(Operador!A38,'hora operarios'!$A$1:$F$95,5,FALSE),"")</f>
        <v>0</v>
      </c>
      <c r="E38" s="3">
        <f>IFERROR(VLOOKUP(A38,'hora operarios'!$A$1:$F$95,6,FALSE),"")</f>
        <v>65.14</v>
      </c>
      <c r="F38" s="2">
        <f>IFERROR(VLOOKUP(G38,Tabulador!$B$27:$C$100,2,FALSE),"")</f>
        <v>2</v>
      </c>
      <c r="G38" s="2" t="str">
        <f>IFERROR(VLOOKUP(A38,'hora operarios'!$A$1:$F$95,3,FALSE),"")</f>
        <v>HOJALATERO</v>
      </c>
      <c r="H38" s="2">
        <f t="shared" si="3"/>
        <v>0</v>
      </c>
      <c r="I38" s="3">
        <f>IFERROR(IF(E38&gt;=Tabulador!$D$3,Operador!E38+Operador!H38,Operador!E38),"")</f>
        <v>65.14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3479.6072000000004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4218.8371999999999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operarios'!$A$1:$F$95,4,FALSE),"")</f>
        <v>B</v>
      </c>
      <c r="C39" s="2" t="str">
        <f>IFERROR(VLOOKUP(A39,'hora operarios'!$A$1:$D$95,2,FALSE),"")</f>
        <v>ISMAEL MARTINEZ OLVERA</v>
      </c>
      <c r="D39" s="2">
        <f>IFERROR(VLOOKUP(Operador!A39,'hora operarios'!$A$1:$F$95,5,FALSE),"")</f>
        <v>0</v>
      </c>
      <c r="E39" s="3">
        <f>IFERROR(VLOOKUP(A39,'hora operarios'!$A$1:$F$95,6,FALSE),"")</f>
        <v>18.41</v>
      </c>
      <c r="F39" s="2" t="str">
        <f>IFERROR(VLOOKUP(G39,Tabulador!$B$27:$C$100,2,FALSE),"")</f>
        <v/>
      </c>
      <c r="G39" s="2" t="str">
        <f>IFERROR(VLOOKUP(A39,'hora operarios'!$A$1:$F$95,3,FALSE),"")</f>
        <v>PINTOR</v>
      </c>
      <c r="H39" s="2">
        <f t="shared" si="3"/>
        <v>0</v>
      </c>
      <c r="I39" s="3">
        <f>IFERROR(IF(E39&gt;=Tabulador!$D$3,Operador!E39+Operador!H39,Operador!E39),"")</f>
        <v>18.41</v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operarios'!A38=0,"",'hora operarios'!A38)</f>
        <v>68</v>
      </c>
      <c r="B40" s="2" t="str">
        <f>IFERROR(VLOOKUP(A40,'hora operarios'!$A$1:$F$95,4,FALSE),"")</f>
        <v>A</v>
      </c>
      <c r="C40" s="2" t="str">
        <f>IFERROR(VLOOKUP(A40,'hora operarios'!$A$1:$D$95,2,FALSE),"")</f>
        <v>ISMAEL PEREZ PEREZ</v>
      </c>
      <c r="D40" s="2">
        <f>IFERROR(VLOOKUP(Operador!A40,'hora operarios'!$A$1:$F$95,5,FALSE),"")</f>
        <v>0</v>
      </c>
      <c r="E40" s="3">
        <f>IFERROR(VLOOKUP(A40,'hora operarios'!$A$1:$F$95,6,FALSE),"")</f>
        <v>81.45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3"/>
        <v>0</v>
      </c>
      <c r="I40" s="3">
        <f>IFERROR(IF(E40&gt;=Tabulador!$D$3,Operador!E40+Operador!H40,Operador!E40),"")</f>
        <v>81.45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4547.5860000000002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5286.8160000000007</v>
      </c>
    </row>
    <row r="41" spans="1:19" x14ac:dyDescent="0.2">
      <c r="A41" s="2" t="str">
        <f>IF('hora operarios'!A39=0,"",'hora operarios'!A39)</f>
        <v>69</v>
      </c>
      <c r="B41" s="2" t="str">
        <f>IFERROR(VLOOKUP(A41,'hora operarios'!$A$1:$F$95,4,FALSE),"")</f>
        <v>A</v>
      </c>
      <c r="C41" s="2" t="str">
        <f>IFERROR(VLOOKUP(A41,'hora operarios'!$A$1:$D$95,2,FALSE),"")</f>
        <v>J DOLORES GILBERTO OLVERA BAUT</v>
      </c>
      <c r="D41" s="2">
        <f>IFERROR(VLOOKUP(Operador!A41,'hora operarios'!$A$1:$F$95,5,FALSE),"")</f>
        <v>0</v>
      </c>
      <c r="E41" s="3">
        <f>IFERROR(VLOOKUP(A41,'hora operarios'!$A$1:$F$95,6,FALSE),"")</f>
        <v>23.06</v>
      </c>
      <c r="F41" s="2">
        <f>IFERROR(VLOOKUP(G41,Tabulador!$B$27:$C$100,2,FALSE),"")</f>
        <v>2</v>
      </c>
      <c r="G41" s="2" t="str">
        <f>IFERROR(VLOOKUP(A41,'hora operarios'!$A$1:$F$95,3,FALSE),"")</f>
        <v>HOJALATERO</v>
      </c>
      <c r="H41" s="2">
        <f t="shared" si="3"/>
        <v>0</v>
      </c>
      <c r="I41" s="3">
        <f>IFERROR(IF(E41&gt;=Tabulador!$D$3,Operador!E41+Operador!H41,Operador!E41),"")</f>
        <v>23.06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724.2088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3.714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1463.4387999999999</v>
      </c>
    </row>
    <row r="42" spans="1:19" x14ac:dyDescent="0.2">
      <c r="A42" s="2" t="str">
        <f>IF('hora operarios'!A40=0,"",'hora operarios'!A40)</f>
        <v>9</v>
      </c>
      <c r="B42" s="2" t="str">
        <f>IFERROR(VLOOKUP(A42,'hora operarios'!$A$1:$F$95,4,FALSE),"")</f>
        <v>AYUDANTE</v>
      </c>
      <c r="C42" s="2" t="str">
        <f>IFERROR(VLOOKUP(A42,'hora operarios'!$A$1:$D$95,2,FALSE),"")</f>
        <v>ALEJANDRO URIEL ARVIZU</v>
      </c>
      <c r="D42" s="2">
        <f>IFERROR(VLOOKUP(Operador!A42,'hora operarios'!$A$1:$F$95,5,FALSE),"")</f>
        <v>0</v>
      </c>
      <c r="E42" s="3">
        <f>IFERROR(VLOOKUP(A42,'hora operarios'!$A$1:$F$95,6,FALSE),"")</f>
        <v>74.34</v>
      </c>
      <c r="F42" s="2">
        <f>IFERROR(VLOOKUP(G42,Tabulador!$B$27:$C$100,2,FALSE),"")</f>
        <v>4</v>
      </c>
      <c r="G42" s="2" t="str">
        <f>IFERROR(VLOOKUP(A42,'hora operarios'!$A$1:$F$95,3,FALSE),"")</f>
        <v>AYUDANTE</v>
      </c>
      <c r="H42" s="2">
        <f t="shared" si="3"/>
        <v>0</v>
      </c>
      <c r="I42" s="3">
        <f>IFERROR(IF(E42&gt;=Tabulador!$D$3,Operador!E42+Operador!H42,Operador!E42),"")</f>
        <v>74.34</v>
      </c>
      <c r="J42" s="4">
        <v>0</v>
      </c>
      <c r="K42" s="4">
        <v>0</v>
      </c>
      <c r="L42" s="4">
        <v>0</v>
      </c>
      <c r="M42" s="2">
        <f>IFERROR(VLOOKUP(F42,Tabulador!$A$3:$D$7,4,FALSE),"")</f>
        <v>0</v>
      </c>
      <c r="N42" s="3">
        <f>IFERROR(IF(I42&gt;M42,(I42-M42)*(VLOOKUP(B42,Tabulador!$A$11:$B$17,2,FALSE)),0),0)</f>
        <v>743.40000000000009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>
        <f>IFERROR(VLOOKUP(F42,Tabulador!$A$3:$D$7,3,FALSE),"")</f>
        <v>543.20000000000005</v>
      </c>
      <c r="S42" s="3">
        <f t="shared" si="2"/>
        <v>1286.6000000000001</v>
      </c>
    </row>
    <row r="43" spans="1:19" x14ac:dyDescent="0.2">
      <c r="A43" s="2" t="str">
        <f>IF('hora operarios'!A41=0,"",'hora operarios'!A41)</f>
        <v/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3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operarios'!A42=0,"",'hora operarios'!A42)</f>
        <v/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operarios'!A43=0,"",'hora operarios'!A43)</f>
        <v/>
      </c>
      <c r="B45" s="2" t="str">
        <f>IFERROR(VLOOKUP(A45,'hora operarios'!$A$1:$F$95,4,FALSE),"")</f>
        <v/>
      </c>
      <c r="C45" s="2" t="str">
        <f>IFERROR(VLOOKUP(A45,'hora operarios'!$A$1:$D$95,2,FALSE),"")</f>
        <v/>
      </c>
      <c r="D45" s="2" t="str">
        <f>IFERROR(VLOOKUP(Operador!A45,'hora operarios'!$A$1:$F$95,5,FALSE),"")</f>
        <v/>
      </c>
      <c r="E45" s="3" t="str">
        <f>IFERROR(VLOOKUP(A45,'hora operarios'!$A$1:$F$95,6,FALSE),"")</f>
        <v/>
      </c>
      <c r="F45" s="2" t="str">
        <f>IFERROR(VLOOKUP(G45,Tabulador!$B$27:$C$100,2,FALSE),"")</f>
        <v/>
      </c>
      <c r="G45" s="2" t="str">
        <f>IFERROR(VLOOKUP(A45,'hora operarios'!$A$1:$F$95,3,FALSE),"")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operarios'!A44=0,"",'hora operarios'!A44)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operarios'!A45=0,"",'hora operarios'!A45)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operarios'!A46=0,"",'hora operarios'!A46)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operarios'!A47=0,"",'hora operarios'!A47)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operarios'!A48=0,"",'hora operarios'!A48)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operarios'!A49=0,"",'hora operarios'!A49)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operarios'!A50=0,"",'hora operarios'!A50)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operarios'!A51=0,"",'hora operarios'!A51)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operarios'!A52=0,"",'hora operarios'!A52)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operarios'!A53=0,"",'hora operarios'!A53)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operarios'!A54=0,"",'hora operarios'!A54)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operarios'!A55=0,"",'hora operarios'!A55)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operarios'!A56=0,"",'hora operarios'!A56)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operarios'!A57=0,"",'hora operarios'!A57)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operarios'!A58=0,"",'hora operarios'!A58)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operarios'!A59=0,"",'hora operarios'!A59)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operarios'!A60=0,"",'hora operarios'!A60)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operarios'!A61=0,"",'hora operarios'!A61)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operarios'!A62=0,"",'hora operarios'!A62)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operarios'!A63=0,"",'hora operarios'!A63)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operarios'!A64=0,"",'hora operarios'!A64)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operarios'!A65=0,"",'hora operarios'!A65)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operarios'!A66=0,"",'hora operarios'!A66)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operarios'!A67=0,"",'hora operarios'!A67)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operarios'!A68=0,"",'hora operarios'!A68)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operarios'!A69=0,"",'hora operarios'!A69)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operarios'!A70=0,"",'hora operarios'!A70)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operarios'!A71=0,"",'hora operarios'!A71)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operarios'!A72=0,"",'hora operarios'!A72)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operarios'!A73=0,"",'hora operarios'!A73)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operarios'!A74=0,"",'hora operarios'!A74)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operarios'!A75=0,"",'hora operarios'!A75)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operarios'!A76=0,"",'hora operarios'!A76)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operarios'!A77=0,"",'hora operarios'!A77)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operarios'!A78=0,"",'hora operarios'!A78)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operarios'!A79=0,"",'hora operarios'!A79)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operarios'!A80=0,"",'hora operarios'!A80)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operarios'!A81=0,"",'hora operarios'!A81)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operarios'!A82=0,"",'hora operarios'!A82)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operarios'!A83=0,"",'hora operarios'!A83)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operarios'!A84=0,"",'hora operarios'!A84)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operarios'!A85=0,"",'hora operarios'!A85)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operarios'!A86=0,"",'hora operarios'!A86)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operarios'!A87=0,"",'hora operarios'!A87)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operarios'!A88=0,"",'hora operarios'!A88)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operarios'!A89=0,"",'hora operarios'!A89)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operarios'!A90=0,"",'hora operarios'!A90)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operarios'!A91=0,"",'hora operarios'!A91)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operarios'!A92=0,"",'hora operarios'!A92)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operarios'!A93=0,"",'hora operarios'!A93)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operarios'!A94=0,"",'hora operarios'!A94)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operarios'!A95=0,"",'hora operarios'!A95)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operarios'!A96=0,"",'hora operarios'!A96)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operarios'!A97=0,"",'hora operarios'!A97)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operarios'!A98=0,"",'hora operarios'!A98)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7" t="s">
        <v>44</v>
      </c>
      <c r="B9" s="17"/>
      <c r="C9" s="17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7" t="s">
        <v>46</v>
      </c>
      <c r="B18" s="17"/>
      <c r="C18" s="17"/>
      <c r="D18" s="17"/>
      <c r="E18" s="17"/>
      <c r="F18" s="17"/>
      <c r="G18" s="17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50</v>
      </c>
      <c r="B26" s="17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40"/>
  <sheetViews>
    <sheetView zoomScaleNormal="100" workbookViewId="0"/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</cols>
  <sheetData>
    <row r="1" spans="1:9" x14ac:dyDescent="0.2">
      <c r="A1" s="14" t="s">
        <v>58</v>
      </c>
      <c r="B1" s="14" t="s">
        <v>15</v>
      </c>
      <c r="C1" s="14" t="s">
        <v>59</v>
      </c>
      <c r="D1" s="14" t="s">
        <v>59</v>
      </c>
      <c r="E1" s="14"/>
      <c r="F1" s="15">
        <v>48.95</v>
      </c>
    </row>
    <row r="2" spans="1:9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5">
        <v>16.239999999999998</v>
      </c>
    </row>
    <row r="3" spans="1:9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5">
        <v>37.65</v>
      </c>
    </row>
    <row r="4" spans="1:9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5">
        <v>26.19</v>
      </c>
    </row>
    <row r="5" spans="1:9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5">
        <v>27.97</v>
      </c>
    </row>
    <row r="6" spans="1:9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5">
        <v>19.350000000000001</v>
      </c>
    </row>
    <row r="7" spans="1:9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5">
        <v>20.93</v>
      </c>
    </row>
    <row r="8" spans="1:9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5">
        <v>74.2</v>
      </c>
    </row>
    <row r="9" spans="1:9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5">
        <v>63.57</v>
      </c>
      <c r="I9" t="s">
        <v>146</v>
      </c>
    </row>
    <row r="10" spans="1:9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5">
        <v>18.72</v>
      </c>
    </row>
    <row r="11" spans="1:9" x14ac:dyDescent="0.2">
      <c r="A11" s="14" t="s">
        <v>78</v>
      </c>
      <c r="B11" s="14" t="s">
        <v>17</v>
      </c>
      <c r="C11" s="14" t="s">
        <v>57</v>
      </c>
      <c r="D11" s="14" t="s">
        <v>4</v>
      </c>
      <c r="E11" s="14" t="s">
        <v>58</v>
      </c>
      <c r="F11" s="15">
        <v>23.2</v>
      </c>
    </row>
    <row r="12" spans="1:9" x14ac:dyDescent="0.2">
      <c r="A12" s="14" t="s">
        <v>136</v>
      </c>
      <c r="B12" s="14" t="s">
        <v>137</v>
      </c>
      <c r="C12" s="14" t="s">
        <v>59</v>
      </c>
      <c r="D12" s="14" t="s">
        <v>59</v>
      </c>
      <c r="E12" s="14"/>
      <c r="F12" s="15">
        <v>52.410000000000004</v>
      </c>
    </row>
    <row r="13" spans="1:9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5">
        <v>42.45</v>
      </c>
    </row>
    <row r="14" spans="1:9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5">
        <v>62</v>
      </c>
    </row>
    <row r="15" spans="1:9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5">
        <v>59.29</v>
      </c>
    </row>
    <row r="16" spans="1:9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5">
        <v>40</v>
      </c>
    </row>
    <row r="17" spans="1:6" x14ac:dyDescent="0.2">
      <c r="A17" s="14" t="s">
        <v>80</v>
      </c>
      <c r="B17" s="14" t="s">
        <v>18</v>
      </c>
      <c r="C17" s="14" t="s">
        <v>57</v>
      </c>
      <c r="D17" s="14" t="s">
        <v>5</v>
      </c>
      <c r="E17" s="14" t="s">
        <v>125</v>
      </c>
      <c r="F17" s="15">
        <v>18.21</v>
      </c>
    </row>
    <row r="18" spans="1:6" x14ac:dyDescent="0.2">
      <c r="A18" s="14" t="s">
        <v>128</v>
      </c>
      <c r="B18" s="14" t="s">
        <v>129</v>
      </c>
      <c r="C18" s="14" t="s">
        <v>71</v>
      </c>
      <c r="D18" s="14" t="s">
        <v>4</v>
      </c>
      <c r="E18" s="14"/>
      <c r="F18" s="15">
        <v>59.71</v>
      </c>
    </row>
    <row r="19" spans="1:6" x14ac:dyDescent="0.2">
      <c r="A19" s="14" t="s">
        <v>130</v>
      </c>
      <c r="B19" s="14" t="s">
        <v>131</v>
      </c>
      <c r="C19" s="14" t="s">
        <v>71</v>
      </c>
      <c r="D19" s="14" t="s">
        <v>5</v>
      </c>
      <c r="E19" s="14"/>
      <c r="F19" s="15">
        <v>57.14</v>
      </c>
    </row>
    <row r="20" spans="1:6" x14ac:dyDescent="0.2">
      <c r="A20" s="14" t="s">
        <v>81</v>
      </c>
      <c r="B20" s="14" t="s">
        <v>32</v>
      </c>
      <c r="C20" s="14" t="s">
        <v>57</v>
      </c>
      <c r="D20" s="14" t="s">
        <v>6</v>
      </c>
      <c r="E20" s="14" t="s">
        <v>64</v>
      </c>
      <c r="F20" s="15">
        <v>50.76</v>
      </c>
    </row>
    <row r="21" spans="1:6" x14ac:dyDescent="0.2">
      <c r="A21" s="14" t="s">
        <v>132</v>
      </c>
      <c r="B21" s="14" t="s">
        <v>133</v>
      </c>
      <c r="C21" s="14" t="s">
        <v>22</v>
      </c>
      <c r="D21" s="14" t="s">
        <v>6</v>
      </c>
      <c r="E21" s="14"/>
      <c r="F21" s="15">
        <v>24.43</v>
      </c>
    </row>
    <row r="22" spans="1:6" x14ac:dyDescent="0.2">
      <c r="A22" s="14" t="s">
        <v>121</v>
      </c>
      <c r="B22" s="14" t="s">
        <v>122</v>
      </c>
      <c r="C22" s="14" t="s">
        <v>71</v>
      </c>
      <c r="D22" s="14" t="s">
        <v>5</v>
      </c>
      <c r="E22" s="14"/>
      <c r="F22" s="15">
        <v>57.910000000000004</v>
      </c>
    </row>
    <row r="23" spans="1:6" x14ac:dyDescent="0.2">
      <c r="A23" s="14" t="s">
        <v>139</v>
      </c>
      <c r="B23" s="14" t="s">
        <v>140</v>
      </c>
      <c r="C23" s="14" t="s">
        <v>71</v>
      </c>
      <c r="D23" s="14" t="s">
        <v>4</v>
      </c>
      <c r="E23" s="14"/>
      <c r="F23" s="15">
        <v>33.22</v>
      </c>
    </row>
    <row r="24" spans="1:6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 t="s">
        <v>67</v>
      </c>
      <c r="F24" s="15">
        <v>21.43</v>
      </c>
    </row>
    <row r="25" spans="1:6" x14ac:dyDescent="0.2">
      <c r="A25" s="14" t="s">
        <v>114</v>
      </c>
      <c r="B25" s="14" t="s">
        <v>123</v>
      </c>
      <c r="C25" s="14" t="s">
        <v>71</v>
      </c>
      <c r="D25" s="14" t="s">
        <v>4</v>
      </c>
      <c r="E25" s="14"/>
      <c r="F25" s="15">
        <v>72.650000000000006</v>
      </c>
    </row>
    <row r="26" spans="1:6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5">
        <v>78.319999999999993</v>
      </c>
    </row>
    <row r="27" spans="1:6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5">
        <v>23.33</v>
      </c>
    </row>
    <row r="28" spans="1:6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5">
        <v>56.839999999999996</v>
      </c>
    </row>
    <row r="29" spans="1:6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5">
        <v>43.87</v>
      </c>
    </row>
    <row r="30" spans="1:6" s="6" customForma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5">
        <v>63.5</v>
      </c>
    </row>
    <row r="31" spans="1:6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5">
        <v>68.460000000000008</v>
      </c>
    </row>
    <row r="32" spans="1:6" x14ac:dyDescent="0.2">
      <c r="A32" s="14" t="s">
        <v>147</v>
      </c>
      <c r="B32" s="14" t="s">
        <v>148</v>
      </c>
      <c r="C32" s="14" t="s">
        <v>149</v>
      </c>
      <c r="D32" s="14" t="s">
        <v>5</v>
      </c>
      <c r="E32" s="14"/>
      <c r="F32" s="15">
        <v>41.89</v>
      </c>
    </row>
    <row r="33" spans="1:6" x14ac:dyDescent="0.2">
      <c r="A33" s="14" t="s">
        <v>65</v>
      </c>
      <c r="B33" s="14" t="s">
        <v>19</v>
      </c>
      <c r="C33" s="14" t="s">
        <v>57</v>
      </c>
      <c r="D33" s="14" t="s">
        <v>6</v>
      </c>
      <c r="E33" s="14" t="s">
        <v>138</v>
      </c>
      <c r="F33" s="15">
        <v>32.01</v>
      </c>
    </row>
    <row r="34" spans="1:6" x14ac:dyDescent="0.2">
      <c r="A34" s="14" t="s">
        <v>73</v>
      </c>
      <c r="B34" s="14" t="s">
        <v>34</v>
      </c>
      <c r="C34" s="14" t="s">
        <v>71</v>
      </c>
      <c r="D34" s="14" t="s">
        <v>4</v>
      </c>
      <c r="E34" s="14"/>
      <c r="F34" s="15">
        <v>64.55</v>
      </c>
    </row>
    <row r="35" spans="1:6" x14ac:dyDescent="0.2">
      <c r="A35" s="14" t="s">
        <v>134</v>
      </c>
      <c r="B35" s="14" t="s">
        <v>135</v>
      </c>
      <c r="C35" s="14" t="s">
        <v>22</v>
      </c>
      <c r="D35" s="14" t="s">
        <v>6</v>
      </c>
      <c r="E35" s="14"/>
      <c r="F35" s="15">
        <v>44.39</v>
      </c>
    </row>
    <row r="36" spans="1:6" x14ac:dyDescent="0.2">
      <c r="A36" s="14" t="s">
        <v>143</v>
      </c>
      <c r="B36" s="14" t="s">
        <v>144</v>
      </c>
      <c r="C36" s="14" t="s">
        <v>71</v>
      </c>
      <c r="D36" s="14" t="s">
        <v>4</v>
      </c>
      <c r="E36" s="14"/>
      <c r="F36" s="15">
        <v>65.14</v>
      </c>
    </row>
    <row r="37" spans="1:6" x14ac:dyDescent="0.2">
      <c r="A37" s="14" t="s">
        <v>110</v>
      </c>
      <c r="B37" s="14" t="s">
        <v>150</v>
      </c>
      <c r="C37" s="14" t="s">
        <v>149</v>
      </c>
      <c r="D37" s="14" t="s">
        <v>5</v>
      </c>
      <c r="E37" s="14"/>
      <c r="F37" s="15">
        <v>18.41</v>
      </c>
    </row>
    <row r="38" spans="1:6" x14ac:dyDescent="0.2">
      <c r="A38" s="14" t="s">
        <v>112</v>
      </c>
      <c r="B38" s="14" t="s">
        <v>113</v>
      </c>
      <c r="C38" s="14" t="s">
        <v>71</v>
      </c>
      <c r="D38" s="14" t="s">
        <v>4</v>
      </c>
      <c r="E38" s="14"/>
      <c r="F38" s="15">
        <v>81.45</v>
      </c>
    </row>
    <row r="39" spans="1:6" x14ac:dyDescent="0.2">
      <c r="A39" s="14" t="s">
        <v>115</v>
      </c>
      <c r="B39" s="14" t="s">
        <v>116</v>
      </c>
      <c r="C39" s="14" t="s">
        <v>71</v>
      </c>
      <c r="D39" s="14" t="s">
        <v>4</v>
      </c>
      <c r="E39" s="14"/>
      <c r="F39" s="15">
        <v>23.06</v>
      </c>
    </row>
    <row r="40" spans="1:6" x14ac:dyDescent="0.2">
      <c r="A40" s="14" t="s">
        <v>67</v>
      </c>
      <c r="B40" s="14" t="s">
        <v>35</v>
      </c>
      <c r="C40" s="14" t="s">
        <v>59</v>
      </c>
      <c r="D40" s="14" t="s">
        <v>59</v>
      </c>
      <c r="E40" s="14"/>
      <c r="F40" s="15">
        <v>74.34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33"/>
    </sheetView>
  </sheetViews>
  <sheetFormatPr baseColWidth="10" defaultRowHeight="12.75" x14ac:dyDescent="0.2"/>
  <cols>
    <col min="2" max="2" width="27.85546875" bestFit="1" customWidth="1"/>
  </cols>
  <sheetData>
    <row r="1" spans="1:6" ht="12.75" customHeight="1" x14ac:dyDescent="0.2">
      <c r="A1" s="12" t="s">
        <v>58</v>
      </c>
      <c r="B1" s="12" t="s">
        <v>15</v>
      </c>
      <c r="C1" s="12" t="s">
        <v>59</v>
      </c>
      <c r="D1" s="12" t="s">
        <v>59</v>
      </c>
      <c r="E1" s="12"/>
      <c r="F1" s="13">
        <v>42.29</v>
      </c>
    </row>
    <row r="2" spans="1:6" ht="12.75" customHeight="1" x14ac:dyDescent="0.2">
      <c r="A2" s="12" t="s">
        <v>61</v>
      </c>
      <c r="B2" s="12" t="s">
        <v>26</v>
      </c>
      <c r="C2" s="12" t="s">
        <v>59</v>
      </c>
      <c r="D2" s="12" t="s">
        <v>59</v>
      </c>
      <c r="E2" s="12"/>
      <c r="F2" s="13">
        <v>19.93</v>
      </c>
    </row>
    <row r="3" spans="1:6" ht="12.75" customHeight="1" x14ac:dyDescent="0.2">
      <c r="A3" s="12" t="s">
        <v>75</v>
      </c>
      <c r="B3" s="12" t="s">
        <v>10</v>
      </c>
      <c r="C3" s="12" t="s">
        <v>57</v>
      </c>
      <c r="D3" s="12" t="s">
        <v>6</v>
      </c>
      <c r="E3" s="12" t="s">
        <v>124</v>
      </c>
      <c r="F3" s="13">
        <v>3.77</v>
      </c>
    </row>
    <row r="4" spans="1:6" ht="12.75" customHeight="1" x14ac:dyDescent="0.2">
      <c r="A4" s="12" t="s">
        <v>76</v>
      </c>
      <c r="B4" s="12" t="s">
        <v>16</v>
      </c>
      <c r="C4" s="12" t="s">
        <v>57</v>
      </c>
      <c r="D4" s="12" t="s">
        <v>5</v>
      </c>
      <c r="E4" s="12" t="s">
        <v>61</v>
      </c>
      <c r="F4" s="13">
        <v>12.84</v>
      </c>
    </row>
    <row r="5" spans="1:6" ht="12.75" customHeight="1" x14ac:dyDescent="0.2">
      <c r="A5" s="12" t="s">
        <v>62</v>
      </c>
      <c r="B5" s="12" t="s">
        <v>29</v>
      </c>
      <c r="C5" s="12" t="s">
        <v>59</v>
      </c>
      <c r="D5" s="12" t="s">
        <v>59</v>
      </c>
      <c r="E5" s="12"/>
      <c r="F5" s="13">
        <v>11.6</v>
      </c>
    </row>
    <row r="6" spans="1:6" ht="12.75" customHeight="1" x14ac:dyDescent="0.2">
      <c r="A6" s="12" t="s">
        <v>77</v>
      </c>
      <c r="B6" s="12" t="s">
        <v>11</v>
      </c>
      <c r="C6" s="12" t="s">
        <v>57</v>
      </c>
      <c r="D6" s="12" t="s">
        <v>6</v>
      </c>
      <c r="E6" s="12" t="s">
        <v>63</v>
      </c>
      <c r="F6" s="13">
        <v>11.59</v>
      </c>
    </row>
    <row r="7" spans="1:6" ht="12.75" customHeight="1" x14ac:dyDescent="0.2">
      <c r="A7" s="12" t="s">
        <v>63</v>
      </c>
      <c r="B7" s="12" t="s">
        <v>30</v>
      </c>
      <c r="C7" s="12" t="s">
        <v>59</v>
      </c>
      <c r="D7" s="12" t="s">
        <v>59</v>
      </c>
      <c r="E7" s="12"/>
      <c r="F7" s="13">
        <v>42.35</v>
      </c>
    </row>
    <row r="8" spans="1:6" ht="12.75" customHeight="1" x14ac:dyDescent="0.2">
      <c r="A8" s="12" t="s">
        <v>125</v>
      </c>
      <c r="B8" s="12" t="s">
        <v>126</v>
      </c>
      <c r="C8" s="12" t="s">
        <v>59</v>
      </c>
      <c r="D8" s="12" t="s">
        <v>59</v>
      </c>
      <c r="E8" s="12"/>
      <c r="F8" s="13">
        <v>7.7</v>
      </c>
    </row>
    <row r="9" spans="1:6" ht="12.75" customHeight="1" x14ac:dyDescent="0.2">
      <c r="A9" s="12" t="s">
        <v>124</v>
      </c>
      <c r="B9" s="12" t="s">
        <v>127</v>
      </c>
      <c r="C9" s="12" t="s">
        <v>59</v>
      </c>
      <c r="D9" s="12" t="s">
        <v>59</v>
      </c>
      <c r="E9" s="12"/>
      <c r="F9" s="13">
        <v>20.53</v>
      </c>
    </row>
    <row r="10" spans="1:6" ht="12.75" customHeight="1" x14ac:dyDescent="0.2">
      <c r="A10" s="12" t="s">
        <v>78</v>
      </c>
      <c r="B10" s="12" t="s">
        <v>17</v>
      </c>
      <c r="C10" s="12" t="s">
        <v>57</v>
      </c>
      <c r="D10" s="12" t="s">
        <v>4</v>
      </c>
      <c r="E10" s="12" t="s">
        <v>58</v>
      </c>
      <c r="F10" s="13">
        <v>9.51</v>
      </c>
    </row>
    <row r="11" spans="1:6" ht="12.75" customHeight="1" x14ac:dyDescent="0.2">
      <c r="A11" s="12" t="s">
        <v>136</v>
      </c>
      <c r="B11" s="12" t="s">
        <v>137</v>
      </c>
      <c r="C11" s="12" t="s">
        <v>59</v>
      </c>
      <c r="D11" s="12" t="s">
        <v>59</v>
      </c>
      <c r="E11" s="12"/>
      <c r="F11" s="13">
        <v>1.8</v>
      </c>
    </row>
    <row r="12" spans="1:6" ht="12.75" customHeight="1" x14ac:dyDescent="0.2">
      <c r="A12" s="12" t="s">
        <v>79</v>
      </c>
      <c r="B12" s="12" t="s">
        <v>31</v>
      </c>
      <c r="C12" s="12" t="s">
        <v>57</v>
      </c>
      <c r="D12" s="12" t="s">
        <v>4</v>
      </c>
      <c r="E12" s="12" t="s">
        <v>62</v>
      </c>
      <c r="F12" s="13">
        <v>14.85</v>
      </c>
    </row>
    <row r="13" spans="1:6" ht="12.75" customHeight="1" x14ac:dyDescent="0.2">
      <c r="A13" s="12" t="s">
        <v>68</v>
      </c>
      <c r="B13" s="12" t="s">
        <v>8</v>
      </c>
      <c r="C13" s="12" t="s">
        <v>22</v>
      </c>
      <c r="D13" s="12" t="s">
        <v>5</v>
      </c>
      <c r="E13" s="12"/>
      <c r="F13" s="13">
        <v>45.8</v>
      </c>
    </row>
    <row r="14" spans="1:6" ht="12.75" customHeight="1" x14ac:dyDescent="0.2">
      <c r="A14" s="12" t="s">
        <v>119</v>
      </c>
      <c r="B14" s="12" t="s">
        <v>117</v>
      </c>
      <c r="C14" s="12" t="s">
        <v>22</v>
      </c>
      <c r="D14" s="12" t="s">
        <v>5</v>
      </c>
      <c r="E14" s="12"/>
      <c r="F14" s="13">
        <v>38.4</v>
      </c>
    </row>
    <row r="15" spans="1:6" ht="12.75" customHeight="1" x14ac:dyDescent="0.2">
      <c r="A15" s="12" t="s">
        <v>120</v>
      </c>
      <c r="B15" s="12" t="s">
        <v>118</v>
      </c>
      <c r="C15" s="12" t="s">
        <v>22</v>
      </c>
      <c r="D15" s="12" t="s">
        <v>5</v>
      </c>
      <c r="E15" s="12"/>
      <c r="F15" s="13">
        <v>40.9</v>
      </c>
    </row>
    <row r="16" spans="1:6" ht="12.75" customHeight="1" x14ac:dyDescent="0.2">
      <c r="A16" s="12" t="s">
        <v>80</v>
      </c>
      <c r="B16" s="12" t="s">
        <v>18</v>
      </c>
      <c r="C16" s="12" t="s">
        <v>57</v>
      </c>
      <c r="D16" s="12" t="s">
        <v>5</v>
      </c>
      <c r="E16" s="12" t="s">
        <v>125</v>
      </c>
      <c r="F16" s="13">
        <v>2</v>
      </c>
    </row>
    <row r="17" spans="1:6" ht="12.75" customHeight="1" x14ac:dyDescent="0.2">
      <c r="A17" s="12" t="s">
        <v>128</v>
      </c>
      <c r="B17" s="12" t="s">
        <v>129</v>
      </c>
      <c r="C17" s="12" t="s">
        <v>71</v>
      </c>
      <c r="D17" s="12" t="s">
        <v>4</v>
      </c>
      <c r="E17" s="12"/>
      <c r="F17" s="13">
        <v>9</v>
      </c>
    </row>
    <row r="18" spans="1:6" ht="12.75" customHeight="1" x14ac:dyDescent="0.2">
      <c r="A18" s="12" t="s">
        <v>130</v>
      </c>
      <c r="B18" s="12" t="s">
        <v>131</v>
      </c>
      <c r="C18" s="12" t="s">
        <v>71</v>
      </c>
      <c r="D18" s="12" t="s">
        <v>5</v>
      </c>
      <c r="E18" s="12"/>
      <c r="F18" s="13">
        <v>6</v>
      </c>
    </row>
    <row r="19" spans="1:6" ht="12.75" customHeight="1" x14ac:dyDescent="0.2">
      <c r="A19" s="12" t="s">
        <v>81</v>
      </c>
      <c r="B19" s="12" t="s">
        <v>32</v>
      </c>
      <c r="C19" s="12" t="s">
        <v>57</v>
      </c>
      <c r="D19" s="12" t="s">
        <v>6</v>
      </c>
      <c r="E19" s="12" t="s">
        <v>66</v>
      </c>
      <c r="F19" s="13">
        <v>55.22</v>
      </c>
    </row>
    <row r="20" spans="1:6" ht="12.75" customHeight="1" x14ac:dyDescent="0.2">
      <c r="A20" s="12" t="s">
        <v>132</v>
      </c>
      <c r="B20" s="12" t="s">
        <v>133</v>
      </c>
      <c r="C20" s="12" t="s">
        <v>22</v>
      </c>
      <c r="D20" s="12" t="s">
        <v>6</v>
      </c>
      <c r="E20" s="12"/>
      <c r="F20" s="13">
        <v>12.1</v>
      </c>
    </row>
    <row r="21" spans="1:6" ht="12.75" customHeight="1" x14ac:dyDescent="0.2">
      <c r="A21" s="12" t="s">
        <v>121</v>
      </c>
      <c r="B21" s="12" t="s">
        <v>122</v>
      </c>
      <c r="C21" s="12" t="s">
        <v>71</v>
      </c>
      <c r="D21" s="12" t="s">
        <v>5</v>
      </c>
      <c r="E21" s="12"/>
      <c r="F21" s="13">
        <v>6</v>
      </c>
    </row>
    <row r="22" spans="1:6" ht="12.75" customHeight="1" x14ac:dyDescent="0.2">
      <c r="A22" s="12" t="s">
        <v>82</v>
      </c>
      <c r="B22" s="12" t="s">
        <v>9</v>
      </c>
      <c r="C22" s="12" t="s">
        <v>57</v>
      </c>
      <c r="D22" s="12" t="s">
        <v>6</v>
      </c>
      <c r="E22" s="12" t="s">
        <v>67</v>
      </c>
      <c r="F22" s="13">
        <v>13.48</v>
      </c>
    </row>
    <row r="23" spans="1:6" ht="12.75" customHeight="1" x14ac:dyDescent="0.2">
      <c r="A23" s="12" t="s">
        <v>114</v>
      </c>
      <c r="B23" s="12" t="s">
        <v>123</v>
      </c>
      <c r="C23" s="12" t="s">
        <v>71</v>
      </c>
      <c r="D23" s="12" t="s">
        <v>5</v>
      </c>
      <c r="E23" s="12"/>
      <c r="F23" s="13">
        <v>6.8</v>
      </c>
    </row>
    <row r="24" spans="1:6" ht="12.75" customHeight="1" x14ac:dyDescent="0.2">
      <c r="A24" s="12" t="s">
        <v>88</v>
      </c>
      <c r="B24" s="12" t="s">
        <v>89</v>
      </c>
      <c r="C24" s="12" t="s">
        <v>71</v>
      </c>
      <c r="D24" s="12" t="s">
        <v>4</v>
      </c>
      <c r="E24" s="12"/>
      <c r="F24" s="13">
        <v>1</v>
      </c>
    </row>
    <row r="25" spans="1:6" ht="12.75" customHeight="1" x14ac:dyDescent="0.2">
      <c r="A25" s="12" t="s">
        <v>90</v>
      </c>
      <c r="B25" s="12" t="s">
        <v>91</v>
      </c>
      <c r="C25" s="12" t="s">
        <v>71</v>
      </c>
      <c r="D25" s="12" t="s">
        <v>5</v>
      </c>
      <c r="E25" s="12"/>
      <c r="F25" s="13">
        <v>11.57</v>
      </c>
    </row>
    <row r="26" spans="1:6" ht="12.75" customHeight="1" x14ac:dyDescent="0.2">
      <c r="A26" s="12" t="s">
        <v>70</v>
      </c>
      <c r="B26" s="12" t="s">
        <v>24</v>
      </c>
      <c r="C26" s="12" t="s">
        <v>71</v>
      </c>
      <c r="D26" s="12" t="s">
        <v>4</v>
      </c>
      <c r="E26" s="12"/>
      <c r="F26" s="13">
        <v>3.1</v>
      </c>
    </row>
    <row r="27" spans="1:6" ht="12.75" customHeight="1" x14ac:dyDescent="0.2">
      <c r="A27" s="12" t="s">
        <v>72</v>
      </c>
      <c r="B27" s="12" t="s">
        <v>84</v>
      </c>
      <c r="C27" s="12" t="s">
        <v>71</v>
      </c>
      <c r="D27" s="12" t="s">
        <v>4</v>
      </c>
      <c r="E27" s="12"/>
      <c r="F27" s="13">
        <v>11.9</v>
      </c>
    </row>
    <row r="28" spans="1:6" ht="12.75" customHeight="1" x14ac:dyDescent="0.2">
      <c r="A28" s="12" t="s">
        <v>65</v>
      </c>
      <c r="B28" s="12" t="s">
        <v>19</v>
      </c>
      <c r="C28" s="12" t="s">
        <v>57</v>
      </c>
      <c r="D28" s="12" t="s">
        <v>6</v>
      </c>
      <c r="E28" s="12" t="s">
        <v>138</v>
      </c>
      <c r="F28" s="13">
        <v>9.82</v>
      </c>
    </row>
    <row r="29" spans="1:6" ht="12.75" customHeight="1" x14ac:dyDescent="0.2">
      <c r="A29" s="12" t="s">
        <v>73</v>
      </c>
      <c r="B29" s="12" t="s">
        <v>34</v>
      </c>
      <c r="C29" s="12" t="s">
        <v>71</v>
      </c>
      <c r="D29" s="12" t="s">
        <v>4</v>
      </c>
      <c r="E29" s="12"/>
      <c r="F29" s="13">
        <v>9.3000000000000007</v>
      </c>
    </row>
    <row r="30" spans="1:6" ht="12.75" customHeight="1" x14ac:dyDescent="0.2">
      <c r="A30" s="12" t="s">
        <v>134</v>
      </c>
      <c r="B30" s="12" t="s">
        <v>135</v>
      </c>
      <c r="C30" s="12" t="s">
        <v>22</v>
      </c>
      <c r="D30" s="12" t="s">
        <v>6</v>
      </c>
      <c r="E30" s="12"/>
      <c r="F30" s="13">
        <v>7.3</v>
      </c>
    </row>
    <row r="31" spans="1:6" ht="12.75" customHeight="1" x14ac:dyDescent="0.2">
      <c r="A31" s="12" t="s">
        <v>112</v>
      </c>
      <c r="B31" s="12" t="s">
        <v>113</v>
      </c>
      <c r="C31" s="12" t="s">
        <v>71</v>
      </c>
      <c r="D31" s="12" t="s">
        <v>4</v>
      </c>
      <c r="E31" s="12"/>
      <c r="F31" s="13">
        <v>2</v>
      </c>
    </row>
    <row r="32" spans="1:6" ht="12.75" customHeight="1" x14ac:dyDescent="0.2">
      <c r="A32" s="12" t="s">
        <v>115</v>
      </c>
      <c r="B32" s="12" t="s">
        <v>116</v>
      </c>
      <c r="C32" s="12" t="s">
        <v>71</v>
      </c>
      <c r="D32" s="12" t="s">
        <v>4</v>
      </c>
      <c r="E32" s="12"/>
      <c r="F32" s="13">
        <v>3</v>
      </c>
    </row>
    <row r="33" spans="1:6" ht="12.75" customHeight="1" x14ac:dyDescent="0.2">
      <c r="A33" s="12" t="s">
        <v>67</v>
      </c>
      <c r="B33" s="12" t="s">
        <v>35</v>
      </c>
      <c r="C33" s="12" t="s">
        <v>59</v>
      </c>
      <c r="D33" s="12" t="s">
        <v>59</v>
      </c>
      <c r="E33" s="12"/>
      <c r="F33" s="13">
        <v>37.29</v>
      </c>
    </row>
    <row r="34" spans="1:6" x14ac:dyDescent="0.2">
      <c r="A34" s="18" t="s">
        <v>105</v>
      </c>
      <c r="B34" s="18"/>
      <c r="C34" s="18"/>
      <c r="D34" s="18"/>
      <c r="E34" s="18"/>
      <c r="F34" s="13">
        <v>530.74</v>
      </c>
    </row>
  </sheetData>
  <mergeCells count="1"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2016-04-13T19:38:18Z</cp:lastPrinted>
  <dcterms:created xsi:type="dcterms:W3CDTF">2008-02-06T15:11:01Z</dcterms:created>
  <dcterms:modified xsi:type="dcterms:W3CDTF">2016-04-13T19:39:32Z</dcterms:modified>
</cp:coreProperties>
</file>