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3" r:id="rId5"/>
    <sheet name="Hoja2" sheetId="25" r:id="rId6"/>
  </sheets>
  <definedNames>
    <definedName name="_xlnm._FilterDatabase" localSheetId="3" hidden="1">'hora operarios'!#REF!</definedName>
    <definedName name="_xlnm.Print_Area" localSheetId="4">Hoja1!$A$1:$S$38</definedName>
    <definedName name="_xlnm.Print_Area" localSheetId="3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F8" i="14" l="1"/>
  <c r="S17" i="23" l="1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Q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M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/>
  <c r="Q73" i="20" s="1"/>
  <c r="A72" i="20"/>
  <c r="G72" i="20"/>
  <c r="F72" i="20" s="1"/>
  <c r="Q72" i="20" s="1"/>
  <c r="A71" i="20"/>
  <c r="A70" i="20"/>
  <c r="G70" i="20"/>
  <c r="F70" i="20" s="1"/>
  <c r="M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P66" i="20" s="1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A58" i="20"/>
  <c r="B58" i="20"/>
  <c r="A57" i="20"/>
  <c r="G57" i="20"/>
  <c r="F57" i="20" s="1"/>
  <c r="A56" i="20"/>
  <c r="A55" i="20"/>
  <c r="G55" i="20"/>
  <c r="F55" i="20"/>
  <c r="Q55" i="20"/>
  <c r="A54" i="20"/>
  <c r="G54" i="20"/>
  <c r="F54" i="20"/>
  <c r="Q54" i="20" s="1"/>
  <c r="M54" i="20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A38" i="20"/>
  <c r="G38" i="20" s="1"/>
  <c r="F38" i="20" s="1"/>
  <c r="D38" i="20"/>
  <c r="A37" i="20"/>
  <c r="A36" i="20"/>
  <c r="B36" i="20"/>
  <c r="A35" i="20"/>
  <c r="A34" i="20"/>
  <c r="A33" i="20"/>
  <c r="G33" i="20" s="1"/>
  <c r="F33" i="20" s="1"/>
  <c r="A32" i="20"/>
  <c r="A31" i="20"/>
  <c r="A30" i="20"/>
  <c r="E30" i="20"/>
  <c r="G30" i="20"/>
  <c r="F30" i="20" s="1"/>
  <c r="M30" i="20" s="1"/>
  <c r="A29" i="20"/>
  <c r="C29" i="20" s="1"/>
  <c r="A28" i="20"/>
  <c r="A27" i="20"/>
  <c r="E27" i="20" s="1"/>
  <c r="A26" i="20"/>
  <c r="B26" i="20" s="1"/>
  <c r="A25" i="20"/>
  <c r="G25" i="20" s="1"/>
  <c r="F25" i="20" s="1"/>
  <c r="A24" i="20"/>
  <c r="A23" i="20"/>
  <c r="E23" i="20" s="1"/>
  <c r="A22" i="20"/>
  <c r="A21" i="20"/>
  <c r="D21" i="20" s="1"/>
  <c r="A20" i="20"/>
  <c r="A19" i="20"/>
  <c r="A18" i="20"/>
  <c r="A17" i="20"/>
  <c r="A16" i="20"/>
  <c r="D16" i="20"/>
  <c r="A15" i="20"/>
  <c r="E15" i="20" s="1"/>
  <c r="O15" i="20" s="1"/>
  <c r="A14" i="20"/>
  <c r="C14" i="20" s="1"/>
  <c r="A13" i="20"/>
  <c r="A12" i="20"/>
  <c r="E12" i="20" s="1"/>
  <c r="O12" i="20" s="1"/>
  <c r="A11" i="20"/>
  <c r="A10" i="20"/>
  <c r="E10" i="20" s="1"/>
  <c r="A9" i="20"/>
  <c r="A8" i="20"/>
  <c r="D8" i="20" s="1"/>
  <c r="A7" i="20"/>
  <c r="A6" i="20"/>
  <c r="D6" i="20" s="1"/>
  <c r="A5" i="20"/>
  <c r="A4" i="20"/>
  <c r="A3" i="20"/>
  <c r="D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8" i="20"/>
  <c r="B30" i="20"/>
  <c r="E100" i="20"/>
  <c r="E99" i="20"/>
  <c r="E96" i="20"/>
  <c r="O96" i="20" s="1"/>
  <c r="E95" i="20"/>
  <c r="E91" i="20"/>
  <c r="E89" i="20"/>
  <c r="E88" i="20"/>
  <c r="E87" i="20"/>
  <c r="E84" i="20"/>
  <c r="E78" i="20"/>
  <c r="O78" i="20" s="1"/>
  <c r="E76" i="20"/>
  <c r="E73" i="20"/>
  <c r="E72" i="20"/>
  <c r="E70" i="20"/>
  <c r="E68" i="20"/>
  <c r="E67" i="20"/>
  <c r="E61" i="20"/>
  <c r="E58" i="20"/>
  <c r="O58" i="20" s="1"/>
  <c r="E57" i="20"/>
  <c r="E55" i="20"/>
  <c r="E54" i="20"/>
  <c r="E53" i="20"/>
  <c r="O53" i="20" s="1"/>
  <c r="E52" i="20"/>
  <c r="P52" i="20" s="1"/>
  <c r="E50" i="20"/>
  <c r="E49" i="20"/>
  <c r="E46" i="20"/>
  <c r="O46" i="20" s="1"/>
  <c r="E44" i="20"/>
  <c r="E43" i="20"/>
  <c r="E42" i="20"/>
  <c r="E41" i="20"/>
  <c r="E38" i="20"/>
  <c r="O38" i="20" s="1"/>
  <c r="E36" i="20"/>
  <c r="O36" i="20" s="1"/>
  <c r="E35" i="20"/>
  <c r="D100" i="20"/>
  <c r="D99" i="20"/>
  <c r="D96" i="20"/>
  <c r="D95" i="20"/>
  <c r="D92" i="20"/>
  <c r="D91" i="20"/>
  <c r="D89" i="20"/>
  <c r="D88" i="20"/>
  <c r="H88" i="20" s="1"/>
  <c r="I88" i="20" s="1"/>
  <c r="D87" i="20"/>
  <c r="D85" i="20"/>
  <c r="D84" i="20"/>
  <c r="D77" i="20"/>
  <c r="D76" i="20"/>
  <c r="D73" i="20"/>
  <c r="H73" i="20" s="1"/>
  <c r="I73" i="20" s="1"/>
  <c r="D72" i="20"/>
  <c r="D68" i="20"/>
  <c r="D65" i="20"/>
  <c r="D63" i="20"/>
  <c r="H63" i="20" s="1"/>
  <c r="D57" i="20"/>
  <c r="D56" i="20"/>
  <c r="D55" i="20"/>
  <c r="D49" i="20"/>
  <c r="D45" i="20"/>
  <c r="D44" i="20"/>
  <c r="D43" i="20"/>
  <c r="H43" i="20" s="1"/>
  <c r="I43" i="20" s="1"/>
  <c r="N43" i="20" s="1"/>
  <c r="D41" i="20"/>
  <c r="D40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B44" i="20"/>
  <c r="B60" i="20"/>
  <c r="D66" i="20"/>
  <c r="D82" i="20"/>
  <c r="H82" i="20" s="1"/>
  <c r="I82" i="20" s="1"/>
  <c r="G56" i="20"/>
  <c r="F56" i="20" s="1"/>
  <c r="G86" i="20"/>
  <c r="F86" i="20"/>
  <c r="Q86" i="20" s="1"/>
  <c r="G90" i="20"/>
  <c r="F90" i="20" s="1"/>
  <c r="Q90" i="20" s="1"/>
  <c r="D42" i="20"/>
  <c r="D50" i="20"/>
  <c r="D58" i="20"/>
  <c r="H58" i="20" s="1"/>
  <c r="I58" i="20" s="1"/>
  <c r="D70" i="20"/>
  <c r="H70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O92" i="20" s="1"/>
  <c r="E97" i="20"/>
  <c r="B45" i="20"/>
  <c r="O45" i="20" s="1"/>
  <c r="B53" i="20"/>
  <c r="B94" i="20"/>
  <c r="D46" i="20"/>
  <c r="D78" i="20"/>
  <c r="H78" i="20" s="1"/>
  <c r="I78" i="20" s="1"/>
  <c r="B79" i="20"/>
  <c r="C92" i="20"/>
  <c r="D75" i="20"/>
  <c r="H75" i="20" s="1"/>
  <c r="I75" i="20" s="1"/>
  <c r="E51" i="20"/>
  <c r="E65" i="20"/>
  <c r="E94" i="20"/>
  <c r="O94" i="20" s="1"/>
  <c r="B65" i="20"/>
  <c r="O65" i="20" s="1"/>
  <c r="B82" i="20"/>
  <c r="D94" i="20"/>
  <c r="B87" i="20"/>
  <c r="C79" i="20"/>
  <c r="B59" i="20"/>
  <c r="B51" i="20"/>
  <c r="C40" i="20"/>
  <c r="C45" i="20"/>
  <c r="C94" i="20"/>
  <c r="D51" i="20"/>
  <c r="D97" i="20"/>
  <c r="E40" i="20"/>
  <c r="P40" i="20" s="1"/>
  <c r="E47" i="20"/>
  <c r="E59" i="20"/>
  <c r="E75" i="20"/>
  <c r="E79" i="20"/>
  <c r="B57" i="20"/>
  <c r="O57" i="20" s="1"/>
  <c r="B77" i="20"/>
  <c r="B97" i="20"/>
  <c r="G62" i="20"/>
  <c r="F62" i="20" s="1"/>
  <c r="M62" i="20" s="1"/>
  <c r="B62" i="20"/>
  <c r="C62" i="20"/>
  <c r="D62" i="20"/>
  <c r="H62" i="20" s="1"/>
  <c r="I62" i="20" s="1"/>
  <c r="E62" i="20"/>
  <c r="G63" i="20"/>
  <c r="F63" i="20" s="1"/>
  <c r="B63" i="20"/>
  <c r="E63" i="20"/>
  <c r="O63" i="20" s="1"/>
  <c r="D80" i="20"/>
  <c r="H80" i="20" s="1"/>
  <c r="G83" i="20"/>
  <c r="F83" i="20" s="1"/>
  <c r="M83" i="20" s="1"/>
  <c r="E83" i="20"/>
  <c r="D83" i="20"/>
  <c r="H83" i="20" s="1"/>
  <c r="I83" i="20" s="1"/>
  <c r="N83" i="20" s="1"/>
  <c r="C83" i="20"/>
  <c r="G98" i="20"/>
  <c r="F98" i="20" s="1"/>
  <c r="E98" i="20"/>
  <c r="D98" i="20"/>
  <c r="H98" i="20" s="1"/>
  <c r="I98" i="20" s="1"/>
  <c r="B98" i="20"/>
  <c r="C98" i="20"/>
  <c r="G64" i="20"/>
  <c r="F64" i="20" s="1"/>
  <c r="Q64" i="20" s="1"/>
  <c r="E64" i="20"/>
  <c r="O64" i="20" s="1"/>
  <c r="D64" i="20"/>
  <c r="H64" i="20" s="1"/>
  <c r="G81" i="20"/>
  <c r="F81" i="20" s="1"/>
  <c r="M81" i="20" s="1"/>
  <c r="D81" i="20"/>
  <c r="B81" i="20"/>
  <c r="E81" i="20"/>
  <c r="P81" i="20" s="1"/>
  <c r="C81" i="20"/>
  <c r="D86" i="20"/>
  <c r="E86" i="20"/>
  <c r="B86" i="20"/>
  <c r="C86" i="20"/>
  <c r="B42" i="20"/>
  <c r="G48" i="20"/>
  <c r="F48" i="20" s="1"/>
  <c r="E48" i="20"/>
  <c r="O48" i="20" s="1"/>
  <c r="D48" i="20"/>
  <c r="G61" i="20"/>
  <c r="F61" i="20" s="1"/>
  <c r="D61" i="20"/>
  <c r="B61" i="20"/>
  <c r="C61" i="20"/>
  <c r="G69" i="20"/>
  <c r="F69" i="20"/>
  <c r="Q69" i="20" s="1"/>
  <c r="E69" i="20"/>
  <c r="O69" i="20" s="1"/>
  <c r="D69" i="20"/>
  <c r="G93" i="20"/>
  <c r="F93" i="20"/>
  <c r="D93" i="20"/>
  <c r="B93" i="20"/>
  <c r="E93" i="20"/>
  <c r="C93" i="20"/>
  <c r="G36" i="20"/>
  <c r="F36" i="20" s="1"/>
  <c r="C42" i="20"/>
  <c r="G42" i="20"/>
  <c r="F42" i="20"/>
  <c r="Q42" i="20" s="1"/>
  <c r="G60" i="20"/>
  <c r="F60" i="20" s="1"/>
  <c r="M60" i="20" s="1"/>
  <c r="D60" i="20"/>
  <c r="C60" i="20"/>
  <c r="E60" i="20"/>
  <c r="G71" i="20"/>
  <c r="F71" i="20" s="1"/>
  <c r="M71" i="20" s="1"/>
  <c r="E71" i="20"/>
  <c r="C71" i="20"/>
  <c r="D71" i="20"/>
  <c r="H71" i="20" s="1"/>
  <c r="I71" i="20" s="1"/>
  <c r="C35" i="20"/>
  <c r="G35" i="20"/>
  <c r="F35" i="20" s="1"/>
  <c r="B35" i="20"/>
  <c r="B40" i="20"/>
  <c r="G40" i="20"/>
  <c r="F40" i="20" s="1"/>
  <c r="M40" i="20" s="1"/>
  <c r="G47" i="20"/>
  <c r="F47" i="20" s="1"/>
  <c r="B47" i="20"/>
  <c r="D47" i="20"/>
  <c r="C47" i="20"/>
  <c r="G52" i="20"/>
  <c r="F52" i="20" s="1"/>
  <c r="M52" i="20" s="1"/>
  <c r="B52" i="20"/>
  <c r="D52" i="20"/>
  <c r="H52" i="20" s="1"/>
  <c r="B56" i="20"/>
  <c r="C56" i="20"/>
  <c r="E56" i="20"/>
  <c r="D74" i="20"/>
  <c r="B74" i="20"/>
  <c r="C74" i="20"/>
  <c r="G74" i="20"/>
  <c r="F74" i="20" s="1"/>
  <c r="E74" i="20"/>
  <c r="O74" i="20" s="1"/>
  <c r="E80" i="20"/>
  <c r="B78" i="20"/>
  <c r="D30" i="20"/>
  <c r="G45" i="20"/>
  <c r="F45" i="20" s="1"/>
  <c r="M45" i="20" s="1"/>
  <c r="P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O90" i="20" s="1"/>
  <c r="D33" i="20"/>
  <c r="G34" i="20"/>
  <c r="F34" i="20" s="1"/>
  <c r="G16" i="20"/>
  <c r="F16" i="20" s="1"/>
  <c r="G28" i="20"/>
  <c r="F28" i="20" s="1"/>
  <c r="C28" i="20"/>
  <c r="C33" i="20"/>
  <c r="D15" i="20"/>
  <c r="H15" i="20" s="1"/>
  <c r="I15" i="20" s="1"/>
  <c r="B28" i="20"/>
  <c r="D34" i="20"/>
  <c r="B34" i="20"/>
  <c r="C34" i="20"/>
  <c r="E34" i="20"/>
  <c r="B12" i="20"/>
  <c r="C25" i="20"/>
  <c r="E28" i="20"/>
  <c r="D28" i="20"/>
  <c r="M72" i="20"/>
  <c r="M86" i="20"/>
  <c r="M55" i="20"/>
  <c r="P55" i="20" s="1"/>
  <c r="E16" i="20"/>
  <c r="C16" i="20"/>
  <c r="B16" i="20"/>
  <c r="G23" i="20"/>
  <c r="F23" i="20" s="1"/>
  <c r="C13" i="20"/>
  <c r="G13" i="20"/>
  <c r="F13" i="20" s="1"/>
  <c r="E13" i="20"/>
  <c r="D13" i="20"/>
  <c r="B13" i="20"/>
  <c r="G20" i="20"/>
  <c r="F20" i="20" s="1"/>
  <c r="M20" i="20" s="1"/>
  <c r="D20" i="20"/>
  <c r="C20" i="20"/>
  <c r="E20" i="20"/>
  <c r="B20" i="20"/>
  <c r="C24" i="20"/>
  <c r="B24" i="20"/>
  <c r="E24" i="20"/>
  <c r="O24" i="20" s="1"/>
  <c r="D24" i="20"/>
  <c r="G24" i="20"/>
  <c r="F24" i="20" s="1"/>
  <c r="Q24" i="20" s="1"/>
  <c r="Q43" i="20"/>
  <c r="M67" i="20"/>
  <c r="P67" i="20" s="1"/>
  <c r="Q67" i="20"/>
  <c r="Q81" i="20"/>
  <c r="C3" i="20"/>
  <c r="B15" i="20"/>
  <c r="G15" i="20"/>
  <c r="F15" i="20" s="1"/>
  <c r="C22" i="20"/>
  <c r="O34" i="20"/>
  <c r="G5" i="20"/>
  <c r="F5" i="20" s="1"/>
  <c r="B5" i="20"/>
  <c r="E19" i="20"/>
  <c r="D19" i="20"/>
  <c r="M80" i="20"/>
  <c r="O66" i="20"/>
  <c r="Q53" i="20"/>
  <c r="O35" i="20"/>
  <c r="Q71" i="20"/>
  <c r="P94" i="20"/>
  <c r="Q83" i="20"/>
  <c r="Q77" i="20"/>
  <c r="P72" i="20"/>
  <c r="O76" i="20"/>
  <c r="O59" i="20"/>
  <c r="M97" i="20"/>
  <c r="M24" i="20"/>
  <c r="H89" i="20"/>
  <c r="I89" i="20" s="1"/>
  <c r="H51" i="20"/>
  <c r="I51" i="20" s="1"/>
  <c r="N51" i="20" s="1"/>
  <c r="D4" i="20"/>
  <c r="B4" i="20"/>
  <c r="H45" i="20"/>
  <c r="I45" i="20" s="1"/>
  <c r="N45" i="20" s="1"/>
  <c r="C4" i="20"/>
  <c r="E11" i="20"/>
  <c r="E14" i="20"/>
  <c r="Q51" i="20"/>
  <c r="M64" i="20"/>
  <c r="O49" i="20"/>
  <c r="Q52" i="20"/>
  <c r="Q98" i="20"/>
  <c r="M98" i="20"/>
  <c r="O68" i="20"/>
  <c r="C23" i="20"/>
  <c r="B27" i="20"/>
  <c r="P70" i="20"/>
  <c r="H99" i="20"/>
  <c r="Q56" i="20" l="1"/>
  <c r="M56" i="20"/>
  <c r="P56" i="20" s="1"/>
  <c r="Q76" i="20"/>
  <c r="M76" i="20"/>
  <c r="P76" i="20" s="1"/>
  <c r="N62" i="20"/>
  <c r="I64" i="20"/>
  <c r="I80" i="20"/>
  <c r="N80" i="20" s="1"/>
  <c r="P62" i="20"/>
  <c r="I63" i="20"/>
  <c r="N73" i="20"/>
  <c r="S73" i="20" s="1"/>
  <c r="O73" i="20"/>
  <c r="H21" i="20"/>
  <c r="Q70" i="20"/>
  <c r="H28" i="20"/>
  <c r="I28" i="20" s="1"/>
  <c r="H50" i="20"/>
  <c r="I50" i="20" s="1"/>
  <c r="P20" i="20"/>
  <c r="O13" i="20"/>
  <c r="O83" i="20"/>
  <c r="H36" i="20"/>
  <c r="I36" i="20" s="1"/>
  <c r="O89" i="20"/>
  <c r="I99" i="20"/>
  <c r="O41" i="20"/>
  <c r="P92" i="20"/>
  <c r="D23" i="20"/>
  <c r="H23" i="20" s="1"/>
  <c r="I23" i="20" s="1"/>
  <c r="N23" i="20" s="1"/>
  <c r="S23" i="20" s="1"/>
  <c r="P98" i="20"/>
  <c r="G21" i="20"/>
  <c r="F21" i="20" s="1"/>
  <c r="Q21" i="20" s="1"/>
  <c r="Q82" i="20"/>
  <c r="G26" i="20"/>
  <c r="F26" i="20" s="1"/>
  <c r="Q26" i="20" s="1"/>
  <c r="M69" i="20"/>
  <c r="P69" i="20" s="1"/>
  <c r="P97" i="20"/>
  <c r="M96" i="20"/>
  <c r="M85" i="20"/>
  <c r="P85" i="20" s="1"/>
  <c r="Q100" i="20"/>
  <c r="G14" i="20"/>
  <c r="F14" i="20" s="1"/>
  <c r="Q14" i="20" s="1"/>
  <c r="M73" i="20"/>
  <c r="P73" i="20" s="1"/>
  <c r="B33" i="20"/>
  <c r="H59" i="20"/>
  <c r="I59" i="20" s="1"/>
  <c r="H42" i="20"/>
  <c r="I42" i="20" s="1"/>
  <c r="O55" i="20"/>
  <c r="O54" i="20"/>
  <c r="M13" i="20"/>
  <c r="P13" i="20" s="1"/>
  <c r="Q13" i="20"/>
  <c r="N71" i="20"/>
  <c r="O82" i="20"/>
  <c r="I52" i="20"/>
  <c r="N52" i="20" s="1"/>
  <c r="S52" i="20" s="1"/>
  <c r="D10" i="20"/>
  <c r="B10" i="20"/>
  <c r="O10" i="20" s="1"/>
  <c r="B17" i="20"/>
  <c r="G17" i="20"/>
  <c r="F17" i="20" s="1"/>
  <c r="M17" i="20" s="1"/>
  <c r="P17" i="20" s="1"/>
  <c r="D31" i="20"/>
  <c r="H31" i="20" s="1"/>
  <c r="B31" i="20"/>
  <c r="O31" i="20" s="1"/>
  <c r="B37" i="20"/>
  <c r="E37" i="20"/>
  <c r="C37" i="20"/>
  <c r="D37" i="20"/>
  <c r="H37" i="20" s="1"/>
  <c r="D39" i="20"/>
  <c r="E39" i="20"/>
  <c r="O39" i="20" s="1"/>
  <c r="P51" i="20"/>
  <c r="S51" i="20" s="1"/>
  <c r="M88" i="20"/>
  <c r="P88" i="20" s="1"/>
  <c r="Q88" i="20"/>
  <c r="H90" i="20"/>
  <c r="I90" i="20" s="1"/>
  <c r="E17" i="20"/>
  <c r="O17" i="20" s="1"/>
  <c r="H100" i="20"/>
  <c r="I100" i="20" s="1"/>
  <c r="N100" i="20" s="1"/>
  <c r="H69" i="20"/>
  <c r="I69" i="20" s="1"/>
  <c r="B14" i="20"/>
  <c r="O14" i="20" s="1"/>
  <c r="H65" i="20"/>
  <c r="I65" i="20" s="1"/>
  <c r="H72" i="20"/>
  <c r="I72" i="20" s="1"/>
  <c r="N72" i="20" s="1"/>
  <c r="S72" i="20" s="1"/>
  <c r="H4" i="20"/>
  <c r="H67" i="20"/>
  <c r="I67" i="20" s="1"/>
  <c r="N67" i="20" s="1"/>
  <c r="S67" i="20" s="1"/>
  <c r="H96" i="20"/>
  <c r="I96" i="20" s="1"/>
  <c r="N96" i="20" s="1"/>
  <c r="Q92" i="20"/>
  <c r="G29" i="20"/>
  <c r="F29" i="20" s="1"/>
  <c r="H3" i="20"/>
  <c r="Q62" i="20"/>
  <c r="C10" i="20"/>
  <c r="G6" i="20"/>
  <c r="F6" i="20" s="1"/>
  <c r="D25" i="20"/>
  <c r="H25" i="20" s="1"/>
  <c r="H74" i="20"/>
  <c r="I74" i="20" s="1"/>
  <c r="H47" i="20"/>
  <c r="I47" i="20" s="1"/>
  <c r="N47" i="20" s="1"/>
  <c r="P60" i="20"/>
  <c r="Q93" i="20"/>
  <c r="M93" i="20"/>
  <c r="P93" i="20" s="1"/>
  <c r="M48" i="20"/>
  <c r="P48" i="20" s="1"/>
  <c r="Q48" i="20"/>
  <c r="O86" i="20"/>
  <c r="P79" i="20"/>
  <c r="O40" i="20"/>
  <c r="H53" i="20"/>
  <c r="H40" i="20"/>
  <c r="I40" i="20" s="1"/>
  <c r="N40" i="20" s="1"/>
  <c r="S40" i="20" s="1"/>
  <c r="O70" i="20"/>
  <c r="I70" i="20"/>
  <c r="B39" i="20"/>
  <c r="H54" i="20"/>
  <c r="I54" i="20" s="1"/>
  <c r="N54" i="20" s="1"/>
  <c r="D11" i="20"/>
  <c r="G11" i="20"/>
  <c r="F11" i="20" s="1"/>
  <c r="Q11" i="20" s="1"/>
  <c r="G18" i="20"/>
  <c r="F18" i="20" s="1"/>
  <c r="E18" i="20"/>
  <c r="O18" i="20" s="1"/>
  <c r="B18" i="20"/>
  <c r="G22" i="20"/>
  <c r="F22" i="20" s="1"/>
  <c r="E22" i="20"/>
  <c r="B32" i="20"/>
  <c r="G32" i="20"/>
  <c r="F32" i="20" s="1"/>
  <c r="H79" i="20"/>
  <c r="I79" i="20" s="1"/>
  <c r="N79" i="20" s="1"/>
  <c r="H77" i="20"/>
  <c r="I77" i="20" s="1"/>
  <c r="N77" i="20" s="1"/>
  <c r="C21" i="20"/>
  <c r="D17" i="20"/>
  <c r="P64" i="20"/>
  <c r="E26" i="20"/>
  <c r="O26" i="20" s="1"/>
  <c r="D14" i="20"/>
  <c r="B11" i="20"/>
  <c r="O11" i="20" s="1"/>
  <c r="H56" i="20"/>
  <c r="I56" i="20" s="1"/>
  <c r="P24" i="20"/>
  <c r="H76" i="20"/>
  <c r="I76" i="20" s="1"/>
  <c r="Q30" i="20"/>
  <c r="Q79" i="20"/>
  <c r="D22" i="20"/>
  <c r="H22" i="20" s="1"/>
  <c r="I22" i="20" s="1"/>
  <c r="B22" i="20"/>
  <c r="G3" i="20"/>
  <c r="F3" i="20" s="1"/>
  <c r="Q3" i="20" s="1"/>
  <c r="C18" i="20"/>
  <c r="B3" i="20"/>
  <c r="C15" i="20"/>
  <c r="E21" i="20"/>
  <c r="I21" i="20" s="1"/>
  <c r="Q16" i="20"/>
  <c r="M16" i="20"/>
  <c r="P16" i="20" s="1"/>
  <c r="H30" i="20"/>
  <c r="I30" i="20" s="1"/>
  <c r="N30" i="20" s="1"/>
  <c r="O56" i="20"/>
  <c r="H81" i="20"/>
  <c r="I81" i="20" s="1"/>
  <c r="N81" i="20" s="1"/>
  <c r="S81" i="20" s="1"/>
  <c r="O97" i="20"/>
  <c r="O75" i="20"/>
  <c r="C39" i="20"/>
  <c r="H85" i="20"/>
  <c r="I85" i="20" s="1"/>
  <c r="N85" i="20" s="1"/>
  <c r="S85" i="20" s="1"/>
  <c r="O91" i="20"/>
  <c r="N70" i="20"/>
  <c r="S70" i="20" s="1"/>
  <c r="O79" i="20"/>
  <c r="Q68" i="20"/>
  <c r="B21" i="20"/>
  <c r="O21" i="20" s="1"/>
  <c r="C17" i="20"/>
  <c r="H92" i="20"/>
  <c r="I92" i="20" s="1"/>
  <c r="N92" i="20" s="1"/>
  <c r="Q45" i="20"/>
  <c r="S45" i="20" s="1"/>
  <c r="D26" i="20"/>
  <c r="H26" i="20" s="1"/>
  <c r="C11" i="20"/>
  <c r="H48" i="20"/>
  <c r="I48" i="20" s="1"/>
  <c r="H60" i="20"/>
  <c r="I60" i="20" s="1"/>
  <c r="N60" i="20" s="1"/>
  <c r="Q40" i="20"/>
  <c r="O62" i="20"/>
  <c r="H87" i="20"/>
  <c r="I87" i="20" s="1"/>
  <c r="C26" i="20"/>
  <c r="P80" i="20"/>
  <c r="S80" i="20" s="1"/>
  <c r="O60" i="20"/>
  <c r="D18" i="20"/>
  <c r="Q60" i="20"/>
  <c r="E31" i="20"/>
  <c r="G10" i="20"/>
  <c r="F10" i="20" s="1"/>
  <c r="Q23" i="20"/>
  <c r="M23" i="20"/>
  <c r="P23" i="20" s="1"/>
  <c r="E3" i="20"/>
  <c r="O3" i="20" s="1"/>
  <c r="O87" i="20"/>
  <c r="G37" i="20"/>
  <c r="F37" i="20" s="1"/>
  <c r="G39" i="20"/>
  <c r="F39" i="20" s="1"/>
  <c r="Q39" i="20" s="1"/>
  <c r="M46" i="20"/>
  <c r="P46" i="20" s="1"/>
  <c r="Q46" i="20"/>
  <c r="M57" i="20"/>
  <c r="Q57" i="20"/>
  <c r="M59" i="20"/>
  <c r="N59" i="20" s="1"/>
  <c r="Q59" i="20"/>
  <c r="O44" i="20"/>
  <c r="P43" i="20"/>
  <c r="S43" i="20" s="1"/>
  <c r="P82" i="20"/>
  <c r="G27" i="20"/>
  <c r="F27" i="20" s="1"/>
  <c r="M27" i="20" s="1"/>
  <c r="P27" i="20" s="1"/>
  <c r="O52" i="20"/>
  <c r="D27" i="20"/>
  <c r="H27" i="20" s="1"/>
  <c r="I27" i="20" s="1"/>
  <c r="N27" i="20" s="1"/>
  <c r="E33" i="20"/>
  <c r="O80" i="20"/>
  <c r="O93" i="20"/>
  <c r="P59" i="20"/>
  <c r="P68" i="20"/>
  <c r="O72" i="20"/>
  <c r="O85" i="20"/>
  <c r="M3" i="20"/>
  <c r="P3" i="20" s="1"/>
  <c r="M65" i="20"/>
  <c r="P65" i="20" s="1"/>
  <c r="Q65" i="20"/>
  <c r="Q28" i="20"/>
  <c r="M28" i="20"/>
  <c r="N28" i="20" s="1"/>
  <c r="Q5" i="20"/>
  <c r="M5" i="20"/>
  <c r="Q15" i="20"/>
  <c r="M15" i="20"/>
  <c r="N15" i="20" s="1"/>
  <c r="M36" i="20"/>
  <c r="P36" i="20" s="1"/>
  <c r="Q36" i="20"/>
  <c r="M38" i="20"/>
  <c r="P38" i="20" s="1"/>
  <c r="Q38" i="20"/>
  <c r="M21" i="20"/>
  <c r="P21" i="20" s="1"/>
  <c r="M29" i="20"/>
  <c r="Q29" i="20"/>
  <c r="M34" i="20"/>
  <c r="P34" i="20" s="1"/>
  <c r="Q34" i="20"/>
  <c r="O27" i="20"/>
  <c r="N65" i="20"/>
  <c r="S65" i="20" s="1"/>
  <c r="N69" i="20"/>
  <c r="S69" i="20" s="1"/>
  <c r="Q20" i="20"/>
  <c r="O20" i="20"/>
  <c r="H35" i="20"/>
  <c r="I35" i="20" s="1"/>
  <c r="H84" i="20"/>
  <c r="I84" i="20" s="1"/>
  <c r="O42" i="20"/>
  <c r="O99" i="20"/>
  <c r="B6" i="20"/>
  <c r="E6" i="20"/>
  <c r="O6" i="20" s="1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P54" i="20"/>
  <c r="S54" i="20" s="1"/>
  <c r="Q75" i="20"/>
  <c r="M75" i="20"/>
  <c r="P75" i="20" s="1"/>
  <c r="E32" i="20"/>
  <c r="H61" i="20"/>
  <c r="I61" i="20" s="1"/>
  <c r="Q49" i="20"/>
  <c r="M49" i="20"/>
  <c r="P49" i="20" s="1"/>
  <c r="C27" i="20"/>
  <c r="M42" i="20"/>
  <c r="P42" i="20" s="1"/>
  <c r="Q94" i="20"/>
  <c r="B8" i="20"/>
  <c r="C32" i="20"/>
  <c r="H11" i="20"/>
  <c r="I11" i="20" s="1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P57" i="20"/>
  <c r="Q99" i="20"/>
  <c r="M99" i="20"/>
  <c r="P99" i="20" s="1"/>
  <c r="N99" i="20"/>
  <c r="N98" i="20"/>
  <c r="S98" i="20" s="1"/>
  <c r="H20" i="20"/>
  <c r="I20" i="20" s="1"/>
  <c r="N20" i="20" s="1"/>
  <c r="C6" i="20"/>
  <c r="B23" i="20"/>
  <c r="O23" i="20" s="1"/>
  <c r="P86" i="20"/>
  <c r="E8" i="20"/>
  <c r="Q25" i="20"/>
  <c r="M25" i="20"/>
  <c r="D32" i="20"/>
  <c r="H32" i="20" s="1"/>
  <c r="O77" i="20"/>
  <c r="P77" i="20"/>
  <c r="S77" i="20" s="1"/>
  <c r="H95" i="20"/>
  <c r="I95" i="20" s="1"/>
  <c r="P53" i="20"/>
  <c r="I53" i="20"/>
  <c r="N53" i="20" s="1"/>
  <c r="O88" i="20"/>
  <c r="P96" i="20"/>
  <c r="S96" i="20" s="1"/>
  <c r="E5" i="20"/>
  <c r="D5" i="20"/>
  <c r="H5" i="20" s="1"/>
  <c r="C5" i="20"/>
  <c r="G8" i="20"/>
  <c r="F8" i="20" s="1"/>
  <c r="P30" i="20"/>
  <c r="H24" i="20"/>
  <c r="I24" i="20" s="1"/>
  <c r="N24" i="20" s="1"/>
  <c r="O81" i="20"/>
  <c r="O71" i="20"/>
  <c r="H41" i="20"/>
  <c r="I41" i="20" s="1"/>
  <c r="H49" i="20"/>
  <c r="I49" i="20" s="1"/>
  <c r="H91" i="20"/>
  <c r="I91" i="20" s="1"/>
  <c r="O43" i="20"/>
  <c r="O84" i="20"/>
  <c r="O100" i="20"/>
  <c r="O50" i="20"/>
  <c r="M26" i="20"/>
  <c r="P26" i="20" s="1"/>
  <c r="N56" i="20"/>
  <c r="N82" i="20"/>
  <c r="S82" i="20" s="1"/>
  <c r="S20" i="20"/>
  <c r="Q63" i="20"/>
  <c r="M63" i="20"/>
  <c r="P63" i="20" s="1"/>
  <c r="M78" i="20"/>
  <c r="Q78" i="20"/>
  <c r="Q89" i="20"/>
  <c r="M89" i="20"/>
  <c r="P89" i="20" s="1"/>
  <c r="M91" i="20"/>
  <c r="P91" i="20" s="1"/>
  <c r="Q91" i="20"/>
  <c r="N64" i="20"/>
  <c r="S64" i="20" s="1"/>
  <c r="M90" i="20"/>
  <c r="M74" i="20"/>
  <c r="Q74" i="20"/>
  <c r="Q41" i="20"/>
  <c r="M41" i="20"/>
  <c r="P41" i="20" s="1"/>
  <c r="M87" i="20"/>
  <c r="P87" i="20" s="1"/>
  <c r="O28" i="20"/>
  <c r="M14" i="20"/>
  <c r="P14" i="20" s="1"/>
  <c r="Q6" i="20"/>
  <c r="M6" i="20"/>
  <c r="O61" i="20"/>
  <c r="D7" i="20"/>
  <c r="H7" i="20" s="1"/>
  <c r="C7" i="20"/>
  <c r="G7" i="20"/>
  <c r="F7" i="20" s="1"/>
  <c r="E7" i="20"/>
  <c r="B7" i="20"/>
  <c r="H6" i="20"/>
  <c r="H18" i="20"/>
  <c r="H86" i="20"/>
  <c r="I86" i="20" s="1"/>
  <c r="N86" i="20" s="1"/>
  <c r="H10" i="20"/>
  <c r="I10" i="20" s="1"/>
  <c r="H13" i="20"/>
  <c r="H68" i="20"/>
  <c r="I68" i="20" s="1"/>
  <c r="N68" i="20" s="1"/>
  <c r="H66" i="20"/>
  <c r="I66" i="20" s="1"/>
  <c r="N66" i="20" s="1"/>
  <c r="S66" i="20" s="1"/>
  <c r="H39" i="20"/>
  <c r="H46" i="20"/>
  <c r="I46" i="20" s="1"/>
  <c r="N46" i="20" s="1"/>
  <c r="S46" i="20" s="1"/>
  <c r="H34" i="20"/>
  <c r="I34" i="20" s="1"/>
  <c r="N34" i="20" s="1"/>
  <c r="H97" i="20"/>
  <c r="I97" i="20" s="1"/>
  <c r="N97" i="20" s="1"/>
  <c r="H38" i="20"/>
  <c r="I38" i="20" s="1"/>
  <c r="H93" i="20"/>
  <c r="I93" i="20" s="1"/>
  <c r="N93" i="20" s="1"/>
  <c r="H16" i="20"/>
  <c r="I16" i="20" s="1"/>
  <c r="N16" i="20" s="1"/>
  <c r="H94" i="20"/>
  <c r="I94" i="20" s="1"/>
  <c r="N94" i="20" s="1"/>
  <c r="S94" i="20" s="1"/>
  <c r="H55" i="20"/>
  <c r="I55" i="20" s="1"/>
  <c r="N55" i="20" s="1"/>
  <c r="S55" i="20" s="1"/>
  <c r="H33" i="20"/>
  <c r="I33" i="20" s="1"/>
  <c r="H57" i="20"/>
  <c r="I57" i="20" s="1"/>
  <c r="H8" i="20"/>
  <c r="H44" i="20"/>
  <c r="I44" i="20" s="1"/>
  <c r="N44" i="20" s="1"/>
  <c r="E9" i="20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P71" i="20"/>
  <c r="S71" i="20" s="1"/>
  <c r="O22" i="20"/>
  <c r="P83" i="20"/>
  <c r="S83" i="20" s="1"/>
  <c r="E25" i="20"/>
  <c r="B25" i="20"/>
  <c r="G31" i="20"/>
  <c r="F31" i="20" s="1"/>
  <c r="C31" i="20"/>
  <c r="I13" i="20"/>
  <c r="N13" i="20" s="1"/>
  <c r="O47" i="20"/>
  <c r="O51" i="20"/>
  <c r="Q84" i="20"/>
  <c r="M84" i="20"/>
  <c r="P84" i="20" s="1"/>
  <c r="M95" i="20"/>
  <c r="P95" i="20" s="1"/>
  <c r="Q95" i="20"/>
  <c r="P100" i="20"/>
  <c r="S100" i="20" s="1"/>
  <c r="S13" i="20" l="1"/>
  <c r="N38" i="20"/>
  <c r="S24" i="20"/>
  <c r="M39" i="20"/>
  <c r="P39" i="20" s="1"/>
  <c r="S30" i="20"/>
  <c r="I8" i="20"/>
  <c r="S97" i="20"/>
  <c r="S53" i="20"/>
  <c r="O33" i="20"/>
  <c r="S59" i="20"/>
  <c r="N76" i="20"/>
  <c r="S76" i="20" s="1"/>
  <c r="S62" i="20"/>
  <c r="S93" i="20"/>
  <c r="I18" i="20"/>
  <c r="N75" i="20"/>
  <c r="N48" i="20"/>
  <c r="S48" i="20" s="1"/>
  <c r="S79" i="20"/>
  <c r="N58" i="20"/>
  <c r="S58" i="20" s="1"/>
  <c r="M22" i="20"/>
  <c r="P22" i="20" s="1"/>
  <c r="Q22" i="20"/>
  <c r="I3" i="20"/>
  <c r="N3" i="20" s="1"/>
  <c r="S3" i="20" s="1"/>
  <c r="O37" i="20"/>
  <c r="I37" i="20"/>
  <c r="N57" i="20"/>
  <c r="S57" i="20" s="1"/>
  <c r="S16" i="20"/>
  <c r="S34" i="20"/>
  <c r="S68" i="20"/>
  <c r="S86" i="20"/>
  <c r="P6" i="20"/>
  <c r="N90" i="20"/>
  <c r="I26" i="20"/>
  <c r="H14" i="20"/>
  <c r="I14" i="20" s="1"/>
  <c r="N14" i="20" s="1"/>
  <c r="S14" i="20" s="1"/>
  <c r="M32" i="20"/>
  <c r="Q32" i="20"/>
  <c r="P15" i="20"/>
  <c r="S15" i="20" s="1"/>
  <c r="S99" i="20"/>
  <c r="S47" i="20"/>
  <c r="M11" i="20"/>
  <c r="P11" i="20" s="1"/>
  <c r="Q37" i="20"/>
  <c r="M37" i="20"/>
  <c r="P37" i="20" s="1"/>
  <c r="S60" i="20"/>
  <c r="N88" i="20"/>
  <c r="S88" i="20" s="1"/>
  <c r="S44" i="20"/>
  <c r="S38" i="20"/>
  <c r="I39" i="20"/>
  <c r="I6" i="20"/>
  <c r="N6" i="20" s="1"/>
  <c r="S56" i="20"/>
  <c r="Q17" i="20"/>
  <c r="Q27" i="20"/>
  <c r="S27" i="20" s="1"/>
  <c r="M10" i="20"/>
  <c r="P10" i="20" s="1"/>
  <c r="Q10" i="20"/>
  <c r="S92" i="20"/>
  <c r="Q18" i="20"/>
  <c r="M18" i="20"/>
  <c r="P18" i="20" s="1"/>
  <c r="I31" i="20"/>
  <c r="O5" i="20"/>
  <c r="I5" i="20"/>
  <c r="N5" i="20" s="1"/>
  <c r="O29" i="20"/>
  <c r="I29" i="20"/>
  <c r="N29" i="20" s="1"/>
  <c r="O4" i="20"/>
  <c r="N8" i="20"/>
  <c r="P90" i="20"/>
  <c r="Q8" i="20"/>
  <c r="M8" i="20"/>
  <c r="P8" i="20" s="1"/>
  <c r="O8" i="20"/>
  <c r="N36" i="20"/>
  <c r="P29" i="20"/>
  <c r="S29" i="20" s="1"/>
  <c r="S61" i="20"/>
  <c r="Q12" i="20"/>
  <c r="S12" i="20" s="1"/>
  <c r="P28" i="20"/>
  <c r="S28" i="20" s="1"/>
  <c r="N95" i="20"/>
  <c r="N89" i="20"/>
  <c r="S89" i="20" s="1"/>
  <c r="N49" i="20"/>
  <c r="S49" i="20" s="1"/>
  <c r="I32" i="20"/>
  <c r="N32" i="20" s="1"/>
  <c r="N50" i="20"/>
  <c r="S50" i="20" s="1"/>
  <c r="M19" i="20"/>
  <c r="P19" i="20" s="1"/>
  <c r="Q19" i="20"/>
  <c r="N42" i="20"/>
  <c r="S42" i="20" s="1"/>
  <c r="O32" i="20"/>
  <c r="P32" i="20"/>
  <c r="H17" i="20"/>
  <c r="I17" i="20" s="1"/>
  <c r="N17" i="20" s="1"/>
  <c r="S17" i="20" s="1"/>
  <c r="I4" i="20"/>
  <c r="Q4" i="20"/>
  <c r="M4" i="20"/>
  <c r="P4" i="20" s="1"/>
  <c r="N33" i="20"/>
  <c r="S33" i="20" s="1"/>
  <c r="N61" i="20"/>
  <c r="S75" i="20"/>
  <c r="H12" i="20"/>
  <c r="I12" i="20" s="1"/>
  <c r="N12" i="20" s="1"/>
  <c r="S36" i="20"/>
  <c r="P5" i="20"/>
  <c r="N21" i="20"/>
  <c r="S21" i="20" s="1"/>
  <c r="P74" i="20"/>
  <c r="N74" i="20"/>
  <c r="S74" i="20" s="1"/>
  <c r="N78" i="20"/>
  <c r="P78" i="20"/>
  <c r="N35" i="20"/>
  <c r="S35" i="20" s="1"/>
  <c r="N26" i="20"/>
  <c r="S26" i="20" s="1"/>
  <c r="N41" i="20"/>
  <c r="S41" i="20" s="1"/>
  <c r="N91" i="20"/>
  <c r="S91" i="20" s="1"/>
  <c r="M7" i="20"/>
  <c r="P7" i="20" s="1"/>
  <c r="Q7" i="20"/>
  <c r="Q9" i="20"/>
  <c r="M9" i="20"/>
  <c r="S6" i="20"/>
  <c r="N84" i="20"/>
  <c r="S84" i="20" s="1"/>
  <c r="N87" i="20"/>
  <c r="S87" i="20" s="1"/>
  <c r="P25" i="20"/>
  <c r="I25" i="20"/>
  <c r="N25" i="20" s="1"/>
  <c r="O25" i="20"/>
  <c r="O9" i="20"/>
  <c r="P9" i="20"/>
  <c r="I9" i="20"/>
  <c r="S95" i="20"/>
  <c r="Q31" i="20"/>
  <c r="M31" i="20"/>
  <c r="O7" i="20"/>
  <c r="I7" i="20"/>
  <c r="N63" i="20"/>
  <c r="S63" i="20" s="1"/>
  <c r="N37" i="20" l="1"/>
  <c r="S37" i="20" s="1"/>
  <c r="N7" i="20"/>
  <c r="N10" i="20"/>
  <c r="S32" i="20"/>
  <c r="S90" i="20"/>
  <c r="N39" i="20"/>
  <c r="S39" i="20" s="1"/>
  <c r="S7" i="20"/>
  <c r="S10" i="20"/>
  <c r="N18" i="20"/>
  <c r="S18" i="20" s="1"/>
  <c r="N22" i="20"/>
  <c r="S22" i="20" s="1"/>
  <c r="S5" i="20"/>
  <c r="N11" i="20"/>
  <c r="S11" i="20" s="1"/>
  <c r="S25" i="20"/>
  <c r="S8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<sst xmlns="http://schemas.openxmlformats.org/spreadsheetml/2006/main" count="635" uniqueCount="148">
  <si>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</si>
  <si>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</si>
  <si>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</si>
  <si>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</si>
  <si>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</si>
  <si>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</si>
  <si>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</si>
  <si>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</si>
  <si>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</si>
  <si>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</si>
  <si>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</si>
  <si>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</si>
  <si>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</si>
  <si>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</si>
  <si>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</si>
  <si>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</si>
  <si>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</si>
  <si>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</si>
  <si>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</si>
  <si>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</si>
  <si>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</si>
  <si>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</si>
  <si>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</si>
  <si>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</si>
  <si>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</si>
  <si>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</si>
  <si>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</si>
  <si>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</si>
  <si>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</si>
  <si>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</si>
  <si>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</si>
  <si>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</si>
  <si>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</si>
  <si>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</si>
  <si>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</si>
  <si>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</si>
  <si>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</si>
  <si>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</si>
  <si>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</si>
  <si>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</si>
  <si>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</si>
  <si>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</si>
  <si>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</si>
  <si>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</si>
  <si>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</si>
  <si>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</si>
  <si>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</si>
  <si>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</si>
  <si>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</si>
  <si>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</si>
  <si>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</si>
  <si>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</si>
  <si>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</si>
  <si>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</si>
  <si>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</si>
  <si>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</si>
  <si>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</si>
  <si>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</si>
  <si>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</si>
  <si>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</si>
  <si>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</si>
  <si>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</si>
  <si>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</si>
  <si>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</si>
  <si>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</si>
  <si>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</si>
  <si>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</si>
  <si>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</si>
  <si>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</si>
  <si>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</si>
  <si>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</si>
  <si>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</si>
  <si>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</si>
  <si>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</si>
  <si>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</si>
  <si>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</si>
  <si>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</si>
  <si>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</si>
  <si>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</si>
  <si>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</si>
  <si>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</si>
  <si>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</si>
  <si>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</si>
  <si>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</si>
  <si>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</si>
  <si>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</si>
  <si>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</si>
  <si>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</si>
  <si>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</si>
  <si>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</si>
  <si>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</si>
  <si>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</si>
  <si>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</si>
  <si>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</si>
  <si>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</si>
  <si>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</si>
  <si>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</si>
  <si>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</si>
  <si>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</si>
  <si>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</si>
  <si>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</si>
  <si>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</si>
  <si>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</si>
  <si>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</si>
  <si>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</si>
  <si>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</si>
  <si>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</si>
  <si>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</si>
  <si>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</si>
  <si>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</si>
  <si>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</si>
  <si>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</si>
  <si>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</si>
  <si>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</si>
  <si>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</si>
  <si>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</si>
  <si>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</si>
  <si>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</si>
  <si>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</si>
  <si>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</si>
  <si>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</si>
  <si>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</si>
  <si>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</si>
  <si>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</si>
  <si>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</si>
  <si>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</si>
  <si>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</si>
  <si>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</si>
  <si>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</si>
  <si>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</si>
  <si>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</si>
  <si>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</si>
  <si>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</si>
  <si>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</si>
  <si>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</si>
  <si>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</si>
  <si>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</si>
  <si>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</si>
  <si>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</si>
  <si>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</si>
  <si>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</si>
  <si>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</si>
  <si>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</si>
  <si>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</si>
  <si>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65</t>
  </si>
  <si>
    <t>ISRAEL RESENDIZ CAMPUZANO</t>
  </si>
  <si>
    <t>46</t>
  </si>
  <si>
    <t>ISAAC ALFARO 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</si>
</sst>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2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16" t="s">
        <v>94</v>
      </c>
      <c r="C1" s="16"/>
      <c r="D1" s="16"/>
      <c r="E1" s="16"/>
      <c r="F1" s="9"/>
      <c r="G1" s="10" t="s">
        <v>95</v>
      </c>
      <c r="H1" s="9"/>
      <c r="I1" s="10" t="s">
        <v>96</v>
      </c>
      <c r="J1" s="9"/>
      <c r="K1" s="16" t="s">
        <v>97</v>
      </c>
      <c r="L1" s="16"/>
      <c r="M1" s="16"/>
      <c r="N1" s="9"/>
      <c r="O1" s="10" t="s">
        <v>98</v>
      </c>
      <c r="P1" s="9"/>
      <c r="Q1" s="16" t="s">
        <v>99</v>
      </c>
      <c r="R1" s="16"/>
      <c r="S1" s="9"/>
      <c r="T1" s="9"/>
      <c r="U1" s="10" t="s">
        <v>100</v>
      </c>
      <c r="V1" s="9"/>
      <c r="W1" s="16" t="s">
        <v>101</v>
      </c>
      <c r="X1" s="16"/>
      <c r="Y1" s="16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16" t="s">
        <v>102</v>
      </c>
      <c r="C3" s="16"/>
      <c r="D3" s="1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16" t="s">
        <v>103</v>
      </c>
      <c r="C5" s="9"/>
      <c r="D5" s="16" t="s">
        <v>104</v>
      </c>
      <c r="E5" s="16"/>
      <c r="F5" s="16"/>
      <c r="G5" s="16"/>
      <c r="H5" s="16"/>
      <c r="I5" s="16"/>
      <c r="J5" s="16"/>
      <c r="K5" s="16"/>
      <c r="L5" s="9"/>
      <c r="M5" s="16" t="s">
        <v>51</v>
      </c>
      <c r="N5" s="16"/>
      <c r="O5" s="16"/>
      <c r="P5" s="16"/>
      <c r="Q5" s="16"/>
      <c r="R5" s="9"/>
      <c r="S5" s="9"/>
      <c r="T5" s="16" t="s">
        <v>105</v>
      </c>
      <c r="U5" s="16"/>
      <c r="V5" s="16"/>
      <c r="W5" s="16"/>
      <c r="X5" s="9"/>
      <c r="Y5" s="16" t="s">
        <v>106</v>
      </c>
      <c r="Z5" s="16"/>
      <c r="AA5" s="9"/>
      <c r="AB5" s="9"/>
    </row>
    <row r="6" spans="1:28" ht="10.5" customHeight="1" x14ac:dyDescent="0.2">
      <c r="A6" s="9"/>
      <c r="B6" s="16"/>
      <c r="C6" s="9"/>
      <c r="D6" s="16"/>
      <c r="E6" s="16"/>
      <c r="F6" s="16"/>
      <c r="G6" s="16"/>
      <c r="H6" s="16"/>
      <c r="I6" s="16"/>
      <c r="J6" s="16"/>
      <c r="K6" s="16"/>
      <c r="L6" s="9"/>
      <c r="M6" s="16"/>
      <c r="N6" s="16"/>
      <c r="O6" s="16"/>
      <c r="P6" s="16"/>
      <c r="Q6" s="16"/>
      <c r="R6" s="9"/>
      <c r="S6" s="9"/>
      <c r="T6" s="16"/>
      <c r="U6" s="16"/>
      <c r="V6" s="16"/>
      <c r="W6" s="16"/>
      <c r="X6" s="9"/>
      <c r="Y6" s="16"/>
      <c r="Z6" s="16"/>
      <c r="AA6" s="9"/>
      <c r="AB6" s="16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6"/>
    </row>
    <row r="8" spans="1:28" ht="14.45" customHeight="1" x14ac:dyDescent="0.2">
      <c r="A8" s="16" t="s">
        <v>76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58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66</v>
      </c>
      <c r="Z8" s="16"/>
      <c r="AA8" s="16"/>
      <c r="AB8" s="12">
        <v>32.238199957992016</v>
      </c>
    </row>
    <row r="9" spans="1:28" ht="14.45" customHeight="1" x14ac:dyDescent="0.2">
      <c r="A9" s="16" t="s">
        <v>59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60</v>
      </c>
      <c r="N9" s="16"/>
      <c r="O9" s="16"/>
      <c r="P9" s="16"/>
      <c r="Q9" s="16"/>
      <c r="R9" s="16"/>
      <c r="S9" s="16"/>
      <c r="T9" s="16" t="s">
        <v>60</v>
      </c>
      <c r="U9" s="16"/>
      <c r="V9" s="16"/>
      <c r="W9" s="16"/>
      <c r="X9" s="16"/>
      <c r="Y9" s="16"/>
      <c r="Z9" s="16"/>
      <c r="AA9" s="16"/>
      <c r="AB9" s="12">
        <v>39.606969124133585</v>
      </c>
    </row>
    <row r="10" spans="1:28" ht="14.45" customHeight="1" x14ac:dyDescent="0.2">
      <c r="A10" s="16" t="s">
        <v>61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58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2">
        <v>59.116614156689771</v>
      </c>
    </row>
    <row r="11" spans="1:28" ht="14.45" customHeight="1" x14ac:dyDescent="0.2">
      <c r="A11" s="16" t="s">
        <v>62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60</v>
      </c>
      <c r="N11" s="16"/>
      <c r="O11" s="16"/>
      <c r="P11" s="16"/>
      <c r="Q11" s="16"/>
      <c r="R11" s="16"/>
      <c r="S11" s="16"/>
      <c r="T11" s="16" t="s">
        <v>60</v>
      </c>
      <c r="U11" s="16"/>
      <c r="V11" s="16"/>
      <c r="W11" s="16"/>
      <c r="X11" s="16"/>
      <c r="Y11" s="16"/>
      <c r="Z11" s="16"/>
      <c r="AA11" s="16"/>
      <c r="AB11" s="12">
        <v>70.809637331092901</v>
      </c>
    </row>
    <row r="12" spans="1:28" ht="14.45" customHeight="1" x14ac:dyDescent="0.2">
      <c r="A12" s="16" t="s">
        <v>77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58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67</v>
      </c>
      <c r="Z12" s="16"/>
      <c r="AA12" s="16"/>
      <c r="AB12" s="12">
        <v>17.366441223832528</v>
      </c>
    </row>
    <row r="13" spans="1:28" ht="14.45" customHeight="1" x14ac:dyDescent="0.2">
      <c r="A13" s="16" t="s">
        <v>78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58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62</v>
      </c>
      <c r="Z13" s="16"/>
      <c r="AA13" s="16"/>
      <c r="AB13" s="12">
        <v>12.603535671777637</v>
      </c>
    </row>
    <row r="14" spans="1:28" ht="14.45" customHeight="1" x14ac:dyDescent="0.2">
      <c r="A14" s="16" t="s">
        <v>63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60</v>
      </c>
      <c r="N14" s="16"/>
      <c r="O14" s="16"/>
      <c r="P14" s="16"/>
      <c r="Q14" s="16"/>
      <c r="R14" s="16"/>
      <c r="S14" s="16"/>
      <c r="T14" s="16" t="s">
        <v>60</v>
      </c>
      <c r="U14" s="16"/>
      <c r="V14" s="16"/>
      <c r="W14" s="16"/>
      <c r="X14" s="16"/>
      <c r="Y14" s="16"/>
      <c r="Z14" s="16"/>
      <c r="AA14" s="16"/>
      <c r="AB14" s="12">
        <v>20.973051879857174</v>
      </c>
    </row>
    <row r="15" spans="1:28" ht="14.45" customHeight="1" x14ac:dyDescent="0.2">
      <c r="A15" s="16" t="s">
        <v>79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58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64</v>
      </c>
      <c r="Z15" s="16"/>
      <c r="AA15" s="16"/>
      <c r="AB15" s="12">
        <v>31.762251627809285</v>
      </c>
    </row>
    <row r="16" spans="1:28" ht="14.45" customHeight="1" x14ac:dyDescent="0.2">
      <c r="A16" s="16" t="s">
        <v>64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60</v>
      </c>
      <c r="N16" s="16"/>
      <c r="O16" s="16"/>
      <c r="P16" s="16"/>
      <c r="Q16" s="16"/>
      <c r="R16" s="16"/>
      <c r="S16" s="16"/>
      <c r="T16" s="16" t="s">
        <v>60</v>
      </c>
      <c r="U16" s="16"/>
      <c r="V16" s="16"/>
      <c r="W16" s="16"/>
      <c r="X16" s="16"/>
      <c r="Y16" s="16"/>
      <c r="Z16" s="16"/>
      <c r="AA16" s="16"/>
      <c r="AB16" s="12">
        <v>96.44256108660646</v>
      </c>
    </row>
    <row r="17" spans="1:28" ht="14.45" customHeight="1" x14ac:dyDescent="0.2">
      <c r="A17" s="16" t="s">
        <v>80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58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59</v>
      </c>
      <c r="Z17" s="16"/>
      <c r="AA17" s="16"/>
      <c r="AB17" s="12">
        <v>24.800279353077087</v>
      </c>
    </row>
    <row r="18" spans="1:28" ht="14.45" customHeight="1" x14ac:dyDescent="0.2">
      <c r="A18" s="16" t="s">
        <v>81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58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63</v>
      </c>
      <c r="Z18" s="16"/>
      <c r="AA18" s="16"/>
      <c r="AB18" s="12">
        <v>12.960744941538891</v>
      </c>
    </row>
    <row r="19" spans="1:28" ht="14.45" customHeight="1" x14ac:dyDescent="0.2">
      <c r="A19" s="16" t="s">
        <v>69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2">
        <v>120.8</v>
      </c>
    </row>
    <row r="20" spans="1:28" ht="14.45" customHeight="1" x14ac:dyDescent="0.2">
      <c r="A20" s="16" t="s">
        <v>110</v>
      </c>
      <c r="B20" s="16"/>
      <c r="C20" s="16"/>
      <c r="D20" s="16" t="s">
        <v>111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2">
        <v>45</v>
      </c>
    </row>
    <row r="21" spans="1:28" ht="14.45" customHeight="1" x14ac:dyDescent="0.2">
      <c r="A21" s="16" t="s">
        <v>82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58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61</v>
      </c>
      <c r="Z21" s="16"/>
      <c r="AA21" s="16"/>
      <c r="AB21" s="12">
        <v>47.2</v>
      </c>
    </row>
    <row r="22" spans="1:28" ht="14.45" customHeight="1" x14ac:dyDescent="0.2">
      <c r="A22" s="16" t="s">
        <v>83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58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68</v>
      </c>
      <c r="Z22" s="16"/>
      <c r="AA22" s="16"/>
      <c r="AB22" s="12">
        <v>18.299425190786248</v>
      </c>
    </row>
    <row r="23" spans="1:28" ht="14.45" customHeight="1" x14ac:dyDescent="0.2">
      <c r="A23" s="16" t="s">
        <v>84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58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65</v>
      </c>
      <c r="Z23" s="16"/>
      <c r="AA23" s="16"/>
      <c r="AB23" s="12">
        <v>35.52328642442064</v>
      </c>
    </row>
    <row r="24" spans="1:28" ht="14.45" customHeight="1" x14ac:dyDescent="0.2">
      <c r="A24" s="16" t="s">
        <v>112</v>
      </c>
      <c r="B24" s="16"/>
      <c r="C24" s="16"/>
      <c r="D24" s="16" t="s">
        <v>113</v>
      </c>
      <c r="E24" s="16"/>
      <c r="F24" s="16"/>
      <c r="G24" s="16"/>
      <c r="H24" s="16"/>
      <c r="I24" s="16"/>
      <c r="J24" s="16"/>
      <c r="K24" s="16"/>
      <c r="L24" s="16"/>
      <c r="M24" s="16" t="s">
        <v>72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2">
        <v>10.39</v>
      </c>
    </row>
    <row r="25" spans="1:28" ht="14.45" customHeight="1" x14ac:dyDescent="0.2">
      <c r="A25" s="16" t="s">
        <v>90</v>
      </c>
      <c r="B25" s="16"/>
      <c r="C25" s="16"/>
      <c r="D25" s="16" t="s">
        <v>91</v>
      </c>
      <c r="E25" s="16"/>
      <c r="F25" s="16"/>
      <c r="G25" s="16"/>
      <c r="H25" s="16"/>
      <c r="I25" s="16"/>
      <c r="J25" s="16"/>
      <c r="K25" s="16"/>
      <c r="L25" s="16"/>
      <c r="M25" s="16" t="s">
        <v>72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2">
        <v>64.599999999999994</v>
      </c>
    </row>
    <row r="26" spans="1:28" ht="14.45" customHeight="1" x14ac:dyDescent="0.2">
      <c r="A26" s="16" t="s">
        <v>92</v>
      </c>
      <c r="B26" s="16"/>
      <c r="C26" s="16"/>
      <c r="D26" s="16" t="s">
        <v>93</v>
      </c>
      <c r="E26" s="16"/>
      <c r="F26" s="16"/>
      <c r="G26" s="16"/>
      <c r="H26" s="16"/>
      <c r="I26" s="16"/>
      <c r="J26" s="16"/>
      <c r="K26" s="16"/>
      <c r="L26" s="16"/>
      <c r="M26" s="16" t="s">
        <v>72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2">
        <v>30.2</v>
      </c>
    </row>
    <row r="27" spans="1:28" ht="14.45" customHeight="1" x14ac:dyDescent="0.2">
      <c r="A27" s="16" t="s">
        <v>88</v>
      </c>
      <c r="B27" s="16"/>
      <c r="C27" s="16"/>
      <c r="D27" s="16" t="s">
        <v>89</v>
      </c>
      <c r="E27" s="16"/>
      <c r="F27" s="16"/>
      <c r="G27" s="16"/>
      <c r="H27" s="16"/>
      <c r="I27" s="16"/>
      <c r="J27" s="16"/>
      <c r="K27" s="16"/>
      <c r="L27" s="16"/>
      <c r="M27" s="16" t="s">
        <v>72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2">
        <v>81</v>
      </c>
    </row>
    <row r="28" spans="1:28" ht="14.45" customHeight="1" x14ac:dyDescent="0.2">
      <c r="A28" s="16" t="s">
        <v>70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72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2">
        <v>22.2</v>
      </c>
    </row>
    <row r="29" spans="1:28" ht="14.45" customHeight="1" x14ac:dyDescent="0.2">
      <c r="A29" s="16" t="s">
        <v>71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72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2">
        <v>52.1</v>
      </c>
    </row>
    <row r="30" spans="1:28" ht="14.45" customHeight="1" x14ac:dyDescent="0.2">
      <c r="A30" s="16" t="s">
        <v>73</v>
      </c>
      <c r="B30" s="16"/>
      <c r="C30" s="16"/>
      <c r="D30" s="16" t="s">
        <v>86</v>
      </c>
      <c r="E30" s="16"/>
      <c r="F30" s="16"/>
      <c r="G30" s="16"/>
      <c r="H30" s="16"/>
      <c r="I30" s="16"/>
      <c r="J30" s="16"/>
      <c r="K30" s="16"/>
      <c r="L30" s="16"/>
      <c r="M30" s="16" t="s">
        <v>72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2">
        <v>47.9</v>
      </c>
    </row>
    <row r="31" spans="1:28" ht="14.45" customHeight="1" x14ac:dyDescent="0.2">
      <c r="A31" s="16" t="s">
        <v>66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58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2">
        <v>6.4284534061471668</v>
      </c>
    </row>
    <row r="32" spans="1:28" ht="14.45" customHeight="1" x14ac:dyDescent="0.2">
      <c r="A32" s="16" t="s">
        <v>74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72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2">
        <v>51.24</v>
      </c>
    </row>
    <row r="33" spans="1:28" ht="14.45" customHeight="1" x14ac:dyDescent="0.2">
      <c r="A33" s="16" t="s">
        <v>115</v>
      </c>
      <c r="B33" s="16"/>
      <c r="C33" s="16"/>
      <c r="D33" s="16" t="s">
        <v>116</v>
      </c>
      <c r="E33" s="16"/>
      <c r="F33" s="16"/>
      <c r="G33" s="16"/>
      <c r="H33" s="16"/>
      <c r="I33" s="16"/>
      <c r="J33" s="16"/>
      <c r="K33" s="16"/>
      <c r="L33" s="16"/>
      <c r="M33" s="16" t="s">
        <v>72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2">
        <v>28.47</v>
      </c>
    </row>
    <row r="34" spans="1:28" ht="14.45" customHeight="1" x14ac:dyDescent="0.2">
      <c r="A34" s="16" t="s">
        <v>117</v>
      </c>
      <c r="B34" s="16"/>
      <c r="C34" s="16"/>
      <c r="D34" s="16" t="s">
        <v>118</v>
      </c>
      <c r="E34" s="16"/>
      <c r="F34" s="16"/>
      <c r="G34" s="16"/>
      <c r="H34" s="16"/>
      <c r="I34" s="16"/>
      <c r="J34" s="16"/>
      <c r="K34" s="16"/>
      <c r="L34" s="16"/>
      <c r="M34" s="16" t="s">
        <v>72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2">
        <v>37.35</v>
      </c>
    </row>
    <row r="35" spans="1:28" ht="14.45" customHeight="1" x14ac:dyDescent="0.2">
      <c r="A35" s="16" t="s">
        <v>67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60</v>
      </c>
      <c r="N35" s="16"/>
      <c r="O35" s="16"/>
      <c r="P35" s="16"/>
      <c r="Q35" s="16"/>
      <c r="R35" s="16"/>
      <c r="S35" s="16"/>
      <c r="T35" s="16" t="s">
        <v>60</v>
      </c>
      <c r="U35" s="16"/>
      <c r="V35" s="16"/>
      <c r="W35" s="16"/>
      <c r="X35" s="16"/>
      <c r="Y35" s="16"/>
      <c r="Z35" s="16"/>
      <c r="AA35" s="16"/>
      <c r="AB35" s="12">
        <v>46.745250997689553</v>
      </c>
    </row>
    <row r="36" spans="1:28" ht="14.45" customHeight="1" x14ac:dyDescent="0.2">
      <c r="A36" s="16" t="s">
        <v>68</v>
      </c>
      <c r="B36" s="16"/>
      <c r="C36" s="16"/>
      <c r="D36" s="16" t="s">
        <v>36</v>
      </c>
      <c r="E36" s="16"/>
      <c r="F36" s="16"/>
      <c r="G36" s="16"/>
      <c r="H36" s="16"/>
      <c r="I36" s="16"/>
      <c r="J36" s="16"/>
      <c r="K36" s="16"/>
      <c r="L36" s="16"/>
      <c r="M36" s="16" t="s">
        <v>60</v>
      </c>
      <c r="N36" s="16"/>
      <c r="O36" s="16"/>
      <c r="P36" s="16"/>
      <c r="Q36" s="16"/>
      <c r="R36" s="16"/>
      <c r="S36" s="16"/>
      <c r="T36" s="16" t="s">
        <v>60</v>
      </c>
      <c r="U36" s="16"/>
      <c r="V36" s="16"/>
      <c r="W36" s="16"/>
      <c r="X36" s="16"/>
      <c r="Y36" s="16"/>
      <c r="Z36" s="16"/>
      <c r="AA36" s="16"/>
      <c r="AB36" s="12">
        <v>45.992575089266964</v>
      </c>
    </row>
    <row r="37" spans="1:28" ht="14.45" customHeight="1" x14ac:dyDescent="0.2">
      <c r="A37" s="16" t="s">
        <v>107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B1" zoomScaleNormal="100" workbookViewId="0">
      <selection activeCell="G50" sqref="G50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26.89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26.89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268.89999999999998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812.1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operarios'!$A$1:$F$98,4,FALSE),"")</f>
        <v>C</v>
      </c>
      <c r="C4" s="2" t="str">
        <f>IFERROR(VLOOKUP(A4,'hora operarios'!$A$1:$D$98,2,FALSE),"")</f>
        <v>MARTINEZ GALLEGOS LUIS FERNAND</v>
      </c>
      <c r="D4" s="2">
        <f>IFERROR(VLOOKUP(Operador!A4,'hora operarios'!$A$1:$F$98,5,FALSE),"")</f>
        <v>0</v>
      </c>
      <c r="E4" s="3">
        <f>IFERROR(VLOOKUP(A4,'hora operarios'!$A$1:$F$98,6,FALSE),"")</f>
        <v>63.83</v>
      </c>
      <c r="F4" s="2">
        <f>IFERROR(VLOOKUP(G4,Tabulador!$B$27:$C$100,2,FALSE),"")</f>
        <v>1</v>
      </c>
      <c r="G4" s="2" t="str">
        <f>IFERROR(VLOOKUP(A4,'hora operarios'!$A$1:$F$98,3,FALSE),"")</f>
        <v>TECNICO</v>
      </c>
      <c r="H4" s="2">
        <f t="shared" ref="H4:H67" si="0">IFERROR(VLOOKUP(D4,$A$3:$E$100,5,FALSE),0)</f>
        <v>0</v>
      </c>
      <c r="I4" s="3">
        <f>IFERROR(IF(E4&gt;=Tabulador!$D$3,Operador!E4+Operador!H4,Operador!E4),"")</f>
        <v>63.83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2408.8924999999999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3017.0524999999998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operarios'!$A$1:$F$98,4,FALSE),"")</f>
        <v>AYUDANTE</v>
      </c>
      <c r="C5" s="2" t="str">
        <f>IFERROR(VLOOKUP(A5,'hora operarios'!$A$1:$D$98,2,FALSE),"")</f>
        <v>MARTINEZ ALVARADO ADRIAN</v>
      </c>
      <c r="D5" s="2">
        <f>IFERROR(VLOOKUP(Operador!A5,'hora operarios'!$A$1:$F$98,5,FALSE),"")</f>
        <v>0</v>
      </c>
      <c r="E5" s="3">
        <f>IFERROR(VLOOKUP(A5,'hora operarios'!$A$1:$F$98,6,FALSE),"")</f>
        <v>38.75</v>
      </c>
      <c r="F5" s="2">
        <f>IFERROR(VLOOKUP(G5,Tabulador!$B$27:$C$100,2,FALSE),"")</f>
        <v>4</v>
      </c>
      <c r="G5" s="2" t="str">
        <f>IFERROR(VLOOKUP(A5,'hora operarios'!$A$1:$F$98,3,FALSE),"")</f>
        <v>AYUDANTE</v>
      </c>
      <c r="H5" s="2">
        <f t="shared" si="0"/>
        <v>0</v>
      </c>
      <c r="I5" s="3">
        <f>IFERROR(IF(E5&gt;=Tabulador!$D$3,Operador!E5+Operador!H5,Operador!E5),"")</f>
        <v>38.75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387.5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930.7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operarios'!$A$1:$F$98,4,FALSE),"")</f>
        <v>C</v>
      </c>
      <c r="C6" s="2" t="str">
        <f>IFERROR(VLOOKUP(A6,'hora operarios'!$A$1:$D$98,2,FALSE),"")</f>
        <v>CARLOS SANCHEZ HURTADO</v>
      </c>
      <c r="D6" s="2" t="str">
        <f>IFERROR(VLOOKUP(Operador!A6,'hora operarios'!$A$1:$F$98,5,FALSE),"")</f>
        <v>19</v>
      </c>
      <c r="E6" s="3">
        <f>IFERROR(VLOOKUP(A6,'hora operarios'!$A$1:$F$98,6,FALSE),"")</f>
        <v>22.75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37.799999999999997</v>
      </c>
      <c r="I6" s="3">
        <f>IFERROR(IF(E6&gt;=Tabulador!$D$3,Operador!E6+Operador!H6,Operador!E6),"")</f>
        <v>60.55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2262.1124999999997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2870.2724999999996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operarios'!$A$1:$F$98,4,FALSE),"")</f>
        <v>B</v>
      </c>
      <c r="C7" s="2" t="str">
        <f>IFERROR(VLOOKUP(A7,'hora operarios'!$A$1:$D$98,2,FALSE),"")</f>
        <v>LEONEL MARTINEZ GUERRERO</v>
      </c>
      <c r="D7" s="2" t="str">
        <f>IFERROR(VLOOKUP(Operador!A7,'hora operarios'!$A$1:$F$98,5,FALSE),"")</f>
        <v>12</v>
      </c>
      <c r="E7" s="3">
        <f>IFERROR(VLOOKUP(A7,'hora operarios'!$A$1:$F$98,6,FALSE),"")</f>
        <v>20.45</v>
      </c>
      <c r="F7" s="2">
        <f>IFERROR(VLOOKUP(G7,Tabulador!$B$27:$C$100,2,FALSE),"")</f>
        <v>1</v>
      </c>
      <c r="G7" s="2" t="str">
        <f>IFERROR(VLOOKUP(A7,'hora operarios'!$A$1:$F$98,3,FALSE),"")</f>
        <v>TECNICO</v>
      </c>
      <c r="H7" s="2">
        <f t="shared" si="0"/>
        <v>38.75</v>
      </c>
      <c r="I7" s="3">
        <f>IFERROR(IF(E7&gt;=Tabulador!$D$3,Operador!E7+Operador!H7,Operador!E7),"")</f>
        <v>59.2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2627.28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3235.44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operarios'!$A$1:$F$98,4,FALSE),"")</f>
        <v>AYUDANTE</v>
      </c>
      <c r="C8" s="2" t="str">
        <f>IFERROR(VLOOKUP(A8,'hora operarios'!$A$1:$D$98,2,FALSE),"")</f>
        <v>GUILLERMO REYEZ HURTADO</v>
      </c>
      <c r="D8" s="2">
        <f>IFERROR(VLOOKUP(Operador!A8,'hora operarios'!$A$1:$F$98,5,FALSE),"")</f>
        <v>0</v>
      </c>
      <c r="E8" s="3">
        <f>IFERROR(VLOOKUP(A8,'hora operarios'!$A$1:$F$98,6,FALSE),"")</f>
        <v>37.33</v>
      </c>
      <c r="F8" s="2">
        <f>IFERROR(VLOOKUP(G8,Tabulador!$B$27:$C$100,2,FALSE),"")</f>
        <v>4</v>
      </c>
      <c r="G8" s="2" t="str">
        <f>IFERROR(VLOOKUP(A8,'hora operarios'!$A$1:$F$98,3,FALSE),"")</f>
        <v>AYUDANTE</v>
      </c>
      <c r="H8" s="2">
        <f t="shared" si="0"/>
        <v>0</v>
      </c>
      <c r="I8" s="3">
        <f>IFERROR(IF(E8&gt;=Tabulador!$D$3,Operador!E8+Operador!H8,Operador!E8),"")</f>
        <v>37.33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373.29999999999995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916.5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operarios'!$A$1:$F$98,4,FALSE),"")</f>
        <v>C</v>
      </c>
      <c r="C9" s="2" t="str">
        <f>IFERROR(VLOOKUP(A9,'hora operarios'!$A$1:$D$98,2,FALSE),"")</f>
        <v>ALAVEZ LOPEZ INOCENCIO</v>
      </c>
      <c r="D9" s="2" t="str">
        <f>IFERROR(VLOOKUP(Operador!A9,'hora operarios'!$A$1:$F$98,5,FALSE),"")</f>
        <v>17</v>
      </c>
      <c r="E9" s="3">
        <f>IFERROR(VLOOKUP(A9,'hora operarios'!$A$1:$F$98,6,FALSE),"")</f>
        <v>14.540000000000001</v>
      </c>
      <c r="F9" s="2">
        <f>IFERROR(VLOOKUP(G9,Tabulador!$B$27:$C$100,2,FALSE),"")</f>
        <v>1</v>
      </c>
      <c r="G9" s="2" t="str">
        <f>IFERROR(VLOOKUP(A9,'hora operarios'!$A$1:$F$98,3,FALSE),"")</f>
        <v>TECNICO</v>
      </c>
      <c r="H9" s="2">
        <f t="shared" si="0"/>
        <v>98.84</v>
      </c>
      <c r="I9" s="3">
        <f>IFERROR(IF(E9&gt;=Tabulador!$D$3,Operador!E9+Operador!H9,Operador!E9),"")</f>
        <v>113.38000000000001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4626.2550000000001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5234.415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operarios'!$A$1:$F$98,4,FALSE),"")</f>
        <v>AYUDANTE</v>
      </c>
      <c r="C10" s="2" t="str">
        <f>IFERROR(VLOOKUP(A10,'hora operarios'!$A$1:$D$98,2,FALSE),"")</f>
        <v>MARCO ANTONIO SALDAÑA GARCIA</v>
      </c>
      <c r="D10" s="2">
        <f>IFERROR(VLOOKUP(Operador!A10,'hora operarios'!$A$1:$F$98,5,FALSE),"")</f>
        <v>0</v>
      </c>
      <c r="E10" s="3">
        <f>IFERROR(VLOOKUP(A10,'hora operarios'!$A$1:$F$98,6,FALSE),"")</f>
        <v>98.84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98.84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988.40000000000009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1531.6000000000001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operarios'!$A$1:$F$98,4,FALSE),"")</f>
        <v>AYUDANTE</v>
      </c>
      <c r="C11" s="2" t="str">
        <f>IFERROR(VLOOKUP(A11,'hora operarios'!$A$1:$D$98,2,FALSE),"")</f>
        <v>MANUEL CASTAÑON TAVAREZ</v>
      </c>
      <c r="D11" s="2">
        <f>IFERROR(VLOOKUP(Operador!A11,'hora operarios'!$A$1:$F$98,5,FALSE),"")</f>
        <v>0</v>
      </c>
      <c r="E11" s="3">
        <f>IFERROR(VLOOKUP(A11,'hora operarios'!$A$1:$F$98,6,FALSE),"")</f>
        <v>37.11</v>
      </c>
      <c r="F11" s="2">
        <f>IFERROR(VLOOKUP(G11,Tabulador!$B$27:$C$100,2,FALSE),"")</f>
        <v>4</v>
      </c>
      <c r="G11" s="2" t="str">
        <f>IFERROR(VLOOKUP(A11,'hora operarios'!$A$1:$F$98,3,FALSE),"")</f>
        <v>AYUDANTE</v>
      </c>
      <c r="H11" s="2">
        <f t="shared" si="0"/>
        <v>0</v>
      </c>
      <c r="I11" s="3">
        <f>IFERROR(IF(E11&gt;=Tabulador!$D$3,Operador!E11+Operador!H11,Operador!E11),"")</f>
        <v>37.11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371.1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914.30000000000007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operarios'!$A$1:$F$98,4,FALSE),"")</f>
        <v>AYUDANTE</v>
      </c>
      <c r="C12" s="2" t="str">
        <f>IFERROR(VLOOKUP(A12,'hora operarios'!$A$1:$D$98,2,FALSE),"")</f>
        <v>JOSÉ DANIEL NUÑEZ DE JESUS</v>
      </c>
      <c r="D12" s="2">
        <f>IFERROR(VLOOKUP(Operador!A12,'hora operarios'!$A$1:$F$98,5,FALSE),"")</f>
        <v>0</v>
      </c>
      <c r="E12" s="3">
        <f>IFERROR(VLOOKUP(A12,'hora operarios'!$A$1:$F$98,6,FALSE),"")</f>
        <v>37.799999999999997</v>
      </c>
      <c r="F12" s="2">
        <f>IFERROR(VLOOKUP(G12,Tabulador!$B$27:$C$100,2,FALSE),"")</f>
        <v>4</v>
      </c>
      <c r="G12" s="2" t="str">
        <f>IFERROR(VLOOKUP(A12,'hora operarios'!$A$1:$F$98,3,FALSE),"")</f>
        <v>AYUDANTE</v>
      </c>
      <c r="H12" s="2">
        <f t="shared" si="0"/>
        <v>0</v>
      </c>
      <c r="I12" s="3">
        <f>IFERROR(IF(E12&gt;=Tabulador!$D$3,Operador!E12+Operador!H12,Operador!E12),"")</f>
        <v>37.799999999999997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378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921.2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operarios'!$A$1:$F$98,4,FALSE),"")</f>
        <v>A</v>
      </c>
      <c r="C13" s="2" t="str">
        <f>IFERROR(VLOOKUP(A13,'hora operarios'!$A$1:$D$98,2,FALSE),"")</f>
        <v>OLVERA HERNANDEZ JOSE TOMAS</v>
      </c>
      <c r="D13" s="2" t="str">
        <f>IFERROR(VLOOKUP(Operador!A13,'hora operarios'!$A$1:$F$98,5,FALSE),"")</f>
        <v>10</v>
      </c>
      <c r="E13" s="3">
        <f>IFERROR(VLOOKUP(A13,'hora operarios'!$A$1:$F$98,6,FALSE),"")</f>
        <v>15.43</v>
      </c>
      <c r="F13" s="2">
        <f>IFERROR(VLOOKUP(G13,Tabulador!$B$27:$C$100,2,FALSE),"")</f>
        <v>1</v>
      </c>
      <c r="G13" s="2" t="str">
        <f>IFERROR(VLOOKUP(A13,'hora operarios'!$A$1:$F$98,3,FALSE),"")</f>
        <v>TECNICO</v>
      </c>
      <c r="H13" s="2">
        <f t="shared" si="0"/>
        <v>26.89</v>
      </c>
      <c r="I13" s="3">
        <f>IFERROR(IF(E13&gt;=Tabulador!$D$3,Operador!E13+Operador!H13,Operador!E13),"")</f>
        <v>42.32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2116.3136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2724.4735999999998</v>
      </c>
    </row>
    <row r="14" spans="1:19" x14ac:dyDescent="0.2">
      <c r="A14" s="2" t="str">
        <f>IF('hora operarios'!A12=0,"",'hora operarios'!A12)</f>
        <v>3</v>
      </c>
      <c r="B14" s="2" t="str">
        <f>IFERROR(VLOOKUP(A14,'hora operarios'!$A$1:$F$98,4,FALSE),"")</f>
        <v>A</v>
      </c>
      <c r="C14" s="2" t="str">
        <f>IFERROR(VLOOKUP(A14,'hora operarios'!$A$1:$D$98,2,FALSE),"")</f>
        <v>MARTIN VALDEZ</v>
      </c>
      <c r="D14" s="2" t="str">
        <f>IFERROR(VLOOKUP(Operador!A14,'hora operarios'!$A$1:$F$98,5,FALSE),"")</f>
        <v>15</v>
      </c>
      <c r="E14" s="3">
        <f>IFERROR(VLOOKUP(A14,'hora operarios'!$A$1:$F$98,6,FALSE),"")</f>
        <v>14.32</v>
      </c>
      <c r="F14" s="2">
        <f>IFERROR(VLOOKUP(G14,Tabulador!$B$27:$C$100,2,FALSE),"")</f>
        <v>1</v>
      </c>
      <c r="G14" s="2" t="str">
        <f>IFERROR(VLOOKUP(A14,'hora operarios'!$A$1:$F$98,3,FALSE),"")</f>
        <v>TECNICO</v>
      </c>
      <c r="H14" s="2">
        <f t="shared" si="0"/>
        <v>37.33</v>
      </c>
      <c r="I14" s="3">
        <f>IFERROR(IF(E14&gt;=Tabulador!$D$3,Operador!E14+Operador!H14,Operador!E14),"")</f>
        <v>51.65</v>
      </c>
      <c r="J14" s="4">
        <v>0</v>
      </c>
      <c r="K14" s="4">
        <v>0</v>
      </c>
      <c r="L14" s="4">
        <v>0</v>
      </c>
      <c r="M14" s="2">
        <f>IFERROR(VLOOKUP(F14,Tabulador!$A$3:$D$7,4,FALSE),"")</f>
        <v>10</v>
      </c>
      <c r="N14" s="3">
        <f>IFERROR(IF(I14&gt;M14,(I14-M14)*(VLOOKUP(B14,Tabulador!$A$11:$B$17,2,FALSE)),0),0)</f>
        <v>2727.2420000000002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3.714</v>
      </c>
      <c r="P14" s="2">
        <f t="shared" si="1"/>
        <v>0</v>
      </c>
      <c r="Q14" s="2">
        <f>IFERROR(VLOOKUP(F14,Tabulador!$A$3:$D$7,3,FALSE),"")</f>
        <v>608.16</v>
      </c>
      <c r="S14" s="3">
        <f t="shared" si="2"/>
        <v>3335.402</v>
      </c>
    </row>
    <row r="15" spans="1:19" x14ac:dyDescent="0.2">
      <c r="A15" s="2" t="str">
        <f>IF('hora operarios'!A13=0,"",'hora operarios'!A13)</f>
        <v>33</v>
      </c>
      <c r="B15" s="2" t="str">
        <f>IFERROR(VLOOKUP(A15,'hora operarios'!$A$1:$F$98,4,FALSE),"")</f>
        <v>B</v>
      </c>
      <c r="C15" s="2" t="str">
        <f>IFERROR(VLOOKUP(A15,'hora operarios'!$A$1:$D$98,2,FALSE),"")</f>
        <v>GREGORIO CANCINO</v>
      </c>
      <c r="D15" s="2">
        <f>IFERROR(VLOOKUP(Operador!A15,'hora operarios'!$A$1:$F$98,5,FALSE),"")</f>
        <v>0</v>
      </c>
      <c r="E15" s="3">
        <f>IFERROR(VLOOKUP(A15,'hora operarios'!$A$1:$F$98,6,FALSE),"")</f>
        <v>37</v>
      </c>
      <c r="F15" s="2">
        <f>IFERROR(VLOOKUP(G15,Tabulador!$B$27:$C$100,2,FALSE),"")</f>
        <v>3</v>
      </c>
      <c r="G15" s="2" t="str">
        <f>IFERROR(VLOOKUP(A15,'hora operarios'!$A$1:$F$98,3,FALSE),"")</f>
        <v>LAVADOR</v>
      </c>
      <c r="H15" s="2">
        <f t="shared" si="0"/>
        <v>0</v>
      </c>
      <c r="I15" s="3">
        <f>IFERROR(IF(E15&gt;=Tabulador!$D$3,Operador!E15+Operador!H15,Operador!E15),"")</f>
        <v>37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1335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5.5709999999999997</v>
      </c>
      <c r="P15" s="2">
        <f t="shared" si="1"/>
        <v>0</v>
      </c>
      <c r="Q15" s="2">
        <f>IFERROR(VLOOKUP(F15,Tabulador!$A$3:$D$7,3,FALSE),"")</f>
        <v>471.77</v>
      </c>
      <c r="S15" s="3">
        <f t="shared" si="2"/>
        <v>1806.77</v>
      </c>
    </row>
    <row r="16" spans="1:19" x14ac:dyDescent="0.2">
      <c r="A16" s="2" t="str">
        <f>IF('hora operarios'!A14=0,"",'hora operarios'!A14)</f>
        <v>35</v>
      </c>
      <c r="B16" s="2" t="str">
        <f>IFERROR(VLOOKUP(A16,'hora operarios'!$A$1:$F$98,4,FALSE),"")</f>
        <v>B</v>
      </c>
      <c r="C16" s="2" t="str">
        <f>IFERROR(VLOOKUP(A16,'hora operarios'!$A$1:$D$98,2,FALSE),"")</f>
        <v>JOSE ADAN RIVERA GONZALEZ</v>
      </c>
      <c r="D16" s="2">
        <f>IFERROR(VLOOKUP(Operador!A16,'hora operarios'!$A$1:$F$98,5,FALSE),"")</f>
        <v>0</v>
      </c>
      <c r="E16" s="3">
        <f>IFERROR(VLOOKUP(A16,'hora operarios'!$A$1:$F$98,6,FALSE),"")</f>
        <v>78</v>
      </c>
      <c r="F16" s="2">
        <f>IFERROR(VLOOKUP(G16,Tabulador!$B$27:$C$100,2,FALSE),"")</f>
        <v>3</v>
      </c>
      <c r="G16" s="2" t="str">
        <f>IFERROR(VLOOKUP(A16,'hora operarios'!$A$1:$F$98,3,FALSE),"")</f>
        <v>LAVADOR</v>
      </c>
      <c r="H16" s="2">
        <f t="shared" si="0"/>
        <v>0</v>
      </c>
      <c r="I16" s="3">
        <f>IFERROR(IF(E16&gt;=Tabulador!$D$3,Operador!E16+Operador!H16,Operador!E16),"")</f>
        <v>78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3524.4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3996.17</v>
      </c>
    </row>
    <row r="17" spans="1:19" x14ac:dyDescent="0.2">
      <c r="A17" s="2" t="str">
        <f>IF('hora operarios'!A15=0,"",'hora operarios'!A15)</f>
        <v>36</v>
      </c>
      <c r="B17" s="2" t="str">
        <f>IFERROR(VLOOKUP(A17,'hora operarios'!$A$1:$F$98,4,FALSE),"")</f>
        <v>B</v>
      </c>
      <c r="C17" s="2" t="str">
        <f>IFERROR(VLOOKUP(A17,'hora operarios'!$A$1:$D$98,2,FALSE),"")</f>
        <v>LUIS ANGEL OLVERA SOTO</v>
      </c>
      <c r="D17" s="2">
        <f>IFERROR(VLOOKUP(Operador!A17,'hora operarios'!$A$1:$F$98,5,FALSE),"")</f>
        <v>0</v>
      </c>
      <c r="E17" s="3">
        <f>IFERROR(VLOOKUP(A17,'hora operarios'!$A$1:$F$98,6,FALSE),"")</f>
        <v>30</v>
      </c>
      <c r="F17" s="2">
        <f>IFERROR(VLOOKUP(G17,Tabulador!$B$27:$C$100,2,FALSE),"")</f>
        <v>3</v>
      </c>
      <c r="G17" s="2" t="str">
        <f>IFERROR(VLOOKUP(A17,'hora operarios'!$A$1:$F$98,3,FALSE),"")</f>
        <v>LAVADOR</v>
      </c>
      <c r="H17" s="2">
        <f t="shared" si="0"/>
        <v>0</v>
      </c>
      <c r="I17" s="3">
        <f>IFERROR(IF(E17&gt;=Tabulador!$D$3,Operador!E17+Operador!H17,Operador!E17),"")</f>
        <v>30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961.19999999999993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2.972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1432.9699999999998</v>
      </c>
    </row>
    <row r="18" spans="1:19" x14ac:dyDescent="0.2">
      <c r="A18" s="2" t="str">
        <f>IF('hora operarios'!A16=0,"",'hora operarios'!A16)</f>
        <v>40</v>
      </c>
      <c r="B18" s="2" t="str">
        <f>IFERROR(VLOOKUP(A18,'hora operarios'!$A$1:$F$98,4,FALSE),"")</f>
        <v>B</v>
      </c>
      <c r="C18" s="2" t="str">
        <f>IFERROR(VLOOKUP(A18,'hora operarios'!$A$1:$D$98,2,FALSE),"")</f>
        <v>FONSECA GUILLEN JOSE FELIPE</v>
      </c>
      <c r="D18" s="2" t="str">
        <f>IFERROR(VLOOKUP(Operador!A18,'hora operarios'!$A$1:$F$98,5,FALSE),"")</f>
        <v>18</v>
      </c>
      <c r="E18" s="3">
        <f>IFERROR(VLOOKUP(A18,'hora operarios'!$A$1:$F$98,6,FALSE),"")</f>
        <v>58.78</v>
      </c>
      <c r="F18" s="2">
        <f>IFERROR(VLOOKUP(G18,Tabulador!$B$27:$C$100,2,FALSE),"")</f>
        <v>1</v>
      </c>
      <c r="G18" s="2" t="str">
        <f>IFERROR(VLOOKUP(A18,'hora operarios'!$A$1:$F$98,3,FALSE),"")</f>
        <v>TECNICO</v>
      </c>
      <c r="H18" s="2">
        <f t="shared" si="0"/>
        <v>37.11</v>
      </c>
      <c r="I18" s="3">
        <f>IFERROR(IF(E18&gt;=Tabulador!$D$3,Operador!E18+Operador!H18,Operador!E18),"")</f>
        <v>95.89</v>
      </c>
      <c r="J18" s="4">
        <v>0</v>
      </c>
      <c r="K18" s="4">
        <v>0</v>
      </c>
      <c r="L18" s="4">
        <v>0</v>
      </c>
      <c r="M18" s="2">
        <f>IFERROR(VLOOKUP(F18,Tabulador!$A$3:$D$7,4,FALSE),"")</f>
        <v>10</v>
      </c>
      <c r="N18" s="3">
        <f>IFERROR(IF(I18&gt;M18,(I18-M18)*(VLOOKUP(B18,Tabulador!$A$11:$B$17,2,FALSE)),0),0)</f>
        <v>4586.5259999999998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608.16</v>
      </c>
      <c r="S18" s="3">
        <f t="shared" si="2"/>
        <v>5194.6859999999997</v>
      </c>
    </row>
    <row r="19" spans="1:19" x14ac:dyDescent="0.2">
      <c r="A19" s="2" t="str">
        <f>IF('hora operarios'!A17=0,"",'hora operarios'!A17)</f>
        <v>41</v>
      </c>
      <c r="B19" s="2" t="str">
        <f>IFERROR(VLOOKUP(A19,'hora operarios'!$A$1:$F$98,4,FALSE),"")</f>
        <v>A</v>
      </c>
      <c r="C19" s="2" t="str">
        <f>IFERROR(VLOOKUP(A19,'hora operarios'!$A$1:$D$98,2,FALSE),"")</f>
        <v>EFRAIN EZAUL MARTINEZ MONTOYA</v>
      </c>
      <c r="D19" s="2">
        <f>IFERROR(VLOOKUP(Operador!A19,'hora operarios'!$A$1:$F$98,5,FALSE),"")</f>
        <v>0</v>
      </c>
      <c r="E19" s="3">
        <f>IFERROR(VLOOKUP(A19,'hora operarios'!$A$1:$F$98,6,FALSE),"")</f>
        <v>48.63</v>
      </c>
      <c r="F19" s="2">
        <f>IFERROR(VLOOKUP(G19,Tabulador!$B$27:$C$100,2,FALSE),"")</f>
        <v>2</v>
      </c>
      <c r="G19" s="2" t="str">
        <f>IFERROR(VLOOKUP(A19,'hora operarios'!$A$1:$F$98,3,FALSE),"")</f>
        <v>HOJALATERO</v>
      </c>
      <c r="H19" s="2">
        <f t="shared" si="0"/>
        <v>0</v>
      </c>
      <c r="I19" s="3">
        <f>IFERROR(IF(E19&gt;=Tabulador!$D$3,Operador!E19+Operador!H19,Operador!E19),"")</f>
        <v>48.63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2398.5324000000005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13.099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3137.7624000000005</v>
      </c>
    </row>
    <row r="20" spans="1:19" x14ac:dyDescent="0.2">
      <c r="A20" s="2" t="str">
        <f>IF('hora operarios'!A18=0,"",'hora operarios'!A18)</f>
        <v>42</v>
      </c>
      <c r="B20" s="2" t="str">
        <f>IFERROR(VLOOKUP(A20,'hora operarios'!$A$1:$F$98,4,FALSE),"")</f>
        <v>B</v>
      </c>
      <c r="C20" s="2" t="str">
        <f>IFERROR(VLOOKUP(A20,'hora operarios'!$A$1:$D$98,2,FALSE),"")</f>
        <v>FRANCISCO ALEJANDRO RIVERA G.</v>
      </c>
      <c r="D20" s="2">
        <f>IFERROR(VLOOKUP(Operador!A20,'hora operarios'!$A$1:$F$98,5,FALSE),"")</f>
        <v>0</v>
      </c>
      <c r="E20" s="3">
        <f>IFERROR(VLOOKUP(A20,'hora operarios'!$A$1:$F$98,6,FALSE),"")</f>
        <v>40.53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40.53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1523.502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2262.732</v>
      </c>
    </row>
    <row r="21" spans="1:19" x14ac:dyDescent="0.2">
      <c r="A21" s="2" t="str">
        <f>IF('hora operarios'!A19=0,"",'hora operarios'!A19)</f>
        <v>43</v>
      </c>
      <c r="B21" s="2" t="str">
        <f>IFERROR(VLOOKUP(A21,'hora operarios'!$A$1:$F$98,4,FALSE),"")</f>
        <v>C</v>
      </c>
      <c r="C21" s="2" t="str">
        <f>IFERROR(VLOOKUP(A21,'hora operarios'!$A$1:$D$98,2,FALSE),"")</f>
        <v>MARIO ALBERTO RESENDIZ ECHEVER</v>
      </c>
      <c r="D21" s="2" t="str">
        <f>IFERROR(VLOOKUP(Operador!A21,'hora operarios'!$A$1:$F$98,5,FALSE),"")</f>
        <v>8</v>
      </c>
      <c r="E21" s="3">
        <f>IFERROR(VLOOKUP(A21,'hora operarios'!$A$1:$F$98,6,FALSE),"")</f>
        <v>67.75</v>
      </c>
      <c r="F21" s="2">
        <f>IFERROR(VLOOKUP(G21,Tabulador!$B$27:$C$100,2,FALSE),"")</f>
        <v>1</v>
      </c>
      <c r="G21" s="2" t="str">
        <f>IFERROR(VLOOKUP(A21,'hora operarios'!$A$1:$F$98,3,FALSE),"")</f>
        <v>TECNICO</v>
      </c>
      <c r="H21" s="2">
        <f t="shared" si="0"/>
        <v>0</v>
      </c>
      <c r="I21" s="3">
        <f>IFERROR(IF(E21&gt;=Tabulador!$D$3,Operador!E21+Operador!H21,Operador!E21),"")</f>
        <v>67.75</v>
      </c>
      <c r="J21" s="4">
        <v>0</v>
      </c>
      <c r="K21" s="4">
        <v>0</v>
      </c>
      <c r="L21" s="4">
        <v>0</v>
      </c>
      <c r="M21" s="2">
        <f>IFERROR(VLOOKUP(F21,Tabulador!$A$3:$D$7,4,FALSE),"")</f>
        <v>10</v>
      </c>
      <c r="N21" s="3">
        <f>IFERROR(IF(I21&gt;M21,(I21-M21)*(VLOOKUP(B21,Tabulador!$A$11:$B$17,2,FALSE)),0),0)</f>
        <v>2584.3125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608.16</v>
      </c>
      <c r="S21" s="3">
        <f t="shared" si="2"/>
        <v>3192.4724999999999</v>
      </c>
    </row>
    <row r="22" spans="1:19" x14ac:dyDescent="0.2">
      <c r="A22" s="2" t="str">
        <f>IF('hora operarios'!A20=0,"",'hora operarios'!A20)</f>
        <v>44</v>
      </c>
      <c r="B22" s="2" t="str">
        <f>IFERROR(VLOOKUP(A22,'hora operarios'!$A$1:$F$98,4,FALSE),"")</f>
        <v>C</v>
      </c>
      <c r="C22" s="2" t="str">
        <f>IFERROR(VLOOKUP(A22,'hora operarios'!$A$1:$D$98,2,FALSE),"")</f>
        <v>CARLOS ARMENTA LUJANO</v>
      </c>
      <c r="D22" s="2">
        <f>IFERROR(VLOOKUP(Operador!A22,'hora operarios'!$A$1:$F$98,5,FALSE),"")</f>
        <v>0</v>
      </c>
      <c r="E22" s="3">
        <f>IFERROR(VLOOKUP(A22,'hora operarios'!$A$1:$F$98,6,FALSE),"")</f>
        <v>32.450000000000003</v>
      </c>
      <c r="F22" s="2">
        <f>IFERROR(VLOOKUP(G22,Tabulador!$B$27:$C$100,2,FALSE),"")</f>
        <v>3</v>
      </c>
      <c r="G22" s="2" t="str">
        <f>IFERROR(VLOOKUP(A22,'hora operarios'!$A$1:$F$98,3,FALSE),"")</f>
        <v>LAVADOR</v>
      </c>
      <c r="H22" s="2">
        <f t="shared" si="0"/>
        <v>0</v>
      </c>
      <c r="I22" s="3">
        <f>IFERROR(IF(E22&gt;=Tabulador!$D$3,Operador!E22+Operador!H22,Operador!E22),"")</f>
        <v>32.450000000000003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915.13750000000016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3.7360000000000002</v>
      </c>
      <c r="P22" s="2">
        <f t="shared" si="1"/>
        <v>0</v>
      </c>
      <c r="Q22" s="2">
        <f>IFERROR(VLOOKUP(F22,Tabulador!$A$3:$D$7,3,FALSE),"")</f>
        <v>471.77</v>
      </c>
      <c r="S22" s="3">
        <f t="shared" si="2"/>
        <v>1386.9075000000003</v>
      </c>
    </row>
    <row r="23" spans="1:19" x14ac:dyDescent="0.2">
      <c r="A23" s="2" t="str">
        <f>IF('hora operarios'!A21=0,"",'hora operarios'!A21)</f>
        <v>45</v>
      </c>
      <c r="B23" s="2" t="str">
        <f>IFERROR(VLOOKUP(A23,'hora operarios'!$A$1:$F$98,4,FALSE),"")</f>
        <v>B</v>
      </c>
      <c r="C23" s="2" t="str">
        <f>IFERROR(VLOOKUP(A23,'hora operarios'!$A$1:$D$98,2,FALSE),"")</f>
        <v>EDGAR SAMUEL HERNANDEZ SILVA</v>
      </c>
      <c r="D23" s="2">
        <f>IFERROR(VLOOKUP(Operador!A23,'hora operarios'!$A$1:$F$98,5,FALSE),"")</f>
        <v>0</v>
      </c>
      <c r="E23" s="3">
        <f>IFERROR(VLOOKUP(A23,'hora operarios'!$A$1:$F$98,6,FALSE),"")</f>
        <v>41.66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41.66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1583.8439999999998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2323.0739999999996</v>
      </c>
    </row>
    <row r="24" spans="1:19" x14ac:dyDescent="0.2">
      <c r="A24" s="2" t="str">
        <f>IF('hora operarios'!A22=0,"",'hora operarios'!A22)</f>
        <v>46</v>
      </c>
      <c r="B24" s="2" t="str">
        <f>IFERROR(VLOOKUP(A24,'hora operarios'!$A$1:$F$98,4,FALSE),"")</f>
        <v>A</v>
      </c>
      <c r="C24" s="2" t="str">
        <f>IFERROR(VLOOKUP(A24,'hora operarios'!$A$1:$D$98,2,FALSE),"")</f>
        <v>ISAAC ALFARO LAZARO</v>
      </c>
      <c r="D24" s="2">
        <f>IFERROR(VLOOKUP(Operador!A24,'hora operarios'!$A$1:$F$98,5,FALSE),"")</f>
        <v>0</v>
      </c>
      <c r="E24" s="3">
        <f>IFERROR(VLOOKUP(A24,'hora operarios'!$A$1:$F$98,6,FALSE),"")</f>
        <v>57.78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57.78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2997.6744000000003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3736.9044000000004</v>
      </c>
    </row>
    <row r="25" spans="1:19" x14ac:dyDescent="0.2">
      <c r="A25" s="2" t="str">
        <f>IF('hora operarios'!A23=0,"",'hora operarios'!A23)</f>
        <v>47</v>
      </c>
      <c r="B25" s="2" t="str">
        <f>IFERROR(VLOOKUP(A25,'hora operarios'!$A$1:$F$98,4,FALSE),"")</f>
        <v>C</v>
      </c>
      <c r="C25" s="2" t="str">
        <f>IFERROR(VLOOKUP(A25,'hora operarios'!$A$1:$D$98,2,FALSE),"")</f>
        <v>FERNANDO ENRIQUEZ RUBIO</v>
      </c>
      <c r="D25" s="2" t="str">
        <f>IFERROR(VLOOKUP(Operador!A25,'hora operarios'!$A$1:$F$98,5,FALSE),"")</f>
        <v>9</v>
      </c>
      <c r="E25" s="3">
        <f>IFERROR(VLOOKUP(A25,'hora operarios'!$A$1:$F$98,6,FALSE),"")</f>
        <v>18.82</v>
      </c>
      <c r="F25" s="2">
        <f>IFERROR(VLOOKUP(G25,Tabulador!$B$27:$C$100,2,FALSE),"")</f>
        <v>1</v>
      </c>
      <c r="G25" s="2" t="str">
        <f>IFERROR(VLOOKUP(A25,'hora operarios'!$A$1:$F$98,3,FALSE),"")</f>
        <v>TECNICO</v>
      </c>
      <c r="H25" s="2">
        <f t="shared" si="0"/>
        <v>86.98</v>
      </c>
      <c r="I25" s="3">
        <f>IFERROR(IF(E25&gt;=Tabulador!$D$3,Operador!E25+Operador!H25,Operador!E25),"")</f>
        <v>105.80000000000001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4287.05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2.5990000000000002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4895.21</v>
      </c>
    </row>
    <row r="26" spans="1:19" x14ac:dyDescent="0.2">
      <c r="A26" s="2" t="str">
        <f>IF('hora operarios'!A24=0,"",'hora operarios'!A24)</f>
        <v>48</v>
      </c>
      <c r="B26" s="2" t="str">
        <f>IFERROR(VLOOKUP(A26,'hora operarios'!$A$1:$F$98,4,FALSE),"")</f>
        <v>B</v>
      </c>
      <c r="C26" s="2" t="str">
        <f>IFERROR(VLOOKUP(A26,'hora operarios'!$A$1:$D$98,2,FALSE),"")</f>
        <v>MARCOS SAMUEL RAMIREZ BAUTISTA</v>
      </c>
      <c r="D26" s="2">
        <f>IFERROR(VLOOKUP(Operador!A26,'hora operarios'!$A$1:$F$98,5,FALSE),"")</f>
        <v>0</v>
      </c>
      <c r="E26" s="3">
        <f>IFERROR(VLOOKUP(A26,'hora operarios'!$A$1:$F$98,6,FALSE),"")</f>
        <v>61.37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61.37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2636.3579999999997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7.4279999999999999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3375.5879999999997</v>
      </c>
    </row>
    <row r="27" spans="1:19" x14ac:dyDescent="0.2">
      <c r="A27" s="2" t="str">
        <f>IF('hora operarios'!A25=0,"",'hora operarios'!A25)</f>
        <v>50</v>
      </c>
      <c r="B27" s="2" t="str">
        <f>IFERROR(VLOOKUP(A27,'hora operarios'!$A$1:$F$98,4,FALSE),"")</f>
        <v>A</v>
      </c>
      <c r="C27" s="2" t="str">
        <f>IFERROR(VLOOKUP(A27,'hora operarios'!$A$1:$D$98,2,FALSE),"")</f>
        <v>DANIEL TELLEZ GAYTAN</v>
      </c>
      <c r="D27" s="2">
        <f>IFERROR(VLOOKUP(Operador!A27,'hora operarios'!$A$1:$F$98,5,FALSE),"")</f>
        <v>0</v>
      </c>
      <c r="E27" s="3">
        <f>IFERROR(VLOOKUP(A27,'hora operarios'!$A$1:$F$98,6,FALSE),"")</f>
        <v>47.33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47.33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2313.4084000000003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3052.6384000000003</v>
      </c>
    </row>
    <row r="28" spans="1:19" x14ac:dyDescent="0.2">
      <c r="A28" s="2" t="str">
        <f>IF('hora operarios'!A26=0,"",'hora operarios'!A26)</f>
        <v>51</v>
      </c>
      <c r="B28" s="2" t="str">
        <f>IFERROR(VLOOKUP(A28,'hora operarios'!$A$1:$F$98,4,FALSE),"")</f>
        <v>B</v>
      </c>
      <c r="C28" s="2" t="str">
        <f>IFERROR(VLOOKUP(A28,'hora operarios'!$A$1:$D$98,2,FALSE),"")</f>
        <v>FREDY SANCHEZ RODRIGUEZ</v>
      </c>
      <c r="D28" s="2">
        <f>IFERROR(VLOOKUP(Operador!A28,'hora operarios'!$A$1:$F$98,5,FALSE),"")</f>
        <v>0</v>
      </c>
      <c r="E28" s="3">
        <f>IFERROR(VLOOKUP(A28,'hora operarios'!$A$1:$F$98,6,FALSE),"")</f>
        <v>53.82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53.82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2233.1880000000001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2972.4180000000001</v>
      </c>
    </row>
    <row r="29" spans="1:19" x14ac:dyDescent="0.2">
      <c r="A29" s="2" t="str">
        <f>IF('hora operarios'!A27=0,"",'hora operarios'!A27)</f>
        <v>54</v>
      </c>
      <c r="B29" s="2" t="str">
        <f>IFERROR(VLOOKUP(A29,'hora operarios'!$A$1:$F$98,4,FALSE),"")</f>
        <v>B</v>
      </c>
      <c r="C29" s="2" t="str">
        <f>IFERROR(VLOOKUP(A29,'hora operarios'!$A$1:$D$98,2,FALSE),"")</f>
        <v>EFRÉN AGUSTIN SUÁRES LUNA</v>
      </c>
      <c r="D29" s="2">
        <f>IFERROR(VLOOKUP(Operador!A29,'hora operarios'!$A$1:$F$98,5,FALSE),"")</f>
        <v>0</v>
      </c>
      <c r="E29" s="3">
        <f>IFERROR(VLOOKUP(A29,'hora operarios'!$A$1:$F$98,6,FALSE),"")</f>
        <v>38.58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38.58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1419.3719999999998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7.4279999999999999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2158.6019999999999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55</v>
      </c>
      <c r="B31" s="2" t="str">
        <f>IFERROR(VLOOKUP(A31,'hora operarios'!$A$1:$F$98,4,FALSE),"")</f>
        <v>A</v>
      </c>
      <c r="C31" s="2" t="str">
        <f>IFERROR(VLOOKUP(A31,'hora operarios'!$A$1:$D$98,2,FALSE),"")</f>
        <v>GERMAN CORTEZ HERNANDEZ</v>
      </c>
      <c r="D31" s="2">
        <f>IFERROR(VLOOKUP(Operador!A31,'hora operarios'!$A$1:$F$98,5,FALSE),"")</f>
        <v>0</v>
      </c>
      <c r="E31" s="3">
        <f>IFERROR(VLOOKUP(A31,'hora operarios'!$A$1:$F$98,6,FALSE),"")</f>
        <v>52.59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52.59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2657.8332000000005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3397.0632000000005</v>
      </c>
    </row>
    <row r="32" spans="1:19" x14ac:dyDescent="0.2">
      <c r="A32" s="2" t="str">
        <f>IF('hora operarios'!A29=0,"",'hora operarios'!A29)</f>
        <v>57</v>
      </c>
      <c r="B32" s="2" t="str">
        <f>IFERROR(VLOOKUP(A32,'hora operarios'!$A$1:$F$98,4,FALSE),"")</f>
        <v>A</v>
      </c>
      <c r="C32" s="2" t="str">
        <f>IFERROR(VLOOKUP(A32,'hora operarios'!$A$1:$D$98,2,FALSE),"")</f>
        <v>JUAN CARLOS VIGUERAS MARTINEZ</v>
      </c>
      <c r="D32" s="2">
        <f>IFERROR(VLOOKUP(Operador!A32,'hora operarios'!$A$1:$F$98,5,FALSE),"")</f>
        <v>0</v>
      </c>
      <c r="E32" s="3">
        <f>IFERROR(VLOOKUP(A32,'hora operarios'!$A$1:$F$98,6,FALSE),"")</f>
        <v>61.9</v>
      </c>
      <c r="F32" s="2">
        <f>IFERROR(VLOOKUP(G32,Tabulador!$B$27:$C$100,2,FALSE),"")</f>
        <v>2</v>
      </c>
      <c r="G32" s="2" t="str">
        <f>IFERROR(VLOOKUP(A32,'hora operarios'!$A$1:$F$98,3,FALSE),"")</f>
        <v>HOJALATERO</v>
      </c>
      <c r="H32" s="2">
        <f t="shared" si="0"/>
        <v>0</v>
      </c>
      <c r="I32" s="3">
        <f>IFERROR(IF(E32&gt;=Tabulador!$D$3,Operador!E32+Operador!H32,Operador!E32),"")</f>
        <v>61.9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3267.4520000000002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4006.6820000000002</v>
      </c>
    </row>
    <row r="33" spans="1:19" x14ac:dyDescent="0.2">
      <c r="A33" s="2" t="str">
        <f>IF('hora operarios'!A30=0,"",'hora operarios'!A30)</f>
        <v>6</v>
      </c>
      <c r="B33" s="2" t="str">
        <f>IFERROR(VLOOKUP(A33,'hora operarios'!$A$1:$F$98,4,FALSE),"")</f>
        <v>C</v>
      </c>
      <c r="C33" s="2" t="str">
        <f>IFERROR(VLOOKUP(A33,'hora operarios'!$A$1:$D$98,2,FALSE),"")</f>
        <v>JOSE DAVID RESENDIZ CRESPO</v>
      </c>
      <c r="D33" s="2">
        <f>IFERROR(VLOOKUP(Operador!A33,'hora operarios'!$A$1:$F$98,5,FALSE),"")</f>
        <v>0</v>
      </c>
      <c r="E33" s="3">
        <f>IFERROR(VLOOKUP(A33,'hora operarios'!$A$1:$F$98,6,FALSE),"")</f>
        <v>35.36</v>
      </c>
      <c r="F33" s="2">
        <f>IFERROR(VLOOKUP(G33,Tabulador!$B$27:$C$100,2,FALSE),"")</f>
        <v>1</v>
      </c>
      <c r="G33" s="2" t="str">
        <f>IFERROR(VLOOKUP(A33,'hora operarios'!$A$1:$F$98,3,FALSE),"")</f>
        <v>TECNICO</v>
      </c>
      <c r="H33" s="2">
        <f t="shared" si="0"/>
        <v>0</v>
      </c>
      <c r="I33" s="3">
        <f>IFERROR(IF(E33&gt;=Tabulador!$D$3,Operador!E33+Operador!H33,Operador!E33),"")</f>
        <v>35.36</v>
      </c>
      <c r="J33" s="4">
        <v>0</v>
      </c>
      <c r="K33" s="4">
        <v>0</v>
      </c>
      <c r="L33" s="4">
        <v>0</v>
      </c>
      <c r="M33" s="2">
        <f>IFERROR(VLOOKUP(F33,Tabulador!$A$3:$D$7,4,FALSE),"")</f>
        <v>10</v>
      </c>
      <c r="N33" s="3">
        <f>IFERROR(IF(I33&gt;M33,(I33-M33)*(VLOOKUP(B33,Tabulador!$A$11:$B$17,2,FALSE)),0),0)</f>
        <v>1134.8599999999999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3.7360000000000002</v>
      </c>
      <c r="P33" s="2">
        <f t="shared" si="1"/>
        <v>0</v>
      </c>
      <c r="Q33" s="2">
        <f>IFERROR(VLOOKUP(F33,Tabulador!$A$3:$D$7,3,FALSE),"")</f>
        <v>608.16</v>
      </c>
      <c r="S33" s="3">
        <f t="shared" si="2"/>
        <v>1743.02</v>
      </c>
    </row>
    <row r="34" spans="1:19" x14ac:dyDescent="0.2">
      <c r="A34" s="2" t="str">
        <f>IF('hora operarios'!A31=0,"",'hora operarios'!A31)</f>
        <v>61</v>
      </c>
      <c r="B34" s="2" t="str">
        <f>IFERROR(VLOOKUP(A34,'hora operarios'!$A$1:$F$98,4,FALSE),"")</f>
        <v>A</v>
      </c>
      <c r="C34" s="2" t="str">
        <f>IFERROR(VLOOKUP(A34,'hora operarios'!$A$1:$D$98,2,FALSE),"")</f>
        <v>ALEJANDRO MARTINEZ LORENZO</v>
      </c>
      <c r="D34" s="2">
        <f>IFERROR(VLOOKUP(Operador!A34,'hora operarios'!$A$1:$F$98,5,FALSE),"")</f>
        <v>0</v>
      </c>
      <c r="E34" s="3">
        <f>IFERROR(VLOOKUP(A34,'hora operarios'!$A$1:$F$98,6,FALSE),"")</f>
        <v>53.97</v>
      </c>
      <c r="F34" s="2">
        <f>IFERROR(VLOOKUP(G34,Tabulador!$B$27:$C$100,2,FALSE),"")</f>
        <v>2</v>
      </c>
      <c r="G34" s="2" t="str">
        <f>IFERROR(VLOOKUP(A34,'hora operarios'!$A$1:$F$98,3,FALSE),"")</f>
        <v>HOJALATERO</v>
      </c>
      <c r="H34" s="2">
        <f t="shared" si="0"/>
        <v>0</v>
      </c>
      <c r="I34" s="3">
        <f>IFERROR(IF(E34&gt;=Tabulador!$D$3,Operador!E34+Operador!H34,Operador!E34),"")</f>
        <v>53.97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2748.1956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3487.4256</v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62</v>
      </c>
      <c r="B36" s="2" t="str">
        <f>IFERROR(VLOOKUP(A36,'hora operarios'!$A$1:$F$98,4,FALSE),"")</f>
        <v>C</v>
      </c>
      <c r="C36" s="2" t="str">
        <f>IFERROR(VLOOKUP(A36,'hora operarios'!$A$1:$D$98,2,FALSE),"")</f>
        <v>FAUSTINO ALI CORTEZ OVANDO</v>
      </c>
      <c r="D36" s="2">
        <f>IFERROR(VLOOKUP(Operador!A36,'hora operarios'!$A$1:$F$98,5,FALSE),"")</f>
        <v>0</v>
      </c>
      <c r="E36" s="3">
        <f>IFERROR(VLOOKUP(A36,'hora operarios'!$A$1:$F$98,6,FALSE),"")</f>
        <v>32.68</v>
      </c>
      <c r="F36" s="2">
        <f>IFERROR(VLOOKUP(G36,Tabulador!$B$27:$C$100,2,FALSE),"")</f>
        <v>3</v>
      </c>
      <c r="G36" s="2" t="str">
        <f>IFERROR(VLOOKUP(A36,'hora operarios'!$A$1:$F$98,3,FALSE),"")</f>
        <v>LAVADOR</v>
      </c>
      <c r="H36" s="2">
        <f t="shared" si="0"/>
        <v>0</v>
      </c>
      <c r="I36" s="3">
        <f>IFERROR(IF(E36&gt;=Tabulador!$D$3,Operador!E36+Operador!H36,Operador!E36),"")</f>
        <v>32.68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925.43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3.7360000000000002</v>
      </c>
      <c r="P36" s="2">
        <f t="shared" si="1"/>
        <v>0</v>
      </c>
      <c r="Q36" s="2">
        <f>IFERROR(VLOOKUP(F36,Tabulador!$A$3:$D$7,3,FALSE),"")</f>
        <v>471.77</v>
      </c>
      <c r="S36" s="3">
        <f t="shared" si="2"/>
        <v>1397.1999999999998</v>
      </c>
    </row>
    <row r="37" spans="1:19" x14ac:dyDescent="0.2">
      <c r="A37" s="2" t="str">
        <f>IF('hora operarios'!A33=0,"",'hora operarios'!A33)</f>
        <v>65</v>
      </c>
      <c r="B37" s="2" t="str">
        <f>IFERROR(VLOOKUP(A37,'hora operarios'!$A$1:$F$98,4,FALSE),"")</f>
        <v>A</v>
      </c>
      <c r="C37" s="2" t="str">
        <f>IFERROR(VLOOKUP(A37,'hora operarios'!$A$1:$D$98,2,FALSE),"")</f>
        <v>ISRAEL RESENDIZ CAMPUZANO</v>
      </c>
      <c r="D37" s="2">
        <f>IFERROR(VLOOKUP(Operador!A37,'hora operarios'!$A$1:$F$98,5,FALSE),"")</f>
        <v>0</v>
      </c>
      <c r="E37" s="3">
        <f>IFERROR(VLOOKUP(A37,'hora operarios'!$A$1:$F$98,6,FALSE),"")</f>
        <v>20</v>
      </c>
      <c r="F37" s="2">
        <f>IFERROR(VLOOKUP(G37,Tabulador!$B$27:$C$100,2,FALSE),"")</f>
        <v>2</v>
      </c>
      <c r="G37" s="2" t="str">
        <f>IFERROR(VLOOKUP(A37,'hora operarios'!$A$1:$F$98,3,FALSE),"")</f>
        <v>HOJALATERO</v>
      </c>
      <c r="H37" s="2">
        <f t="shared" si="0"/>
        <v>0</v>
      </c>
      <c r="I37" s="3">
        <f>IFERROR(IF(E37&gt;=Tabulador!$D$3,Operador!E37+Operador!H37,Operador!E37),"")</f>
        <v>20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523.84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3.714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1263.0700000000002</v>
      </c>
    </row>
    <row r="38" spans="1:19" x14ac:dyDescent="0.2">
      <c r="A38" s="2" t="str">
        <f>IF('hora operarios'!A34=0,"",'hora operarios'!A34)</f>
        <v>68</v>
      </c>
      <c r="B38" s="2" t="str">
        <f>IFERROR(VLOOKUP(A38,'hora operarios'!$A$1:$F$98,4,FALSE),"")</f>
        <v>A</v>
      </c>
      <c r="C38" s="2" t="str">
        <f>IFERROR(VLOOKUP(A38,'hora operarios'!$A$1:$D$98,2,FALSE),"")</f>
        <v>ISMAEL PEREZ PEREZ</v>
      </c>
      <c r="D38" s="2">
        <f>IFERROR(VLOOKUP(Operador!A38,'hora operarios'!$A$1:$F$98,5,FALSE),"")</f>
        <v>0</v>
      </c>
      <c r="E38" s="3">
        <f>IFERROR(VLOOKUP(A38,'hora operarios'!$A$1:$F$98,6,FALSE),"")</f>
        <v>64.63</v>
      </c>
      <c r="F38" s="2">
        <f>IFERROR(VLOOKUP(G38,Tabulador!$B$27:$C$100,2,FALSE),"")</f>
        <v>2</v>
      </c>
      <c r="G38" s="2" t="str">
        <f>IFERROR(VLOOKUP(A38,'hora operarios'!$A$1:$F$98,3,FALSE),"")</f>
        <v>HOJALATERO</v>
      </c>
      <c r="H38" s="2">
        <f t="shared" si="0"/>
        <v>0</v>
      </c>
      <c r="I38" s="3">
        <f>IFERROR(IF(E38&gt;=Tabulador!$D$3,Operador!E38+Operador!H38,Operador!E38),"")</f>
        <v>64.63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3446.2123999999999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4185.4423999999999</v>
      </c>
    </row>
    <row r="39" spans="1:19" x14ac:dyDescent="0.2">
      <c r="A39" s="2" t="str">
        <f>IF('hora operarios'!A35=0,"",'hora operarios'!A35)</f>
        <v>69</v>
      </c>
      <c r="B39" s="2" t="str">
        <f>IFERROR(VLOOKUP(A39,'hora operarios'!$A$1:$F$98,4,FALSE),"")</f>
        <v>A</v>
      </c>
      <c r="C39" s="2" t="str">
        <f>IFERROR(VLOOKUP(A39,'hora operarios'!$A$1:$D$98,2,FALSE),"")</f>
        <v>J DOLORES GILBERTO OLVERA BAUT</v>
      </c>
      <c r="D39" s="2">
        <f>IFERROR(VLOOKUP(Operador!A39,'hora operarios'!$A$1:$F$98,5,FALSE),"")</f>
        <v>0</v>
      </c>
      <c r="E39" s="3">
        <f>IFERROR(VLOOKUP(A39,'hora operarios'!$A$1:$F$98,6,FALSE),"")</f>
        <v>53</v>
      </c>
      <c r="F39" s="2">
        <f>IFERROR(VLOOKUP(G39,Tabulador!$B$27:$C$100,2,FALSE),"")</f>
        <v>2</v>
      </c>
      <c r="G39" s="2" t="str">
        <f>IFERROR(VLOOKUP(A39,'hora operarios'!$A$1:$F$98,3,FALSE),"")</f>
        <v>HOJALATERO</v>
      </c>
      <c r="H39" s="2">
        <f t="shared" si="0"/>
        <v>0</v>
      </c>
      <c r="I39" s="3">
        <f>IFERROR(IF(E39&gt;=Tabulador!$D$3,Operador!E39+Operador!H39,Operador!E39),"")</f>
        <v>53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2684.6800000000003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3423.9100000000003</v>
      </c>
    </row>
    <row r="40" spans="1:19" x14ac:dyDescent="0.2">
      <c r="A40" s="2" t="str">
        <f>IF('hora operarios'!A36=0,"",'hora operarios'!A36)</f>
        <v>9</v>
      </c>
      <c r="B40" s="2" t="str">
        <f>IFERROR(VLOOKUP(A40,'hora operarios'!$A$1:$F$98,4,FALSE),"")</f>
        <v>AYUDANTE</v>
      </c>
      <c r="C40" s="2" t="str">
        <f>IFERROR(VLOOKUP(A40,'hora operarios'!$A$1:$D$98,2,FALSE),"")</f>
        <v>ALEJANDRO URIEL ARVIZU</v>
      </c>
      <c r="D40" s="2">
        <f>IFERROR(VLOOKUP(Operador!A40,'hora operarios'!$A$1:$F$98,5,FALSE),"")</f>
        <v>0</v>
      </c>
      <c r="E40" s="3">
        <f>IFERROR(VLOOKUP(A40,'hora operarios'!$A$1:$F$98,6,FALSE),"")</f>
        <v>86.98</v>
      </c>
      <c r="F40" s="2">
        <f>IFERROR(VLOOKUP(G40,Tabulador!$B$27:$C$100,2,FALSE),"")</f>
        <v>4</v>
      </c>
      <c r="G40" s="2" t="str">
        <f>IFERROR(VLOOKUP(A40,'hora operarios'!$A$1:$F$98,3,FALSE),"")</f>
        <v>AYUDANTE</v>
      </c>
      <c r="H40" s="2">
        <f t="shared" si="0"/>
        <v>0</v>
      </c>
      <c r="I40" s="3">
        <f>IFERROR(IF(E40&gt;=Tabulador!$D$3,Operador!E40+Operador!H40,Operador!E40),"")</f>
        <v>86.98</v>
      </c>
      <c r="J40" s="4">
        <v>0</v>
      </c>
      <c r="K40" s="4">
        <v>0</v>
      </c>
      <c r="L40" s="4">
        <v>0</v>
      </c>
      <c r="M40" s="2">
        <f>IFERROR(VLOOKUP(F40,Tabulador!$A$3:$D$7,4,FALSE),"")</f>
        <v>0</v>
      </c>
      <c r="N40" s="3">
        <f>IFERROR(IF(I40&gt;M40,(I40-M40)*(VLOOKUP(B40,Tabulador!$A$11:$B$17,2,FALSE)),0),0)</f>
        <v>869.80000000000007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>
        <f>IFERROR(VLOOKUP(F40,Tabulador!$A$3:$D$7,3,FALSE),"")</f>
        <v>543.20000000000005</v>
      </c>
      <c r="S40" s="3">
        <f t="shared" si="2"/>
        <v>1413</v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17" t="s">
        <v>45</v>
      </c>
      <c r="B9" s="17"/>
      <c r="C9" s="17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17" t="s">
        <v>47</v>
      </c>
      <c r="B18" s="17"/>
      <c r="C18" s="17"/>
      <c r="D18" s="17"/>
      <c r="E18" s="17"/>
      <c r="F18" s="17"/>
      <c r="G18" s="17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51</v>
      </c>
      <c r="B26" s="17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6"/>
  <sheetViews>
    <sheetView zoomScaleNormal="100" workbookViewId="0">
      <selection activeCell="C38" sqref="C38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4" t="s">
        <v>59</v>
      </c>
      <c r="B1" s="14" t="s">
        <v>15</v>
      </c>
      <c r="C1" s="14" t="s">
        <v>60</v>
      </c>
      <c r="D1" s="14" t="s">
        <v>60</v>
      </c>
      <c r="E1" s="14"/>
      <c r="F1" s="15">
        <v>26.89</v>
      </c>
    </row>
    <row r="2" spans="1:6" x14ac:dyDescent="0.2">
      <c r="A2" s="14" t="s">
        <v>61</v>
      </c>
      <c r="B2" s="14" t="s">
        <v>28</v>
      </c>
      <c r="C2" s="14" t="s">
        <v>58</v>
      </c>
      <c r="D2" s="14" t="s">
        <v>6</v>
      </c>
      <c r="E2" s="14"/>
      <c r="F2" s="15">
        <v>63.83</v>
      </c>
    </row>
    <row r="3" spans="1:6" x14ac:dyDescent="0.2">
      <c r="A3" s="14" t="s">
        <v>62</v>
      </c>
      <c r="B3" s="14" t="s">
        <v>26</v>
      </c>
      <c r="C3" s="14" t="s">
        <v>60</v>
      </c>
      <c r="D3" s="14" t="s">
        <v>60</v>
      </c>
      <c r="E3" s="14"/>
      <c r="F3" s="15">
        <v>38.75</v>
      </c>
    </row>
    <row r="4" spans="1:6" x14ac:dyDescent="0.2">
      <c r="A4" s="14" t="s">
        <v>77</v>
      </c>
      <c r="B4" s="14" t="s">
        <v>10</v>
      </c>
      <c r="C4" s="14" t="s">
        <v>58</v>
      </c>
      <c r="D4" s="14" t="s">
        <v>6</v>
      </c>
      <c r="E4" s="14" t="s">
        <v>132</v>
      </c>
      <c r="F4" s="15">
        <v>22.75</v>
      </c>
    </row>
    <row r="5" spans="1:6" x14ac:dyDescent="0.2">
      <c r="A5" s="14" t="s">
        <v>78</v>
      </c>
      <c r="B5" s="14" t="s">
        <v>16</v>
      </c>
      <c r="C5" s="14" t="s">
        <v>58</v>
      </c>
      <c r="D5" s="14" t="s">
        <v>5</v>
      </c>
      <c r="E5" s="14" t="s">
        <v>62</v>
      </c>
      <c r="F5" s="15">
        <v>20.45</v>
      </c>
    </row>
    <row r="6" spans="1:6" x14ac:dyDescent="0.2">
      <c r="A6" s="14" t="s">
        <v>63</v>
      </c>
      <c r="B6" s="14" t="s">
        <v>29</v>
      </c>
      <c r="C6" s="14" t="s">
        <v>60</v>
      </c>
      <c r="D6" s="14" t="s">
        <v>60</v>
      </c>
      <c r="E6" s="14"/>
      <c r="F6" s="15">
        <v>37.33</v>
      </c>
    </row>
    <row r="7" spans="1:6" x14ac:dyDescent="0.2">
      <c r="A7" s="14" t="s">
        <v>79</v>
      </c>
      <c r="B7" s="14" t="s">
        <v>11</v>
      </c>
      <c r="C7" s="14" t="s">
        <v>58</v>
      </c>
      <c r="D7" s="14" t="s">
        <v>6</v>
      </c>
      <c r="E7" s="14" t="s">
        <v>64</v>
      </c>
      <c r="F7" s="15">
        <v>14.540000000000001</v>
      </c>
    </row>
    <row r="8" spans="1:6" x14ac:dyDescent="0.2">
      <c r="A8" s="14" t="s">
        <v>64</v>
      </c>
      <c r="B8" s="14" t="s">
        <v>30</v>
      </c>
      <c r="C8" s="14" t="s">
        <v>60</v>
      </c>
      <c r="D8" s="14" t="s">
        <v>60</v>
      </c>
      <c r="E8" s="14"/>
      <c r="F8" s="15">
        <f>97.84+1</f>
        <v>98.84</v>
      </c>
    </row>
    <row r="9" spans="1:6" x14ac:dyDescent="0.2">
      <c r="A9" s="14" t="s">
        <v>133</v>
      </c>
      <c r="B9" s="14" t="s">
        <v>134</v>
      </c>
      <c r="C9" s="14" t="s">
        <v>60</v>
      </c>
      <c r="D9" s="14" t="s">
        <v>60</v>
      </c>
      <c r="E9" s="14"/>
      <c r="F9" s="15">
        <v>37.11</v>
      </c>
    </row>
    <row r="10" spans="1:6" x14ac:dyDescent="0.2">
      <c r="A10" s="14" t="s">
        <v>132</v>
      </c>
      <c r="B10" s="14" t="s">
        <v>135</v>
      </c>
      <c r="C10" s="14" t="s">
        <v>60</v>
      </c>
      <c r="D10" s="14" t="s">
        <v>60</v>
      </c>
      <c r="E10" s="14"/>
      <c r="F10" s="15">
        <v>37.799999999999997</v>
      </c>
    </row>
    <row r="11" spans="1:6" x14ac:dyDescent="0.2">
      <c r="A11" s="14" t="s">
        <v>80</v>
      </c>
      <c r="B11" s="14" t="s">
        <v>17</v>
      </c>
      <c r="C11" s="14" t="s">
        <v>58</v>
      </c>
      <c r="D11" s="14" t="s">
        <v>4</v>
      </c>
      <c r="E11" s="14" t="s">
        <v>59</v>
      </c>
      <c r="F11" s="15">
        <v>15.43</v>
      </c>
    </row>
    <row r="12" spans="1:6" x14ac:dyDescent="0.2">
      <c r="A12" s="14" t="s">
        <v>81</v>
      </c>
      <c r="B12" s="14" t="s">
        <v>31</v>
      </c>
      <c r="C12" s="14" t="s">
        <v>58</v>
      </c>
      <c r="D12" s="14" t="s">
        <v>4</v>
      </c>
      <c r="E12" s="14" t="s">
        <v>63</v>
      </c>
      <c r="F12" s="15">
        <v>14.32</v>
      </c>
    </row>
    <row r="13" spans="1:6" x14ac:dyDescent="0.2">
      <c r="A13" s="14" t="s">
        <v>69</v>
      </c>
      <c r="B13" s="14" t="s">
        <v>8</v>
      </c>
      <c r="C13" s="14" t="s">
        <v>22</v>
      </c>
      <c r="D13" s="14" t="s">
        <v>5</v>
      </c>
      <c r="E13" s="14"/>
      <c r="F13" s="15">
        <v>37</v>
      </c>
    </row>
    <row r="14" spans="1:6" x14ac:dyDescent="0.2">
      <c r="A14" s="14" t="s">
        <v>125</v>
      </c>
      <c r="B14" s="14" t="s">
        <v>123</v>
      </c>
      <c r="C14" s="14" t="s">
        <v>22</v>
      </c>
      <c r="D14" s="14" t="s">
        <v>5</v>
      </c>
      <c r="E14" s="14"/>
      <c r="F14" s="15">
        <v>78</v>
      </c>
    </row>
    <row r="15" spans="1:6" x14ac:dyDescent="0.2">
      <c r="A15" s="14" t="s">
        <v>126</v>
      </c>
      <c r="B15" s="14" t="s">
        <v>124</v>
      </c>
      <c r="C15" s="14" t="s">
        <v>22</v>
      </c>
      <c r="D15" s="14" t="s">
        <v>5</v>
      </c>
      <c r="E15" s="14"/>
      <c r="F15" s="15">
        <v>30</v>
      </c>
    </row>
    <row r="16" spans="1:6" x14ac:dyDescent="0.2">
      <c r="A16" s="14" t="s">
        <v>82</v>
      </c>
      <c r="B16" s="14" t="s">
        <v>18</v>
      </c>
      <c r="C16" s="14" t="s">
        <v>58</v>
      </c>
      <c r="D16" s="14" t="s">
        <v>5</v>
      </c>
      <c r="E16" s="14" t="s">
        <v>133</v>
      </c>
      <c r="F16" s="15">
        <v>58.78</v>
      </c>
    </row>
    <row r="17" spans="1:6" x14ac:dyDescent="0.2">
      <c r="A17" s="14" t="s">
        <v>136</v>
      </c>
      <c r="B17" s="14" t="s">
        <v>137</v>
      </c>
      <c r="C17" s="14" t="s">
        <v>72</v>
      </c>
      <c r="D17" s="14" t="s">
        <v>4</v>
      </c>
      <c r="E17" s="14"/>
      <c r="F17" s="15">
        <v>48.63</v>
      </c>
    </row>
    <row r="18" spans="1:6" x14ac:dyDescent="0.2">
      <c r="A18" s="14" t="s">
        <v>138</v>
      </c>
      <c r="B18" s="14" t="s">
        <v>139</v>
      </c>
      <c r="C18" s="14" t="s">
        <v>72</v>
      </c>
      <c r="D18" s="14" t="s">
        <v>5</v>
      </c>
      <c r="E18" s="14"/>
      <c r="F18" s="15">
        <v>40.53</v>
      </c>
    </row>
    <row r="19" spans="1:6" x14ac:dyDescent="0.2">
      <c r="A19" s="14" t="s">
        <v>83</v>
      </c>
      <c r="B19" s="14" t="s">
        <v>32</v>
      </c>
      <c r="C19" s="14" t="s">
        <v>58</v>
      </c>
      <c r="D19" s="14" t="s">
        <v>6</v>
      </c>
      <c r="E19" s="14" t="s">
        <v>67</v>
      </c>
      <c r="F19" s="15">
        <v>67.75</v>
      </c>
    </row>
    <row r="20" spans="1:6" x14ac:dyDescent="0.2">
      <c r="A20" s="14" t="s">
        <v>140</v>
      </c>
      <c r="B20" s="14" t="s">
        <v>141</v>
      </c>
      <c r="C20" s="14" t="s">
        <v>22</v>
      </c>
      <c r="D20" s="14" t="s">
        <v>6</v>
      </c>
      <c r="E20" s="14"/>
      <c r="F20" s="15">
        <v>32.450000000000003</v>
      </c>
    </row>
    <row r="21" spans="1:6" x14ac:dyDescent="0.2">
      <c r="A21" s="14" t="s">
        <v>127</v>
      </c>
      <c r="B21" s="14" t="s">
        <v>128</v>
      </c>
      <c r="C21" s="14" t="s">
        <v>72</v>
      </c>
      <c r="D21" s="14" t="s">
        <v>5</v>
      </c>
      <c r="E21" s="14"/>
      <c r="F21" s="15">
        <v>41.66</v>
      </c>
    </row>
    <row r="22" spans="1:6" x14ac:dyDescent="0.2">
      <c r="A22" s="14" t="s">
        <v>146</v>
      </c>
      <c r="B22" s="14" t="s">
        <v>147</v>
      </c>
      <c r="C22" s="14" t="s">
        <v>72</v>
      </c>
      <c r="D22" s="14" t="s">
        <v>4</v>
      </c>
      <c r="E22" s="14"/>
      <c r="F22" s="15">
        <v>57.78</v>
      </c>
    </row>
    <row r="23" spans="1:6" x14ac:dyDescent="0.2">
      <c r="A23" s="14" t="s">
        <v>84</v>
      </c>
      <c r="B23" s="14" t="s">
        <v>9</v>
      </c>
      <c r="C23" s="14" t="s">
        <v>58</v>
      </c>
      <c r="D23" s="14" t="s">
        <v>6</v>
      </c>
      <c r="E23" s="14" t="s">
        <v>68</v>
      </c>
      <c r="F23" s="15">
        <v>18.82</v>
      </c>
    </row>
    <row r="24" spans="1:6" x14ac:dyDescent="0.2">
      <c r="A24" s="14" t="s">
        <v>119</v>
      </c>
      <c r="B24" s="14" t="s">
        <v>129</v>
      </c>
      <c r="C24" s="14" t="s">
        <v>72</v>
      </c>
      <c r="D24" s="14" t="s">
        <v>5</v>
      </c>
      <c r="E24" s="14"/>
      <c r="F24" s="15">
        <v>61.37</v>
      </c>
    </row>
    <row r="25" spans="1:6" x14ac:dyDescent="0.2">
      <c r="A25" s="14" t="s">
        <v>90</v>
      </c>
      <c r="B25" s="14" t="s">
        <v>91</v>
      </c>
      <c r="C25" s="14" t="s">
        <v>72</v>
      </c>
      <c r="D25" s="14" t="s">
        <v>4</v>
      </c>
      <c r="E25" s="14"/>
      <c r="F25" s="15">
        <v>47.33</v>
      </c>
    </row>
    <row r="26" spans="1:6" x14ac:dyDescent="0.2">
      <c r="A26" s="14" t="s">
        <v>92</v>
      </c>
      <c r="B26" s="14" t="s">
        <v>93</v>
      </c>
      <c r="C26" s="14" t="s">
        <v>72</v>
      </c>
      <c r="D26" s="14" t="s">
        <v>5</v>
      </c>
      <c r="E26" s="14"/>
      <c r="F26" s="15">
        <v>53.82</v>
      </c>
    </row>
    <row r="27" spans="1:6" x14ac:dyDescent="0.2">
      <c r="A27" s="14" t="s">
        <v>130</v>
      </c>
      <c r="B27" s="14" t="s">
        <v>131</v>
      </c>
      <c r="C27" s="14" t="s">
        <v>72</v>
      </c>
      <c r="D27" s="14" t="s">
        <v>5</v>
      </c>
      <c r="E27" s="14"/>
      <c r="F27" s="15">
        <v>38.58</v>
      </c>
    </row>
    <row r="28" spans="1:6" x14ac:dyDescent="0.2">
      <c r="A28" s="14" t="s">
        <v>71</v>
      </c>
      <c r="B28" s="14" t="s">
        <v>24</v>
      </c>
      <c r="C28" s="14" t="s">
        <v>72</v>
      </c>
      <c r="D28" s="14" t="s">
        <v>4</v>
      </c>
      <c r="E28" s="14"/>
      <c r="F28" s="15">
        <v>52.59</v>
      </c>
    </row>
    <row r="29" spans="1:6" x14ac:dyDescent="0.2">
      <c r="A29" s="14" t="s">
        <v>73</v>
      </c>
      <c r="B29" s="14" t="s">
        <v>86</v>
      </c>
      <c r="C29" s="14" t="s">
        <v>72</v>
      </c>
      <c r="D29" s="14" t="s">
        <v>4</v>
      </c>
      <c r="E29" s="14"/>
      <c r="F29" s="15">
        <v>61.9</v>
      </c>
    </row>
    <row r="30" spans="1:6" s="6" customFormat="1" x14ac:dyDescent="0.2">
      <c r="A30" s="14" t="s">
        <v>66</v>
      </c>
      <c r="B30" s="14" t="s">
        <v>19</v>
      </c>
      <c r="C30" s="14" t="s">
        <v>58</v>
      </c>
      <c r="D30" s="14" t="s">
        <v>6</v>
      </c>
      <c r="E30" s="14"/>
      <c r="F30" s="15">
        <v>35.36</v>
      </c>
    </row>
    <row r="31" spans="1:6" x14ac:dyDescent="0.2">
      <c r="A31" s="14" t="s">
        <v>74</v>
      </c>
      <c r="B31" s="14" t="s">
        <v>34</v>
      </c>
      <c r="C31" s="14" t="s">
        <v>72</v>
      </c>
      <c r="D31" s="14" t="s">
        <v>4</v>
      </c>
      <c r="E31" s="14"/>
      <c r="F31" s="15">
        <v>53.97</v>
      </c>
    </row>
    <row r="32" spans="1:6" x14ac:dyDescent="0.2">
      <c r="A32" s="14" t="s">
        <v>142</v>
      </c>
      <c r="B32" s="14" t="s">
        <v>143</v>
      </c>
      <c r="C32" s="14" t="s">
        <v>22</v>
      </c>
      <c r="D32" s="14" t="s">
        <v>6</v>
      </c>
      <c r="E32" s="14"/>
      <c r="F32" s="15">
        <v>32.68</v>
      </c>
    </row>
    <row r="33" spans="1:6" x14ac:dyDescent="0.2">
      <c r="A33" s="14" t="s">
        <v>144</v>
      </c>
      <c r="B33" s="14" t="s">
        <v>145</v>
      </c>
      <c r="C33" s="14" t="s">
        <v>72</v>
      </c>
      <c r="D33" s="14" t="s">
        <v>4</v>
      </c>
      <c r="E33" s="14"/>
      <c r="F33" s="15">
        <v>20</v>
      </c>
    </row>
    <row r="34" spans="1:6" x14ac:dyDescent="0.2">
      <c r="A34" s="14" t="s">
        <v>117</v>
      </c>
      <c r="B34" s="14" t="s">
        <v>118</v>
      </c>
      <c r="C34" s="14" t="s">
        <v>72</v>
      </c>
      <c r="D34" s="14" t="s">
        <v>4</v>
      </c>
      <c r="E34" s="14"/>
      <c r="F34" s="15">
        <v>64.63</v>
      </c>
    </row>
    <row r="35" spans="1:6" x14ac:dyDescent="0.2">
      <c r="A35" s="14" t="s">
        <v>121</v>
      </c>
      <c r="B35" s="14" t="s">
        <v>122</v>
      </c>
      <c r="C35" s="14" t="s">
        <v>72</v>
      </c>
      <c r="D35" s="14" t="s">
        <v>4</v>
      </c>
      <c r="E35" s="14"/>
      <c r="F35" s="15">
        <v>53</v>
      </c>
    </row>
    <row r="36" spans="1:6" x14ac:dyDescent="0.2">
      <c r="A36" s="14" t="s">
        <v>68</v>
      </c>
      <c r="B36" s="14" t="s">
        <v>36</v>
      </c>
      <c r="C36" s="14" t="s">
        <v>60</v>
      </c>
      <c r="D36" s="14" t="s">
        <v>60</v>
      </c>
      <c r="E36" s="14"/>
      <c r="F36" s="15">
        <v>86.98</v>
      </c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16" t="s">
        <v>104</v>
      </c>
      <c r="C5" s="16" t="s">
        <v>51</v>
      </c>
      <c r="D5" s="16" t="s">
        <v>105</v>
      </c>
      <c r="E5" s="9"/>
    </row>
    <row r="6" spans="1:5" x14ac:dyDescent="0.2">
      <c r="A6" s="9"/>
      <c r="B6" s="16"/>
      <c r="C6" s="16"/>
      <c r="D6" s="16"/>
      <c r="E6" s="16" t="s">
        <v>107</v>
      </c>
    </row>
    <row r="7" spans="1:5" x14ac:dyDescent="0.2">
      <c r="A7" s="9"/>
      <c r="B7" s="9"/>
      <c r="C7" s="9"/>
      <c r="D7" s="9"/>
      <c r="E7" s="16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16" t="s">
        <v>107</v>
      </c>
      <c r="B38" s="16"/>
      <c r="C38" s="16"/>
      <c r="D38" s="16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consulta</vt:lpstr>
      <vt:lpstr>Operador</vt:lpstr>
      <vt:lpstr>Tabulador</vt:lpstr>
      <vt:lpstr>hora operarios</vt:lpstr>
      <vt:lpstr>Hoja1</vt:lpstr>
      <vt:lpstr>Hoja2</vt:lpstr>
      <vt:lpstr>Hoja1!Área_de_impresión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2016-03-02T15:19:32Z</cp:lastPrinted>
  <dcterms:created xsi:type="dcterms:W3CDTF">2008-02-06T15:11:01Z</dcterms:created>
  <dcterms:modified xsi:type="dcterms:W3CDTF">2016-03-02T15:27:27Z</dcterms:modified>
</cp:coreProperties>
</file>