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M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Q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/>
  <c r="Q73" i="20" s="1"/>
  <c r="A72" i="20"/>
  <c r="G72" i="20"/>
  <c r="F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M67" i="20" s="1"/>
  <c r="P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A58" i="20"/>
  <c r="B58" i="20"/>
  <c r="A57" i="20"/>
  <c r="G57" i="20"/>
  <c r="F57" i="20" s="1"/>
  <c r="A56" i="20"/>
  <c r="A55" i="20"/>
  <c r="G55" i="20"/>
  <c r="F55" i="20"/>
  <c r="Q55" i="20" s="1"/>
  <c r="A54" i="20"/>
  <c r="G54" i="20"/>
  <c r="F54" i="20"/>
  <c r="Q54" i="20" s="1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 s="1"/>
  <c r="Q37" i="20" s="1"/>
  <c r="A36" i="20"/>
  <c r="B36" i="20"/>
  <c r="A35" i="20"/>
  <c r="A34" i="20"/>
  <c r="A33" i="20"/>
  <c r="D33" i="20" s="1"/>
  <c r="A32" i="20"/>
  <c r="B32" i="20" s="1"/>
  <c r="A31" i="20"/>
  <c r="A30" i="20"/>
  <c r="E30" i="20"/>
  <c r="G30" i="20"/>
  <c r="F30" i="20" s="1"/>
  <c r="M30" i="20" s="1"/>
  <c r="A29" i="20"/>
  <c r="G29" i="20" s="1"/>
  <c r="F29" i="20" s="1"/>
  <c r="A28" i="20"/>
  <c r="C28" i="20" s="1"/>
  <c r="A27" i="20"/>
  <c r="E27" i="20" s="1"/>
  <c r="A26" i="20"/>
  <c r="B26" i="20" s="1"/>
  <c r="A25" i="20"/>
  <c r="D25" i="20" s="1"/>
  <c r="A24" i="20"/>
  <c r="B24" i="20" s="1"/>
  <c r="A23" i="20"/>
  <c r="E23" i="20" s="1"/>
  <c r="A22" i="20"/>
  <c r="A21" i="20"/>
  <c r="D21" i="20" s="1"/>
  <c r="A20" i="20"/>
  <c r="C20" i="20" s="1"/>
  <c r="A19" i="20"/>
  <c r="A18" i="20"/>
  <c r="A17" i="20"/>
  <c r="C17" i="20" s="1"/>
  <c r="A16" i="20"/>
  <c r="D16" i="20" s="1"/>
  <c r="A15" i="20"/>
  <c r="G15" i="20" s="1"/>
  <c r="F15" i="20" s="1"/>
  <c r="A14" i="20"/>
  <c r="G14" i="20" s="1"/>
  <c r="F14" i="20" s="1"/>
  <c r="A13" i="20"/>
  <c r="C13" i="20" s="1"/>
  <c r="A12" i="20"/>
  <c r="A11" i="20"/>
  <c r="C11" i="20" s="1"/>
  <c r="A10" i="20"/>
  <c r="A9" i="20"/>
  <c r="A8" i="20"/>
  <c r="D8" i="20" s="1"/>
  <c r="A7" i="20"/>
  <c r="A6" i="20"/>
  <c r="D6" i="20" s="1"/>
  <c r="A5" i="20"/>
  <c r="B5" i="20" s="1"/>
  <c r="A4" i="20"/>
  <c r="A3" i="20"/>
  <c r="C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9" i="20"/>
  <c r="B38" i="20"/>
  <c r="B37" i="20"/>
  <c r="B30" i="20"/>
  <c r="E100" i="20"/>
  <c r="E99" i="20"/>
  <c r="E96" i="20"/>
  <c r="O96" i="20" s="1"/>
  <c r="E95" i="20"/>
  <c r="E91" i="20"/>
  <c r="E89" i="20"/>
  <c r="E88" i="20"/>
  <c r="E87" i="20"/>
  <c r="E84" i="20"/>
  <c r="E78" i="20"/>
  <c r="E76" i="20"/>
  <c r="O76" i="20" s="1"/>
  <c r="E73" i="20"/>
  <c r="E72" i="20"/>
  <c r="E70" i="20"/>
  <c r="E68" i="20"/>
  <c r="E67" i="20"/>
  <c r="E61" i="20"/>
  <c r="E58" i="20"/>
  <c r="E57" i="20"/>
  <c r="E55" i="20"/>
  <c r="E54" i="20"/>
  <c r="O54" i="20" s="1"/>
  <c r="E53" i="20"/>
  <c r="O53" i="20" s="1"/>
  <c r="E52" i="20"/>
  <c r="P52" i="20" s="1"/>
  <c r="E50" i="20"/>
  <c r="E49" i="20"/>
  <c r="E46" i="20"/>
  <c r="E44" i="20"/>
  <c r="E43" i="20"/>
  <c r="E42" i="20"/>
  <c r="E41" i="20"/>
  <c r="E39" i="20"/>
  <c r="E38" i="20"/>
  <c r="E37" i="20"/>
  <c r="E36" i="20"/>
  <c r="E35" i="20"/>
  <c r="O35" i="20" s="1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 s="1"/>
  <c r="G86" i="20"/>
  <c r="F86" i="20"/>
  <c r="Q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O65" i="20" s="1"/>
  <c r="B82" i="20"/>
  <c r="D94" i="20"/>
  <c r="B87" i="20"/>
  <c r="C79" i="20"/>
  <c r="B59" i="20"/>
  <c r="B51" i="20"/>
  <c r="C40" i="20"/>
  <c r="C45" i="20"/>
  <c r="C94" i="20"/>
  <c r="D51" i="20"/>
  <c r="D97" i="20"/>
  <c r="E40" i="20"/>
  <c r="E47" i="20"/>
  <c r="E59" i="20"/>
  <c r="E75" i="20"/>
  <c r="E79" i="20"/>
  <c r="O79" i="20" s="1"/>
  <c r="B57" i="20"/>
  <c r="B77" i="20"/>
  <c r="B97" i="20"/>
  <c r="G62" i="20"/>
  <c r="F62" i="20" s="1"/>
  <c r="M62" i="20" s="1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Q64" i="20" s="1"/>
  <c r="E64" i="20"/>
  <c r="O64" i="20" s="1"/>
  <c r="D64" i="20"/>
  <c r="G81" i="20"/>
  <c r="F81" i="20" s="1"/>
  <c r="M81" i="20" s="1"/>
  <c r="D81" i="20"/>
  <c r="B81" i="20"/>
  <c r="E81" i="20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/>
  <c r="M69" i="20" s="1"/>
  <c r="E69" i="20"/>
  <c r="D69" i="20"/>
  <c r="G93" i="20"/>
  <c r="F93" i="20"/>
  <c r="D93" i="20"/>
  <c r="B93" i="20"/>
  <c r="E93" i="20"/>
  <c r="C93" i="20"/>
  <c r="G36" i="20"/>
  <c r="F36" i="20" s="1"/>
  <c r="C42" i="20"/>
  <c r="G42" i="20"/>
  <c r="F42" i="20"/>
  <c r="Q42" i="20" s="1"/>
  <c r="G60" i="20"/>
  <c r="F60" i="20" s="1"/>
  <c r="D60" i="20"/>
  <c r="C60" i="20"/>
  <c r="E60" i="20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O90" i="20" s="1"/>
  <c r="G33" i="20"/>
  <c r="F33" i="20" s="1"/>
  <c r="G34" i="20"/>
  <c r="F34" i="20" s="1"/>
  <c r="G28" i="20"/>
  <c r="F28" i="20" s="1"/>
  <c r="E3" i="20"/>
  <c r="E21" i="20"/>
  <c r="E33" i="20"/>
  <c r="D15" i="20"/>
  <c r="D34" i="20"/>
  <c r="B34" i="20"/>
  <c r="C34" i="20"/>
  <c r="E34" i="20"/>
  <c r="B3" i="20"/>
  <c r="E12" i="20"/>
  <c r="B12" i="20"/>
  <c r="C18" i="20"/>
  <c r="M86" i="20"/>
  <c r="B16" i="20"/>
  <c r="G23" i="20"/>
  <c r="F23" i="20" s="1"/>
  <c r="Q23" i="20" s="1"/>
  <c r="G10" i="20"/>
  <c r="F10" i="20"/>
  <c r="E13" i="20"/>
  <c r="D20" i="20"/>
  <c r="C24" i="20"/>
  <c r="G24" i="20"/>
  <c r="F24" i="20" s="1"/>
  <c r="Q24" i="20" s="1"/>
  <c r="Q67" i="20"/>
  <c r="Q81" i="20"/>
  <c r="G3" i="20"/>
  <c r="F3" i="20" s="1"/>
  <c r="B15" i="20"/>
  <c r="D18" i="20"/>
  <c r="B22" i="20"/>
  <c r="C22" i="20"/>
  <c r="D22" i="20"/>
  <c r="D3" i="20"/>
  <c r="G5" i="20"/>
  <c r="F5" i="20" s="1"/>
  <c r="E19" i="20"/>
  <c r="D19" i="20"/>
  <c r="M80" i="20"/>
  <c r="C26" i="20"/>
  <c r="M85" i="20"/>
  <c r="P85" i="20" s="1"/>
  <c r="M96" i="20"/>
  <c r="Q83" i="20"/>
  <c r="M79" i="20"/>
  <c r="Q30" i="20"/>
  <c r="O78" i="20"/>
  <c r="Q97" i="20"/>
  <c r="D4" i="20"/>
  <c r="H4" i="20" s="1"/>
  <c r="B4" i="20"/>
  <c r="C4" i="20"/>
  <c r="B11" i="20"/>
  <c r="E11" i="20"/>
  <c r="E14" i="20"/>
  <c r="D26" i="20"/>
  <c r="G26" i="20"/>
  <c r="F26" i="20" s="1"/>
  <c r="Q51" i="20"/>
  <c r="H21" i="20"/>
  <c r="I21" i="20" s="1"/>
  <c r="G21" i="20"/>
  <c r="F21" i="20" s="1"/>
  <c r="B21" i="20"/>
  <c r="Q52" i="20"/>
  <c r="Q98" i="20"/>
  <c r="M98" i="20"/>
  <c r="P98" i="20" s="1"/>
  <c r="C23" i="20"/>
  <c r="D23" i="20"/>
  <c r="B27" i="20"/>
  <c r="Q69" i="20" l="1"/>
  <c r="Q77" i="20"/>
  <c r="D24" i="20"/>
  <c r="H24" i="20" s="1"/>
  <c r="I24" i="20" s="1"/>
  <c r="N24" i="20" s="1"/>
  <c r="S24" i="20" s="1"/>
  <c r="B20" i="20"/>
  <c r="G20" i="20"/>
  <c r="F20" i="20" s="1"/>
  <c r="M20" i="20" s="1"/>
  <c r="C16" i="20"/>
  <c r="D28" i="20"/>
  <c r="B28" i="20"/>
  <c r="G16" i="20"/>
  <c r="F16" i="20" s="1"/>
  <c r="M16" i="20" s="1"/>
  <c r="P16" i="20" s="1"/>
  <c r="H23" i="20"/>
  <c r="D17" i="20"/>
  <c r="D14" i="20"/>
  <c r="M24" i="20"/>
  <c r="P24" i="20" s="1"/>
  <c r="C14" i="20"/>
  <c r="E24" i="20"/>
  <c r="E20" i="20"/>
  <c r="P20" i="20" s="1"/>
  <c r="B13" i="20"/>
  <c r="O13" i="20" s="1"/>
  <c r="G13" i="20"/>
  <c r="F13" i="20" s="1"/>
  <c r="G6" i="20"/>
  <c r="F6" i="20" s="1"/>
  <c r="E16" i="20"/>
  <c r="O16" i="20" s="1"/>
  <c r="E28" i="20"/>
  <c r="H15" i="20"/>
  <c r="O37" i="20"/>
  <c r="O49" i="20"/>
  <c r="O68" i="20"/>
  <c r="C21" i="20"/>
  <c r="E26" i="20"/>
  <c r="O26" i="20" s="1"/>
  <c r="Q100" i="20"/>
  <c r="M73" i="20"/>
  <c r="P73" i="20" s="1"/>
  <c r="D13" i="20"/>
  <c r="M55" i="20"/>
  <c r="P55" i="20" s="1"/>
  <c r="C25" i="20"/>
  <c r="C29" i="20"/>
  <c r="O34" i="20"/>
  <c r="G25" i="20"/>
  <c r="F25" i="20" s="1"/>
  <c r="O74" i="20"/>
  <c r="O69" i="20"/>
  <c r="P81" i="20"/>
  <c r="O57" i="20"/>
  <c r="O59" i="20"/>
  <c r="O45" i="20"/>
  <c r="O38" i="20"/>
  <c r="O87" i="20"/>
  <c r="O41" i="20"/>
  <c r="O92" i="20"/>
  <c r="M54" i="20"/>
  <c r="H28" i="20"/>
  <c r="H26" i="20"/>
  <c r="I26" i="20" s="1"/>
  <c r="P45" i="20"/>
  <c r="O21" i="20"/>
  <c r="Q82" i="20"/>
  <c r="Q45" i="20"/>
  <c r="O11" i="20"/>
  <c r="H3" i="20"/>
  <c r="I3" i="20" s="1"/>
  <c r="Q62" i="20"/>
  <c r="Q43" i="20"/>
  <c r="G32" i="20"/>
  <c r="F32" i="20" s="1"/>
  <c r="C33" i="20"/>
  <c r="O83" i="20"/>
  <c r="O36" i="20"/>
  <c r="P92" i="20"/>
  <c r="Q68" i="20"/>
  <c r="M64" i="20"/>
  <c r="P64" i="20" s="1"/>
  <c r="H14" i="20"/>
  <c r="P94" i="20"/>
  <c r="Q53" i="20"/>
  <c r="H22" i="20"/>
  <c r="M37" i="20"/>
  <c r="P37" i="20" s="1"/>
  <c r="O24" i="20"/>
  <c r="B33" i="20"/>
  <c r="O33" i="20" s="1"/>
  <c r="O55" i="20"/>
  <c r="O46" i="20"/>
  <c r="O58" i="20"/>
  <c r="O89" i="20"/>
  <c r="O73" i="20"/>
  <c r="H25" i="20"/>
  <c r="Q56" i="20"/>
  <c r="M56" i="20"/>
  <c r="P56" i="20" s="1"/>
  <c r="M40" i="20"/>
  <c r="P40" i="20" s="1"/>
  <c r="Q40" i="20"/>
  <c r="M71" i="20"/>
  <c r="P71" i="20" s="1"/>
  <c r="Q71" i="20"/>
  <c r="M60" i="20"/>
  <c r="Q60" i="20"/>
  <c r="O48" i="20"/>
  <c r="P62" i="20"/>
  <c r="O62" i="20"/>
  <c r="Q76" i="20"/>
  <c r="M76" i="20"/>
  <c r="P76" i="20" s="1"/>
  <c r="M10" i="20"/>
  <c r="Q10" i="20"/>
  <c r="P69" i="20"/>
  <c r="P66" i="20"/>
  <c r="O66" i="20"/>
  <c r="M70" i="20"/>
  <c r="P70" i="20" s="1"/>
  <c r="Q70" i="20"/>
  <c r="M13" i="20"/>
  <c r="P13" i="20" s="1"/>
  <c r="Q13" i="20"/>
  <c r="Q16" i="20"/>
  <c r="Q93" i="20"/>
  <c r="M93" i="20"/>
  <c r="P93" i="20" s="1"/>
  <c r="M48" i="20"/>
  <c r="P48" i="20" s="1"/>
  <c r="Q48" i="20"/>
  <c r="O86" i="20"/>
  <c r="P79" i="20"/>
  <c r="O40" i="20"/>
  <c r="M46" i="20"/>
  <c r="P46" i="20" s="1"/>
  <c r="Q46" i="20"/>
  <c r="M57" i="20"/>
  <c r="P57" i="20" s="1"/>
  <c r="Q57" i="20"/>
  <c r="M59" i="20"/>
  <c r="P59" i="20" s="1"/>
  <c r="Q59" i="20"/>
  <c r="I14" i="20"/>
  <c r="P80" i="20"/>
  <c r="O60" i="20"/>
  <c r="O3" i="20"/>
  <c r="O70" i="20"/>
  <c r="D10" i="20"/>
  <c r="H10" i="20" s="1"/>
  <c r="I10" i="20" s="1"/>
  <c r="B10" i="20"/>
  <c r="E10" i="20"/>
  <c r="B17" i="20"/>
  <c r="G17" i="20"/>
  <c r="F17" i="20" s="1"/>
  <c r="M17" i="20" s="1"/>
  <c r="D31" i="20"/>
  <c r="H31" i="20" s="1"/>
  <c r="B31" i="20"/>
  <c r="E31" i="20"/>
  <c r="H18" i="20" s="1"/>
  <c r="I18" i="20" s="1"/>
  <c r="P51" i="20"/>
  <c r="M88" i="20"/>
  <c r="P88" i="20" s="1"/>
  <c r="Q88" i="20"/>
  <c r="E17" i="20"/>
  <c r="B14" i="20"/>
  <c r="O14" i="20" s="1"/>
  <c r="P97" i="20"/>
  <c r="Q92" i="20"/>
  <c r="C10" i="20"/>
  <c r="O82" i="20"/>
  <c r="O91" i="20"/>
  <c r="D11" i="20"/>
  <c r="G11" i="20"/>
  <c r="F11" i="20" s="1"/>
  <c r="Q11" i="20" s="1"/>
  <c r="E15" i="20"/>
  <c r="O15" i="20" s="1"/>
  <c r="C15" i="20"/>
  <c r="G18" i="20"/>
  <c r="F18" i="20" s="1"/>
  <c r="E18" i="20"/>
  <c r="B18" i="20"/>
  <c r="G22" i="20"/>
  <c r="F22" i="20" s="1"/>
  <c r="E22" i="20"/>
  <c r="O22" i="20" s="1"/>
  <c r="Q72" i="20"/>
  <c r="M72" i="20"/>
  <c r="P72" i="20" s="1"/>
  <c r="O12" i="20"/>
  <c r="O56" i="20"/>
  <c r="O97" i="20"/>
  <c r="O75" i="20"/>
  <c r="O44" i="20"/>
  <c r="P43" i="20"/>
  <c r="P82" i="20"/>
  <c r="G27" i="20"/>
  <c r="F27" i="20" s="1"/>
  <c r="M27" i="20" s="1"/>
  <c r="P27" i="20" s="1"/>
  <c r="O52" i="20"/>
  <c r="M23" i="20"/>
  <c r="P23" i="20" s="1"/>
  <c r="D27" i="20"/>
  <c r="H27" i="20" s="1"/>
  <c r="I27" i="20" s="1"/>
  <c r="O80" i="20"/>
  <c r="O93" i="20"/>
  <c r="P68" i="20"/>
  <c r="O72" i="20"/>
  <c r="O85" i="20"/>
  <c r="M3" i="20"/>
  <c r="P3" i="20" s="1"/>
  <c r="Q3" i="20"/>
  <c r="M65" i="20"/>
  <c r="P65" i="20" s="1"/>
  <c r="Q65" i="20"/>
  <c r="Q28" i="20"/>
  <c r="M28" i="20"/>
  <c r="Q5" i="20"/>
  <c r="M5" i="20"/>
  <c r="Q15" i="20"/>
  <c r="M15" i="20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O42" i="20"/>
  <c r="O99" i="20"/>
  <c r="B6" i="20"/>
  <c r="E6" i="20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P54" i="20"/>
  <c r="Q75" i="20"/>
  <c r="M75" i="20"/>
  <c r="P75" i="20" s="1"/>
  <c r="N3" i="20"/>
  <c r="E32" i="20"/>
  <c r="H98" i="20" s="1"/>
  <c r="I98" i="20" s="1"/>
  <c r="N98" i="20" s="1"/>
  <c r="S98" i="20" s="1"/>
  <c r="Q49" i="20"/>
  <c r="M49" i="20"/>
  <c r="P49" i="20" s="1"/>
  <c r="C27" i="20"/>
  <c r="M42" i="20"/>
  <c r="P42" i="20" s="1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H6" i="20" s="1"/>
  <c r="C8" i="20"/>
  <c r="D29" i="20"/>
  <c r="H29" i="20" s="1"/>
  <c r="B29" i="20"/>
  <c r="E29" i="20"/>
  <c r="Q99" i="20"/>
  <c r="M99" i="20"/>
  <c r="P99" i="20" s="1"/>
  <c r="H20" i="20"/>
  <c r="C6" i="20"/>
  <c r="B23" i="20"/>
  <c r="O23" i="20" s="1"/>
  <c r="P86" i="20"/>
  <c r="E8" i="20"/>
  <c r="Q25" i="20"/>
  <c r="M25" i="20"/>
  <c r="D32" i="20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O81" i="20"/>
  <c r="O71" i="20"/>
  <c r="H49" i="20"/>
  <c r="I49" i="20" s="1"/>
  <c r="O43" i="20"/>
  <c r="O84" i="20"/>
  <c r="O100" i="20"/>
  <c r="O50" i="20"/>
  <c r="M26" i="20"/>
  <c r="Q26" i="20"/>
  <c r="Q63" i="20"/>
  <c r="M63" i="20"/>
  <c r="P63" i="20" s="1"/>
  <c r="M78" i="20"/>
  <c r="Q78" i="20"/>
  <c r="Q89" i="20"/>
  <c r="M89" i="20"/>
  <c r="P89" i="20" s="1"/>
  <c r="M91" i="20"/>
  <c r="P91" i="20" s="1"/>
  <c r="Q91" i="20"/>
  <c r="I22" i="20"/>
  <c r="M90" i="20"/>
  <c r="M74" i="20"/>
  <c r="Q74" i="20"/>
  <c r="Q41" i="20"/>
  <c r="M41" i="20"/>
  <c r="P41" i="20" s="1"/>
  <c r="M87" i="20"/>
  <c r="P87" i="20" s="1"/>
  <c r="O28" i="20"/>
  <c r="Q14" i="20"/>
  <c r="M14" i="20"/>
  <c r="P14" i="20" s="1"/>
  <c r="Q6" i="20"/>
  <c r="M6" i="20"/>
  <c r="I23" i="20"/>
  <c r="O61" i="20"/>
  <c r="D7" i="20"/>
  <c r="H7" i="20" s="1"/>
  <c r="C7" i="20"/>
  <c r="G7" i="20"/>
  <c r="F7" i="20" s="1"/>
  <c r="E7" i="20"/>
  <c r="H11" i="20" s="1"/>
  <c r="I11" i="20" s="1"/>
  <c r="B7" i="20"/>
  <c r="H13" i="20"/>
  <c r="I13" i="20" s="1"/>
  <c r="H68" i="20"/>
  <c r="I68" i="20" s="1"/>
  <c r="N68" i="20" s="1"/>
  <c r="H34" i="20"/>
  <c r="I34" i="20" s="1"/>
  <c r="N34" i="20" s="1"/>
  <c r="S34" i="20" s="1"/>
  <c r="H16" i="20"/>
  <c r="H57" i="20"/>
  <c r="I57" i="20" s="1"/>
  <c r="E9" i="20"/>
  <c r="H8" i="20" s="1"/>
  <c r="I8" i="20" s="1"/>
  <c r="D9" i="20"/>
  <c r="H9" i="20" s="1"/>
  <c r="G9" i="20"/>
  <c r="F9" i="20" s="1"/>
  <c r="C9" i="20"/>
  <c r="B9" i="20"/>
  <c r="H19" i="20"/>
  <c r="I19" i="20" s="1"/>
  <c r="M35" i="20"/>
  <c r="P35" i="20" s="1"/>
  <c r="Q35" i="20"/>
  <c r="O39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O31" i="20" l="1"/>
  <c r="I20" i="20"/>
  <c r="N20" i="20" s="1"/>
  <c r="O20" i="20"/>
  <c r="N28" i="20"/>
  <c r="I28" i="20"/>
  <c r="I16" i="20"/>
  <c r="N16" i="20" s="1"/>
  <c r="S16" i="20" s="1"/>
  <c r="P26" i="20"/>
  <c r="H32" i="20"/>
  <c r="I32" i="20" s="1"/>
  <c r="N32" i="20" s="1"/>
  <c r="Q20" i="20"/>
  <c r="M11" i="20"/>
  <c r="P11" i="20" s="1"/>
  <c r="P17" i="20"/>
  <c r="H58" i="20"/>
  <c r="I58" i="20" s="1"/>
  <c r="N58" i="20" s="1"/>
  <c r="S58" i="20" s="1"/>
  <c r="H67" i="20"/>
  <c r="I67" i="20" s="1"/>
  <c r="N67" i="20" s="1"/>
  <c r="S67" i="20" s="1"/>
  <c r="H69" i="20"/>
  <c r="I69" i="20" s="1"/>
  <c r="N69" i="20" s="1"/>
  <c r="S69" i="20" s="1"/>
  <c r="H59" i="20"/>
  <c r="I59" i="20" s="1"/>
  <c r="N59" i="20" s="1"/>
  <c r="S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H83" i="20"/>
  <c r="I83" i="20" s="1"/>
  <c r="N83" i="20" s="1"/>
  <c r="S83" i="20" s="1"/>
  <c r="H33" i="20"/>
  <c r="I33" i="20" s="1"/>
  <c r="N33" i="20" s="1"/>
  <c r="S33" i="20" s="1"/>
  <c r="H93" i="20"/>
  <c r="I93" i="20" s="1"/>
  <c r="N93" i="20" s="1"/>
  <c r="S93" i="20" s="1"/>
  <c r="H46" i="20"/>
  <c r="I46" i="20" s="1"/>
  <c r="N46" i="20" s="1"/>
  <c r="S46" i="20" s="1"/>
  <c r="I6" i="20"/>
  <c r="N6" i="20" s="1"/>
  <c r="H41" i="20"/>
  <c r="I41" i="20" s="1"/>
  <c r="N41" i="20" s="1"/>
  <c r="S41" i="20" s="1"/>
  <c r="H35" i="20"/>
  <c r="I35" i="20" s="1"/>
  <c r="H85" i="20"/>
  <c r="I85" i="20" s="1"/>
  <c r="N85" i="20" s="1"/>
  <c r="S85" i="20" s="1"/>
  <c r="H45" i="20"/>
  <c r="I45" i="20" s="1"/>
  <c r="N45" i="20" s="1"/>
  <c r="S45" i="20" s="1"/>
  <c r="H64" i="20"/>
  <c r="I64" i="20" s="1"/>
  <c r="N64" i="20" s="1"/>
  <c r="S64" i="20" s="1"/>
  <c r="H62" i="20"/>
  <c r="I62" i="20" s="1"/>
  <c r="N62" i="20" s="1"/>
  <c r="S62" i="20" s="1"/>
  <c r="H55" i="20"/>
  <c r="I55" i="20" s="1"/>
  <c r="N55" i="20" s="1"/>
  <c r="S55" i="20" s="1"/>
  <c r="H38" i="20"/>
  <c r="I38" i="20" s="1"/>
  <c r="N38" i="20" s="1"/>
  <c r="S38" i="20" s="1"/>
  <c r="H39" i="20"/>
  <c r="I39" i="20" s="1"/>
  <c r="N39" i="20" s="1"/>
  <c r="S39" i="20" s="1"/>
  <c r="N23" i="20"/>
  <c r="S23" i="20" s="1"/>
  <c r="P15" i="20"/>
  <c r="Q17" i="20"/>
  <c r="H65" i="20"/>
  <c r="I65" i="20" s="1"/>
  <c r="N65" i="20" s="1"/>
  <c r="S65" i="20" s="1"/>
  <c r="O17" i="20"/>
  <c r="H63" i="20"/>
  <c r="I63" i="20" s="1"/>
  <c r="H73" i="20"/>
  <c r="I73" i="20" s="1"/>
  <c r="N73" i="20" s="1"/>
  <c r="S73" i="20" s="1"/>
  <c r="H30" i="20"/>
  <c r="I30" i="20" s="1"/>
  <c r="N30" i="20" s="1"/>
  <c r="S30" i="20" s="1"/>
  <c r="H75" i="20"/>
  <c r="I75" i="20" s="1"/>
  <c r="H60" i="20"/>
  <c r="I60" i="20" s="1"/>
  <c r="N60" i="20" s="1"/>
  <c r="H78" i="20"/>
  <c r="I78" i="20" s="1"/>
  <c r="N78" i="20" s="1"/>
  <c r="H77" i="20"/>
  <c r="I77" i="20" s="1"/>
  <c r="N77" i="20" s="1"/>
  <c r="S77" i="20" s="1"/>
  <c r="H76" i="20"/>
  <c r="I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H42" i="20"/>
  <c r="I42" i="20" s="1"/>
  <c r="N42" i="20" s="1"/>
  <c r="S42" i="20" s="1"/>
  <c r="H37" i="20"/>
  <c r="I37" i="20" s="1"/>
  <c r="N37" i="20" s="1"/>
  <c r="S37" i="20" s="1"/>
  <c r="H92" i="20"/>
  <c r="I92" i="20" s="1"/>
  <c r="N92" i="20" s="1"/>
  <c r="S92" i="20" s="1"/>
  <c r="H84" i="20"/>
  <c r="I84" i="20" s="1"/>
  <c r="N84" i="20" s="1"/>
  <c r="S84" i="20" s="1"/>
  <c r="M32" i="20"/>
  <c r="P32" i="20" s="1"/>
  <c r="Q32" i="20"/>
  <c r="H88" i="20"/>
  <c r="I88" i="20" s="1"/>
  <c r="N88" i="20" s="1"/>
  <c r="S88" i="20" s="1"/>
  <c r="H53" i="20"/>
  <c r="I53" i="20" s="1"/>
  <c r="N53" i="20" s="1"/>
  <c r="S53" i="20" s="1"/>
  <c r="H80" i="20"/>
  <c r="I80" i="20" s="1"/>
  <c r="N80" i="20" s="1"/>
  <c r="S80" i="20" s="1"/>
  <c r="H89" i="20"/>
  <c r="I89" i="20" s="1"/>
  <c r="N89" i="20" s="1"/>
  <c r="S89" i="20" s="1"/>
  <c r="N13" i="20"/>
  <c r="S13" i="20" s="1"/>
  <c r="N27" i="20"/>
  <c r="H40" i="20"/>
  <c r="I40" i="20" s="1"/>
  <c r="N40" i="20" s="1"/>
  <c r="H72" i="20"/>
  <c r="I72" i="20" s="1"/>
  <c r="H100" i="20"/>
  <c r="I100" i="20" s="1"/>
  <c r="N100" i="20" s="1"/>
  <c r="S100" i="20" s="1"/>
  <c r="H90" i="20"/>
  <c r="I90" i="20" s="1"/>
  <c r="N90" i="20" s="1"/>
  <c r="H48" i="20"/>
  <c r="I48" i="20" s="1"/>
  <c r="N48" i="20" s="1"/>
  <c r="H81" i="20"/>
  <c r="I81" i="20" s="1"/>
  <c r="N81" i="20" s="1"/>
  <c r="S81" i="20" s="1"/>
  <c r="H87" i="20"/>
  <c r="I87" i="20" s="1"/>
  <c r="N87" i="20" s="1"/>
  <c r="S87" i="20" s="1"/>
  <c r="H44" i="20"/>
  <c r="I44" i="20" s="1"/>
  <c r="N44" i="20" s="1"/>
  <c r="S44" i="20" s="1"/>
  <c r="H94" i="20"/>
  <c r="I94" i="20" s="1"/>
  <c r="N94" i="20" s="1"/>
  <c r="S94" i="20" s="1"/>
  <c r="H97" i="20"/>
  <c r="I97" i="20" s="1"/>
  <c r="N97" i="20" s="1"/>
  <c r="S97" i="20" s="1"/>
  <c r="H66" i="20"/>
  <c r="I66" i="20" s="1"/>
  <c r="N66" i="20" s="1"/>
  <c r="S66" i="20" s="1"/>
  <c r="H86" i="20"/>
  <c r="I86" i="20" s="1"/>
  <c r="N86" i="20" s="1"/>
  <c r="S86" i="20" s="1"/>
  <c r="P6" i="20"/>
  <c r="S6" i="20" s="1"/>
  <c r="H91" i="20"/>
  <c r="I91" i="20" s="1"/>
  <c r="N91" i="20" s="1"/>
  <c r="S91" i="20" s="1"/>
  <c r="H61" i="20"/>
  <c r="I61" i="20" s="1"/>
  <c r="S20" i="20"/>
  <c r="H54" i="20"/>
  <c r="I54" i="20" s="1"/>
  <c r="N54" i="20" s="1"/>
  <c r="S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N47" i="20" s="1"/>
  <c r="S47" i="20" s="1"/>
  <c r="H56" i="20"/>
  <c r="I56" i="20" s="1"/>
  <c r="N56" i="20" s="1"/>
  <c r="S56" i="20" s="1"/>
  <c r="H70" i="20"/>
  <c r="I70" i="20" s="1"/>
  <c r="N70" i="20" s="1"/>
  <c r="S70" i="20" s="1"/>
  <c r="H79" i="20"/>
  <c r="I79" i="20" s="1"/>
  <c r="N79" i="20" s="1"/>
  <c r="S79" i="20" s="1"/>
  <c r="H82" i="20"/>
  <c r="I82" i="20" s="1"/>
  <c r="N82" i="20" s="1"/>
  <c r="S82" i="20" s="1"/>
  <c r="H71" i="20"/>
  <c r="I71" i="20" s="1"/>
  <c r="N71" i="20" s="1"/>
  <c r="S71" i="20" s="1"/>
  <c r="S40" i="20"/>
  <c r="S48" i="20"/>
  <c r="N10" i="20"/>
  <c r="O6" i="20"/>
  <c r="N75" i="20"/>
  <c r="N15" i="20"/>
  <c r="Q18" i="20"/>
  <c r="M18" i="20"/>
  <c r="P18" i="20" s="1"/>
  <c r="N72" i="20"/>
  <c r="S72" i="20" s="1"/>
  <c r="S43" i="20"/>
  <c r="I15" i="20"/>
  <c r="N76" i="20"/>
  <c r="S76" i="20" s="1"/>
  <c r="N18" i="20"/>
  <c r="S18" i="20" s="1"/>
  <c r="N11" i="20"/>
  <c r="S11" i="20" s="1"/>
  <c r="Q27" i="20"/>
  <c r="S27" i="20" s="1"/>
  <c r="O18" i="20"/>
  <c r="N57" i="20"/>
  <c r="S57" i="20" s="1"/>
  <c r="S68" i="20"/>
  <c r="S3" i="20"/>
  <c r="M22" i="20"/>
  <c r="P22" i="20" s="1"/>
  <c r="Q22" i="20"/>
  <c r="O10" i="20"/>
  <c r="P10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95" i="20"/>
  <c r="N49" i="20"/>
  <c r="S49" i="20" s="1"/>
  <c r="M19" i="20"/>
  <c r="P19" i="20" s="1"/>
  <c r="Q19" i="20"/>
  <c r="O32" i="20"/>
  <c r="H17" i="20"/>
  <c r="I17" i="20" s="1"/>
  <c r="N17" i="20" s="1"/>
  <c r="I4" i="20"/>
  <c r="Q4" i="20"/>
  <c r="M4" i="20"/>
  <c r="P4" i="20" s="1"/>
  <c r="N61" i="20"/>
  <c r="S61" i="20" s="1"/>
  <c r="S75" i="20"/>
  <c r="H12" i="20"/>
  <c r="I12" i="20" s="1"/>
  <c r="N12" i="20" s="1"/>
  <c r="P5" i="20"/>
  <c r="N21" i="20"/>
  <c r="S21" i="20" s="1"/>
  <c r="P74" i="20"/>
  <c r="N74" i="20"/>
  <c r="P78" i="20"/>
  <c r="N35" i="20"/>
  <c r="S35" i="20" s="1"/>
  <c r="N26" i="20"/>
  <c r="S26" i="20" s="1"/>
  <c r="M7" i="20"/>
  <c r="P7" i="20" s="1"/>
  <c r="Q7" i="20"/>
  <c r="Q9" i="20"/>
  <c r="M9" i="20"/>
  <c r="N14" i="20"/>
  <c r="S14" i="20" s="1"/>
  <c r="P25" i="20"/>
  <c r="I25" i="20"/>
  <c r="N25" i="20" s="1"/>
  <c r="O25" i="20"/>
  <c r="O9" i="20"/>
  <c r="P9" i="20"/>
  <c r="I9" i="20"/>
  <c r="S95" i="20"/>
  <c r="Q31" i="20"/>
  <c r="M31" i="20"/>
  <c r="O7" i="20"/>
  <c r="I7" i="20"/>
  <c r="N63" i="20"/>
  <c r="S63" i="20" s="1"/>
  <c r="S60" i="20" l="1"/>
  <c r="S29" i="20"/>
  <c r="S28" i="20"/>
  <c r="N8" i="20"/>
  <c r="S8" i="20" s="1"/>
  <c r="S15" i="20"/>
  <c r="N7" i="20"/>
  <c r="S12" i="20"/>
  <c r="S74" i="20"/>
  <c r="S17" i="20"/>
  <c r="S32" i="20"/>
  <c r="S90" i="20"/>
  <c r="S7" i="20"/>
  <c r="S5" i="20"/>
  <c r="S10" i="20"/>
  <c r="N22" i="20"/>
  <c r="S22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<sst xmlns="http://schemas.openxmlformats.org/spreadsheetml/2006/main" count="756" uniqueCount="136">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</sst>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\ * #,##0.00_-;\-[$€-2]\ * #,##0.00_-;_-[$€-2]\ * &quot;-&quot;??_-"/>
    <numFmt numFmtId="165" formatCode="0.000"/>
    <numFmt numFmtId="166" formatCode="0.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2" borderId="1" xfId="4" applyNumberFormat="1" applyFont="1" applyFill="1" applyBorder="1" applyAlignment="1" applyProtection="1">
      <alignment horizontal="left" vertical="top" wrapText="1"/>
    </xf>
    <xf numFmtId="166" fontId="6" fillId="2" borderId="1" xfId="4" applyNumberFormat="1" applyFont="1" applyFill="1" applyBorder="1" applyAlignment="1" applyProtection="1">
      <alignment horizontal="right" vertical="top" wrapText="1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31" sqref="C31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59.11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59.11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591.1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1134.3000000000002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46.46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46.46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464.6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1007.8000000000001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70.209999999999994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70.209999999999994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2694.3974999999996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3302.5574999999994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29.25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46.46</v>
      </c>
      <c r="I6" s="3">
        <f>IFERROR(IF(E6&gt;=Tabulador!$D$3,Operador!E6+Operador!H6,Operador!E6),"")</f>
        <v>75.710000000000008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3508.9140000000002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4117.0740000000005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42.44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42.44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424.4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967.6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25.37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127.11</v>
      </c>
      <c r="I8" s="3">
        <f>IFERROR(IF(E8&gt;=Tabulador!$D$3,Operador!E8+Operador!H8,Operador!E8),"")</f>
        <v>152.47999999999999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6375.98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6984.1399999999994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127.11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127.11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1271.0999999999999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1814.3</v>
      </c>
    </row>
    <row r="10" spans="1:19" x14ac:dyDescent="0.2">
      <c r="A10" s="2" t="str">
        <f>IF('hora operarios'!A8=0,"",'hora operarios'!A8)</f>
        <v>20</v>
      </c>
      <c r="B10" s="2" t="str">
        <f>IFERROR(VLOOKUP(A10,'hora operarios'!$A$1:$F$98,4,FALSE),"")</f>
        <v>A</v>
      </c>
      <c r="C10" s="2" t="str">
        <f>IFERROR(VLOOKUP(A10,'hora operarios'!$A$1:$D$98,2,FALSE),"")</f>
        <v>OLVERA HERNANDEZ JOSE TOMAS</v>
      </c>
      <c r="D10" s="2" t="str">
        <f>IFERROR(VLOOKUP(Operador!A10,'hora operarios'!$A$1:$F$98,5,FALSE),"")</f>
        <v>10</v>
      </c>
      <c r="E10" s="3">
        <f>IFERROR(VLOOKUP(A10,'hora operarios'!$A$1:$F$98,6,FALSE),"")</f>
        <v>13.51</v>
      </c>
      <c r="F10" s="2">
        <f>IFERROR(VLOOKUP(G10,Tabulador!$B$27:$C$100,2,FALSE),"")</f>
        <v>1</v>
      </c>
      <c r="G10" s="2" t="str">
        <f>IFERROR(VLOOKUP(A10,'hora operarios'!$A$1:$F$98,3,FALSE),"")</f>
        <v>TECNICO</v>
      </c>
      <c r="H10" s="2">
        <f t="shared" si="0"/>
        <v>59.11</v>
      </c>
      <c r="I10" s="3">
        <f>IFERROR(IF(E10&gt;=Tabulador!$D$3,Operador!E10+Operador!H10,Operador!E10),"")</f>
        <v>72.62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4100.3576000000003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3.714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4708.5176000000001</v>
      </c>
    </row>
    <row r="11" spans="1:19" x14ac:dyDescent="0.2">
      <c r="A11" s="2" t="str">
        <f>IF('hora operarios'!A9=0,"",'hora operarios'!A9)</f>
        <v>3</v>
      </c>
      <c r="B11" s="2" t="str">
        <f>IFERROR(VLOOKUP(A11,'hora operarios'!$A$1:$F$98,4,FALSE),"")</f>
        <v>A</v>
      </c>
      <c r="C11" s="2" t="str">
        <f>IFERROR(VLOOKUP(A11,'hora operarios'!$A$1:$D$98,2,FALSE),"")</f>
        <v>MARTIN VALDEZ</v>
      </c>
      <c r="D11" s="2" t="str">
        <f>IFERROR(VLOOKUP(Operador!A11,'hora operarios'!$A$1:$F$98,5,FALSE),"")</f>
        <v>15</v>
      </c>
      <c r="E11" s="3">
        <f>IFERROR(VLOOKUP(A11,'hora operarios'!$A$1:$F$98,6,FALSE),"")</f>
        <v>14.15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42.44</v>
      </c>
      <c r="I11" s="3">
        <f>IFERROR(IF(E11&gt;=Tabulador!$D$3,Operador!E11+Operador!H11,Operador!E11),"")</f>
        <v>56.589999999999996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3050.7132000000001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3658.8732</v>
      </c>
    </row>
    <row r="12" spans="1:19" x14ac:dyDescent="0.2">
      <c r="A12" s="2" t="str">
        <f>IF('hora operarios'!A10=0,"",'hora operarios'!A10)</f>
        <v>33</v>
      </c>
      <c r="B12" s="2" t="str">
        <f>IFERROR(VLOOKUP(A12,'hora operarios'!$A$1:$F$98,4,FALSE),"")</f>
        <v>B</v>
      </c>
      <c r="C12" s="2" t="str">
        <f>IFERROR(VLOOKUP(A12,'hora operarios'!$A$1:$D$98,2,FALSE),"")</f>
        <v>GREGORIO CANCINO</v>
      </c>
      <c r="D12" s="2">
        <f>IFERROR(VLOOKUP(Operador!A12,'hora operarios'!$A$1:$F$98,5,FALSE),"")</f>
        <v>0</v>
      </c>
      <c r="E12" s="3">
        <f>IFERROR(VLOOKUP(A12,'hora operarios'!$A$1:$F$98,6,FALSE),"")</f>
        <v>85</v>
      </c>
      <c r="F12" s="2">
        <f>IFERROR(VLOOKUP(G12,Tabulador!$B$27:$C$100,2,FALSE),"")</f>
        <v>3</v>
      </c>
      <c r="G12" s="2" t="str">
        <f>IFERROR(VLOOKUP(A12,'hora operarios'!$A$1:$F$98,3,FALSE),"")</f>
        <v>LAVADOR</v>
      </c>
      <c r="H12" s="2">
        <f t="shared" si="0"/>
        <v>0</v>
      </c>
      <c r="I12" s="3">
        <f>IFERROR(IF(E12&gt;=Tabulador!$D$3,Operador!E12+Operador!H12,Operador!E12),"")</f>
        <v>85</v>
      </c>
      <c r="J12" s="4">
        <v>0</v>
      </c>
      <c r="K12" s="4">
        <v>0</v>
      </c>
      <c r="L12" s="4">
        <v>0</v>
      </c>
      <c r="M12" s="2">
        <f>IFERROR(VLOOKUP(F12,Tabulador!$A$3:$D$7,4,FALSE),"")</f>
        <v>12</v>
      </c>
      <c r="N12" s="3">
        <f>IFERROR(IF(I12&gt;M12,(I12-M12)*(VLOOKUP(B12,Tabulador!$A$11:$B$17,2,FALSE)),0),0)</f>
        <v>3898.2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7.4279999999999999</v>
      </c>
      <c r="P12" s="2">
        <f t="shared" si="1"/>
        <v>0</v>
      </c>
      <c r="Q12" s="2">
        <f>IFERROR(VLOOKUP(F12,Tabulador!$A$3:$D$7,3,FALSE),"")</f>
        <v>471.77</v>
      </c>
      <c r="S12" s="3">
        <f t="shared" si="2"/>
        <v>4369.9699999999993</v>
      </c>
    </row>
    <row r="13" spans="1:19" x14ac:dyDescent="0.2">
      <c r="A13" s="2" t="str">
        <f>IF('hora operarios'!A11=0,"",'hora operarios'!A11)</f>
        <v>35</v>
      </c>
      <c r="B13" s="2" t="str">
        <f>IFERROR(VLOOKUP(A13,'hora operarios'!$A$1:$F$98,4,FALSE),"")</f>
        <v>B</v>
      </c>
      <c r="C13" s="2" t="str">
        <f>IFERROR(VLOOKUP(A13,'hora operarios'!$A$1:$D$98,2,FALSE),"")</f>
        <v>JOSE ADAN RIVERA GONZALEZ</v>
      </c>
      <c r="D13" s="2">
        <f>IFERROR(VLOOKUP(Operador!A13,'hora operarios'!$A$1:$F$98,5,FALSE),"")</f>
        <v>0</v>
      </c>
      <c r="E13" s="3">
        <f>IFERROR(VLOOKUP(A13,'hora operarios'!$A$1:$F$98,6,FALSE),"")</f>
        <v>36.9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36.9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1329.6599999999999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5.5709999999999997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1801.4299999999998</v>
      </c>
    </row>
    <row r="14" spans="1:19" x14ac:dyDescent="0.2">
      <c r="A14" s="2" t="str">
        <f>IF('hora operarios'!A12=0,"",'hora operarios'!A12)</f>
        <v>36</v>
      </c>
      <c r="B14" s="2" t="str">
        <f>IFERROR(VLOOKUP(A14,'hora operarios'!$A$1:$F$98,4,FALSE),"")</f>
        <v>B</v>
      </c>
      <c r="C14" s="2" t="str">
        <f>IFERROR(VLOOKUP(A14,'hora operarios'!$A$1:$D$98,2,FALSE),"")</f>
        <v>LUIS ANGEL OLVERA SOTO</v>
      </c>
      <c r="D14" s="2">
        <f>IFERROR(VLOOKUP(Operador!A14,'hora operarios'!$A$1:$F$98,5,FALSE),"")</f>
        <v>0</v>
      </c>
      <c r="E14" s="3">
        <f>IFERROR(VLOOKUP(A14,'hora operarios'!$A$1:$F$98,6,FALSE),"")</f>
        <v>52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52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2136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2607.77</v>
      </c>
    </row>
    <row r="15" spans="1:19" x14ac:dyDescent="0.2">
      <c r="A15" s="2" t="str">
        <f>IF('hora operarios'!A13=0,"",'hora operarios'!A13)</f>
        <v>40</v>
      </c>
      <c r="B15" s="2" t="str">
        <f>IFERROR(VLOOKUP(A15,'hora operarios'!$A$1:$F$98,4,FALSE),"")</f>
        <v>B</v>
      </c>
      <c r="C15" s="2" t="str">
        <f>IFERROR(VLOOKUP(A15,'hora operarios'!$A$1:$D$98,2,FALSE),"")</f>
        <v>FONSECA GUILLEN JOSE FELIPE</v>
      </c>
      <c r="D15" s="2" t="str">
        <f>IFERROR(VLOOKUP(Operador!A15,'hora operarios'!$A$1:$F$98,5,FALSE),"")</f>
        <v>0</v>
      </c>
      <c r="E15" s="3">
        <f>IFERROR(VLOOKUP(A15,'hora operarios'!$A$1:$F$98,6,FALSE),"")</f>
        <v>66.650000000000006</v>
      </c>
      <c r="F15" s="2">
        <f>IFERROR(VLOOKUP(G15,Tabulador!$B$27:$C$100,2,FALSE),"")</f>
        <v>1</v>
      </c>
      <c r="G15" s="2" t="str">
        <f>IFERROR(VLOOKUP(A15,'hora operarios'!$A$1:$F$98,3,FALSE),"")</f>
        <v>TECNICO</v>
      </c>
      <c r="H15" s="2">
        <f t="shared" si="0"/>
        <v>0</v>
      </c>
      <c r="I15" s="3">
        <f>IFERROR(IF(E15&gt;=Tabulador!$D$3,Operador!E15+Operador!H15,Operador!E15),"")</f>
        <v>66.650000000000006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3025.11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3633.27</v>
      </c>
    </row>
    <row r="16" spans="1:19" x14ac:dyDescent="0.2">
      <c r="A16" s="2" t="str">
        <f>IF('hora operarios'!A14=0,"",'hora operarios'!A14)</f>
        <v>43</v>
      </c>
      <c r="B16" s="2" t="str">
        <f>IFERROR(VLOOKUP(A16,'hora operarios'!$A$1:$F$98,4,FALSE),"")</f>
        <v>C</v>
      </c>
      <c r="C16" s="2" t="str">
        <f>IFERROR(VLOOKUP(A16,'hora operarios'!$A$1:$D$98,2,FALSE),"")</f>
        <v>MARIO ALBERTO RESENDIZ ECHEVER</v>
      </c>
      <c r="D16" s="2" t="str">
        <f>IFERROR(VLOOKUP(Operador!A16,'hora operarios'!$A$1:$F$98,5,FALSE),"")</f>
        <v>8</v>
      </c>
      <c r="E16" s="3">
        <f>IFERROR(VLOOKUP(A16,'hora operarios'!$A$1:$F$98,6,FALSE),"")</f>
        <v>86.6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86.6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3427.85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5.5709999999999997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4036.0099999999998</v>
      </c>
    </row>
    <row r="17" spans="1:19" x14ac:dyDescent="0.2">
      <c r="A17" s="2" t="str">
        <f>IF('hora operarios'!A15=0,"",'hora operarios'!A15)</f>
        <v>45</v>
      </c>
      <c r="B17" s="2" t="str">
        <f>IFERROR(VLOOKUP(A17,'hora operarios'!$A$1:$F$98,4,FALSE),"")</f>
        <v>B</v>
      </c>
      <c r="C17" s="2" t="str">
        <f>IFERROR(VLOOKUP(A17,'hora operarios'!$A$1:$D$98,2,FALSE),"")</f>
        <v>EDGAR SAMUEL HERNANDEZ SILVA</v>
      </c>
      <c r="D17" s="2">
        <f>IFERROR(VLOOKUP(Operador!A17,'hora operarios'!$A$1:$F$98,5,FALSE),"")</f>
        <v>0</v>
      </c>
      <c r="E17" s="3">
        <f>IFERROR(VLOOKUP(A17,'hora operarios'!$A$1:$F$98,6,FALSE),"")</f>
        <v>52.4</v>
      </c>
      <c r="F17" s="2">
        <f>IFERROR(VLOOKUP(G17,Tabulador!$B$27:$C$100,2,FALSE),"")</f>
        <v>2</v>
      </c>
      <c r="G17" s="2" t="str">
        <f>IFERROR(VLOOKUP(A17,'hora operarios'!$A$1:$F$98,3,FALSE),"")</f>
        <v>HOJALATERO</v>
      </c>
      <c r="H17" s="2">
        <f t="shared" si="0"/>
        <v>0</v>
      </c>
      <c r="I17" s="3">
        <f>IFERROR(IF(E17&gt;=Tabulador!$D$3,Operador!E17+Operador!H17,Operador!E17),"")</f>
        <v>52.4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2157.3599999999997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739.23</v>
      </c>
      <c r="S17" s="3">
        <f t="shared" si="2"/>
        <v>2896.5899999999997</v>
      </c>
    </row>
    <row r="18" spans="1:19" x14ac:dyDescent="0.2">
      <c r="A18" s="2" t="str">
        <f>IF('hora operarios'!A16=0,"",'hora operarios'!A16)</f>
        <v>47</v>
      </c>
      <c r="B18" s="2" t="str">
        <f>IFERROR(VLOOKUP(A18,'hora operarios'!$A$1:$F$98,4,FALSE),"")</f>
        <v>C</v>
      </c>
      <c r="C18" s="2" t="str">
        <f>IFERROR(VLOOKUP(A18,'hora operarios'!$A$1:$D$98,2,FALSE),"")</f>
        <v>FERNANDO ENRIQUEZ RUBIO</v>
      </c>
      <c r="D18" s="2" t="str">
        <f>IFERROR(VLOOKUP(Operador!A18,'hora operarios'!$A$1:$F$98,5,FALSE),"")</f>
        <v>9</v>
      </c>
      <c r="E18" s="3">
        <f>IFERROR(VLOOKUP(A18,'hora operarios'!$A$1:$F$98,6,FALSE),"")</f>
        <v>13.51</v>
      </c>
      <c r="F18" s="2">
        <f>IFERROR(VLOOKUP(G18,Tabulador!$B$27:$C$100,2,FALSE),"")</f>
        <v>1</v>
      </c>
      <c r="G18" s="2" t="str">
        <f>IFERROR(VLOOKUP(A18,'hora operarios'!$A$1:$F$98,3,FALSE),"")</f>
        <v>TECNICO</v>
      </c>
      <c r="H18" s="2">
        <f t="shared" si="0"/>
        <v>57.52</v>
      </c>
      <c r="I18" s="3">
        <f>IFERROR(IF(E18&gt;=Tabulador!$D$3,Operador!E18+Operador!H18,Operador!E18),"")</f>
        <v>71.03</v>
      </c>
      <c r="J18" s="4">
        <v>0</v>
      </c>
      <c r="K18" s="4">
        <v>0</v>
      </c>
      <c r="L18" s="4">
        <v>0</v>
      </c>
      <c r="M18" s="2">
        <f>IFERROR(VLOOKUP(F18,Tabulador!$A$3:$D$7,4,FALSE),"")</f>
        <v>10</v>
      </c>
      <c r="N18" s="3">
        <f>IFERROR(IF(I18&gt;M18,(I18-M18)*(VLOOKUP(B18,Tabulador!$A$11:$B$17,2,FALSE)),0),0)</f>
        <v>2731.0925000000002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2.5990000000000002</v>
      </c>
      <c r="P18" s="2">
        <f t="shared" si="1"/>
        <v>0</v>
      </c>
      <c r="Q18" s="2">
        <f>IFERROR(VLOOKUP(F18,Tabulador!$A$3:$D$7,3,FALSE),"")</f>
        <v>608.16</v>
      </c>
      <c r="S18" s="3">
        <f t="shared" si="2"/>
        <v>3339.2525000000001</v>
      </c>
    </row>
    <row r="19" spans="1:19" x14ac:dyDescent="0.2">
      <c r="A19" s="2" t="str">
        <f>IF('hora operarios'!A17=0,"",'hora operarios'!A17)</f>
        <v>48</v>
      </c>
      <c r="B19" s="2" t="str">
        <f>IFERROR(VLOOKUP(A19,'hora operarios'!$A$1:$F$98,4,FALSE),"")</f>
        <v>B</v>
      </c>
      <c r="C19" s="2" t="str">
        <f>IFERROR(VLOOKUP(A19,'hora operarios'!$A$1:$D$98,2,FALSE),"")</f>
        <v>MARCOS SAMUEL RAMIREZ BAUTISTA</v>
      </c>
      <c r="D19" s="2">
        <f>IFERROR(VLOOKUP(Operador!A19,'hora operarios'!$A$1:$F$98,5,FALSE),"")</f>
        <v>0</v>
      </c>
      <c r="E19" s="3">
        <f>IFERROR(VLOOKUP(A19,'hora operarios'!$A$1:$F$98,6,FALSE),"")</f>
        <v>70.31</v>
      </c>
      <c r="F19" s="2">
        <f>IFERROR(VLOOKUP(G19,Tabulador!$B$27:$C$100,2,FALSE),"")</f>
        <v>2</v>
      </c>
      <c r="G19" s="2" t="str">
        <f>IFERROR(VLOOKUP(A19,'hora operarios'!$A$1:$F$98,3,FALSE),"")</f>
        <v>HOJALATERO</v>
      </c>
      <c r="H19" s="2">
        <f t="shared" si="0"/>
        <v>0</v>
      </c>
      <c r="I19" s="3">
        <f>IFERROR(IF(E19&gt;=Tabulador!$D$3,Operador!E19+Operador!H19,Operador!E19),"")</f>
        <v>70.31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3113.7539999999999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3852.9839999999999</v>
      </c>
    </row>
    <row r="20" spans="1:19" x14ac:dyDescent="0.2">
      <c r="A20" s="2" t="str">
        <f>IF('hora operarios'!A18=0,"",'hora operarios'!A18)</f>
        <v>50</v>
      </c>
      <c r="B20" s="2" t="str">
        <f>IFERROR(VLOOKUP(A20,'hora operarios'!$A$1:$F$98,4,FALSE),"")</f>
        <v>A</v>
      </c>
      <c r="C20" s="2" t="str">
        <f>IFERROR(VLOOKUP(A20,'hora operarios'!$A$1:$D$98,2,FALSE),"")</f>
        <v>DANIEL TELLEZ GAYTAN</v>
      </c>
      <c r="D20" s="2">
        <f>IFERROR(VLOOKUP(Operador!A20,'hora operarios'!$A$1:$F$98,5,FALSE),"")</f>
        <v>0</v>
      </c>
      <c r="E20" s="3">
        <f>IFERROR(VLOOKUP(A20,'hora operarios'!$A$1:$F$98,6,FALSE),"")</f>
        <v>44.019999999999996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44.019999999999996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2096.6695999999997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2835.8995999999997</v>
      </c>
    </row>
    <row r="21" spans="1:19" x14ac:dyDescent="0.2">
      <c r="A21" s="2" t="str">
        <f>IF('hora operarios'!A19=0,"",'hora operarios'!A19)</f>
        <v>51</v>
      </c>
      <c r="B21" s="2" t="str">
        <f>IFERROR(VLOOKUP(A21,'hora operarios'!$A$1:$F$98,4,FALSE),"")</f>
        <v>B</v>
      </c>
      <c r="C21" s="2" t="str">
        <f>IFERROR(VLOOKUP(A21,'hora operarios'!$A$1:$D$98,2,FALSE),"")</f>
        <v>FREDY SANCHEZ RODRIGUEZ</v>
      </c>
      <c r="D21" s="2">
        <f>IFERROR(VLOOKUP(Operador!A21,'hora operarios'!$A$1:$F$98,5,FALSE),"")</f>
        <v>0</v>
      </c>
      <c r="E21" s="3">
        <f>IFERROR(VLOOKUP(A21,'hora operarios'!$A$1:$F$98,6,FALSE),"")</f>
        <v>47.64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47.64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1903.1759999999999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2642.4059999999999</v>
      </c>
    </row>
    <row r="22" spans="1:19" x14ac:dyDescent="0.2">
      <c r="A22" s="2" t="str">
        <f>IF('hora operarios'!A20=0,"",'hora operarios'!A20)</f>
        <v>54</v>
      </c>
      <c r="B22" s="2" t="str">
        <f>IFERROR(VLOOKUP(A22,'hora operarios'!$A$1:$F$98,4,FALSE),"")</f>
        <v>B</v>
      </c>
      <c r="C22" s="2" t="str">
        <f>IFERROR(VLOOKUP(A22,'hora operarios'!$A$1:$D$98,2,FALSE),"")</f>
        <v>EFRÉN AGUSTIN SUÁRES LUNA</v>
      </c>
      <c r="D22" s="2">
        <f>IFERROR(VLOOKUP(Operador!A22,'hora operarios'!$A$1:$F$98,5,FALSE),"")</f>
        <v>0</v>
      </c>
      <c r="E22" s="3">
        <f>IFERROR(VLOOKUP(A22,'hora operarios'!$A$1:$F$98,6,FALSE),"")</f>
        <v>45.35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45.35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1780.89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2520.12</v>
      </c>
    </row>
    <row r="23" spans="1:19" x14ac:dyDescent="0.2">
      <c r="A23" s="2" t="str">
        <f>IF('hora operarios'!A21=0,"",'hora operarios'!A21)</f>
        <v>55</v>
      </c>
      <c r="B23" s="2" t="str">
        <f>IFERROR(VLOOKUP(A23,'hora operarios'!$A$1:$F$98,4,FALSE),"")</f>
        <v>A</v>
      </c>
      <c r="C23" s="2" t="str">
        <f>IFERROR(VLOOKUP(A23,'hora operarios'!$A$1:$D$98,2,FALSE),"")</f>
        <v>GERMAN CORTEZ HERNANDEZ</v>
      </c>
      <c r="D23" s="2">
        <f>IFERROR(VLOOKUP(Operador!A23,'hora operarios'!$A$1:$F$98,5,FALSE),"")</f>
        <v>0</v>
      </c>
      <c r="E23" s="3">
        <f>IFERROR(VLOOKUP(A23,'hora operarios'!$A$1:$F$98,6,FALSE),"")</f>
        <v>52.39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52.39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2644.7372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13.099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3383.9672</v>
      </c>
    </row>
    <row r="24" spans="1:19" x14ac:dyDescent="0.2">
      <c r="A24" s="2" t="str">
        <f>IF('hora operarios'!A22=0,"",'hora operarios'!A22)</f>
        <v>57</v>
      </c>
      <c r="B24" s="2" t="str">
        <f>IFERROR(VLOOKUP(A24,'hora operarios'!$A$1:$F$98,4,FALSE),"")</f>
        <v>A</v>
      </c>
      <c r="C24" s="2" t="str">
        <f>IFERROR(VLOOKUP(A24,'hora operarios'!$A$1:$D$98,2,FALSE),"")</f>
        <v>JUAN CARLOS VIGUERAS MARTINEZ</v>
      </c>
      <c r="D24" s="2">
        <f>IFERROR(VLOOKUP(Operador!A24,'hora operarios'!$A$1:$F$98,5,FALSE),"")</f>
        <v>0</v>
      </c>
      <c r="E24" s="3">
        <f>IFERROR(VLOOKUP(A24,'hora operarios'!$A$1:$F$98,6,FALSE),"")</f>
        <v>49.61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49.61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2462.7028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3201.9328</v>
      </c>
    </row>
    <row r="25" spans="1:19" x14ac:dyDescent="0.2">
      <c r="A25" s="2" t="str">
        <f>IF('hora operarios'!A23=0,"",'hora operarios'!A23)</f>
        <v>6</v>
      </c>
      <c r="B25" s="2" t="str">
        <f>IFERROR(VLOOKUP(A25,'hora operarios'!$A$1:$F$98,4,FALSE),"")</f>
        <v>C</v>
      </c>
      <c r="C25" s="2" t="str">
        <f>IFERROR(VLOOKUP(A25,'hora operarios'!$A$1:$D$98,2,FALSE),"")</f>
        <v>JOSE DAVID RESENDIZ CRESPO</v>
      </c>
      <c r="D25" s="2">
        <f>IFERROR(VLOOKUP(Operador!A25,'hora operarios'!$A$1:$F$98,5,FALSE),"")</f>
        <v>0</v>
      </c>
      <c r="E25" s="3">
        <f>IFERROR(VLOOKUP(A25,'hora operarios'!$A$1:$F$98,6,FALSE),"")</f>
        <v>66</v>
      </c>
      <c r="F25" s="2">
        <f>IFERROR(VLOOKUP(G25,Tabulador!$B$27:$C$100,2,FALSE),"")</f>
        <v>1</v>
      </c>
      <c r="G25" s="2" t="str">
        <f>IFERROR(VLOOKUP(A25,'hora operarios'!$A$1:$F$98,3,FALSE),"")</f>
        <v>TECNICO</v>
      </c>
      <c r="H25" s="2">
        <f t="shared" si="0"/>
        <v>0</v>
      </c>
      <c r="I25" s="3">
        <f>IFERROR(IF(E25&gt;=Tabulador!$D$3,Operador!E25+Operador!H25,Operador!E25),"")</f>
        <v>66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2506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3114.16</v>
      </c>
    </row>
    <row r="26" spans="1:19" x14ac:dyDescent="0.2">
      <c r="A26" s="2" t="str">
        <f>IF('hora operarios'!A24=0,"",'hora operarios'!A24)</f>
        <v>61</v>
      </c>
      <c r="B26" s="2" t="str">
        <f>IFERROR(VLOOKUP(A26,'hora operarios'!$A$1:$F$98,4,FALSE),"")</f>
        <v>A</v>
      </c>
      <c r="C26" s="2" t="str">
        <f>IFERROR(VLOOKUP(A26,'hora operarios'!$A$1:$D$98,2,FALSE),"")</f>
        <v>ALEJANDRO MARTINEZ LORENZO</v>
      </c>
      <c r="D26" s="2">
        <f>IFERROR(VLOOKUP(Operador!A26,'hora operarios'!$A$1:$F$98,5,FALSE),"")</f>
        <v>0</v>
      </c>
      <c r="E26" s="3">
        <f>IFERROR(VLOOKUP(A26,'hora operarios'!$A$1:$F$98,6,FALSE),"")</f>
        <v>58.76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58.76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3061.8447999999999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3801.0747999999999</v>
      </c>
    </row>
    <row r="27" spans="1:19" x14ac:dyDescent="0.2">
      <c r="A27" s="2" t="str">
        <f>IF('hora operarios'!A25=0,"",'hora operarios'!A25)</f>
        <v>66</v>
      </c>
      <c r="B27" s="2" t="str">
        <f>IFERROR(VLOOKUP(A27,'hora operarios'!$A$1:$F$98,4,FALSE),"")</f>
        <v>B</v>
      </c>
      <c r="C27" s="2" t="str">
        <f>IFERROR(VLOOKUP(A27,'hora operarios'!$A$1:$D$98,2,FALSE),"")</f>
        <v>MIGUEL ANGEL ROMERO OLVERA</v>
      </c>
      <c r="D27" s="2">
        <f>IFERROR(VLOOKUP(Operador!A27,'hora operarios'!$A$1:$F$98,5,FALSE),"")</f>
        <v>0</v>
      </c>
      <c r="E27" s="3">
        <f>IFERROR(VLOOKUP(A27,'hora operarios'!$A$1:$F$98,6,FALSE),"")</f>
        <v>47.81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47.81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1912.2540000000001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2651.4840000000004</v>
      </c>
    </row>
    <row r="28" spans="1:19" x14ac:dyDescent="0.2">
      <c r="A28" s="2" t="str">
        <f>IF('hora operarios'!A26=0,"",'hora operarios'!A26)</f>
        <v>68</v>
      </c>
      <c r="B28" s="2" t="str">
        <f>IFERROR(VLOOKUP(A28,'hora operarios'!$A$1:$F$98,4,FALSE),"")</f>
        <v>A</v>
      </c>
      <c r="C28" s="2" t="str">
        <f>IFERROR(VLOOKUP(A28,'hora operarios'!$A$1:$D$98,2,FALSE),"")</f>
        <v>ISMAEL PEREZ PEREZ</v>
      </c>
      <c r="D28" s="2">
        <f>IFERROR(VLOOKUP(Operador!A28,'hora operarios'!$A$1:$F$98,5,FALSE),"")</f>
        <v>0</v>
      </c>
      <c r="E28" s="3">
        <f>IFERROR(VLOOKUP(A28,'hora operarios'!$A$1:$F$98,6,FALSE),"")</f>
        <v>71.349999999999994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71.349999999999994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3886.2379999999998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4625.4679999999998</v>
      </c>
    </row>
    <row r="29" spans="1:19" x14ac:dyDescent="0.2">
      <c r="A29" s="2" t="str">
        <f>IF('hora operarios'!A27=0,"",'hora operarios'!A27)</f>
        <v>69</v>
      </c>
      <c r="B29" s="2" t="str">
        <f>IFERROR(VLOOKUP(A29,'hora operarios'!$A$1:$F$98,4,FALSE),"")</f>
        <v>A</v>
      </c>
      <c r="C29" s="2" t="str">
        <f>IFERROR(VLOOKUP(A29,'hora operarios'!$A$1:$D$98,2,FALSE),"")</f>
        <v>J DOLORES GILBERTO OLVERA BAUT</v>
      </c>
      <c r="D29" s="2">
        <f>IFERROR(VLOOKUP(Operador!A29,'hora operarios'!$A$1:$F$98,5,FALSE),"")</f>
        <v>0</v>
      </c>
      <c r="E29" s="3">
        <f>IFERROR(VLOOKUP(A29,'hora operarios'!$A$1:$F$98,6,FALSE),"")</f>
        <v>47.18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47.18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2303.5864000000001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3042.8164000000002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9</v>
      </c>
      <c r="B31" s="2" t="str">
        <f>IFERROR(VLOOKUP(A31,'hora operarios'!$A$1:$F$98,4,FALSE),"")</f>
        <v>AYUDANTE</v>
      </c>
      <c r="C31" s="2" t="str">
        <f>IFERROR(VLOOKUP(A31,'hora operarios'!$A$1:$D$98,2,FALSE),"")</f>
        <v>ALEJANDRO URIEL ARVIZU</v>
      </c>
      <c r="D31" s="2">
        <f>IFERROR(VLOOKUP(Operador!A31,'hora operarios'!$A$1:$F$98,5,FALSE),"")</f>
        <v>0</v>
      </c>
      <c r="E31" s="3">
        <f>IFERROR(VLOOKUP(A31,'hora operarios'!$A$1:$F$98,6,FALSE),"")</f>
        <v>57.52</v>
      </c>
      <c r="F31" s="2">
        <f>IFERROR(VLOOKUP(G31,Tabulador!$B$27:$C$100,2,FALSE),"")</f>
        <v>4</v>
      </c>
      <c r="G31" s="2" t="str">
        <f>IFERROR(VLOOKUP(A31,'hora operarios'!$A$1:$F$98,3,FALSE),"")</f>
        <v>AYUDANTE</v>
      </c>
      <c r="H31" s="2">
        <f t="shared" si="0"/>
        <v>0</v>
      </c>
      <c r="I31" s="3">
        <f>IFERROR(IF(E31&gt;=Tabulador!$D$3,Operador!E31+Operador!H31,Operador!E31),"")</f>
        <v>57.52</v>
      </c>
      <c r="J31" s="4">
        <v>0</v>
      </c>
      <c r="K31" s="4">
        <v>0</v>
      </c>
      <c r="L31" s="4">
        <v>0</v>
      </c>
      <c r="M31" s="2">
        <f>IFERROR(VLOOKUP(F31,Tabulador!$A$3:$D$7,4,FALSE),"")</f>
        <v>0</v>
      </c>
      <c r="N31" s="3">
        <f>IFERROR(IF(I31&gt;M31,(I31-M31)*(VLOOKUP(B31,Tabulador!$A$11:$B$17,2,FALSE)),0),0)</f>
        <v>575.20000000000005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0</v>
      </c>
      <c r="P31" s="2">
        <f t="shared" si="1"/>
        <v>0</v>
      </c>
      <c r="Q31" s="2">
        <f>IFERROR(VLOOKUP(F31,Tabulador!$A$3:$D$7,3,FALSE),"")</f>
        <v>543.20000000000005</v>
      </c>
      <c r="S31" s="3">
        <f t="shared" si="2"/>
        <v>1118.4000000000001</v>
      </c>
    </row>
    <row r="32" spans="1:19" x14ac:dyDescent="0.2">
      <c r="A32" s="2" t="str">
        <f>IF('hora operarios'!A29=0,"",'hora operarios'!A29)</f>
        <v/>
      </c>
      <c r="B32" s="2" t="str">
        <f>IFERROR(VLOOKUP(A32,'hora operarios'!$A$1:$F$98,4,FALSE),"")</f>
        <v/>
      </c>
      <c r="C32" s="2" t="str">
        <f>IFERROR(VLOOKUP(A32,'hora operarios'!$A$1:$D$98,2,FALSE),"")</f>
        <v/>
      </c>
      <c r="D32" s="2" t="str">
        <f>IFERROR(VLOOKUP(Operador!A32,'hora operarios'!$A$1:$F$98,5,FALSE),"")</f>
        <v/>
      </c>
      <c r="E32" s="3" t="str">
        <f>IFERROR(VLOOKUP(A32,'hora operarios'!$A$1:$F$98,6,FALSE),"")</f>
        <v/>
      </c>
      <c r="F32" s="2" t="str">
        <f>IFERROR(VLOOKUP(G32,Tabulador!$B$27:$C$100,2,FALSE),"")</f>
        <v/>
      </c>
      <c r="G32" s="2" t="str">
        <f>IFERROR(VLOOKUP(A32,'hora operarios'!$A$1:$F$98,3,FALSE),"")</f>
        <v/>
      </c>
      <c r="H32" s="2" t="str">
        <f t="shared" si="0"/>
        <v/>
      </c>
      <c r="I32" s="3" t="str">
        <f>IFERROR(IF(E32&gt;=Tabulador!$D$3,Operador!E32+Operador!H32,Operador!E32),"")</f>
        <v/>
      </c>
      <c r="J32" s="4">
        <v>0</v>
      </c>
      <c r="K32" s="4">
        <v>0</v>
      </c>
      <c r="L32" s="4">
        <v>0</v>
      </c>
      <c r="M32" s="2" t="str">
        <f>IFERROR(VLOOKUP(F32,Tabulador!$A$3:$D$7,4,FALSE),"")</f>
        <v/>
      </c>
      <c r="N32" s="3">
        <f>IFERROR(IF(I32&gt;M32,(I32-M32)*(VLOOKUP(B32,Tabulador!$A$11:$B$17,2,FALSE)),0),0)</f>
        <v>0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 t="str">
        <f>IFERROR(VLOOKUP(F32,Tabulador!$A$3:$D$7,3,FALSE),"")</f>
        <v/>
      </c>
      <c r="S32" s="3" t="str">
        <f t="shared" si="2"/>
        <v/>
      </c>
    </row>
    <row r="33" spans="1:19" x14ac:dyDescent="0.2">
      <c r="A33" s="2" t="str">
        <f>IF('hora operarios'!A30=0,"",'hora operarios'!A30)</f>
        <v/>
      </c>
      <c r="B33" s="2" t="str">
        <f>IFERROR(VLOOKUP(A33,'hora operarios'!$A$1:$F$98,4,FALSE),"")</f>
        <v/>
      </c>
      <c r="C33" s="2" t="str">
        <f>IFERROR(VLOOKUP(A33,'hora operarios'!$A$1:$D$98,2,FALSE),"")</f>
        <v/>
      </c>
      <c r="D33" s="2" t="str">
        <f>IFERROR(VLOOKUP(Operador!A33,'hora operarios'!$A$1:$F$98,5,FALSE),"")</f>
        <v/>
      </c>
      <c r="E33" s="3" t="str">
        <f>IFERROR(VLOOKUP(A33,'hora operarios'!$A$1:$F$98,6,FALSE),"")</f>
        <v/>
      </c>
      <c r="F33" s="2" t="str">
        <f>IFERROR(VLOOKUP(G33,Tabulador!$B$27:$C$100,2,FALSE),"")</f>
        <v/>
      </c>
      <c r="G33" s="2" t="str">
        <f>IFERROR(VLOOKUP(A33,'hora operarios'!$A$1:$F$98,3,FALSE),"")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E41" sqref="E4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sqref="A1:F28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22" t="s">
        <v>59</v>
      </c>
      <c r="B1" s="22" t="s">
        <v>15</v>
      </c>
      <c r="C1" s="22" t="s">
        <v>60</v>
      </c>
      <c r="D1" s="22" t="s">
        <v>60</v>
      </c>
      <c r="E1" s="22"/>
      <c r="F1" s="23">
        <v>59.11</v>
      </c>
    </row>
    <row r="2" spans="1:6" x14ac:dyDescent="0.2">
      <c r="A2" s="22" t="s">
        <v>62</v>
      </c>
      <c r="B2" s="22" t="s">
        <v>26</v>
      </c>
      <c r="C2" s="22" t="s">
        <v>60</v>
      </c>
      <c r="D2" s="22" t="s">
        <v>60</v>
      </c>
      <c r="E2" s="22"/>
      <c r="F2" s="23">
        <v>46.46</v>
      </c>
    </row>
    <row r="3" spans="1:6" x14ac:dyDescent="0.2">
      <c r="A3" s="22" t="s">
        <v>77</v>
      </c>
      <c r="B3" s="22" t="s">
        <v>10</v>
      </c>
      <c r="C3" s="22" t="s">
        <v>58</v>
      </c>
      <c r="D3" s="22" t="s">
        <v>6</v>
      </c>
      <c r="E3" s="22" t="s">
        <v>125</v>
      </c>
      <c r="F3" s="23">
        <v>70.209999999999994</v>
      </c>
    </row>
    <row r="4" spans="1:6" x14ac:dyDescent="0.2">
      <c r="A4" s="22" t="s">
        <v>78</v>
      </c>
      <c r="B4" s="22" t="s">
        <v>16</v>
      </c>
      <c r="C4" s="22" t="s">
        <v>58</v>
      </c>
      <c r="D4" s="22" t="s">
        <v>5</v>
      </c>
      <c r="E4" s="22" t="s">
        <v>62</v>
      </c>
      <c r="F4" s="23">
        <v>29.25</v>
      </c>
    </row>
    <row r="5" spans="1:6" x14ac:dyDescent="0.2">
      <c r="A5" s="22" t="s">
        <v>63</v>
      </c>
      <c r="B5" s="22" t="s">
        <v>29</v>
      </c>
      <c r="C5" s="22" t="s">
        <v>60</v>
      </c>
      <c r="D5" s="22" t="s">
        <v>60</v>
      </c>
      <c r="E5" s="22"/>
      <c r="F5" s="23">
        <v>42.44</v>
      </c>
    </row>
    <row r="6" spans="1:6" x14ac:dyDescent="0.2">
      <c r="A6" s="22" t="s">
        <v>79</v>
      </c>
      <c r="B6" s="22" t="s">
        <v>11</v>
      </c>
      <c r="C6" s="22" t="s">
        <v>58</v>
      </c>
      <c r="D6" s="22" t="s">
        <v>6</v>
      </c>
      <c r="E6" s="22" t="s">
        <v>64</v>
      </c>
      <c r="F6" s="23">
        <v>25.37</v>
      </c>
    </row>
    <row r="7" spans="1:6" x14ac:dyDescent="0.2">
      <c r="A7" s="22" t="s">
        <v>64</v>
      </c>
      <c r="B7" s="22" t="s">
        <v>30</v>
      </c>
      <c r="C7" s="22" t="s">
        <v>60</v>
      </c>
      <c r="D7" s="22" t="s">
        <v>60</v>
      </c>
      <c r="E7" s="22"/>
      <c r="F7" s="23">
        <v>127.11</v>
      </c>
    </row>
    <row r="8" spans="1:6" x14ac:dyDescent="0.2">
      <c r="A8" s="22" t="s">
        <v>80</v>
      </c>
      <c r="B8" s="22" t="s">
        <v>17</v>
      </c>
      <c r="C8" s="22" t="s">
        <v>58</v>
      </c>
      <c r="D8" s="22" t="s">
        <v>4</v>
      </c>
      <c r="E8" s="22" t="s">
        <v>59</v>
      </c>
      <c r="F8" s="23">
        <v>13.51</v>
      </c>
    </row>
    <row r="9" spans="1:6" x14ac:dyDescent="0.2">
      <c r="A9" s="22" t="s">
        <v>81</v>
      </c>
      <c r="B9" s="22" t="s">
        <v>31</v>
      </c>
      <c r="C9" s="22" t="s">
        <v>58</v>
      </c>
      <c r="D9" s="22" t="s">
        <v>4</v>
      </c>
      <c r="E9" s="22" t="s">
        <v>63</v>
      </c>
      <c r="F9" s="23">
        <v>14.15</v>
      </c>
    </row>
    <row r="10" spans="1:6" x14ac:dyDescent="0.2">
      <c r="A10" s="22" t="s">
        <v>69</v>
      </c>
      <c r="B10" s="22" t="s">
        <v>8</v>
      </c>
      <c r="C10" s="22" t="s">
        <v>22</v>
      </c>
      <c r="D10" s="22" t="s">
        <v>5</v>
      </c>
      <c r="E10" s="22"/>
      <c r="F10" s="23">
        <v>85</v>
      </c>
    </row>
    <row r="11" spans="1:6" x14ac:dyDescent="0.2">
      <c r="A11" s="22" t="s">
        <v>129</v>
      </c>
      <c r="B11" s="22" t="s">
        <v>127</v>
      </c>
      <c r="C11" s="22" t="s">
        <v>22</v>
      </c>
      <c r="D11" s="22" t="s">
        <v>5</v>
      </c>
      <c r="E11" s="22"/>
      <c r="F11" s="23">
        <v>36.9</v>
      </c>
    </row>
    <row r="12" spans="1:6" x14ac:dyDescent="0.2">
      <c r="A12" s="22" t="s">
        <v>130</v>
      </c>
      <c r="B12" s="22" t="s">
        <v>128</v>
      </c>
      <c r="C12" s="22" t="s">
        <v>22</v>
      </c>
      <c r="D12" s="22" t="s">
        <v>5</v>
      </c>
      <c r="E12" s="22"/>
      <c r="F12" s="23">
        <v>52</v>
      </c>
    </row>
    <row r="13" spans="1:6" x14ac:dyDescent="0.2">
      <c r="A13" s="22" t="s">
        <v>82</v>
      </c>
      <c r="B13" s="22" t="s">
        <v>18</v>
      </c>
      <c r="C13" s="22" t="s">
        <v>58</v>
      </c>
      <c r="D13" s="22" t="s">
        <v>5</v>
      </c>
      <c r="E13" s="22" t="s">
        <v>125</v>
      </c>
      <c r="F13" s="23">
        <v>66.650000000000006</v>
      </c>
    </row>
    <row r="14" spans="1:6" x14ac:dyDescent="0.2">
      <c r="A14" s="22" t="s">
        <v>83</v>
      </c>
      <c r="B14" s="22" t="s">
        <v>32</v>
      </c>
      <c r="C14" s="22" t="s">
        <v>58</v>
      </c>
      <c r="D14" s="22" t="s">
        <v>6</v>
      </c>
      <c r="E14" s="22" t="s">
        <v>67</v>
      </c>
      <c r="F14" s="23">
        <v>86.6</v>
      </c>
    </row>
    <row r="15" spans="1:6" x14ac:dyDescent="0.2">
      <c r="A15" s="22" t="s">
        <v>131</v>
      </c>
      <c r="B15" s="22" t="s">
        <v>132</v>
      </c>
      <c r="C15" s="22" t="s">
        <v>72</v>
      </c>
      <c r="D15" s="22" t="s">
        <v>5</v>
      </c>
      <c r="E15" s="22"/>
      <c r="F15" s="23">
        <v>52.4</v>
      </c>
    </row>
    <row r="16" spans="1:6" x14ac:dyDescent="0.2">
      <c r="A16" s="22" t="s">
        <v>84</v>
      </c>
      <c r="B16" s="22" t="s">
        <v>9</v>
      </c>
      <c r="C16" s="22" t="s">
        <v>58</v>
      </c>
      <c r="D16" s="22" t="s">
        <v>6</v>
      </c>
      <c r="E16" s="22" t="s">
        <v>68</v>
      </c>
      <c r="F16" s="23">
        <v>13.51</v>
      </c>
    </row>
    <row r="17" spans="1:6" x14ac:dyDescent="0.2">
      <c r="A17" s="22" t="s">
        <v>119</v>
      </c>
      <c r="B17" s="22" t="s">
        <v>133</v>
      </c>
      <c r="C17" s="22" t="s">
        <v>72</v>
      </c>
      <c r="D17" s="22" t="s">
        <v>5</v>
      </c>
      <c r="E17" s="22"/>
      <c r="F17" s="23">
        <v>70.31</v>
      </c>
    </row>
    <row r="18" spans="1:6" x14ac:dyDescent="0.2">
      <c r="A18" s="22" t="s">
        <v>90</v>
      </c>
      <c r="B18" s="22" t="s">
        <v>91</v>
      </c>
      <c r="C18" s="22" t="s">
        <v>72</v>
      </c>
      <c r="D18" s="22" t="s">
        <v>4</v>
      </c>
      <c r="E18" s="22"/>
      <c r="F18" s="23">
        <v>44.019999999999996</v>
      </c>
    </row>
    <row r="19" spans="1:6" x14ac:dyDescent="0.2">
      <c r="A19" s="22" t="s">
        <v>92</v>
      </c>
      <c r="B19" s="22" t="s">
        <v>93</v>
      </c>
      <c r="C19" s="22" t="s">
        <v>72</v>
      </c>
      <c r="D19" s="22" t="s">
        <v>5</v>
      </c>
      <c r="E19" s="22"/>
      <c r="F19" s="23">
        <v>47.64</v>
      </c>
    </row>
    <row r="20" spans="1:6" x14ac:dyDescent="0.2">
      <c r="A20" s="22" t="s">
        <v>134</v>
      </c>
      <c r="B20" s="22" t="s">
        <v>135</v>
      </c>
      <c r="C20" s="22" t="s">
        <v>72</v>
      </c>
      <c r="D20" s="22" t="s">
        <v>5</v>
      </c>
      <c r="E20" s="22"/>
      <c r="F20" s="23">
        <v>45.35</v>
      </c>
    </row>
    <row r="21" spans="1:6" x14ac:dyDescent="0.2">
      <c r="A21" s="22" t="s">
        <v>71</v>
      </c>
      <c r="B21" s="22" t="s">
        <v>24</v>
      </c>
      <c r="C21" s="22" t="s">
        <v>72</v>
      </c>
      <c r="D21" s="22" t="s">
        <v>4</v>
      </c>
      <c r="E21" s="22"/>
      <c r="F21" s="23">
        <v>52.39</v>
      </c>
    </row>
    <row r="22" spans="1:6" x14ac:dyDescent="0.2">
      <c r="A22" s="22" t="s">
        <v>73</v>
      </c>
      <c r="B22" s="22" t="s">
        <v>86</v>
      </c>
      <c r="C22" s="22" t="s">
        <v>72</v>
      </c>
      <c r="D22" s="22" t="s">
        <v>4</v>
      </c>
      <c r="E22" s="22"/>
      <c r="F22" s="23">
        <v>49.61</v>
      </c>
    </row>
    <row r="23" spans="1:6" x14ac:dyDescent="0.2">
      <c r="A23" s="22" t="s">
        <v>66</v>
      </c>
      <c r="B23" s="22" t="s">
        <v>19</v>
      </c>
      <c r="C23" s="22" t="s">
        <v>58</v>
      </c>
      <c r="D23" s="22" t="s">
        <v>6</v>
      </c>
      <c r="E23" s="22"/>
      <c r="F23" s="23">
        <v>66</v>
      </c>
    </row>
    <row r="24" spans="1:6" x14ac:dyDescent="0.2">
      <c r="A24" s="22" t="s">
        <v>74</v>
      </c>
      <c r="B24" s="22" t="s">
        <v>34</v>
      </c>
      <c r="C24" s="22" t="s">
        <v>72</v>
      </c>
      <c r="D24" s="22" t="s">
        <v>4</v>
      </c>
      <c r="E24" s="22"/>
      <c r="F24" s="23">
        <v>58.76</v>
      </c>
    </row>
    <row r="25" spans="1:6" x14ac:dyDescent="0.2">
      <c r="A25" s="22" t="s">
        <v>115</v>
      </c>
      <c r="B25" s="22" t="s">
        <v>116</v>
      </c>
      <c r="C25" s="22" t="s">
        <v>72</v>
      </c>
      <c r="D25" s="22" t="s">
        <v>5</v>
      </c>
      <c r="E25" s="22"/>
      <c r="F25" s="23">
        <v>47.81</v>
      </c>
    </row>
    <row r="26" spans="1:6" x14ac:dyDescent="0.2">
      <c r="A26" s="22" t="s">
        <v>117</v>
      </c>
      <c r="B26" s="22" t="s">
        <v>118</v>
      </c>
      <c r="C26" s="22" t="s">
        <v>72</v>
      </c>
      <c r="D26" s="22" t="s">
        <v>4</v>
      </c>
      <c r="E26" s="22"/>
      <c r="F26" s="23">
        <v>71.349999999999994</v>
      </c>
    </row>
    <row r="27" spans="1:6" x14ac:dyDescent="0.2">
      <c r="A27" s="22" t="s">
        <v>121</v>
      </c>
      <c r="B27" s="22" t="s">
        <v>122</v>
      </c>
      <c r="C27" s="22" t="s">
        <v>72</v>
      </c>
      <c r="D27" s="22" t="s">
        <v>4</v>
      </c>
      <c r="E27" s="22"/>
      <c r="F27" s="23">
        <v>47.18</v>
      </c>
    </row>
    <row r="28" spans="1:6" x14ac:dyDescent="0.2">
      <c r="A28" s="22" t="s">
        <v>68</v>
      </c>
      <c r="B28" s="22" t="s">
        <v>36</v>
      </c>
      <c r="C28" s="22" t="s">
        <v>60</v>
      </c>
      <c r="D28" s="22" t="s">
        <v>60</v>
      </c>
      <c r="E28" s="22"/>
      <c r="F28" s="23">
        <v>57.52</v>
      </c>
    </row>
    <row r="29" spans="1:6" x14ac:dyDescent="0.2">
      <c r="A29" s="17"/>
      <c r="B29" s="17"/>
      <c r="C29" s="17"/>
      <c r="D29" s="17"/>
      <c r="E29" s="17"/>
      <c r="F29" s="19"/>
    </row>
    <row r="30" spans="1:6" s="6" customFormat="1" x14ac:dyDescent="0.2">
      <c r="A30" s="17"/>
      <c r="B30" s="17"/>
      <c r="C30" s="17"/>
      <c r="D30" s="17"/>
      <c r="E30" s="17"/>
      <c r="F30" s="19"/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2016-01-28T23:07:50Z</dcterms:modified>
</cp:coreProperties>
</file>