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05PL\Documents\Price Analysis\"/>
    </mc:Choice>
  </mc:AlternateContent>
  <workbookProtection workbookAlgorithmName="SHA-512" workbookHashValue="ClLypmkjh9LuSquWp/X2X7xHNnFSChyi2HcoE05lClcJB9MSgzZskjA2Fg7jEKZ4GA7O9tsGQ06cEu/3XTWMug==" workbookSaltValue="DPN6aaWhgu8o7OMBbkvUTg==" workbookSpinCount="100000" lockStructure="1"/>
  <bookViews>
    <workbookView xWindow="-165" yWindow="915" windowWidth="9540" windowHeight="6510" tabRatio="639"/>
  </bookViews>
  <sheets>
    <sheet name="INSTRUCCIONES" sheetId="24983" r:id="rId1"/>
    <sheet name="MODELOS" sheetId="1" state="hidden" r:id="rId2"/>
    <sheet name="DEALERS" sheetId="32" state="hidden" r:id="rId3"/>
    <sheet name="CALCULO PRECIO" sheetId="24980" r:id="rId4"/>
    <sheet name="Costo" sheetId="24972" state="hidden" r:id="rId5"/>
    <sheet name="Precio" sheetId="112" state="hidden" r:id="rId6"/>
    <sheet name="ISAN" sheetId="51" state="hidden" r:id="rId7"/>
  </sheets>
  <definedNames>
    <definedName name="_xlnm._FilterDatabase" localSheetId="4" hidden="1">Costo!#REF!</definedName>
    <definedName name="_xlnm._FilterDatabase" localSheetId="2" hidden="1">DEALERS!$A$1:$B$191</definedName>
    <definedName name="_xlnm._FilterDatabase" localSheetId="1" hidden="1">MODELOS!$A$2:$D$126</definedName>
    <definedName name="DOS">#REF!</definedName>
    <definedName name="hrhrhrhr">#REF!</definedName>
    <definedName name="Modelos">OFFSET(Costo!#REF!,0,0,COUNTA(Costo!$N:$N),2)</definedName>
    <definedName name="_xlnm.Print_Area" localSheetId="3">'CALCULO PRECIO'!$A$1:$J$43</definedName>
    <definedName name="_xlnm.Print_Area" localSheetId="2">DEALERS!$A$3:$B$50</definedName>
    <definedName name="_xlnm.Print_Area" localSheetId="5">Precio!#REF!</definedName>
    <definedName name="_xlnm.Print_Titles" localSheetId="2">DEALERS!$1:$1</definedName>
    <definedName name="TABLE" localSheetId="2">DEALERS!#REF!</definedName>
    <definedName name="table">#REF!</definedName>
    <definedName name="TABLE_10" localSheetId="2">DEALERS!#REF!</definedName>
    <definedName name="TABLE_2" localSheetId="2">DEALERS!#REF!</definedName>
    <definedName name="TABLE_3" localSheetId="2">DEALERS!#REF!</definedName>
    <definedName name="TABLE_4" localSheetId="2">DEALERS!#REF!</definedName>
    <definedName name="TABLE_5" localSheetId="2">DEALERS!#REF!</definedName>
    <definedName name="TABLE_6" localSheetId="2">DEALERS!#REF!</definedName>
    <definedName name="TABLE_7" localSheetId="2">DEALERS!#REF!</definedName>
    <definedName name="TABLE_8" localSheetId="2">DEALERS!#REF!</definedName>
    <definedName name="TABLE_9" localSheetId="2">DEALERS!#REF!</definedName>
    <definedName name="tables">#REF!</definedName>
    <definedName name="UNO">#REF!</definedName>
  </definedNames>
  <calcPr calcId="152511" fullCalcOnLoad="1"/>
</workbook>
</file>

<file path=xl/calcChain.xml><?xml version="1.0" encoding="utf-8"?>
<calcChain xmlns="http://schemas.openxmlformats.org/spreadsheetml/2006/main">
  <c r="B3" i="24980" l="1"/>
  <c r="B7" i="51"/>
  <c r="B6" i="51"/>
  <c r="I5" i="24980"/>
  <c r="F6" i="24980"/>
  <c r="C8" i="24980"/>
  <c r="B9" i="24980"/>
  <c r="C15" i="24980"/>
  <c r="F12" i="24980"/>
  <c r="F17" i="24980"/>
  <c r="F26" i="24980"/>
  <c r="F13" i="24980"/>
  <c r="G19" i="24980"/>
  <c r="G20" i="24980"/>
  <c r="G21" i="24980"/>
  <c r="G22" i="24980"/>
  <c r="G16" i="24980"/>
  <c r="G17" i="24980" s="1"/>
  <c r="G18" i="24980" s="1"/>
  <c r="F7" i="24980"/>
  <c r="G23" i="24980"/>
  <c r="G26" i="24980" l="1"/>
  <c r="G27" i="24980" s="1"/>
  <c r="G25" i="24980"/>
  <c r="B8" i="51" l="1"/>
  <c r="D8" i="51" l="1"/>
  <c r="G28" i="24980" s="1"/>
  <c r="G29" i="24980" s="1"/>
  <c r="B16" i="51"/>
  <c r="D16" i="51"/>
  <c r="C16" i="51"/>
  <c r="G30" i="24980" l="1"/>
  <c r="G31" i="24980" s="1"/>
  <c r="H31" i="24980" l="1"/>
  <c r="G13" i="24980"/>
  <c r="G12" i="24980"/>
</calcChain>
</file>

<file path=xl/comments1.xml><?xml version="1.0" encoding="utf-8"?>
<comments xmlns="http://schemas.openxmlformats.org/spreadsheetml/2006/main">
  <authors>
    <author>EDS LAB</author>
  </authors>
  <commentList>
    <comment ref="H5" authorId="0" shapeId="0">
      <text>
        <r>
          <rPr>
            <b/>
            <sz val="8"/>
            <color indexed="81"/>
            <rFont val="Tahoma"/>
            <family val="2"/>
          </rPr>
          <t>Corresponde al acondicionamiento del Precio Publico por lo que la suma de todos los rubros en esta hoja no va a cuadrar con el total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EDS LAB</author>
  </authors>
  <commentList>
    <comment ref="M5" authorId="0" shapeId="0">
      <text>
        <r>
          <rPr>
            <b/>
            <sz val="8"/>
            <color indexed="81"/>
            <rFont val="Tahoma"/>
            <family val="2"/>
          </rPr>
          <t>Esta ligado al precio minimo sugerido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 xml:space="preserve">Esta ligado al precio minimo sugerido
</t>
        </r>
      </text>
    </comment>
  </commentList>
</comments>
</file>

<file path=xl/sharedStrings.xml><?xml version="1.0" encoding="utf-8"?>
<sst xmlns="http://schemas.openxmlformats.org/spreadsheetml/2006/main" count="2084" uniqueCount="849">
  <si>
    <t>MARCA</t>
  </si>
  <si>
    <t>Gerencia de Ventas Flotilla</t>
  </si>
  <si>
    <t>PAQUETE</t>
  </si>
  <si>
    <t>TIPO ISAN</t>
  </si>
  <si>
    <t>BASE ISAN</t>
  </si>
  <si>
    <t>ISAN CALCULADO</t>
  </si>
  <si>
    <t>COMERCIAL DEL NOROESTE, S.A. DE C.V.</t>
  </si>
  <si>
    <t>DISTRIBUIDORES GENERALES, S.A. DE C.V.</t>
  </si>
  <si>
    <t>SATURNO DOS MIL, S.A. DE C.V.</t>
  </si>
  <si>
    <t>MARTE AUTOMOTRIZ, S. A. DE C. V.</t>
  </si>
  <si>
    <t>CH &amp; B MOTORS, S. A. DE C. V.</t>
  </si>
  <si>
    <t>RESERVACION DE FLOTILLAS</t>
  </si>
  <si>
    <t>PROVEEDORA CHEVROLET, S.A. DE C.V.</t>
  </si>
  <si>
    <t>GUTIERREZ AUTOMOTORES, S.A. DE C.V.</t>
  </si>
  <si>
    <t>AUTOS Y CAMIONES DEL OESTE, S.A. DE C.V.</t>
  </si>
  <si>
    <t>AUTOMOTRIZ PARRALENSE, S.A.</t>
  </si>
  <si>
    <t>COMARCA  MOTORS, S.A. DE C.V.</t>
  </si>
  <si>
    <t>PLAZA CHEVROLET, S.A. DE C.V.</t>
  </si>
  <si>
    <t>CASA LOPEZ, S.A.  DE C.V.</t>
  </si>
  <si>
    <t>PRUEBA VBARS, S.A. DE C.V.</t>
  </si>
  <si>
    <t>Precio de Contado</t>
  </si>
  <si>
    <t>PRECIO DE CONTADO</t>
  </si>
  <si>
    <t>MODELO VEHÍCULO</t>
  </si>
  <si>
    <t>MODELO</t>
  </si>
  <si>
    <t>PRECIO DE LISTA</t>
  </si>
  <si>
    <t>General Motors de México, S. de R.L. de C.V.</t>
  </si>
  <si>
    <t>CLIENTE:</t>
  </si>
  <si>
    <t>FECHA</t>
  </si>
  <si>
    <t># DEALER</t>
  </si>
  <si>
    <t>CONCESIONARIO</t>
  </si>
  <si>
    <t>CLAVE VEHÍCULO</t>
  </si>
  <si>
    <t>AÑO MOD.</t>
  </si>
  <si>
    <t>CANTIDAD</t>
  </si>
  <si>
    <t>COSTO DISTRIBUIDOR</t>
  </si>
  <si>
    <t>GASTOS PLANTA</t>
  </si>
  <si>
    <t>ISAN</t>
  </si>
  <si>
    <t>* Unidades retiradas de planta.</t>
  </si>
  <si>
    <t>* Sujeto a disponibilidad</t>
  </si>
  <si>
    <t>* No hay protección de precio.</t>
  </si>
  <si>
    <t xml:space="preserve">* De publicarse otra lista nueva lista de precios, se aplicará el mismo porcentaje </t>
  </si>
  <si>
    <t xml:space="preserve">   de bonificación al costo distribuidor de la nueva lista.</t>
  </si>
  <si>
    <t>VENTAS</t>
  </si>
  <si>
    <t>FINANZAS</t>
  </si>
  <si>
    <t>No</t>
  </si>
  <si>
    <t>Razón Social</t>
  </si>
  <si>
    <t>AUTOMOTORES FLOVA, S. A. DE C. V.</t>
  </si>
  <si>
    <t>QUERETARO MOTORS, S.A.</t>
  </si>
  <si>
    <t>SAN JUAN DEL RIO MOTORS, S.A.</t>
  </si>
  <si>
    <t>MOTORES GENERALES, S.A. DE C.V.</t>
  </si>
  <si>
    <t>GALO MOTORS, S.A. DE C.V.</t>
  </si>
  <si>
    <t>GALO AUTOMOTRIZ, S.A. DE C.V.</t>
  </si>
  <si>
    <t>NAVOJOA MOTORS, S.A. DE C.V.</t>
  </si>
  <si>
    <t>General Motors de México</t>
  </si>
  <si>
    <t>Código</t>
  </si>
  <si>
    <t>Modelo</t>
  </si>
  <si>
    <t>Pqt.</t>
  </si>
  <si>
    <t>Precio</t>
  </si>
  <si>
    <t>Acond.</t>
  </si>
  <si>
    <t>Traslado</t>
  </si>
  <si>
    <t>Sub-Total</t>
  </si>
  <si>
    <t>I.S.A.N.</t>
  </si>
  <si>
    <t>I.V.A.</t>
  </si>
  <si>
    <t>Total</t>
  </si>
  <si>
    <t>B</t>
  </si>
  <si>
    <t>AMDGM</t>
  </si>
  <si>
    <t>AMDA</t>
  </si>
  <si>
    <t>CALCULO DEL IMPUESTO SOBRE AUTOMOVILES NUEVOS (ISAN)</t>
  </si>
  <si>
    <t>RANGOS DE LA TABLA PARA EL CALCULO</t>
  </si>
  <si>
    <t>PRECIO TOPE =</t>
  </si>
  <si>
    <t xml:space="preserve"> </t>
  </si>
  <si>
    <t>LIMITE INFERIOR</t>
  </si>
  <si>
    <t>PORCENTAJE</t>
  </si>
  <si>
    <t>CUOTA FIJA</t>
  </si>
  <si>
    <t>TABLA VIGENTE DEL I.S.A.N.</t>
  </si>
  <si>
    <t>RIVERO LINDA VISTA, S.A. DE C.V.</t>
  </si>
  <si>
    <t>Precio de Lista</t>
  </si>
  <si>
    <t>AUTOMOTORES CAR, S.A. DE C.V.</t>
  </si>
  <si>
    <t>General Motors de Mexico, S de R.L. de C.V.</t>
  </si>
  <si>
    <t>NOTAS:</t>
  </si>
  <si>
    <t>+ AMDGM</t>
  </si>
  <si>
    <t>+ AMDA</t>
  </si>
  <si>
    <t>+ TRASLADO</t>
  </si>
  <si>
    <t>Bonificacion</t>
  </si>
  <si>
    <t>- BONIFICACION</t>
  </si>
  <si>
    <t>= SUBTOTAL</t>
  </si>
  <si>
    <t>+ OTROS GASTOS</t>
  </si>
  <si>
    <t>+ UTILIDAD</t>
  </si>
  <si>
    <t>=SUBTOTAL BASE ISAN</t>
  </si>
  <si>
    <t>+ ISAN</t>
  </si>
  <si>
    <t>= TOTAL</t>
  </si>
  <si>
    <t>PRECIO</t>
  </si>
  <si>
    <t>DESCTO.</t>
  </si>
  <si>
    <t>+ % IVA</t>
  </si>
  <si>
    <t>INSTRUCCIONES</t>
  </si>
  <si>
    <t>ANGAR SATELITE, S.A. DE C.V.</t>
  </si>
  <si>
    <t>SISTEMA UNICO DE AUTOFINANCIAMIENTO, S.A. DE C.V.</t>
  </si>
  <si>
    <t>ANGAR AZCAPOTZALCO, S.A. DE C.V.</t>
  </si>
  <si>
    <t>SURMAN POLANCO, S.A. DE C. V.</t>
  </si>
  <si>
    <t>CALDEN SATELITE, S.A. DE C.V.</t>
  </si>
  <si>
    <t>PREMIUM MOTORSPORT, S.A. DE C.V.</t>
  </si>
  <si>
    <t>COMPANIA AUTOMOTRIZ DE IGUALA, S.A. DE C.V.</t>
  </si>
  <si>
    <t>AUTOMOTRIZ O FARRILL Y BALDERRAMA, S.A. DE C.V.</t>
  </si>
  <si>
    <t>PEREGRINA ANGELOPOLIS, S.A. DE C.V.</t>
  </si>
  <si>
    <t>AUTOS INTERNACIONALES DE APIZACO, S. A. DE C. V.</t>
  </si>
  <si>
    <t>FAME ELITE, S.A. DE C.V.</t>
  </si>
  <si>
    <t>SOLANA GUADALAJARA, S.A. DE C.V.</t>
  </si>
  <si>
    <t>FLOSOL AUTOMOTRIZ, S. A. DE C. V.</t>
  </si>
  <si>
    <t>FAME CUPATITZIO, S.A. DE C.V.</t>
  </si>
  <si>
    <t>GUZ-ALDA MOTORS, S. A. DE C.V .</t>
  </si>
  <si>
    <t>HERRERA MOTORS DE AGUASCALIENTES, S.A. DE C.V.</t>
  </si>
  <si>
    <t>GRUPO USA MOTORS, S. A. DE C. V.</t>
  </si>
  <si>
    <t>WEBB GUANAJUATO, S.A. DE C.V.</t>
  </si>
  <si>
    <t>FAME TECNOLOGICO, S. A. DE C. V.</t>
  </si>
  <si>
    <t>VEHICULOS AUTOMOTRICES DE LUJO, S. A. DE C. V.</t>
  </si>
  <si>
    <t>ALIANZA AUTOMOTRIZ RIVERO, S.A. DE C.V.</t>
  </si>
  <si>
    <t>AUTOMOTORES DEL CARIBE, S.A. DE C.V.</t>
  </si>
  <si>
    <t>AUTOMOTORES FARRERA, S. A. DE C. V.</t>
  </si>
  <si>
    <t>TABASQUENA DE AUTOS Y CAMIONES, SA DE CV</t>
  </si>
  <si>
    <t>SC AUTOMOTRIZ, S. A. DE C. V.</t>
  </si>
  <si>
    <t>SHANGHAI GENERAL MOTORS CO LTD</t>
  </si>
  <si>
    <t>GENERAL MOTORS COLMOTORES S.A.</t>
  </si>
  <si>
    <t>POFI CHIHUAHUA, S.A. DE C.V.</t>
  </si>
  <si>
    <t>PROVEEDORA AUTOMOTRIZ DE DURANGO, S.A. DE C.V.</t>
  </si>
  <si>
    <t>Utilidad</t>
  </si>
  <si>
    <t>GMM</t>
  </si>
  <si>
    <t>ABAMEX CHEVROLET,S.A. DE C.V.</t>
  </si>
  <si>
    <t>AUTO COMERCIAL SICA, S.A. DE C.V.</t>
  </si>
  <si>
    <t>AUTOMOTRIZ O'FARRIL DE MEX., SA DE CV.</t>
  </si>
  <si>
    <t>TOLLOCAN MOTORS, S.A. DE C.V.</t>
  </si>
  <si>
    <t>AEROPLASA AUTOMOTRIZ, S.A. DE C.V.</t>
  </si>
  <si>
    <t>EMOZIONE MOTORI, S.A. DE C.V.</t>
  </si>
  <si>
    <t>AUTOS ECONOMICOS, S.A. DE C.V.</t>
  </si>
  <si>
    <t>INGENI0 AUTOMOTRIZ, S.A. DE C.V.</t>
  </si>
  <si>
    <t>AUTOS SUPER CHEVROLET, S.A. DE C.V.</t>
  </si>
  <si>
    <t>BERMOR AUTOMOTRIZ, S.A. DE C.V.</t>
  </si>
  <si>
    <t>EXCELENCIA AUTOMOTRIZ, S.A. DE C.V.</t>
  </si>
  <si>
    <t>GRUPO AUTOMOTRIZ ECATEPEC, S.A. DE C.V.</t>
  </si>
  <si>
    <t>CAMIONES Y MAQUINARIA, S.A. DE C.V.</t>
  </si>
  <si>
    <t>CHEVAL, S.A. DE C.V.</t>
  </si>
  <si>
    <t>CALDEN, S.A. DE C.V.</t>
  </si>
  <si>
    <t>CHEVROLET AUTOMOTRIZ, S.A. DE C.V.</t>
  </si>
  <si>
    <t>VILLAUTOS, S.A. DE C.V.</t>
  </si>
  <si>
    <t>VILLAUTOS ARAGON, S.A. DE C.V.</t>
  </si>
  <si>
    <t>CHEVROLET MEXICANA S.A. DE C.V.</t>
  </si>
  <si>
    <t>AUTOMOVILISTICA CUITLAHUAC, S.A. DE C.V.</t>
  </si>
  <si>
    <t>CHEVY SAN CARLOS, S.A. DE C.V.</t>
  </si>
  <si>
    <t>EURO AMˆRICA MOTORS, S. A. DE C. V.</t>
  </si>
  <si>
    <t>CHS ZARAGOZA MOTORS, S.A. DE C.V.</t>
  </si>
  <si>
    <t>GRAN MOTOR, S.A. DE C.V.</t>
  </si>
  <si>
    <t>MORRIS HERMANOS, S.A. DE C.V.</t>
  </si>
  <si>
    <t>OLIMEX POLANCO, S.A. DE C.V.</t>
  </si>
  <si>
    <t>EXCELENCIA AUTOMOTRIZ DEL NORTE,SA DE CV</t>
  </si>
  <si>
    <t>AUTOMOTRIZ MARSA, S.A. DE C.V.</t>
  </si>
  <si>
    <t>PASION AUTOMOTRIZ, S. A. DE C. V.</t>
  </si>
  <si>
    <t>CHEVROLET AGUINACO Y COMPAÑIA SA DE CV</t>
  </si>
  <si>
    <t>CENTRAL DE AUTOS, S.A. DE C.V.</t>
  </si>
  <si>
    <t>SOL VALLE DORADO, S.A. DE C.V.</t>
  </si>
  <si>
    <t>DICSA NORTE, S.A. DE C.V.</t>
  </si>
  <si>
    <t>AUTOMOTRIZ MEXICANA, S.A. DE C.V.</t>
  </si>
  <si>
    <t>JILOTEPEC MOTORS, S.A. DE C.V.</t>
  </si>
  <si>
    <t>PF TOLLOCAN, S.A. DE C.V.</t>
  </si>
  <si>
    <t>ZITACUARO AUTOMOTRIZ, S.A. DE C.V.</t>
  </si>
  <si>
    <t>CENTRO LLANTERO LOMAS, S.A. DE C.V.</t>
  </si>
  <si>
    <t>AUTOMOVILES DE COAHUILA, S.A. DE C.V.</t>
  </si>
  <si>
    <t>AUTOMOTRIZ SICA LAS FLORES, S.A. DE C.V.</t>
  </si>
  <si>
    <t>BOWLING GREEN</t>
  </si>
  <si>
    <t>CUAUTLA AUTOMOTRIZ, S.A. DE C.V.</t>
  </si>
  <si>
    <t>AUTO CAM, S.A. DE C.V.</t>
  </si>
  <si>
    <t>CUERNAVACA MOTORS, S.A. DE C.V.</t>
  </si>
  <si>
    <t>AMERICAS MOTORS, S.A. DE C.V.</t>
  </si>
  <si>
    <t>MOTORES INSURGENTES, S.A. DE C.V.</t>
  </si>
  <si>
    <t>ITALUSA AUTOMOTRIZ, S.A. DE C.V.</t>
  </si>
  <si>
    <t>AUTOMOTRIZ INTERNACIONAL, S.A. DE C.V.</t>
  </si>
  <si>
    <t>ITALOAMERICANA DE AUTOS, S. A. DE C. V.</t>
  </si>
  <si>
    <t>FAME LAS AGUILAS, S. A. DE C. V.</t>
  </si>
  <si>
    <t>CHEVAL INTERLOMAS, S.A. DE C.V.</t>
  </si>
  <si>
    <t>COMPASA DE C.V.</t>
  </si>
  <si>
    <t>CADILLAC SAAB SAN ANGEL, S.A. DE C.V.</t>
  </si>
  <si>
    <t>CHEVROLET TLALPAN, S.A. DE C.V.</t>
  </si>
  <si>
    <t>DISTRIBUIDORA AUTOMOTRIZ ACAPULCO SA CV</t>
  </si>
  <si>
    <t>ZIHUATANEJO MOTORS, S.A. DE C.V.</t>
  </si>
  <si>
    <t>DUO MOTORS, S.A. DE C.V.</t>
  </si>
  <si>
    <t>TAXQUEÑA MOTORS, S.A. DE C.V.</t>
  </si>
  <si>
    <t>DISTRIBUIDORA CHEVROLET. S.A. DE C.V.</t>
  </si>
  <si>
    <t>DURKIN MOTORS, S.A. DE C.V.</t>
  </si>
  <si>
    <t>EL TREBOL AUTOMOTRIZ ERMITA,SA DE CV.</t>
  </si>
  <si>
    <t>IZTACALCO MOTORS, S. A. DE C. V.</t>
  </si>
  <si>
    <t>MARISCAL MOTORS, S.A. DE C.V.</t>
  </si>
  <si>
    <t>TLAHUAC MOTORS, S.A. DE C.V.</t>
  </si>
  <si>
    <t>SUPER MOTORS, S.A. DE C.V.</t>
  </si>
  <si>
    <t>SUPER SERVICIO LOMAS, S.A. DE C.V.</t>
  </si>
  <si>
    <t>CHEVROLET DE ZIHUATANEJO, S.A DE C.V.</t>
  </si>
  <si>
    <t>PANDAL MOTORES, S.A. DE C.V.</t>
  </si>
  <si>
    <t>GARCIA PINEDA ANGELOPOLIS S.A. DE C.V.</t>
  </si>
  <si>
    <t>MOTORES ATLIXCAYOTL, S.A. DE C.V.</t>
  </si>
  <si>
    <t>AUTOMOTRIZ GRABA, S.A DE C.V.</t>
  </si>
  <si>
    <t>GOMSA AUTOMOTRIZ, S.A. DE C.V.</t>
  </si>
  <si>
    <t>GOMSA MOTORS, S.A. DE C.V.</t>
  </si>
  <si>
    <t>GOMSA AUTOMOTRIZ ORIZABA ,SA DE CV.</t>
  </si>
  <si>
    <t>AUTOVELVET, S.A. DE C. V.</t>
  </si>
  <si>
    <t>GOMSA AUTOMOTRIZ XALAPA, SA DE CV</t>
  </si>
  <si>
    <t>AUTOMOTRIZ DE OAXACA, S.A. DE C.V.</t>
  </si>
  <si>
    <t>PEREGRINA DE SAN MARTIN, S.A DE C.V.</t>
  </si>
  <si>
    <t>CHEVROLET DEL BOSQUE, S. A. DE C. V.</t>
  </si>
  <si>
    <t>C. MONTOTO, S.A. DE C.V.</t>
  </si>
  <si>
    <t>GARCIA PINEDA, S.A. DE C.V.</t>
  </si>
  <si>
    <t>AUTOMOTRIZ EL TREBOL DE TEXCOCO,S.A. DE C.V.</t>
  </si>
  <si>
    <t>MACRO CHEVROLET, S.A. DE C.V.</t>
  </si>
  <si>
    <t>AUTOMOTRIZ TEHUACAN, S.A. DE C.V.</t>
  </si>
  <si>
    <t>AUTOMOTRIZ PRIMAVERA, S.A. DE C.V.</t>
  </si>
  <si>
    <t>DISTRIBUIDORES DEL ISTMO, S.A. DE C.V.</t>
  </si>
  <si>
    <t>BALLEMAR CHEVROLET, S.A. DE C.V.</t>
  </si>
  <si>
    <t>DISTRIBUIDORA DE AUTOS, S.A. DE C.V.</t>
  </si>
  <si>
    <t>GOMSA AUTOMOTRIZ VERACRUZ, S.A. DE C.V.</t>
  </si>
  <si>
    <t>PEREGRINA DE TLAXCALA, S.A. DE C.V.</t>
  </si>
  <si>
    <t>PEREGRINA CAMIONES, S.A. DE C.V.</t>
  </si>
  <si>
    <t>CAMIONES GARCIA PINEDA S.A. DE C.V.</t>
  </si>
  <si>
    <t>MARTINEZ ZUÑIGA VICTOR MANUEL</t>
  </si>
  <si>
    <t>PADRON RAMIREZ ALEJANDRO</t>
  </si>
  <si>
    <t>VELMAR AUTOMOTRIZ, S.A. DE C.V.</t>
  </si>
  <si>
    <t>CENTURIA COMERCIAL MOTORS, S.A. DE C.V.</t>
  </si>
  <si>
    <t>CENTURIA MOTORS, S.A. DE C.V.</t>
  </si>
  <si>
    <t>DISTRIBUIDORA AUTOMOTRIZ GARGO S.A. DE C.V.</t>
  </si>
  <si>
    <t>CENTROMOTRIZ JALISCO, S.A. DE C.V.</t>
  </si>
  <si>
    <t>COLIMA AUTOMOTRIZ, S.A. DE C.V.</t>
  </si>
  <si>
    <t>FAME MANANTIALES, S.A. DE C.V.</t>
  </si>
  <si>
    <t>AUTOMOTORES GABA, S.A. DE C.V.</t>
  </si>
  <si>
    <t>NUEVA AUTOMOTRIZ OCCIDENTAL, S.A. DE C.V</t>
  </si>
  <si>
    <t>SOLANA MOTORS, S.A. DE C.V.</t>
  </si>
  <si>
    <t>AUTONOVA, S.A. DE C.V.</t>
  </si>
  <si>
    <t>SOLANA VALLARTA, S.A. DE C.V.</t>
  </si>
  <si>
    <t>COVAL CHEVROLET, S.A. DE C.V.</t>
  </si>
  <si>
    <t>MILENIO MOTORS, S.A DE C.V.</t>
  </si>
  <si>
    <t>AUTOMOTRIZ DEL CENTRO, S.A. DE C.V.</t>
  </si>
  <si>
    <t>DISTRIBUIDORA DE AUTOS Y CAMIONES S.A. DE C.V.</t>
  </si>
  <si>
    <t>AUTOMOTORES DEL CAMPESTRE, S.A. DE C.V.</t>
  </si>
  <si>
    <t>MOTORES DE MORELIA, S.A. DE C.V.</t>
  </si>
  <si>
    <t>FAME MORELIA, S.A. DE C.V.</t>
  </si>
  <si>
    <t>FLOSOL MOTORS, S.A. DE C.V.</t>
  </si>
  <si>
    <t>RICARDO L. GARATE Y CIA. S.A. DE C.V.</t>
  </si>
  <si>
    <t>AUTOMOVILES Y CAMIONES DE URUAPAN, S.A. DE C.V.</t>
  </si>
  <si>
    <t>FAME ZAMORA, S.A. DE C.V.</t>
  </si>
  <si>
    <t>FRAME CAMIONES, S.A. DE C.V.</t>
  </si>
  <si>
    <t>CAMIONES GUADALAJARA, S.A. DE C.V.</t>
  </si>
  <si>
    <t>VARGAS SALINAS ESPERANZA</t>
  </si>
  <si>
    <t>AUTOS Y CAMIONES, S.A. DE C.V.</t>
  </si>
  <si>
    <t>AUTOMOTRIZ CELAYA, S.A. DE C.V.</t>
  </si>
  <si>
    <t>COMERCIAL DEL CENTRO, S.A. DE C.V.</t>
  </si>
  <si>
    <t>ALTAMIRA MOTRIZ, S.A. DE C.V.</t>
  </si>
  <si>
    <t>MERCANTIL MANTE, S.A. DE C.V.</t>
  </si>
  <si>
    <t>WEBB DEL BAJIO, S.A. DE C.V.</t>
  </si>
  <si>
    <t>WEBB AUTOMOTRIZ, S.A. DE C.V.</t>
  </si>
  <si>
    <t>HERRERA MOTORS DE LA HUASTECA SA. DE CV.</t>
  </si>
  <si>
    <t>VEHICULOS AUTOMOTORES IRAPUATO, S.A. DE C.V.</t>
  </si>
  <si>
    <t>VEHICULOS AUTOMOTRICES DE IRAPUATO, S.A. DE C.V.</t>
  </si>
  <si>
    <t>DISTRIBUIDORA AUTOMOTRIZ DE LEON, S.A. DE C.V.</t>
  </si>
  <si>
    <t>BAJIO MOTORS, S.A. DE C.V.</t>
  </si>
  <si>
    <t>CHEVROLET DEL PARQUE, S.A. DE C.V.</t>
  </si>
  <si>
    <t>ITALIAN MOTORS, S. A. DE C. V.</t>
  </si>
  <si>
    <t>SUPER CAMIONES Y AUTOS DE SILAO, S.A. DE C.V.</t>
  </si>
  <si>
    <t>LAGO MOTORS, S.A. DE C.V.</t>
  </si>
  <si>
    <t>AUTOS Y CAMIONES POZA RICA S.A DE C.V</t>
  </si>
  <si>
    <t>BERMOR TULANCINGO, S. A. DE C. V.</t>
  </si>
  <si>
    <t>AUTOMOTRIZ GENERAL, S.A DE C.V.</t>
  </si>
  <si>
    <t>EXCELENCIA AUTOMOTRIZ DE HIDALGO S.A. DE C.V.</t>
  </si>
  <si>
    <t>CHEVROLET INDUSTRIAL, S.A. DE C.V.</t>
  </si>
  <si>
    <t>AUTOMOTRIZ SALAMANCA, S.A. DE C.V.</t>
  </si>
  <si>
    <t>SALMANTINA MOTORS, S.A. DE C.V.</t>
  </si>
  <si>
    <t>HERRERA MOTORS, S.A. DE C.V.</t>
  </si>
  <si>
    <t>GM MOTRIZ, S.A. DE C.V.</t>
  </si>
  <si>
    <t>AMERITALIA AUTOS, S.A. DE C.V.</t>
  </si>
  <si>
    <t>AUTO IDEAL, S.A. DE C.V.</t>
  </si>
  <si>
    <t>TAMPICO SALES, S.A. DE C.V.</t>
  </si>
  <si>
    <t>MERCANTIL TUXPAM, S.A. DE C.V.</t>
  </si>
  <si>
    <t>GASA AUTOMOTRIZ, S.A. DE C.V.</t>
  </si>
  <si>
    <t>AUTOS FRONTERIZOS, S.A. DE C.V.</t>
  </si>
  <si>
    <t>CENTRO AUTOMOTRIZ BELDEN, S.A. DE C.V.</t>
  </si>
  <si>
    <t>AUTOS RIO BRAVO, S.A. DE C.V.</t>
  </si>
  <si>
    <t>VICTORIA MOTORS, S.A. DE C.V.</t>
  </si>
  <si>
    <t>MATAMOROS AUTOS, S.A. DE C.V.</t>
  </si>
  <si>
    <t>AUTOMOTORES DE SAN NICOLAS, S.A. DE C.V.</t>
  </si>
  <si>
    <t>MERCANTIL MONCLOVA, S.A. DE C.V.</t>
  </si>
  <si>
    <t>ALLENDE AUTOMOTRIZ, S.A. DE C.V.</t>
  </si>
  <si>
    <t>SIERRA OSO MOTORS, S.A DE C. V.</t>
  </si>
  <si>
    <t>CAR ONE AMERICANA, S.A. DE C.V.</t>
  </si>
  <si>
    <t>RIVERO AUTO CENTER, S.A. DE C.V.</t>
  </si>
  <si>
    <t>CHEVROLET LA SILLA VEHICULOS, S.A. DE C.V.</t>
  </si>
  <si>
    <t>MOTORES GENERALES LA SILLA, S. A. DE C. V.</t>
  </si>
  <si>
    <t>RIVERO MOTORS, S.A DE C.V.</t>
  </si>
  <si>
    <t>CHEVROLET DEL RIO, S.A.DE C.V</t>
  </si>
  <si>
    <t>BELDEN, S.A. DE C.V.</t>
  </si>
  <si>
    <t>BERMOR LINARES, S.A DE C.V.</t>
  </si>
  <si>
    <t>LAREDO AUTOS, S.A. DE C.V.</t>
  </si>
  <si>
    <t>GASA RAMOS, S.A. DE C.V.</t>
  </si>
  <si>
    <t>CENTRO AUTOMOTRIZ RIO GRANDE S.A. DE C.V</t>
  </si>
  <si>
    <t>RIO GRANDE MOTORS, S.A. DE C.V.</t>
  </si>
  <si>
    <t>AUTOS REYNOSA, S.A. DE C.V.</t>
  </si>
  <si>
    <t>VEHICULOS SAN FERNANDO, S.A. DE C.V.</t>
  </si>
  <si>
    <t>VEHICULOS AUTOMOTRICES, S.A. DE C.V.</t>
  </si>
  <si>
    <t>CHEVROLET GASA, S.A. DE C.V.</t>
  </si>
  <si>
    <t>RAMOS AUTOMOTRIZ, S.A. DE C.V.</t>
  </si>
  <si>
    <t>AUTOMOVILES DE COAHUILA, S. A. DE C. V.</t>
  </si>
  <si>
    <t>REFACCIONARIA SULTANA, S.A. DE C.V.</t>
  </si>
  <si>
    <t>RIVERO CHURUBUSCO, S. A. DE C. V.</t>
  </si>
  <si>
    <t>ABA MOTRIZ FINANCIAMIENTO, S.A. DE C.V</t>
  </si>
  <si>
    <t>ZONE COMPRA, S. DE R. L. DE C. V.</t>
  </si>
  <si>
    <t>ORDIN, S.A. DE C.V.</t>
  </si>
  <si>
    <t>CARIBE MOTORS, S.A. DE C.V.</t>
  </si>
  <si>
    <t>CLIENTES FLOTILLAS LORENA VOMS</t>
  </si>
  <si>
    <t>MONTECRISTO MOTORS, S.A. DE C.V.</t>
  </si>
  <si>
    <t>CAMPECHANA DE VEHICULOS, S.A. DE C.V.</t>
  </si>
  <si>
    <t>CHEVROLET DE LA ERA, S.A. DE C.V.</t>
  </si>
  <si>
    <t>CALIDAD DEL SURESTE, S.A. DE C.V.</t>
  </si>
  <si>
    <t>CHEVROLET DEL CARIBE, S.A. DE C.V.</t>
  </si>
  <si>
    <t>MAYACAR, S.A. DE C.V.</t>
  </si>
  <si>
    <t>CRUCES DE TABASCO, S.A. DE C.V.</t>
  </si>
  <si>
    <t>PREMIER MOTORS, S.A. DE C.V.</t>
  </si>
  <si>
    <t>AUTOMOTRIZ MONTECRISTO, S.A. DE C. V.</t>
  </si>
  <si>
    <t>PREMIER MOTORS, S. A. DE C. V.</t>
  </si>
  <si>
    <t>CANCUN MOTORS, S.A. DE C.V.</t>
  </si>
  <si>
    <t>CENTRO CHEVROLET, S.A. DE C.V.</t>
  </si>
  <si>
    <t>AUTOMOTORES DEL MAYAB, S.A. DE C.V.</t>
  </si>
  <si>
    <t>FARRERA MOTORS, S.A. DE C.V.</t>
  </si>
  <si>
    <t>CRUCES AUTOMOTRIZ, S.A. DE C.V.</t>
  </si>
  <si>
    <t>AUTOMOTRIZ DEL SOCONUSCO, S.A. DE C.V.</t>
  </si>
  <si>
    <t>AUTOMOTRIZ FARRERA, S.A. DE C.V.</t>
  </si>
  <si>
    <t>AUTOCOMER TUXTLA, S.A. DE C.V.</t>
  </si>
  <si>
    <t>AUTOS FARRERA, S.A. DE C.V.</t>
  </si>
  <si>
    <t>CABORCA MOTORS, S.A. DE C.V.</t>
  </si>
  <si>
    <t>CAJEME MOTORS, S.A DE C.V.</t>
  </si>
  <si>
    <t>AUTOMOTRIZ RIO NOGALES, S.A. DE C.V.</t>
  </si>
  <si>
    <t>CANANEA MOTOR, S.A. DE C.V.</t>
  </si>
  <si>
    <t>SUPER CAMIONES, S.A. DE C.V.</t>
  </si>
  <si>
    <t>PREMIER CHEVROLET, S.A. DE C.V.</t>
  </si>
  <si>
    <t>CULIACAN MOTORS, S.A. DE C.V.</t>
  </si>
  <si>
    <t>AUTOMOTRIZ CULIACAN, S.A. DE C.V.</t>
  </si>
  <si>
    <t>FELIX AUTOMOTRIZ, S.A. DE C.V.</t>
  </si>
  <si>
    <t>GUAYMAS MOTOR, S.A. DE C.V.</t>
  </si>
  <si>
    <t>NOROESTE MOTORS, S.A. DE C.V.</t>
  </si>
  <si>
    <t>AUTOMOTRIZ RIO SONORA, S.A. DE C.V.</t>
  </si>
  <si>
    <t>SONORA MOTOR, S.A. DE C.V.</t>
  </si>
  <si>
    <t>SUPER AUTOS, S.A. DE C.V.</t>
  </si>
  <si>
    <t>PROV.AGR.Y AUTZ.CALIFORNIANA S.A.DE C.V.</t>
  </si>
  <si>
    <t>FELIX AUTOMOTORES, S.A. DE C.V.</t>
  </si>
  <si>
    <t>URBE AUTOMOTRIZ DE NOGALES, S.A. DE C.V.</t>
  </si>
  <si>
    <t>NOGALES MOTOR, S.A. DE C.V.</t>
  </si>
  <si>
    <t>SUPER AUTOS DE NOGALES, S.A. DE C.V.</t>
  </si>
  <si>
    <t>PREMIER DE AMERICA, S.A. DE C.V.</t>
  </si>
  <si>
    <t>CENTRAL DE MOTORES DE MEXICALI SA DE CV</t>
  </si>
  <si>
    <t>MOTORES DE TIJUANA, S.A. DE C.V.</t>
  </si>
  <si>
    <t>MOTORES PREMIER, S.A. DE C.V.</t>
  </si>
  <si>
    <t>SARACHO JUAREZ, S.A. DE C.V.</t>
  </si>
  <si>
    <t>CLIENTE - FICTICIO - VOMS - UNIDADES</t>
  </si>
  <si>
    <t>C</t>
  </si>
  <si>
    <t>CHEVROLET</t>
  </si>
  <si>
    <t>Seguro P.P.</t>
  </si>
  <si>
    <t>+ SEGURO P. P.</t>
  </si>
  <si>
    <t>G</t>
  </si>
  <si>
    <t>A</t>
  </si>
  <si>
    <t>H</t>
  </si>
  <si>
    <t>J</t>
  </si>
  <si>
    <t>CHEVALI DE GUERRERO, S.A. DE C.V.</t>
  </si>
  <si>
    <t>TAXQUENA MOTORS, S.A. DE C.V.</t>
  </si>
  <si>
    <t>SURMAN ANZURES, S.A. DE C.V.</t>
  </si>
  <si>
    <t>MEGA MINA, S.A. DE C.V.</t>
  </si>
  <si>
    <t>AUTOS SS DE QUERETARO, S. A. DE C. V</t>
  </si>
  <si>
    <t>SURMAN ANZURES DE MEXICO, S.A. DE C.</t>
  </si>
  <si>
    <t>DISTRIBUIDORA AUTOMOTRIZ ACAPULCO-PACIFICO</t>
  </si>
  <si>
    <t>MEGA DIEZ, S.A. DE C.V.</t>
  </si>
  <si>
    <t>ACCIÓN MOTORS, S.A. DE C.V.</t>
  </si>
  <si>
    <t>COA MOTOR, S.A. DE C.V.</t>
  </si>
  <si>
    <t>AUTOS HENI, S.A. DE C.V.</t>
  </si>
  <si>
    <t>VEHICULOS DE COAHUILA, S.A. DE C.V.</t>
  </si>
  <si>
    <t>INLOSA AUTOS, S.A. DE C.V.</t>
  </si>
  <si>
    <t>CAMPECHANA MOTORS, S.A. DE C.V.</t>
  </si>
  <si>
    <t>MOTORES DE LA PENINSULA, S.A. DE C.V</t>
  </si>
  <si>
    <t>COMERCIAL SAGA, S. A. DE C. V.</t>
  </si>
  <si>
    <t>SURMAN SATURNO, S. A. DE C. V.</t>
  </si>
  <si>
    <t>CASA LOPEZ ZACATECAS, S.A. DE C.V.</t>
  </si>
  <si>
    <t>AUTOS MAGNOS RIO SONORA, S.A. DE C.V</t>
  </si>
  <si>
    <t>CHS AUTOMOTORES, S.A. DE C.V.</t>
  </si>
  <si>
    <t>Aveo 4 ptas.</t>
  </si>
  <si>
    <t>M</t>
  </si>
  <si>
    <t>D</t>
  </si>
  <si>
    <t>E</t>
  </si>
  <si>
    <t>F</t>
  </si>
  <si>
    <t>1LD26A</t>
  </si>
  <si>
    <t>1LD26B</t>
  </si>
  <si>
    <t>1LE26D</t>
  </si>
  <si>
    <t>Acadia SUV</t>
  </si>
  <si>
    <t>TR14526B</t>
  </si>
  <si>
    <t>TV14526D</t>
  </si>
  <si>
    <t>Captiva Sport</t>
  </si>
  <si>
    <t>Cruze 4 ptas.</t>
  </si>
  <si>
    <t>Malibu 4 ptas.</t>
  </si>
  <si>
    <t>1PS69A</t>
  </si>
  <si>
    <t>1PT69C</t>
  </si>
  <si>
    <t>1PU69F</t>
  </si>
  <si>
    <t>Tornado Pick Up</t>
  </si>
  <si>
    <t>Colorado Doble Cabina</t>
  </si>
  <si>
    <t>Express Cargo Van</t>
  </si>
  <si>
    <t>L</t>
  </si>
  <si>
    <t>6.0 l motor, V8, 323 HP, 373 lb-pie, A/C, AT, radio CD, rines de acero, bolsas de aire, 15 pasajeros</t>
  </si>
  <si>
    <t>CG13405C</t>
  </si>
  <si>
    <t>CG33405B</t>
  </si>
  <si>
    <t>CG13406D</t>
  </si>
  <si>
    <t>CG13406L</t>
  </si>
  <si>
    <t>CG33706C</t>
  </si>
  <si>
    <t>6.0 l motor, V8, 323 HP, 373 lb-pie, A/C, AT, radio, rines de acero, bolsas de aire, PBV 4,354 kg, Cap. Carga 1,913 kg, Comp Carga 6,375 L</t>
  </si>
  <si>
    <t>5.3 l motor, V8, 310 HP, 334 lb-pie, A/C, AT, radio CD, rines de acero, bolsas de aire, 8 pasajeros</t>
  </si>
  <si>
    <t>5.3 l motor, V8, 310 HP, 334 lb-pie, A/C, AT, radio CD y MP3, rines de acero, bolsas de aire, 8 pasajeros, seguros y ventanas electricas</t>
  </si>
  <si>
    <t>Cadillac SRX</t>
  </si>
  <si>
    <t>6NL26C</t>
  </si>
  <si>
    <t>Express Pas. Van 8 pas.</t>
  </si>
  <si>
    <t>Express Pas. Van 15 pas.</t>
  </si>
  <si>
    <t>Silverado 1500 Cabina Regular</t>
  </si>
  <si>
    <t>Silverado 2500 Cabina Extendida</t>
  </si>
  <si>
    <t>P</t>
  </si>
  <si>
    <t>Cheyenne 2500 Crew Cab 4X4</t>
  </si>
  <si>
    <t>Avalanche UUV 4X4</t>
  </si>
  <si>
    <t>CK10936B</t>
  </si>
  <si>
    <t>CK10936C</t>
  </si>
  <si>
    <t>5.3 l motor, V8, 320 hp, 335 lb-pie, A/T, A/C, piel, radio CD/MP3, ABS, bolsas de aire cortina, stabilitrak, quemacocos, 4X4</t>
  </si>
  <si>
    <t>5.3 l motor, V8, 320 hp, 335 lb-pie, A/T, A/C, piel, radio CD/MP3, ABS, bolsas de aire cortina, stabilitrak, quemacocos, Z71</t>
  </si>
  <si>
    <t>CC31003A</t>
  </si>
  <si>
    <t>Silverado 3500 Chasis Cabina</t>
  </si>
  <si>
    <t>CC31003C</t>
  </si>
  <si>
    <t>GMC Canyon</t>
  </si>
  <si>
    <t>TT15643C</t>
  </si>
  <si>
    <t>3.7 l motor, L5, 242 hp, 242 lb-pie, AT, A/C, piel, radio CD, 4x4, off road.</t>
  </si>
  <si>
    <t>Sierra Crew Cab 4X4</t>
  </si>
  <si>
    <t>Cadillac CTS 4 ptas.</t>
  </si>
  <si>
    <t>6K10936A</t>
  </si>
  <si>
    <t>Escalade EXT UUV AWD</t>
  </si>
  <si>
    <t>6.2 l motor V8, 403 hp, 417 lb-pie, AT, piel, CD/DVD/MP3, quemacocos, faros intellibeam, 2a fila asientos de banca</t>
  </si>
  <si>
    <t>Tahoe SUV</t>
  </si>
  <si>
    <t>Tahoe SUV 4X4</t>
  </si>
  <si>
    <t>CC10706A</t>
  </si>
  <si>
    <t>CC10706C</t>
  </si>
  <si>
    <t>CC10706D</t>
  </si>
  <si>
    <t>CK10706E</t>
  </si>
  <si>
    <t>Suburban SUV</t>
  </si>
  <si>
    <t>Suburban SUV 4X4</t>
  </si>
  <si>
    <t>Suburban 3/4 SUV 4X4</t>
  </si>
  <si>
    <t>CC10906A</t>
  </si>
  <si>
    <t>CC10906B</t>
  </si>
  <si>
    <t>CC10906C</t>
  </si>
  <si>
    <t>CK10906D</t>
  </si>
  <si>
    <t>CK20906G</t>
  </si>
  <si>
    <t>CR14526B</t>
  </si>
  <si>
    <t>Traverse SUV</t>
  </si>
  <si>
    <t>TK10706C</t>
  </si>
  <si>
    <t>GMC Yukon SUV</t>
  </si>
  <si>
    <t>6K10706P</t>
  </si>
  <si>
    <t>6K10906P</t>
  </si>
  <si>
    <t>Escalade SUV AWD PLATINUM</t>
  </si>
  <si>
    <t>Escalade ESV SUV AWD PLATINUM</t>
  </si>
  <si>
    <t>1PS69M</t>
  </si>
  <si>
    <t>Matiz 5 ptas.</t>
  </si>
  <si>
    <t>Buick Enclave</t>
  </si>
  <si>
    <t>3.6 l, V6, 288 hp, 270 lb-pie, piel, AT, A/C, Radio CD/MP3/Ipod/DVD, 6 bolsas de aire, quemacocos, AWD, cámara de visión trasera, 2da fila de Cubo</t>
  </si>
  <si>
    <t>CODIGO</t>
  </si>
  <si>
    <t>AÑO</t>
  </si>
  <si>
    <t>PRECIO LISTA</t>
  </si>
  <si>
    <t>PRECIO PROVEEDOR</t>
  </si>
  <si>
    <t>DESCUENTO</t>
  </si>
  <si>
    <t>Sierra Regular 4X4</t>
  </si>
  <si>
    <t>4GT69C</t>
  </si>
  <si>
    <t>Buick LaCrosse</t>
  </si>
  <si>
    <t>SAN JERONIMO MOTORS, S. A. DE C. V.</t>
  </si>
  <si>
    <t>AUTOMOTRIZ DE HUIXQUILUCAN, S.A. DE</t>
  </si>
  <si>
    <t>SURMAN ECATEPEC, S.A. DE C.V.</t>
  </si>
  <si>
    <t>AUTOCOMER COATZACOALCOS</t>
  </si>
  <si>
    <t>GOMSA PREMIUM, S.A. DE C.V.</t>
  </si>
  <si>
    <t>3,480 mm dist. Ejes,  cap. Carga 3,290 kg, PBV 5,987 kg, 6.0 l motor, V8, 312 HP, 373 lb-pie, MT, rines de acero, tanq. Comb 151 lt, gasolina</t>
  </si>
  <si>
    <t>3,480 mm dist. Ejes,  cap. Carga 3,290 kg, PBV 5,987 kg, 6.0 l motor, V8, 312 HP, 373 lb-pie, MT, rines de acero, A/C, tanq. Comb 151 lt, gasolina</t>
  </si>
  <si>
    <t>1CS48A</t>
  </si>
  <si>
    <t>1CT48B</t>
  </si>
  <si>
    <t>1CU48C</t>
  </si>
  <si>
    <t>Spark 5 ptas.</t>
  </si>
  <si>
    <t>1.2 l motor, 4 cil,  81 HP, 80 lb-pie, MT, sin radio, rines de acero</t>
  </si>
  <si>
    <t>4.8 l motor, V8, 260 HP, 295 lb-pie, A/C, AT, tela, radio CD, ABS, bolsas aire conductor, PBV 4,491 kg, Carga 2,437 kg</t>
  </si>
  <si>
    <t>6.0 l motor, V8, 323 HP, 373 lb-pie, A/C, AT, tela, radio CD, ABS, bolsas aire conductor, PBV 6,441 kg, Carga 4,105 kg</t>
  </si>
  <si>
    <t>6.0 l motor, V8, 323 HP, 373 lb-pie, A/C, AT, tela, radio CD, ABS, bolsas aire conductor, PBV 5,579 kg, Carga 3,223 kg</t>
  </si>
  <si>
    <t>Express Cutaway</t>
  </si>
  <si>
    <t>CG33503A</t>
  </si>
  <si>
    <t>CG33803B</t>
  </si>
  <si>
    <t>CG33903C</t>
  </si>
  <si>
    <t>6NG26B</t>
  </si>
  <si>
    <t>1EH37A</t>
  </si>
  <si>
    <t>1ET37B</t>
  </si>
  <si>
    <t>1ET37C</t>
  </si>
  <si>
    <t>Silverado 2500 Crew Cab 4X2</t>
  </si>
  <si>
    <t>Silverado 2500 Crew Cab 4X4</t>
  </si>
  <si>
    <t>Tahoe SUV (Police)</t>
  </si>
  <si>
    <t>Camaro 2 ptas.</t>
  </si>
  <si>
    <t>Cadillac CTS Coupé</t>
  </si>
  <si>
    <t>6DP47C</t>
  </si>
  <si>
    <t>4V14526D</t>
  </si>
  <si>
    <t>1CG80A</t>
  </si>
  <si>
    <t>1CG80B</t>
  </si>
  <si>
    <t>1CF80C</t>
  </si>
  <si>
    <t>1.8 l motor, 4 cil, 105 HP, 119 lb-pie, sin A/C, sin radio, rines de acero, inmobilizador</t>
  </si>
  <si>
    <t>1.8 l motor, 4 cil, 105 HP, 119 lb-pie, A/C, sin radio, rines de acero, inmobilizador</t>
  </si>
  <si>
    <t>1.8 l motor, 4 cil, 105 HP, 119 lb-pie, A/C, radio con CD y MP3, rines de aluminio, vidrios electricos, inmobilizador, alarma, ABS</t>
  </si>
  <si>
    <t>Terrain SUV</t>
  </si>
  <si>
    <t>1TU69A</t>
  </si>
  <si>
    <t>1TU69B</t>
  </si>
  <si>
    <t>1TX69D</t>
  </si>
  <si>
    <t>Sonic 4 ptas.</t>
  </si>
  <si>
    <t>1JR69A</t>
  </si>
  <si>
    <t>1TV69C</t>
  </si>
  <si>
    <t>1TX69E</t>
  </si>
  <si>
    <t>1MS48A</t>
  </si>
  <si>
    <t>1MT48B</t>
  </si>
  <si>
    <t>1ET67D</t>
  </si>
  <si>
    <t>Camaro 2 ptas. Convertible</t>
  </si>
  <si>
    <t>5.3 l motor, v8, 320 hp, 335 lb-pie, AT, A/C, tela,radio CD/MP3/entrada auxiliar/USB/ Pantalla Tactil, ABS, bolsas de aire cortina,  stabilitrak, 2da. Fila de banca, mapas de navegación</t>
  </si>
  <si>
    <t>6.0 l motor, v8, 352 hp, 382 lb-pie, AT, A/C, piel,radio CD/MP3/entrada auxiliar/USB/ Pantalla Tactil, ABS, bolsas de aire cortina, DVD, sensor de reversa, mapas de navegación</t>
  </si>
  <si>
    <t>4.3 l motor, V6, 195 HP, 260 lb-pie, A/C, AT, radio, rines de acero, bolsas de aire, PBV 3,311 kg, Cap. Carga 1,093 kg, Comp Carga 6,375 L</t>
  </si>
  <si>
    <t>3.6 l motor,V6, 318 hp, 275 lb-pie, AT, piel, CD/MP3/HDD, quemacocos, sonido Bose, xenon</t>
  </si>
  <si>
    <t>Cadillac CTS V Sedán</t>
  </si>
  <si>
    <t>Cadillac CTS V Sedán Special</t>
  </si>
  <si>
    <t>Cadillac CTS V Coupé</t>
  </si>
  <si>
    <t>Cadillac CTS V Coupé Special</t>
  </si>
  <si>
    <t>6DN69F</t>
  </si>
  <si>
    <t>6DN69G</t>
  </si>
  <si>
    <t>6DN47H</t>
  </si>
  <si>
    <t>6DN47J</t>
  </si>
  <si>
    <t>6.2 L, V8, 556 hp, 551 lb-pie, piel, AT, A/C, bolsas de aire, quemacocos, radio CD/MP3/HDD, sonido Bosé</t>
  </si>
  <si>
    <t>6.2 L, V8, 556 hp, 551 lb-pie, piel, AT, A/C, bolsas de aire, quemacocos, radio CD/MP3/HDD, sonido Bosé, calipers, acabados de madera</t>
  </si>
  <si>
    <t>6DP69D</t>
  </si>
  <si>
    <t>TV14526E</t>
  </si>
  <si>
    <t>Acadia Denali</t>
  </si>
  <si>
    <t>1ET37E</t>
  </si>
  <si>
    <t>Camaro 2 ptas. 45 Aniversario</t>
  </si>
  <si>
    <t>6.2 L V8 400 HP 410 lb-pie, A/T, radio MP3/Ipod/USB,  bluetooth, quemacocos, acceso remoto "keyless access", faros de xenon, bolsas de aire, alarma, stabilitrack, emblemas 45 aniv.</t>
  </si>
  <si>
    <t>1TU69M</t>
  </si>
  <si>
    <t>6DM69A</t>
  </si>
  <si>
    <t>6DP69B</t>
  </si>
  <si>
    <t>3.0 l motor,V6, 270 hp, 223 lb-pie, AT, piel, 6 CD/MP3, quemacocos, sonido Bose, xenon</t>
  </si>
  <si>
    <t>1JS69D</t>
  </si>
  <si>
    <t>1JS69E</t>
  </si>
  <si>
    <t>1JT69F</t>
  </si>
  <si>
    <t>1TU69J</t>
  </si>
  <si>
    <t>1TV69F</t>
  </si>
  <si>
    <t>6K10906C</t>
  </si>
  <si>
    <t>Escalade ESV SUV AWD</t>
  </si>
  <si>
    <t>TK10706F</t>
  </si>
  <si>
    <t>6.2 l motor, v8, 403 hp, 417 lb-pie, AT, A/C, piel, radio CD/MP3 con pantalla touch screen, ABS, bolsas de aire frontales y laterales, DVD, stabilitrak, sensores de obstaculos laterales, radio navegación, sin quemacocos</t>
  </si>
  <si>
    <t>12L43Q</t>
  </si>
  <si>
    <t>T</t>
  </si>
  <si>
    <t>12L43T</t>
  </si>
  <si>
    <t>Q</t>
  </si>
  <si>
    <t>3.6 l motor, V6, 236 HP, 246 lb-pie, A/C, AT, tela, radio con CD MP3, vidrios electricos, rines de acero ,bolsas de aire, 4x2</t>
  </si>
  <si>
    <t>1GC69C</t>
  </si>
  <si>
    <t>CG33705S</t>
  </si>
  <si>
    <t>Express Cargo Van Ambulancia</t>
  </si>
  <si>
    <t>S</t>
  </si>
  <si>
    <t>6.0 l motor, V8, 323 HP, 373 lb-pie, A/C, AT, sin radio, rines de acero, bolsas de aire, PBV 4,355 kg, Cap. Carga 1,811 kg,</t>
  </si>
  <si>
    <t>TLJ26B</t>
  </si>
  <si>
    <t>1JU76A</t>
  </si>
  <si>
    <t>1JV76B</t>
  </si>
  <si>
    <t>1JW76C</t>
  </si>
  <si>
    <t>Trax</t>
  </si>
  <si>
    <t>1GD69G</t>
  </si>
  <si>
    <t>4GS69C</t>
  </si>
  <si>
    <t>Buick Regal</t>
  </si>
  <si>
    <t>2.0 l Turbo, 220 HP, 258 lb-pie, A/C, AT, piel, radio Intellilink con navegación GPS, rines aluminio, bolsas de aire, ABS, quemacocos</t>
  </si>
  <si>
    <t>Cadillac ATS</t>
  </si>
  <si>
    <t>Buick Verano</t>
  </si>
  <si>
    <t>4PH69C</t>
  </si>
  <si>
    <t>2.0 l Turbo, 250 HP, 260 lb-pie, A/C, AT, piel, radio Intellilink con navegación GPS, rines aluminio, 10 bolsas de aire, ABS, Stabilitrack, quemacocos</t>
  </si>
  <si>
    <t>3.6 l motor V6, 280 hp,  259 lb-pie, AT, A/C electronico, piel,  radio Intellilink con navegación GPS,, bolsas de aire frontales y laterales, quemacocos, camara de reversa</t>
  </si>
  <si>
    <t>1CS48D</t>
  </si>
  <si>
    <t>TLJ26D</t>
  </si>
  <si>
    <t>CC15543E</t>
  </si>
  <si>
    <t>CK15543F</t>
  </si>
  <si>
    <t>CK15543B</t>
  </si>
  <si>
    <t>CK15543C</t>
  </si>
  <si>
    <t>Guía de Precios al Distribuidor Modelos 2014</t>
  </si>
  <si>
    <t>Guía de Precios al Público Modelos 2014</t>
  </si>
  <si>
    <t>TK15543B</t>
  </si>
  <si>
    <t>TK15543D</t>
  </si>
  <si>
    <t>Sierra Crew Cab 4X4 All Terrain</t>
  </si>
  <si>
    <t>CC15753A</t>
  </si>
  <si>
    <t>LS 1.0 L, 65hp, 67 lb-pie, MT, tela, sin A/C, dirección manual, sin radio, rines de acero</t>
  </si>
  <si>
    <t>LS 1.0 L, 65hp, 67 lb-pie, MT, tela, A/C, dirección manual, radio con CD, rines de acero</t>
  </si>
  <si>
    <t>LS 1.2 l motor, 4 cil,  81 HP, 80 lb-pie, MT, sin radio, rines de acero</t>
  </si>
  <si>
    <t>LT 1.2 l motor, 4 cil,  81 HP, 80 lb-pie, MT, A/C, radio MP3 USB Ipod, rines de acero</t>
  </si>
  <si>
    <t>LTZ 1.2 l motor, 4 cil,  81 HP, 80 lb-pie, MT, A/C, radio MP3 USB Ipod, bolsas de aire, ABS, rines de aluminio</t>
  </si>
  <si>
    <t>LS 5.3 l motor, V8 355 HP, 383 lb-pie, A/C electrónico, AT, tela, radio CD/MP3, ABS, bolsas aire frontales, PBV 3,175 kg, Carga 912 kg, LxWxH 1.99x1.58x.53</t>
  </si>
  <si>
    <t>LS 2.4 l motor, L4, 182 HP, 172 lb-pie, A/C, tela, radio CD/MP3/entrada auxiliar, ABS, bolsas aire frontales y laterales</t>
  </si>
  <si>
    <t>LS 2.4 l motor, L4, 182 HP, 172 lb-pie, A/C, piel, Radio con pantalla táctil y mapas de navegación, Bluetooth, ABS, bolsas aire frontales y laterales, quemacocos</t>
  </si>
  <si>
    <t>LT 3.0 l motor, V6, 264 HP, 222 lb-pie, A/C, piel, Radio con pantalla táctil y mapas de navegación, Bluetooth, ABS, bolsas aire frontales y laterales, quemacocos</t>
  </si>
  <si>
    <t>LS 1.6 l motor, 4 cil, 103 HP, 107 lb-pie, MT, tela, rines de acero, A/C, sin radio</t>
  </si>
  <si>
    <t>LS 1.6 l motor, 4 cil, 103 HP, 107 lb-pie, MT, tela, rines de acero, sin A/C, sin radio</t>
  </si>
  <si>
    <t>LT 1.6 l motor, 4 cil, 103 HP, 107 lb-pie, MT, A/C, tela, radio CD/USB/MP3/Bluetooth,  rines de acero,  alarma, seguros electricos, cristales eléctricos</t>
  </si>
  <si>
    <t>LT 1.6 l motor, 4 cil, 103 HP, 107 lb-pie, AT, A/C, tela, radio CD/USB/MP3/Bluetooth, rines de acero,  alarma, seguros electricos, cristales eléctricos</t>
  </si>
  <si>
    <t>LTZ 1.6 l motor, 4 cil, 103 HP, 107 lb-pie, AT, A/C, tela, radio CD/USB/MP3/Bluetooth, rines de aluminio, alarma, bolsas de aire, ABS, seguros electricos, cristales eléctricos</t>
  </si>
  <si>
    <t>LTZ 1.6 l motor, 4 cil, 103 HP, 107 lb-pie, MT, A/C, tela, radio CD/USB/MP3/Bluetooth, rines de aluminio, alarma, bolsas de aire, ABS, seguros electricos, cristales eléctricos</t>
  </si>
  <si>
    <t>LS 1.6 l motor, 4 cil, 115 HP, 114 lb-pie, MT, tela, rines de acero, A/C, radio con CD/MP3/Ipod</t>
  </si>
  <si>
    <t>LT 1.6 l motor, 4 cil, 115 HP, 114 lb-pie, MT, tela, rines de aluminio, A/C, radio con CD/MP3/Ipod/Bluetooth, bolsas de aire, seguros y cristales electricos, ABS</t>
  </si>
  <si>
    <t>LT 1.6 l motor, 4 cil, 115 HP, 114 lb-pie, AT, tela, rines de aluminio, A/C, radio con CD/MP3/Ipod/Bluetooth, bolsas de aire, seguros y cristales electricos, ABS</t>
  </si>
  <si>
    <t>LTZ 1.6 l motor, 4 cil, 115 HP, 114 lb-pie, AT, tela, rines de aluminio, A/C, radio MyLink , bolsas aire, seguros y cristales electricos, ABS</t>
  </si>
  <si>
    <t>LS 5.3 l motor, V8 355 HP, 383 lb-pie, A/C electrónico, AT, tela, radio CD/MP3, ABS, bolsas aire frontales, PBV 3,175 kg, Carga 876 kg, LxWxH 1.76x1.58x.53</t>
  </si>
  <si>
    <t>LS 5.3 l motor, V8 355 HP, 383 lb-pie, 4X4, A/C electrónico, AT, tela, radio CD/MP3, ABS, bolsas aire frontales, PBV 2,564 kg, Carga 887 kg, LxWxH 1.76x1.58x.53</t>
  </si>
  <si>
    <t>LT 5.3 l motor, V8 355 HP, 383 lb-pie, Active Fuel Management, A/C electrónico, AT, tela, My link, OnStar ,2 bolsas aire frontales, stabilitrack, PBV 3,265 kg, Carga 887 kg</t>
  </si>
  <si>
    <t>LTZ 5.3 l motor, V8 355 HP, 383 lb-pie, Active Fuel Management, A/C electrónico, AT, piel,My link, OnStar, 2 bolsas aire frontales, stabilitrack, quemacocos, PBV 3,265 kg, Carga 887 kg</t>
  </si>
  <si>
    <t>LT 3.6 l motor, V6, 281 HP, 266 lb-pie, A/C, piel, radio touchscreen CD/MP3/entrada Ipod/DVD, ABS, bolsas aire 2 Frontales,2 laterales y 2 de techo para las 3 filas de asientos, quemacocos, camara trasera</t>
  </si>
  <si>
    <t>LT 5.3 l motor, v8, 320 hp, 335 lb-pie, AT, A/C, tela, radio CD/MP3/entrada auxiliar/USB, ABS, bolsas de aire cortina, stabilitrak, 2da. Fila de banca</t>
  </si>
  <si>
    <t>LT 5.3 l motor, v8, 320 hp, 335 lb-pie, AT, A/C, piel,radio CD/MP3/entrada auxiliar/USB/ Pantalla Tactil, ABS, bolsas de aire cortina, DVD, sensor trasero distancia, stabilitrak, 2da. Fila de banca, mapas de navegación</t>
  </si>
  <si>
    <t>LT 5.3 l motor, v8, 320 hp, 335 lb-pie, AT, A/C, piel, radio CD/MP3/entrada auxiliar/USB/ Pantalla Tactil, ABS, bolsas de aire cortina, DVD, sensor trasero distancia, stabilitrak, quemacocos, cajuela electrica, 2da. Fila de cubo, mapas de navegación</t>
  </si>
  <si>
    <t>LT 5.3 l motor, v8, 320 hp, 335 lb-pie, AT, Z71, A/C, piel, radio CD/MP3/entrada auxiliar/USB/ Pantalla Tactil, ABS, bolsas de aire cortina, DVD, sensor trasero distancia, stabilitrak, quemacocos, cajuela electrica, 2da. Fila de cubo, mapas de navegación</t>
  </si>
  <si>
    <t>LT 5.3 l motor, v8, 320 hp, 335 lb-pie, AT, A/C, tela, radio CD/MP3/entrada auxiliar/USB, ABS, bolsas de aire cortina, sensor trasero distancia, stabilitrak,  2da. Fila de banca</t>
  </si>
  <si>
    <t>LT 5.3 l motor, v8, 320 hp, 335 lb-pie, AT, A/C, piel, radio CD/MP3/entrada auxiliar/USB/ Pantalla Tactil, ABS, bolsas de aire cortina, DVD, sensor trasero distancia, stabilitrak, 2da. Fila de banca, mapas de navegación</t>
  </si>
  <si>
    <t>LT 5.3 l motor, v8, 320 hp, 335 lb-pie, AT, A/C, piel,radio CD/MP3/entrada auxiliar/USB/ Pantalla Tactil, ABS, bolsas de aire cortina, DVD, sensor trasero distancia, stabilitrak, 2da. Fila de cubo, mapas de navegación</t>
  </si>
  <si>
    <t>LT 5.3 l motor, v8, 320 hp, 335 lb-pie, AT, A/C, piel,radio CD/MP3/entrada auxiliar/USB/ Pantalla Tactil, ABS, bolsas de aire cortina, DVD, sensor trasero distancia, stabilitrak, quemacocos, 4x4, 2da. Fila de cubo, mapas de navegación</t>
  </si>
  <si>
    <t>SLT 5.3 L, V8, 355 hp, 383 lb-pie, piel, AT, A/C, doble bolsa de aire, quemacocos, Pantalla táctil de 4.2" a color con sistema GMC IntelliLink, 4X4, Sistema Onstar</t>
  </si>
  <si>
    <t>All Terrain 5.3L V8 EcoTec3, V8, 383 hp, 417 lb-pie, piel, AT, A/C, doble bolsa de aire, quemacocos, Pantalla táctil de 4.2" a color con sistema GMC IntelliLink, AWD,Sistema Onstar</t>
  </si>
  <si>
    <t>SLT1 3.6 l, V6, 288 hp, 270 lb-pie, piel, AT, A/C, Radio CD/MP3/Ipod/DVD, 6 bolsas de aire, quemacocos, cámara de visión trasera</t>
  </si>
  <si>
    <t>SLT2 3.6 l, V6, 288 hp, 270 lb-pie, piel, AT, A/C, Radio CD/MP3/Ipod/DVD, 6 bolsas de aire, quemacocos, AWD, cámara de visión trasera, 2da fila Banca Corrida, cámara frontal</t>
  </si>
  <si>
    <t>Denali 3.6 l, V6, 288 hp, 270 lb-pie, piel, AT, A/C, Radio CD/MP3/Ipod/DVD, 6 bolsas de aire, quemacocos, AWD, cámara de visión trasera, molduras, cámara frontal</t>
  </si>
  <si>
    <t>Denali Quemacocos 6.2 l motor, v8, 403 hp, 417 lb-pie, AT, A/C, piel, radio CD/MP3 con pantalla touch screen, ABS, bolsas de aire frontales y laterales, DVD, stabilitrak, sensores de obstaculos laterales, radio navegación, quemacocos</t>
  </si>
  <si>
    <t>CK10706P</t>
  </si>
  <si>
    <t>1CS48E</t>
  </si>
  <si>
    <t>1.2 l motor, 4 cil,  81 HP, 80 lb-pie, MT, A/C, sin radio, rines de acero</t>
  </si>
  <si>
    <t>LT 3.6 L V6 323 HP  278 lb-pie, A/T, radio Mylink MP3/Ipod/USB, bluetooth, Stitche , quemacocos, acceso remoto "keyless access", faros de halogeno, bolsas de aire, alarma, stabilitrack</t>
  </si>
  <si>
    <t>SS 6.2 L V8 426 HP 420 lb-pie, M/T, radio Mylink MP3/Ipod/USB, bluetooth, Stitche, quemacocos, OnStar, acceso remoto "keyless access", faros de halogeno, bolsas de aire, alarma, stabilitrack</t>
  </si>
  <si>
    <t>SS 6.2 L V8 400 HP 410 lb-pie, A/T, radio Mylink MP3/Ipod/USB, bluetooth, Stitche, Quemacocos, OnStar, acceso remoto "keyless access", faros de xenon, bolsas de aire, alarma, stabilitrack</t>
  </si>
  <si>
    <t>SS 6.2 L V8 400 HP 410 lb-pie, A/T, radio Mylink MP3/Ipod/USB, bluetooth, Stitche, OnStar, toldo convertible en tela, acceso remoto "keyless access", faros de xenon, bolsas de aire, alarma, stabilitrack</t>
  </si>
  <si>
    <t>1JW76D</t>
  </si>
  <si>
    <t>Trax Turbo</t>
  </si>
  <si>
    <t>LS 1.8 l motor, 140 HP, 129 lb-pie, A/C, tela, radio CD/MP3/entrada auxiliar, Bluetooth, bolsas aire frontales/MT</t>
  </si>
  <si>
    <t>LTZ 1.8 l motor, 140 HP, 129 lb-pie, A/C, piel, radio MyLink /MP3/entrada auxiliar, ABS, AT, bolsas aire frontales y laterales, quemacocos, stabilitrack</t>
  </si>
  <si>
    <r>
      <t>LT 1.8 l motor, 140 HP, 129 lb-pie, A/C, tela, radio CD/MP3/entrada auxiliar,</t>
    </r>
    <r>
      <rPr>
        <b/>
        <sz val="8"/>
        <rFont val="Times New Roman"/>
        <family val="1"/>
      </rPr>
      <t>Bluetooth</t>
    </r>
    <r>
      <rPr>
        <sz val="8"/>
        <rFont val="Times New Roman"/>
        <family val="1"/>
      </rPr>
      <t>,ABS, bolsas aire frontales /AT</t>
    </r>
  </si>
  <si>
    <t>LTZ Turbo 1.4 l motor, 148 HP, 138 lb-pie, A/C, piel, radio MyLink /MP3/entrada auxiliar, ABS, AT, bolsas aire frontales y laterales, quemacocos, stabilitrack</t>
  </si>
  <si>
    <t>LS 1.8 l motor, 4 cil, 138 HP, 129 lb-pie, A/C, MT, tela, radio con CD y MP3, entrada aux, rines de aluminio, inmovilizador, alarma, bolsas de aire, ABS</t>
  </si>
  <si>
    <t>LS 1.8 l motor, 4 cil, 138 HP, 129 lb-pie, A/C, AT, tela, radio con CD y MP3, entrada aux, rines de aluminio, inmovilizador, alarma, bolsas de aire, ABS</t>
  </si>
  <si>
    <t>Coupé 3.6 l motor,V6, 304 hp, 273 lb-pie, AT, piel, CD/MP3/HDD, quemacocos, sonido Bose, xenon, suspension deportiva</t>
  </si>
  <si>
    <t>Platinum 6.2 l motor V8, 403 hp, 417 lb-pie, AT, piel, CD/DVD/MP3, camara de visión trasera, quemacocos, faros intellibeam, 2a fila asientos de cubo, Faros con tecnología LED,  pantallas LCD para DVD colocadas en las cabeceras de los asientos delanteros.</t>
  </si>
  <si>
    <t>ESV 6.2 l motor V8, 403 hp, 417 lb-pie, AT, piel, CD/DVD/MP3, camara de visión trasera, quemacocos, 2a fila asientos de banca, pantalla LCD para DVD</t>
  </si>
  <si>
    <t>Platinum 6.2 l motor V8, 403 hp, 417 lb-pie, AT, piel, CD/DVD/MP3, camara de visión trasera, quemacocos, faros intellibeam, 2a fila asientos de cubo, Faros con tecnología LED, pantallas LCD para DVD colocadas en las cabeceras de los asientos delanteros.</t>
  </si>
  <si>
    <t>NO APLICA</t>
  </si>
  <si>
    <t>LT 1.8 l motor, 4 cil, 138 HP, 129 lb-pie, A/C, AT, tela, radio con CD y MP3, entrada aux, rines de aluminio, inmovilizador, alarma, bolsas de aire, ABS</t>
  </si>
  <si>
    <t>SLT 3.6 L, V6, 264 hp, 222 lb-pie, piel, AT, A/C electrónico, 6 bolsas de aire, quemacocos, radio touch screen CD/MP3,DVD, sistema navegación, sensores de colision frontal</t>
  </si>
  <si>
    <t>Denali 3.6 L, V6, 264 hp, 222 lb-pie, piel, AT, A/C electrónico, 6 bolsas de aire, quemacocos, intellilink, sistema navegación, sensores de colision frontal y lateral</t>
  </si>
  <si>
    <t>4JV76L</t>
  </si>
  <si>
    <t>Buick Encore</t>
  </si>
  <si>
    <t xml:space="preserve">Premium 1.4 L, 138 hp, 148 lb-pie, piel AT, A/C, Buick Intelillink, CD, MP3, IPOD con Pantalla a color 7", Sistema OnStar, 6 bolsas de aire, quemacocos, Stabilitrack, ABS, </t>
  </si>
  <si>
    <t>CK15703K</t>
  </si>
  <si>
    <t>K</t>
  </si>
  <si>
    <t>CC15703N</t>
  </si>
  <si>
    <t>CK15703P</t>
  </si>
  <si>
    <t>Cheyenne 2500 Cabina Regular</t>
  </si>
  <si>
    <t>N</t>
  </si>
  <si>
    <t>Cheyenne 2500 Cabina Reg. 4X4</t>
  </si>
  <si>
    <t>LT 5.3 l motor, V8 355 HP, 383 lb-pie, Active Fuel Management, A/C electrónico, AT, tela, radio CD/MP3, 2 bolsas aire frontales, stabilitrack, PBV 2,906 kg, Carga 876 kg, LxWxH 1.99x1.58x.53</t>
  </si>
  <si>
    <t>LT 5.3 l motor, V8 355 HP, 383 lb-pie, Active Fuel Management, A/C electrónico, AT, tela, radio CD/MP3, 2 bolsas aire frontales, stabilitrack, PBV 2,906 kg, Carga 686 kg, LxWxH 1.99x1.58x.53</t>
  </si>
  <si>
    <t>Silverado 2500 Cabina Reg. 4X4</t>
  </si>
  <si>
    <t>LS 5.3 l motor, V8 355 HP, 383 lb-pie, Active Fuel Management, A/C electrónico, AT, tela, radio AM/FM, ABS, bolsas aire frontales, PBV 2,900 kg, Carga 686 kg, LxWxH 1.99x1.58x.53</t>
  </si>
  <si>
    <t>CC15703D</t>
  </si>
  <si>
    <t>CC15703E</t>
  </si>
  <si>
    <t>CC15703G</t>
  </si>
  <si>
    <t>6NG26A</t>
  </si>
  <si>
    <t>1GC69L</t>
  </si>
  <si>
    <t>1GC69N</t>
  </si>
  <si>
    <t>2.5 l, 4 cil, 197 HP, 191 lb-pie, A/C, AT, tela, radio MyLink, rines aluminio, bolsas de aire, ABS, Stabilitrack, Sistema OnStar, Start/Stop</t>
  </si>
  <si>
    <t>2.5 l, 4 cil, 197 HP, 191 lb-pie, A/C, AT, piel, radio MyLink, rines aluminio, bolsas de aire, ABS, quemacocos, Stabilitrack, Sistema OnStar, Start/Stop</t>
  </si>
  <si>
    <t>2.0 l Turbo, 4 cil, 259 HP, 260 lb-pie, A/C, AT, piel, radio MyLink, rines aluminio, bolsas de aire, ABS, quemacocos, Stabilitrack, Sistema OnStar, Start/Stop</t>
  </si>
  <si>
    <t>2.0 l Turbo, 4 cil, 259 HP, 260 lb-pie, A/C, AT, piel, radio MyLink con navegación, rines aluminio, bolsas de aire, ABS, quemacocos, Stabilitrack, Sistema OnStar, Start/Stop</t>
  </si>
  <si>
    <t>Luxury FWD 3.6 l motor V6, 308 hp, 265 lb-pie, AT, Leatherette, radio CD/DVD/USB/MP3, entrada auxiliar, quemacocos, sonido Bose, FWD, Sistema OnStar</t>
  </si>
  <si>
    <t>Premium FWD 3.6 l motor V6, 308 hp, 265 lb-pie, AT, piel, radio CD/DVD/USB/MP3, entrada auxiliar, quemacocos, sonido Bose, FWD, Sistema OnStar</t>
  </si>
  <si>
    <t>Premium AWD 3.6 l motor V6, 308 hp, 265 lb-pie, AT, piel, radio CD/DVD/USB/MP3, entrada auxiliar, quemacocos, sonido Bose, Sistema OnStar</t>
  </si>
  <si>
    <t>6AB69A</t>
  </si>
  <si>
    <t>6AC69C</t>
  </si>
  <si>
    <t>6AC69D</t>
  </si>
  <si>
    <t>Luxury 2.0 l, Turbo, 272 hp, 260lb-pie, AT, A/C, Radio CD/MP3/Ipod/Pantalla touch screen, Sistema OnStar, quemacocos, camara de vision trasera, 10 bolsas de aire</t>
  </si>
  <si>
    <t>Premium 2.0 l, Turbo, 272 hp, 260lb-pie, AT, A/C, Radio CD/MP3/Ipod/Pantalla touch screen , Sistema OnStar,quemacocos, camara de vision trasera, 10 bolsas de aire</t>
  </si>
  <si>
    <t>Premium Sport 2.0 l, Turbo, 272 hp, 260lb-pie, AT, A/C, Radio CD/MP3/Ipod/Pantalla touch screen , Sistema OnStar,quemacocos, camara de vision trasera, 10 bolsas de aire</t>
  </si>
  <si>
    <t>TK15703A</t>
  </si>
  <si>
    <t>SLE 5.3 L, V8, 315 hp, 338 lb-pie, tela, AT, A/C, doble bolsa de aire, quemacocos, radio CD/MP3, 4X4</t>
  </si>
  <si>
    <t>LS 4.3L motor, V6, 285 HP, 305 lb-pie, sin A/C, MT, radio, bolsas de aire, llantas todo terreno, Carga 985 kg.</t>
  </si>
  <si>
    <t>LS 4.3L motor, V6, 285 HP, 305 lb-pie, A/C, MT, radio, bolsas de aire, llantas todo terreno, Carga 985 kg.</t>
  </si>
  <si>
    <t>LS 4.3L motor, V6, 285 HP, 305 lb-pie, A/C, AT, radio CD &amp; MP3, bolsas de aire, ABS, sensor presion llantas, gancho arrastre, Carga 885 kg.</t>
  </si>
  <si>
    <t>1PU69G</t>
  </si>
  <si>
    <t>LT 1.8 l motor, 4 cil, 138 HP, 129 lb-pie, A/C, AT, piel, radio MyLink controles de audio en el volante, rines de aluminio, inmovilizador, alarma, bolsas de aire, ABS, quemacocos</t>
  </si>
  <si>
    <t>LTZ Turbo 1.4 l motor, 4 cil, 138 HP, 148 lb-pie, A/C, AT, piel, radio MyLink controles de audio en el volante, rines de aluminio, inmovilizador, alarma, bolsas de aire, ABS, quemacocos &amp; Kit Deportivo</t>
  </si>
  <si>
    <t>12L43V</t>
  </si>
  <si>
    <t>V</t>
  </si>
  <si>
    <t>TK15543C</t>
  </si>
  <si>
    <t>3.6 l motor, V6, 236 HP, 246 lb-pie, A/C, AT, tela, radio Mylink,OnStar, vidrios electricos, rines de aluminio, bolsas de aire, 4x4</t>
  </si>
  <si>
    <t>3.6 l motor, V6, 236 HP, 246 lb-pie, A/C, AT, Piel, radio Mylink,OnStar, vidrios electricos, rines de aluminio, bolsas de aire frontales laterales y cortina, 4x4</t>
  </si>
  <si>
    <t>Sierra Denali</t>
  </si>
  <si>
    <t>Denali SLT 6.2L, V8, 420 hp, 450 lb-pie, piel, AT, A/C, doble bolsa de aire, quemacocos, Pantalla táctil de 4.2" a color con sistema GMC IntelliLink, 4X4, Sistema Onstar</t>
  </si>
  <si>
    <t>CK15543D</t>
  </si>
  <si>
    <t>Cheyenne 2500 High Country</t>
  </si>
  <si>
    <t>LTZ 6.2 l motor, V8 420 HP, 450 lb-pie, Active Fuel Management, A/C electrónico, AT, piel,My link, OnStar, 2 bolsas aire frontales, stabilitrack, quemacocos, PBV 3,265 kg, Carga 887 kg</t>
  </si>
  <si>
    <t>6AL69C</t>
  </si>
  <si>
    <t>Cadillac CTS Sedán</t>
  </si>
  <si>
    <t>Sedán 3.6 l motor,V6, 321 hp, 275 lb-pie, AT, piel, Cadillac User Experience, quemacocos, sonido Bose, LED, suspension independiente 4 ruedas, OnStar</t>
  </si>
  <si>
    <t>+ PDI. PRECIO PUBLICO</t>
  </si>
  <si>
    <t>TK15543E</t>
  </si>
  <si>
    <t>Denali 5.3L V8 EcoTec3, V8, 383 hp, 417 lb-pie, piel, AT, A/C, doble bolsa de aire, quemacocos, Pantalla táctil de 4.2" a color con sistema GMC IntelliLink, Sistema de entretenimiento Trasero, AWD,Sistema Onstar</t>
  </si>
  <si>
    <t>Sierra Denali AWD</t>
  </si>
  <si>
    <t>CK15543G</t>
  </si>
  <si>
    <t>LTZ 6.2 l motor, V8 420 HP, 450 lb-pie, Active Fuel Management, A/C electrónico, AT, piel,My link, OnStar,Blu ray, dvd 2 bolsas aire frontales, stabilitrack, quemacocos, PBV 3,265 kg, Carga 887 kg</t>
  </si>
  <si>
    <t>4PG69B</t>
  </si>
  <si>
    <t>CC15703J</t>
  </si>
  <si>
    <t>Silverado 2500 Cabina Reg.</t>
  </si>
  <si>
    <t xml:space="preserve">* Favor de consultar el apartado de instrucciones para el correcto uso de la herramienta </t>
  </si>
  <si>
    <t>PEREGRINA AUTOMOTRIZ DEL CENTRO  S.A. DE C.V.</t>
  </si>
  <si>
    <t>2.0 l, 250 HP, 260 lb-pie, A/C, AT, Tela, radio Intellilink, rines aluminio, 10 bolsas de aire, ABS, Stabilitrack</t>
  </si>
  <si>
    <t>LT 1.6 l motor, 4 cil, 103 HP, 107 lb-pie, MT, A/C, tela, radio USB Ipod &amp; Bluethooth,  rines de acero, alarma, seguros eléctricos, ABS, bolsas de aire</t>
  </si>
  <si>
    <t>LS 1.6 l motor, 4 cil, 103 HP, 107 lb-pie, AT, A/C, tela, radio USB Ipod &amp; Bluethooth,  rines de acero</t>
  </si>
  <si>
    <t>1JY48H</t>
  </si>
  <si>
    <t>RS 1.4 l motor Turbo, 4 cil, 138 HP, AT, piel, rines de aluminio 17", A/C, radio MyLink , bolsas aire frontales y laterales, seguros y cristales electricos, Stabilitrack, Frenos de Potencia ABS</t>
  </si>
  <si>
    <t>1CU48G</t>
  </si>
  <si>
    <t>1CU48H</t>
  </si>
  <si>
    <t>DOT</t>
  </si>
  <si>
    <t>BYTE</t>
  </si>
  <si>
    <t>CG33903A</t>
  </si>
  <si>
    <t>Vigentes a partir del 04 de Febrero de 2015</t>
  </si>
  <si>
    <t>1MS48</t>
  </si>
  <si>
    <t>1MT48</t>
  </si>
  <si>
    <t>1CS48</t>
  </si>
  <si>
    <t>1CT48</t>
  </si>
  <si>
    <t>1CU48</t>
  </si>
  <si>
    <t>1TU69</t>
  </si>
  <si>
    <t>1TV69</t>
  </si>
  <si>
    <t>1TX69</t>
  </si>
  <si>
    <t>1JR69</t>
  </si>
  <si>
    <t>1JS69</t>
  </si>
  <si>
    <t>1JT69</t>
  </si>
  <si>
    <t>1JY48</t>
  </si>
  <si>
    <t>1PS69</t>
  </si>
  <si>
    <t>1PT69</t>
  </si>
  <si>
    <t>1PU69</t>
  </si>
  <si>
    <t>1GC69</t>
  </si>
  <si>
    <t>1GD69</t>
  </si>
  <si>
    <t>1EH37</t>
  </si>
  <si>
    <t>1ET37</t>
  </si>
  <si>
    <t>1ET67</t>
  </si>
  <si>
    <t>1CG80</t>
  </si>
  <si>
    <t>1CF80</t>
  </si>
  <si>
    <t>12L43</t>
  </si>
  <si>
    <t>CC15703</t>
  </si>
  <si>
    <t>CK15703</t>
  </si>
  <si>
    <t>CC15753</t>
  </si>
  <si>
    <t>CC15543</t>
  </si>
  <si>
    <t>CK15543</t>
  </si>
  <si>
    <t>1JU76</t>
  </si>
  <si>
    <t>1JV76</t>
  </si>
  <si>
    <t>1JW76</t>
  </si>
  <si>
    <t>1LD26</t>
  </si>
  <si>
    <t>1LE26</t>
  </si>
  <si>
    <t>CR14526</t>
  </si>
  <si>
    <t>CC10706</t>
  </si>
  <si>
    <t>CK10706</t>
  </si>
  <si>
    <t>CC10906</t>
  </si>
  <si>
    <t>CK10906</t>
  </si>
  <si>
    <t>CG13405</t>
  </si>
  <si>
    <t>CG33405</t>
  </si>
  <si>
    <t>CG33705</t>
  </si>
  <si>
    <t>CG13406</t>
  </si>
  <si>
    <t>CG33706</t>
  </si>
  <si>
    <t>CG33803</t>
  </si>
  <si>
    <t>CG33903</t>
  </si>
  <si>
    <t>Matiz 5 ptas.   A</t>
  </si>
  <si>
    <t>Matiz 5 ptas.   B</t>
  </si>
  <si>
    <t>Spark 5 ptas.   A</t>
  </si>
  <si>
    <t>Spark 5 ptas.   B</t>
  </si>
  <si>
    <t>Spark 5 ptas.   C</t>
  </si>
  <si>
    <t>Spark 5 ptas.   G</t>
  </si>
  <si>
    <t>Spark 5 ptas.   H</t>
  </si>
  <si>
    <t>Spark 5 ptas.   D</t>
  </si>
  <si>
    <t>Spark 5 ptas.   E</t>
  </si>
  <si>
    <t>Aveo 4 ptas.   A</t>
  </si>
  <si>
    <t>Aveo 4 ptas.   M</t>
  </si>
  <si>
    <t>Aveo 4 ptas.   B</t>
  </si>
  <si>
    <t>Aveo 4 ptas.   J</t>
  </si>
  <si>
    <t>Aveo 4 ptas.   F</t>
  </si>
  <si>
    <t>Aveo 4 ptas.   C</t>
  </si>
  <si>
    <t>Aveo 4 ptas.   D</t>
  </si>
  <si>
    <t>Aveo 4 ptas.   E</t>
  </si>
  <si>
    <t>Sonic 4 ptas.   A</t>
  </si>
  <si>
    <t>Sonic 4 ptas.   D</t>
  </si>
  <si>
    <t>Sonic 4 ptas.   E</t>
  </si>
  <si>
    <t>Sonic 4 ptas.   F</t>
  </si>
  <si>
    <t>Sonic 4 ptas.   H</t>
  </si>
  <si>
    <t>Cruze 4 ptas.   M</t>
  </si>
  <si>
    <t>Cruze 4 ptas.   A</t>
  </si>
  <si>
    <t>Cruze 4 ptas.   C</t>
  </si>
  <si>
    <t>Cruze 4 ptas.   F</t>
  </si>
  <si>
    <t>Cruze 4 ptas.   G</t>
  </si>
  <si>
    <t>Malibu 4 ptas.   L</t>
  </si>
  <si>
    <t>Malibu 4 ptas.   C</t>
  </si>
  <si>
    <t>Malibu 4 ptas.   N</t>
  </si>
  <si>
    <t>Malibu 4 ptas.   G</t>
  </si>
  <si>
    <t>Camaro 2 ptas.   A</t>
  </si>
  <si>
    <t>Camaro 2 ptas.   B</t>
  </si>
  <si>
    <t>Camaro 2 ptas.   C</t>
  </si>
  <si>
    <t>Camaro 2 ptas. Convertible   D</t>
  </si>
  <si>
    <t>Tornado Pick Up   A</t>
  </si>
  <si>
    <t>Tornado Pick Up   B</t>
  </si>
  <si>
    <t>Tornado Pick Up   C</t>
  </si>
  <si>
    <t>Colorado Doble Cabina   Q</t>
  </si>
  <si>
    <t>Colorado Doble Cabina   T</t>
  </si>
  <si>
    <t>Colorado Doble Cabina   V</t>
  </si>
  <si>
    <t>Silverado 1500 Cabina Regular   D</t>
  </si>
  <si>
    <t>Silverado 1500 Cabina Regular   E</t>
  </si>
  <si>
    <t>Silverado 1500 Cabina Regular   G</t>
  </si>
  <si>
    <t>Silverado 2500 Cabina Reg.   J</t>
  </si>
  <si>
    <t>Silverado 2500 Cabina Reg. 4X4   K</t>
  </si>
  <si>
    <t>Silverado 2500 Cabina Extendida   A</t>
  </si>
  <si>
    <t>Silverado 2500 Crew Cab 4X2   E</t>
  </si>
  <si>
    <t>Silverado 2500 Crew Cab 4X4   F</t>
  </si>
  <si>
    <t>Cheyenne 2500 Cabina Regular   N</t>
  </si>
  <si>
    <t>Cheyenne 2500 Cabina Reg. 4X4   P</t>
  </si>
  <si>
    <t>Cheyenne 2500 Crew Cab 4X4   B</t>
  </si>
  <si>
    <t>Cheyenne 2500 Crew Cab 4X4   C</t>
  </si>
  <si>
    <t>Cheyenne 2500 High Country   D</t>
  </si>
  <si>
    <t>Cheyenne 2500 High Country   G</t>
  </si>
  <si>
    <t>Trax   A</t>
  </si>
  <si>
    <t>Trax   B</t>
  </si>
  <si>
    <t>Trax   C</t>
  </si>
  <si>
    <t>Trax Turbo   D</t>
  </si>
  <si>
    <t>Captiva Sport   A</t>
  </si>
  <si>
    <t>Captiva Sport   B</t>
  </si>
  <si>
    <t>Captiva Sport   D</t>
  </si>
  <si>
    <t>Traverse SUV   B</t>
  </si>
  <si>
    <t>Tahoe SUV   A</t>
  </si>
  <si>
    <t>Tahoe SUV   C</t>
  </si>
  <si>
    <t>Tahoe SUV   D</t>
  </si>
  <si>
    <t>Tahoe SUV 4X4   E</t>
  </si>
  <si>
    <t>Tahoe SUV (Police)   P</t>
  </si>
  <si>
    <t>Suburban SUV   A</t>
  </si>
  <si>
    <t>Suburban SUV   B</t>
  </si>
  <si>
    <t>Suburban SUV   C</t>
  </si>
  <si>
    <t>Suburban SUV 4X4   D</t>
  </si>
  <si>
    <t>Express Cargo Van   C</t>
  </si>
  <si>
    <t>Express Cargo Van   B</t>
  </si>
  <si>
    <t>Express Cargo Van Ambulancia   S</t>
  </si>
  <si>
    <t>Express Pas. Van 8 pas.   D</t>
  </si>
  <si>
    <t>Express Pas. Van 8 pas.   L</t>
  </si>
  <si>
    <t>Express Pas. Van 15 pas.   C</t>
  </si>
  <si>
    <t>Express Cutaway   B</t>
  </si>
  <si>
    <t>Express Cutaway   C</t>
  </si>
  <si>
    <t>Express Cutaway 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</si>
</sst>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0.0%"/>
    <numFmt numFmtId="167" formatCode="&quot;$&quot;#,##0;[Red]\-&quot;$&quot;#,##0."/>
    <numFmt numFmtId="171" formatCode="&quot;$&quot;#,##0.00;[Red]&quot;$&quot;#,##0.00"/>
  </numFmts>
  <fonts count="48">
    <font>
      <sz val="10"/>
      <name val="Arial"/>
    </font>
    <font>
      <sz val="10"/>
      <name val="Arial"/>
      <family val="2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sz val="12"/>
      <color indexed="8"/>
      <name val="Arial"/>
      <family val="2"/>
    </font>
    <font>
      <b/>
      <sz val="14"/>
      <name val="Geneva"/>
    </font>
    <font>
      <b/>
      <sz val="10"/>
      <name val="Geneva"/>
    </font>
    <font>
      <b/>
      <sz val="10"/>
      <color indexed="56"/>
      <name val="Geneva"/>
    </font>
    <font>
      <b/>
      <sz val="12"/>
      <name val="Geneva"/>
    </font>
    <font>
      <sz val="10"/>
      <name val="Geneva"/>
    </font>
    <font>
      <b/>
      <sz val="9"/>
      <name val="Geneva"/>
    </font>
    <font>
      <sz val="12"/>
      <name val="Times New Roman"/>
      <family val="1"/>
    </font>
    <font>
      <b/>
      <sz val="14"/>
      <color indexed="10"/>
      <name val="Geneva"/>
    </font>
    <font>
      <b/>
      <sz val="12"/>
      <color indexed="8"/>
      <name val="Arial"/>
      <family val="2"/>
    </font>
    <font>
      <sz val="8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 Narrow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8"/>
      <color indexed="56"/>
      <name val="Tahoma"/>
      <family val="2"/>
    </font>
    <font>
      <b/>
      <sz val="8"/>
      <color indexed="19"/>
      <name val="Tahoma"/>
      <family val="2"/>
    </font>
    <font>
      <sz val="8"/>
      <color indexed="62"/>
      <name val="Tahoma"/>
      <family val="2"/>
    </font>
    <font>
      <b/>
      <sz val="8"/>
      <color indexed="62"/>
      <name val="Tahoma"/>
      <family val="2"/>
    </font>
    <font>
      <b/>
      <i/>
      <sz val="8"/>
      <color indexed="9"/>
      <name val="Tahoma"/>
      <family val="2"/>
    </font>
    <font>
      <b/>
      <sz val="8"/>
      <name val="Tahoma"/>
      <family val="2"/>
    </font>
    <font>
      <sz val="10"/>
      <name val="Courier"/>
      <family val="3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Tahoma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6"/>
      <name val="Arial"/>
      <family val="2"/>
    </font>
    <font>
      <b/>
      <sz val="8"/>
      <name val="Times New Roman"/>
      <family val="1"/>
    </font>
    <font>
      <sz val="10"/>
      <name val="Courier"/>
    </font>
    <font>
      <b/>
      <sz val="12"/>
      <color rgb="FFFF0000"/>
      <name val="Arial"/>
      <family val="2"/>
    </font>
    <font>
      <sz val="8"/>
      <color rgb="FFFF0000"/>
      <name val="Times New Roman"/>
      <family val="1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u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13"/>
      </right>
      <top/>
      <bottom style="thin">
        <color indexed="1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0" fillId="0" borderId="0" applyNumberFormat="0" applyFill="0" applyBorder="0" applyProtection="0">
      <alignment horizontal="left"/>
    </xf>
    <xf numFmtId="37" fontId="42" fillId="0" borderId="0"/>
    <xf numFmtId="37" fontId="29" fillId="0" borderId="0"/>
    <xf numFmtId="37" fontId="29" fillId="0" borderId="0"/>
    <xf numFmtId="37" fontId="29" fillId="0" borderId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2" fillId="2" borderId="1" xfId="0" applyFont="1" applyFill="1" applyBorder="1" applyAlignment="1" applyProtection="1">
      <alignment horizontal="centerContinuous"/>
    </xf>
    <xf numFmtId="0" fontId="2" fillId="2" borderId="2" xfId="0" applyFont="1" applyFill="1" applyBorder="1" applyAlignment="1" applyProtection="1">
      <alignment horizontal="centerContinuous"/>
    </xf>
    <xf numFmtId="0" fontId="2" fillId="2" borderId="0" xfId="0" applyFont="1" applyFill="1" applyBorder="1" applyAlignment="1" applyProtection="1">
      <alignment horizontal="centerContinuous"/>
    </xf>
    <xf numFmtId="0" fontId="2" fillId="2" borderId="3" xfId="0" applyFont="1" applyFill="1" applyBorder="1" applyAlignment="1" applyProtection="1">
      <alignment horizontal="centerContinuous"/>
    </xf>
    <xf numFmtId="3" fontId="6" fillId="2" borderId="4" xfId="1" applyNumberFormat="1" applyFont="1" applyFill="1" applyBorder="1" applyAlignment="1" applyProtection="1">
      <alignment horizontal="right"/>
    </xf>
    <xf numFmtId="0" fontId="7" fillId="0" borderId="0" xfId="0" applyFont="1" applyProtection="1"/>
    <xf numFmtId="0" fontId="0" fillId="0" borderId="0" xfId="0" applyProtection="1"/>
    <xf numFmtId="0" fontId="10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8" fillId="0" borderId="0" xfId="0" applyFont="1" applyProtection="1"/>
    <xf numFmtId="40" fontId="0" fillId="0" borderId="5" xfId="0" applyNumberFormat="1" applyBorder="1" applyProtection="1"/>
    <xf numFmtId="0" fontId="0" fillId="0" borderId="5" xfId="0" applyBorder="1" applyAlignment="1" applyProtection="1">
      <alignment horizontal="center"/>
    </xf>
    <xf numFmtId="40" fontId="0" fillId="0" borderId="0" xfId="0" applyNumberFormat="1" applyBorder="1" applyProtection="1"/>
    <xf numFmtId="0" fontId="11" fillId="0" borderId="0" xfId="0" applyFont="1" applyProtection="1"/>
    <xf numFmtId="9" fontId="0" fillId="0" borderId="0" xfId="8" applyFont="1" applyBorder="1" applyProtection="1"/>
    <xf numFmtId="0" fontId="10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2" fillId="0" borderId="6" xfId="0" applyFont="1" applyBorder="1" applyAlignment="1" applyProtection="1">
      <alignment horizontal="center"/>
    </xf>
    <xf numFmtId="4" fontId="13" fillId="0" borderId="7" xfId="0" applyNumberFormat="1" applyFont="1" applyBorder="1" applyProtection="1"/>
    <xf numFmtId="4" fontId="13" fillId="0" borderId="2" xfId="0" applyNumberFormat="1" applyFont="1" applyBorder="1" applyProtection="1"/>
    <xf numFmtId="164" fontId="5" fillId="0" borderId="0" xfId="1" applyNumberFormat="1" applyFont="1" applyProtection="1">
      <protection locked="0"/>
    </xf>
    <xf numFmtId="0" fontId="4" fillId="2" borderId="0" xfId="0" applyFont="1" applyFill="1" applyBorder="1" applyAlignment="1" applyProtection="1">
      <alignment horizontal="centerContinuous"/>
    </xf>
    <xf numFmtId="0" fontId="4" fillId="2" borderId="3" xfId="0" applyFont="1" applyFill="1" applyBorder="1" applyAlignment="1" applyProtection="1">
      <alignment horizontal="centerContinuous"/>
    </xf>
    <xf numFmtId="0" fontId="6" fillId="2" borderId="8" xfId="0" applyFont="1" applyFill="1" applyBorder="1" applyProtection="1"/>
    <xf numFmtId="0" fontId="6" fillId="2" borderId="9" xfId="0" applyFont="1" applyFill="1" applyBorder="1" applyAlignment="1" applyProtection="1">
      <alignment horizontal="centerContinuous"/>
    </xf>
    <xf numFmtId="0" fontId="6" fillId="2" borderId="0" xfId="0" applyFont="1" applyFill="1" applyBorder="1" applyProtection="1"/>
    <xf numFmtId="15" fontId="15" fillId="2" borderId="9" xfId="0" applyNumberFormat="1" applyFont="1" applyFill="1" applyBorder="1" applyAlignment="1" applyProtection="1">
      <alignment horizontal="centerContinuous"/>
    </xf>
    <xf numFmtId="0" fontId="6" fillId="2" borderId="3" xfId="0" applyFont="1" applyFill="1" applyBorder="1" applyProtection="1"/>
    <xf numFmtId="0" fontId="15" fillId="2" borderId="9" xfId="0" applyFont="1" applyFill="1" applyBorder="1" applyAlignment="1" applyProtection="1">
      <alignment horizontal="centerContinuous"/>
    </xf>
    <xf numFmtId="0" fontId="15" fillId="2" borderId="9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6" fillId="2" borderId="10" xfId="0" applyFont="1" applyFill="1" applyBorder="1" applyAlignment="1" applyProtection="1">
      <alignment horizontal="centerContinuous"/>
    </xf>
    <xf numFmtId="5" fontId="15" fillId="2" borderId="11" xfId="0" applyNumberFormat="1" applyFont="1" applyFill="1" applyBorder="1" applyAlignment="1" applyProtection="1">
      <alignment horizontal="centerContinuous"/>
    </xf>
    <xf numFmtId="0" fontId="6" fillId="2" borderId="9" xfId="0" quotePrefix="1" applyFont="1" applyFill="1" applyBorder="1" applyProtection="1"/>
    <xf numFmtId="0" fontId="6" fillId="2" borderId="0" xfId="0" quotePrefix="1" applyFont="1" applyFill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Continuous"/>
    </xf>
    <xf numFmtId="0" fontId="6" fillId="2" borderId="12" xfId="0" applyFont="1" applyFill="1" applyBorder="1" applyProtection="1"/>
    <xf numFmtId="0" fontId="6" fillId="2" borderId="12" xfId="0" applyFont="1" applyFill="1" applyBorder="1" applyAlignment="1" applyProtection="1"/>
    <xf numFmtId="0" fontId="6" fillId="2" borderId="12" xfId="0" applyFont="1" applyFill="1" applyBorder="1" applyAlignment="1" applyProtection="1">
      <alignment horizontal="right"/>
    </xf>
    <xf numFmtId="4" fontId="13" fillId="0" borderId="13" xfId="0" applyNumberFormat="1" applyFont="1" applyBorder="1" applyProtection="1">
      <protection locked="0"/>
    </xf>
    <xf numFmtId="4" fontId="13" fillId="0" borderId="3" xfId="0" applyNumberFormat="1" applyFont="1" applyBorder="1" applyProtection="1">
      <protection locked="0"/>
    </xf>
    <xf numFmtId="4" fontId="13" fillId="0" borderId="14" xfId="0" applyNumberFormat="1" applyFont="1" applyBorder="1" applyProtection="1">
      <protection locked="0"/>
    </xf>
    <xf numFmtId="4" fontId="13" fillId="0" borderId="4" xfId="0" applyNumberFormat="1" applyFont="1" applyBorder="1" applyProtection="1">
      <protection locked="0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64" fontId="20" fillId="0" borderId="0" xfId="1" applyNumberFormat="1" applyFont="1" applyFill="1" applyBorder="1"/>
    <xf numFmtId="0" fontId="20" fillId="0" borderId="0" xfId="0" applyFont="1" applyFill="1" applyBorder="1"/>
    <xf numFmtId="0" fontId="15" fillId="2" borderId="0" xfId="0" applyFont="1" applyFill="1" applyBorder="1" applyAlignment="1" applyProtection="1">
      <alignment horizontal="center"/>
    </xf>
    <xf numFmtId="164" fontId="20" fillId="0" borderId="0" xfId="1" applyNumberFormat="1" applyFont="1" applyFill="1" applyBorder="1" applyAlignment="1">
      <alignment horizontal="center"/>
    </xf>
    <xf numFmtId="10" fontId="20" fillId="0" borderId="0" xfId="8" applyNumberFormat="1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164" fontId="27" fillId="3" borderId="15" xfId="1" applyNumberFormat="1" applyFont="1" applyFill="1" applyBorder="1" applyAlignment="1">
      <alignment horizontal="center" wrapText="1"/>
    </xf>
    <xf numFmtId="164" fontId="27" fillId="3" borderId="16" xfId="1" applyNumberFormat="1" applyFont="1" applyFill="1" applyBorder="1" applyAlignment="1">
      <alignment horizontal="center" wrapText="1"/>
    </xf>
    <xf numFmtId="164" fontId="16" fillId="0" borderId="0" xfId="1" applyNumberFormat="1" applyFont="1" applyFill="1" applyBorder="1" applyAlignment="1">
      <alignment horizontal="center"/>
    </xf>
    <xf numFmtId="164" fontId="16" fillId="0" borderId="0" xfId="1" applyNumberFormat="1" applyFont="1" applyFill="1" applyBorder="1"/>
    <xf numFmtId="10" fontId="16" fillId="0" borderId="0" xfId="8" applyNumberFormat="1" applyFont="1" applyFill="1" applyBorder="1"/>
    <xf numFmtId="164" fontId="25" fillId="0" borderId="0" xfId="1" applyNumberFormat="1" applyFont="1" applyFill="1" applyBorder="1" applyAlignment="1">
      <alignment horizontal="center"/>
    </xf>
    <xf numFmtId="164" fontId="27" fillId="3" borderId="15" xfId="1" applyNumberFormat="1" applyFont="1" applyFill="1" applyBorder="1" applyAlignment="1">
      <alignment horizontal="center"/>
    </xf>
    <xf numFmtId="0" fontId="18" fillId="2" borderId="0" xfId="0" applyFont="1" applyFill="1" applyBorder="1" applyAlignment="1" applyProtection="1">
      <alignment horizontal="right"/>
    </xf>
    <xf numFmtId="0" fontId="18" fillId="2" borderId="3" xfId="0" applyFont="1" applyFill="1" applyBorder="1" applyAlignment="1" applyProtection="1">
      <alignment horizontal="right"/>
    </xf>
    <xf numFmtId="2" fontId="6" fillId="2" borderId="0" xfId="0" applyNumberFormat="1" applyFont="1" applyFill="1" applyBorder="1" applyAlignment="1" applyProtection="1">
      <alignment horizontal="centerContinuous"/>
    </xf>
    <xf numFmtId="0" fontId="6" fillId="2" borderId="0" xfId="0" quotePrefix="1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15" fontId="6" fillId="2" borderId="0" xfId="0" applyNumberFormat="1" applyFont="1" applyFill="1" applyBorder="1" applyAlignment="1" applyProtection="1"/>
    <xf numFmtId="0" fontId="15" fillId="4" borderId="0" xfId="0" applyFont="1" applyFill="1" applyBorder="1" applyAlignment="1" applyProtection="1">
      <alignment horizontal="center"/>
      <protection locked="0"/>
    </xf>
    <xf numFmtId="10" fontId="6" fillId="4" borderId="0" xfId="0" quotePrefix="1" applyNumberFormat="1" applyFont="1" applyFill="1" applyBorder="1" applyAlignment="1" applyProtection="1">
      <alignment horizontal="centerContinuous"/>
      <protection locked="0"/>
    </xf>
    <xf numFmtId="5" fontId="15" fillId="2" borderId="0" xfId="0" applyNumberFormat="1" applyFont="1" applyFill="1" applyBorder="1" applyProtection="1"/>
    <xf numFmtId="5" fontId="15" fillId="2" borderId="17" xfId="0" applyNumberFormat="1" applyFont="1" applyFill="1" applyBorder="1" applyAlignment="1" applyProtection="1">
      <alignment horizontal="centerContinuous"/>
    </xf>
    <xf numFmtId="5" fontId="15" fillId="2" borderId="18" xfId="0" applyNumberFormat="1" applyFont="1" applyFill="1" applyBorder="1" applyProtection="1"/>
    <xf numFmtId="0" fontId="15" fillId="2" borderId="0" xfId="0" quotePrefix="1" applyFont="1" applyFill="1" applyBorder="1" applyProtection="1"/>
    <xf numFmtId="0" fontId="15" fillId="2" borderId="11" xfId="0" applyFont="1" applyFill="1" applyBorder="1" applyAlignment="1" applyProtection="1">
      <alignment horizontal="centerContinuous"/>
    </xf>
    <xf numFmtId="0" fontId="15" fillId="2" borderId="19" xfId="0" applyFont="1" applyFill="1" applyBorder="1" applyAlignment="1" applyProtection="1">
      <alignment horizontal="centerContinuous"/>
    </xf>
    <xf numFmtId="5" fontId="6" fillId="2" borderId="9" xfId="0" applyNumberFormat="1" applyFont="1" applyFill="1" applyBorder="1" applyProtection="1"/>
    <xf numFmtId="5" fontId="6" fillId="2" borderId="0" xfId="0" applyNumberFormat="1" applyFont="1" applyFill="1" applyBorder="1" applyProtection="1"/>
    <xf numFmtId="10" fontId="6" fillId="4" borderId="0" xfId="0" applyNumberFormat="1" applyFont="1" applyFill="1" applyBorder="1" applyAlignment="1" applyProtection="1">
      <alignment horizontal="center"/>
      <protection locked="0"/>
    </xf>
    <xf numFmtId="5" fontId="15" fillId="2" borderId="6" xfId="0" applyNumberFormat="1" applyFont="1" applyFill="1" applyBorder="1" applyAlignment="1" applyProtection="1">
      <alignment horizontal="centerContinuous"/>
    </xf>
    <xf numFmtId="0" fontId="18" fillId="2" borderId="9" xfId="0" applyFont="1" applyFill="1" applyBorder="1" applyAlignment="1" applyProtection="1">
      <alignment horizontal="centerContinuous" wrapText="1"/>
    </xf>
    <xf numFmtId="0" fontId="4" fillId="2" borderId="1" xfId="0" applyFont="1" applyFill="1" applyBorder="1" applyAlignment="1" applyProtection="1">
      <alignment horizontal="centerContinuous"/>
    </xf>
    <xf numFmtId="0" fontId="6" fillId="0" borderId="3" xfId="0" applyFont="1" applyBorder="1" applyProtection="1"/>
    <xf numFmtId="0" fontId="6" fillId="2" borderId="6" xfId="0" applyFont="1" applyFill="1" applyBorder="1" applyAlignment="1" applyProtection="1">
      <alignment horizontal="centerContinuous"/>
    </xf>
    <xf numFmtId="5" fontId="15" fillId="2" borderId="6" xfId="0" applyNumberFormat="1" applyFont="1" applyFill="1" applyBorder="1" applyProtection="1"/>
    <xf numFmtId="0" fontId="6" fillId="2" borderId="12" xfId="0" applyFont="1" applyFill="1" applyBorder="1" applyAlignment="1" applyProtection="1">
      <alignment horizontal="centerContinuous"/>
    </xf>
    <xf numFmtId="0" fontId="6" fillId="2" borderId="4" xfId="0" applyFont="1" applyFill="1" applyBorder="1" applyAlignment="1" applyProtection="1">
      <alignment horizontal="centerContinuous"/>
    </xf>
    <xf numFmtId="10" fontId="15" fillId="2" borderId="0" xfId="0" applyNumberFormat="1" applyFont="1" applyFill="1" applyBorder="1" applyAlignment="1" applyProtection="1">
      <alignment horizontal="center"/>
    </xf>
    <xf numFmtId="38" fontId="15" fillId="2" borderId="0" xfId="0" applyNumberFormat="1" applyFont="1" applyFill="1" applyBorder="1" applyProtection="1"/>
    <xf numFmtId="0" fontId="28" fillId="0" borderId="0" xfId="0" applyFont="1" applyFill="1" applyBorder="1" applyAlignment="1" applyProtection="1">
      <alignment horizontal="right"/>
    </xf>
    <xf numFmtId="10" fontId="28" fillId="0" borderId="0" xfId="8" applyNumberFormat="1" applyFont="1" applyFill="1" applyBorder="1" applyAlignment="1" applyProtection="1">
      <alignment horizontal="right"/>
    </xf>
    <xf numFmtId="0" fontId="28" fillId="0" borderId="0" xfId="0" applyFont="1" applyFill="1" applyBorder="1" applyProtection="1"/>
    <xf numFmtId="44" fontId="28" fillId="0" borderId="0" xfId="2" applyFont="1" applyFill="1" applyBorder="1" applyProtection="1"/>
    <xf numFmtId="0" fontId="25" fillId="0" borderId="0" xfId="0" applyFont="1" applyFill="1" applyBorder="1" applyProtection="1"/>
    <xf numFmtId="0" fontId="25" fillId="0" borderId="0" xfId="0" applyFont="1" applyFill="1" applyBorder="1" applyAlignment="1" applyProtection="1">
      <alignment horizontal="center"/>
    </xf>
    <xf numFmtId="1" fontId="25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right"/>
    </xf>
    <xf numFmtId="0" fontId="27" fillId="3" borderId="15" xfId="0" applyFont="1" applyFill="1" applyBorder="1" applyAlignment="1" applyProtection="1">
      <alignment horizontal="center"/>
    </xf>
    <xf numFmtId="1" fontId="27" fillId="3" borderId="15" xfId="0" applyNumberFormat="1" applyFont="1" applyFill="1" applyBorder="1" applyAlignment="1" applyProtection="1">
      <alignment horizontal="right"/>
    </xf>
    <xf numFmtId="0" fontId="27" fillId="3" borderId="15" xfId="0" applyFont="1" applyFill="1" applyBorder="1" applyAlignment="1" applyProtection="1">
      <alignment horizontal="right"/>
    </xf>
    <xf numFmtId="0" fontId="27" fillId="3" borderId="21" xfId="0" applyFont="1" applyFill="1" applyBorder="1" applyAlignment="1" applyProtection="1">
      <alignment horizontal="right"/>
    </xf>
    <xf numFmtId="10" fontId="27" fillId="3" borderId="21" xfId="8" applyNumberFormat="1" applyFont="1" applyFill="1" applyBorder="1" applyAlignment="1" applyProtection="1">
      <alignment horizontal="right"/>
    </xf>
    <xf numFmtId="0" fontId="28" fillId="0" borderId="0" xfId="0" applyFont="1" applyFill="1" applyBorder="1" applyAlignment="1" applyProtection="1">
      <alignment horizontal="center"/>
    </xf>
    <xf numFmtId="1" fontId="28" fillId="0" borderId="0" xfId="0" applyNumberFormat="1" applyFont="1" applyFill="1" applyBorder="1" applyAlignment="1" applyProtection="1">
      <alignment horizontal="right"/>
    </xf>
    <xf numFmtId="10" fontId="34" fillId="2" borderId="0" xfId="8" quotePrefix="1" applyNumberFormat="1" applyFont="1" applyFill="1" applyBorder="1" applyAlignment="1" applyProtection="1">
      <alignment horizontal="center"/>
    </xf>
    <xf numFmtId="15" fontId="15" fillId="4" borderId="9" xfId="0" applyNumberFormat="1" applyFont="1" applyFill="1" applyBorder="1" applyAlignment="1" applyProtection="1">
      <alignment horizontal="centerContinuous"/>
      <protection locked="0"/>
    </xf>
    <xf numFmtId="15" fontId="15" fillId="4" borderId="9" xfId="0" applyNumberFormat="1" applyFont="1" applyFill="1" applyBorder="1" applyAlignment="1" applyProtection="1">
      <alignment horizontal="centerContinuous"/>
    </xf>
    <xf numFmtId="0" fontId="18" fillId="2" borderId="0" xfId="0" applyFont="1" applyFill="1" applyBorder="1" applyAlignment="1" applyProtection="1">
      <alignment horizontal="centerContinuous"/>
    </xf>
    <xf numFmtId="0" fontId="17" fillId="2" borderId="9" xfId="0" applyFont="1" applyFill="1" applyBorder="1" applyAlignment="1" applyProtection="1">
      <alignment horizontal="centerContinuous" wrapText="1"/>
    </xf>
    <xf numFmtId="0" fontId="6" fillId="2" borderId="12" xfId="0" applyFont="1" applyFill="1" applyBorder="1" applyAlignment="1" applyProtection="1">
      <alignment horizontal="center"/>
    </xf>
    <xf numFmtId="0" fontId="2" fillId="2" borderId="8" xfId="0" applyFont="1" applyFill="1" applyBorder="1" applyProtection="1"/>
    <xf numFmtId="0" fontId="4" fillId="2" borderId="8" xfId="0" applyFont="1" applyFill="1" applyBorder="1" applyProtection="1"/>
    <xf numFmtId="0" fontId="2" fillId="2" borderId="22" xfId="0" applyFont="1" applyFill="1" applyBorder="1" applyProtection="1"/>
    <xf numFmtId="0" fontId="6" fillId="2" borderId="17" xfId="0" applyFont="1" applyFill="1" applyBorder="1" applyProtection="1"/>
    <xf numFmtId="10" fontId="15" fillId="2" borderId="6" xfId="0" applyNumberFormat="1" applyFont="1" applyFill="1" applyBorder="1" applyAlignment="1" applyProtection="1">
      <alignment horizontal="center"/>
    </xf>
    <xf numFmtId="0" fontId="6" fillId="2" borderId="9" xfId="0" quotePrefix="1" applyFont="1" applyFill="1" applyBorder="1" applyProtection="1">
      <protection locked="0"/>
    </xf>
    <xf numFmtId="0" fontId="6" fillId="2" borderId="23" xfId="0" quotePrefix="1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6" fillId="2" borderId="0" xfId="0" quotePrefix="1" applyFont="1" applyFill="1" applyBorder="1" applyProtection="1">
      <protection locked="0"/>
    </xf>
    <xf numFmtId="1" fontId="15" fillId="4" borderId="23" xfId="0" quotePrefix="1" applyNumberFormat="1" applyFont="1" applyFill="1" applyBorder="1" applyAlignment="1" applyProtection="1">
      <alignment horizontal="center"/>
      <protection locked="0"/>
    </xf>
    <xf numFmtId="0" fontId="35" fillId="0" borderId="9" xfId="0" applyFont="1" applyBorder="1" applyProtection="1">
      <protection locked="0"/>
    </xf>
    <xf numFmtId="0" fontId="35" fillId="2" borderId="9" xfId="0" applyFont="1" applyFill="1" applyBorder="1" applyProtection="1">
      <protection locked="0"/>
    </xf>
    <xf numFmtId="0" fontId="35" fillId="0" borderId="23" xfId="0" applyFont="1" applyBorder="1" applyProtection="1">
      <protection locked="0"/>
    </xf>
    <xf numFmtId="5" fontId="6" fillId="4" borderId="0" xfId="0" applyNumberFormat="1" applyFont="1" applyFill="1" applyBorder="1" applyProtection="1">
      <protection locked="0"/>
    </xf>
    <xf numFmtId="5" fontId="6" fillId="4" borderId="9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22" fillId="2" borderId="0" xfId="0" applyFont="1" applyFill="1" applyAlignment="1">
      <alignment horizontal="centerContinuous"/>
    </xf>
    <xf numFmtId="0" fontId="0" fillId="2" borderId="0" xfId="0" applyFill="1"/>
    <xf numFmtId="0" fontId="37" fillId="2" borderId="0" xfId="0" applyFont="1" applyFill="1"/>
    <xf numFmtId="0" fontId="37" fillId="2" borderId="0" xfId="0" applyFont="1" applyFill="1" applyAlignment="1"/>
    <xf numFmtId="0" fontId="0" fillId="2" borderId="0" xfId="0" applyFill="1" applyAlignment="1">
      <alignment horizontal="centerContinuous"/>
    </xf>
    <xf numFmtId="0" fontId="37" fillId="2" borderId="0" xfId="0" applyFont="1" applyFill="1" applyAlignment="1">
      <alignment horizontal="left" indent="1"/>
    </xf>
    <xf numFmtId="0" fontId="37" fillId="2" borderId="0" xfId="0" applyFont="1" applyFill="1" applyAlignment="1">
      <alignment horizontal="left" indent="2"/>
    </xf>
    <xf numFmtId="0" fontId="22" fillId="2" borderId="23" xfId="0" applyFont="1" applyFill="1" applyBorder="1" applyAlignment="1" applyProtection="1">
      <alignment horizontal="left"/>
    </xf>
    <xf numFmtId="16" fontId="6" fillId="2" borderId="0" xfId="0" applyNumberFormat="1" applyFont="1" applyFill="1" applyProtection="1">
      <protection locked="0"/>
    </xf>
    <xf numFmtId="164" fontId="6" fillId="2" borderId="0" xfId="1" applyNumberFormat="1" applyFont="1" applyFill="1" applyBorder="1" applyProtection="1"/>
    <xf numFmtId="0" fontId="22" fillId="2" borderId="23" xfId="0" applyFont="1" applyFill="1" applyBorder="1" applyAlignment="1" applyProtection="1">
      <alignment horizontal="left"/>
      <protection locked="0"/>
    </xf>
    <xf numFmtId="0" fontId="6" fillId="2" borderId="0" xfId="0" quotePrefix="1" applyFont="1" applyFill="1" applyProtection="1">
      <protection locked="0"/>
    </xf>
    <xf numFmtId="5" fontId="38" fillId="2" borderId="0" xfId="0" applyNumberFormat="1" applyFont="1" applyFill="1" applyBorder="1" applyAlignment="1" applyProtection="1">
      <alignment horizontal="centerContinuous"/>
    </xf>
    <xf numFmtId="1" fontId="39" fillId="2" borderId="9" xfId="0" quotePrefix="1" applyNumberFormat="1" applyFont="1" applyFill="1" applyBorder="1" applyAlignment="1" applyProtection="1">
      <alignment horizontal="center"/>
    </xf>
    <xf numFmtId="0" fontId="27" fillId="3" borderId="15" xfId="0" applyFont="1" applyFill="1" applyBorder="1" applyAlignment="1" applyProtection="1">
      <alignment horizontal="center" wrapText="1"/>
    </xf>
    <xf numFmtId="4" fontId="0" fillId="0" borderId="0" xfId="0" applyNumberFormat="1" applyProtection="1"/>
    <xf numFmtId="43" fontId="0" fillId="0" borderId="0" xfId="1" applyFont="1" applyProtection="1"/>
    <xf numFmtId="166" fontId="6" fillId="2" borderId="0" xfId="0" applyNumberFormat="1" applyFont="1" applyFill="1" applyProtection="1">
      <protection locked="0"/>
    </xf>
    <xf numFmtId="40" fontId="0" fillId="5" borderId="5" xfId="0" applyNumberFormat="1" applyFill="1" applyBorder="1" applyProtection="1">
      <protection locked="0"/>
    </xf>
    <xf numFmtId="0" fontId="0" fillId="0" borderId="0" xfId="0" applyBorder="1" applyProtection="1"/>
    <xf numFmtId="1" fontId="9" fillId="0" borderId="5" xfId="0" applyNumberFormat="1" applyFont="1" applyBorder="1" applyAlignment="1" applyProtection="1">
      <alignment horizontal="center" vertical="center" wrapText="1"/>
    </xf>
    <xf numFmtId="167" fontId="7" fillId="0" borderId="0" xfId="0" applyNumberFormat="1" applyFont="1" applyBorder="1" applyProtection="1"/>
    <xf numFmtId="164" fontId="6" fillId="2" borderId="0" xfId="0" applyNumberFormat="1" applyFont="1" applyFill="1" applyBorder="1" applyProtection="1"/>
    <xf numFmtId="43" fontId="5" fillId="0" borderId="0" xfId="1" applyFont="1" applyProtection="1">
      <protection locked="0"/>
    </xf>
    <xf numFmtId="167" fontId="14" fillId="0" borderId="5" xfId="0" applyNumberFormat="1" applyFont="1" applyBorder="1" applyProtection="1"/>
    <xf numFmtId="0" fontId="21" fillId="2" borderId="0" xfId="0" applyFont="1" applyFill="1" applyBorder="1" applyAlignment="1" applyProtection="1">
      <alignment horizontal="right" vertical="center"/>
    </xf>
    <xf numFmtId="0" fontId="21" fillId="2" borderId="0" xfId="0" applyFont="1" applyFill="1" applyBorder="1" applyAlignment="1" applyProtection="1">
      <alignment horizontal="left" vertical="center"/>
    </xf>
    <xf numFmtId="0" fontId="36" fillId="2" borderId="0" xfId="0" applyFont="1" applyFill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166" fontId="13" fillId="0" borderId="7" xfId="0" applyNumberFormat="1" applyFont="1" applyBorder="1" applyProtection="1"/>
    <xf numFmtId="166" fontId="13" fillId="0" borderId="13" xfId="0" applyNumberFormat="1" applyFont="1" applyBorder="1" applyProtection="1">
      <protection locked="0"/>
    </xf>
    <xf numFmtId="166" fontId="13" fillId="0" borderId="14" xfId="0" applyNumberFormat="1" applyFont="1" applyBorder="1" applyProtection="1">
      <protection locked="0"/>
    </xf>
    <xf numFmtId="0" fontId="30" fillId="0" borderId="0" xfId="0" applyFont="1" applyFill="1" applyBorder="1"/>
    <xf numFmtId="0" fontId="30" fillId="0" borderId="0" xfId="0" applyFont="1" applyFill="1" applyBorder="1" applyAlignment="1"/>
    <xf numFmtId="0" fontId="20" fillId="0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center"/>
    </xf>
    <xf numFmtId="37" fontId="20" fillId="5" borderId="24" xfId="7" applyFont="1" applyFill="1" applyBorder="1" applyAlignment="1" applyProtection="1">
      <alignment horizontal="left" vertical="center"/>
    </xf>
    <xf numFmtId="37" fontId="20" fillId="5" borderId="24" xfId="0" applyNumberFormat="1" applyFont="1" applyFill="1" applyBorder="1" applyAlignment="1" applyProtection="1">
      <alignment horizontal="left"/>
    </xf>
    <xf numFmtId="37" fontId="20" fillId="5" borderId="24" xfId="7" applyNumberFormat="1" applyFont="1" applyFill="1" applyBorder="1" applyAlignment="1" applyProtection="1">
      <alignment horizontal="center" vertical="center"/>
    </xf>
    <xf numFmtId="164" fontId="20" fillId="5" borderId="24" xfId="1" applyNumberFormat="1" applyFont="1" applyFill="1" applyBorder="1" applyAlignment="1" applyProtection="1">
      <alignment horizontal="right"/>
    </xf>
    <xf numFmtId="164" fontId="20" fillId="5" borderId="24" xfId="0" applyNumberFormat="1" applyFont="1" applyFill="1" applyBorder="1" applyAlignment="1" applyProtection="1">
      <alignment horizontal="right"/>
    </xf>
    <xf numFmtId="44" fontId="20" fillId="5" borderId="24" xfId="2" applyFont="1" applyFill="1" applyBorder="1" applyAlignment="1" applyProtection="1">
      <alignment horizontal="center"/>
    </xf>
    <xf numFmtId="0" fontId="20" fillId="5" borderId="24" xfId="0" applyFont="1" applyFill="1" applyBorder="1" applyProtection="1"/>
    <xf numFmtId="164" fontId="20" fillId="5" borderId="24" xfId="1" applyNumberFormat="1" applyFont="1" applyFill="1" applyBorder="1" applyAlignment="1" applyProtection="1">
      <alignment horizontal="center"/>
    </xf>
    <xf numFmtId="0" fontId="20" fillId="5" borderId="24" xfId="0" applyFont="1" applyFill="1" applyBorder="1" applyAlignment="1">
      <alignment horizontal="center"/>
    </xf>
    <xf numFmtId="10" fontId="20" fillId="5" borderId="24" xfId="8" applyNumberFormat="1" applyFont="1" applyFill="1" applyBorder="1"/>
    <xf numFmtId="0" fontId="20" fillId="5" borderId="24" xfId="0" applyFont="1" applyFill="1" applyBorder="1"/>
    <xf numFmtId="37" fontId="20" fillId="0" borderId="0" xfId="0" applyNumberFormat="1" applyFont="1" applyFill="1" applyBorder="1"/>
    <xf numFmtId="0" fontId="27" fillId="3" borderId="15" xfId="0" applyFont="1" applyFill="1" applyBorder="1" applyAlignment="1">
      <alignment horizontal="center" wrapText="1"/>
    </xf>
    <xf numFmtId="10" fontId="43" fillId="4" borderId="0" xfId="8" quotePrefix="1" applyNumberFormat="1" applyFont="1" applyFill="1" applyBorder="1" applyProtection="1">
      <protection locked="0"/>
    </xf>
    <xf numFmtId="0" fontId="1" fillId="0" borderId="0" xfId="5" applyNumberFormat="1" applyFont="1"/>
    <xf numFmtId="43" fontId="20" fillId="0" borderId="0" xfId="1" applyFont="1" applyFill="1" applyBorder="1"/>
    <xf numFmtId="37" fontId="20" fillId="0" borderId="0" xfId="7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37" fontId="20" fillId="0" borderId="0" xfId="7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/>
    <xf numFmtId="37" fontId="20" fillId="0" borderId="0" xfId="7" applyFont="1" applyFill="1" applyBorder="1" applyAlignment="1">
      <alignment horizontal="left"/>
    </xf>
    <xf numFmtId="37" fontId="20" fillId="0" borderId="0" xfId="7" applyFont="1" applyFill="1" applyBorder="1" applyAlignment="1">
      <alignment horizontal="center"/>
    </xf>
    <xf numFmtId="37" fontId="20" fillId="0" borderId="0" xfId="0" applyNumberFormat="1" applyFont="1" applyFill="1" applyBorder="1" applyAlignment="1" applyProtection="1">
      <alignment horizontal="left"/>
    </xf>
    <xf numFmtId="37" fontId="20" fillId="0" borderId="24" xfId="7" applyFont="1" applyFill="1" applyBorder="1" applyAlignment="1" applyProtection="1">
      <alignment horizontal="left" vertical="center"/>
    </xf>
    <xf numFmtId="37" fontId="20" fillId="0" borderId="24" xfId="0" applyNumberFormat="1" applyFont="1" applyFill="1" applyBorder="1" applyAlignment="1" applyProtection="1">
      <alignment horizontal="left"/>
    </xf>
    <xf numFmtId="37" fontId="20" fillId="0" borderId="24" xfId="7" applyNumberFormat="1" applyFont="1" applyFill="1" applyBorder="1" applyAlignment="1" applyProtection="1">
      <alignment horizontal="center" vertical="center"/>
    </xf>
    <xf numFmtId="10" fontId="44" fillId="5" borderId="24" xfId="8" applyNumberFormat="1" applyFont="1" applyFill="1" applyBorder="1" applyAlignment="1" applyProtection="1">
      <alignment horizontal="right"/>
    </xf>
    <xf numFmtId="0" fontId="41" fillId="0" borderId="0" xfId="0" applyFont="1" applyFill="1" applyBorder="1" applyAlignment="1">
      <alignment horizontal="left" vertical="center"/>
    </xf>
    <xf numFmtId="37" fontId="41" fillId="0" borderId="0" xfId="7" applyFont="1" applyFill="1" applyBorder="1" applyAlignment="1">
      <alignment horizontal="left"/>
    </xf>
    <xf numFmtId="164" fontId="45" fillId="2" borderId="0" xfId="1" applyNumberFormat="1" applyFont="1" applyFill="1" applyBorder="1" applyProtection="1"/>
    <xf numFmtId="0" fontId="46" fillId="2" borderId="0" xfId="0" quotePrefix="1" applyFont="1" applyFill="1" applyBorder="1" applyProtection="1"/>
    <xf numFmtId="10" fontId="20" fillId="5" borderId="24" xfId="8" applyNumberFormat="1" applyFont="1" applyFill="1" applyBorder="1" applyAlignment="1" applyProtection="1">
      <alignment horizontal="right"/>
    </xf>
    <xf numFmtId="0" fontId="20" fillId="7" borderId="0" xfId="0" applyFont="1" applyFill="1" applyBorder="1" applyAlignment="1">
      <alignment horizontal="left"/>
    </xf>
    <xf numFmtId="0" fontId="20" fillId="7" borderId="0" xfId="0" applyFont="1" applyFill="1" applyBorder="1" applyAlignment="1">
      <alignment horizontal="left" vertical="center"/>
    </xf>
    <xf numFmtId="37" fontId="20" fillId="7" borderId="0" xfId="7" applyFont="1" applyFill="1" applyBorder="1" applyAlignment="1">
      <alignment horizontal="center"/>
    </xf>
    <xf numFmtId="37" fontId="20" fillId="7" borderId="0" xfId="0" applyNumberFormat="1" applyFont="1" applyFill="1" applyBorder="1" applyAlignment="1" applyProtection="1">
      <alignment horizontal="left"/>
    </xf>
    <xf numFmtId="0" fontId="20" fillId="7" borderId="0" xfId="0" applyFont="1" applyFill="1" applyBorder="1"/>
    <xf numFmtId="0" fontId="30" fillId="7" borderId="0" xfId="0" applyFont="1" applyFill="1" applyBorder="1"/>
    <xf numFmtId="37" fontId="20" fillId="7" borderId="0" xfId="7" applyFont="1" applyFill="1" applyBorder="1" applyAlignment="1">
      <alignment horizontal="left"/>
    </xf>
    <xf numFmtId="0" fontId="20" fillId="7" borderId="0" xfId="0" applyFont="1" applyFill="1" applyBorder="1" applyAlignment="1"/>
    <xf numFmtId="37" fontId="20" fillId="8" borderId="0" xfId="7" applyFont="1" applyFill="1" applyBorder="1" applyAlignment="1">
      <alignment horizontal="left"/>
    </xf>
    <xf numFmtId="0" fontId="20" fillId="8" borderId="0" xfId="0" applyFont="1" applyFill="1" applyBorder="1" applyAlignment="1">
      <alignment horizontal="left" vertical="center"/>
    </xf>
    <xf numFmtId="37" fontId="20" fillId="8" borderId="0" xfId="7" applyFont="1" applyFill="1" applyBorder="1" applyAlignment="1">
      <alignment horizontal="center"/>
    </xf>
    <xf numFmtId="0" fontId="20" fillId="8" borderId="0" xfId="0" applyFont="1" applyFill="1" applyBorder="1" applyAlignment="1"/>
    <xf numFmtId="0" fontId="20" fillId="8" borderId="0" xfId="0" applyFont="1" applyFill="1" applyBorder="1"/>
    <xf numFmtId="0" fontId="30" fillId="8" borderId="0" xfId="0" applyFont="1" applyFill="1" applyBorder="1"/>
    <xf numFmtId="0" fontId="20" fillId="7" borderId="9" xfId="0" applyFont="1" applyFill="1" applyBorder="1" applyAlignment="1">
      <alignment horizontal="left"/>
    </xf>
    <xf numFmtId="0" fontId="20" fillId="7" borderId="9" xfId="0" applyFont="1" applyFill="1" applyBorder="1" applyAlignment="1">
      <alignment horizontal="left" vertical="center"/>
    </xf>
    <xf numFmtId="37" fontId="20" fillId="7" borderId="9" xfId="7" applyFont="1" applyFill="1" applyBorder="1" applyAlignment="1">
      <alignment horizontal="center"/>
    </xf>
    <xf numFmtId="37" fontId="20" fillId="7" borderId="9" xfId="0" applyNumberFormat="1" applyFont="1" applyFill="1" applyBorder="1" applyAlignment="1" applyProtection="1">
      <alignment horizontal="left"/>
    </xf>
    <xf numFmtId="0" fontId="20" fillId="7" borderId="9" xfId="0" applyFont="1" applyFill="1" applyBorder="1"/>
    <xf numFmtId="0" fontId="30" fillId="7" borderId="9" xfId="0" applyFont="1" applyFill="1" applyBorder="1"/>
    <xf numFmtId="0" fontId="20" fillId="9" borderId="0" xfId="0" applyFont="1" applyFill="1" applyBorder="1" applyAlignment="1">
      <alignment horizontal="left" vertical="center"/>
    </xf>
    <xf numFmtId="37" fontId="20" fillId="9" borderId="0" xfId="7" applyFont="1" applyFill="1" applyBorder="1" applyAlignment="1">
      <alignment horizontal="center"/>
    </xf>
    <xf numFmtId="0" fontId="20" fillId="9" borderId="0" xfId="0" applyFont="1" applyFill="1" applyBorder="1"/>
    <xf numFmtId="0" fontId="30" fillId="9" borderId="0" xfId="0" applyFont="1" applyFill="1" applyBorder="1"/>
    <xf numFmtId="0" fontId="20" fillId="8" borderId="0" xfId="0" applyFont="1" applyFill="1" applyBorder="1" applyAlignment="1">
      <alignment horizontal="left"/>
    </xf>
    <xf numFmtId="37" fontId="20" fillId="8" borderId="0" xfId="0" applyNumberFormat="1" applyFont="1" applyFill="1" applyBorder="1" applyAlignment="1" applyProtection="1">
      <alignment horizontal="left"/>
    </xf>
    <xf numFmtId="0" fontId="20" fillId="8" borderId="9" xfId="0" applyFont="1" applyFill="1" applyBorder="1" applyAlignment="1">
      <alignment horizontal="left"/>
    </xf>
    <xf numFmtId="0" fontId="20" fillId="8" borderId="9" xfId="0" applyFont="1" applyFill="1" applyBorder="1" applyAlignment="1">
      <alignment horizontal="left" vertical="center"/>
    </xf>
    <xf numFmtId="37" fontId="20" fillId="8" borderId="9" xfId="7" applyFont="1" applyFill="1" applyBorder="1" applyAlignment="1">
      <alignment horizontal="center"/>
    </xf>
    <xf numFmtId="0" fontId="20" fillId="8" borderId="9" xfId="0" applyFont="1" applyFill="1" applyBorder="1"/>
    <xf numFmtId="0" fontId="30" fillId="8" borderId="9" xfId="0" applyFont="1" applyFill="1" applyBorder="1"/>
    <xf numFmtId="37" fontId="20" fillId="7" borderId="24" xfId="7" applyFont="1" applyFill="1" applyBorder="1" applyAlignment="1" applyProtection="1">
      <alignment horizontal="left" vertical="center"/>
    </xf>
    <xf numFmtId="37" fontId="20" fillId="7" borderId="24" xfId="0" applyNumberFormat="1" applyFont="1" applyFill="1" applyBorder="1" applyAlignment="1" applyProtection="1">
      <alignment horizontal="left"/>
    </xf>
    <xf numFmtId="37" fontId="20" fillId="7" borderId="24" xfId="7" applyNumberFormat="1" applyFont="1" applyFill="1" applyBorder="1" applyAlignment="1" applyProtection="1">
      <alignment horizontal="center" vertical="center"/>
    </xf>
    <xf numFmtId="37" fontId="20" fillId="9" borderId="24" xfId="7" applyFont="1" applyFill="1" applyBorder="1" applyAlignment="1" applyProtection="1">
      <alignment horizontal="left" vertical="center"/>
    </xf>
    <xf numFmtId="37" fontId="20" fillId="9" borderId="24" xfId="0" applyNumberFormat="1" applyFont="1" applyFill="1" applyBorder="1" applyAlignment="1" applyProtection="1">
      <alignment horizontal="left"/>
    </xf>
    <xf numFmtId="37" fontId="20" fillId="9" borderId="24" xfId="7" applyNumberFormat="1" applyFont="1" applyFill="1" applyBorder="1" applyAlignment="1" applyProtection="1">
      <alignment horizontal="center" vertical="center"/>
    </xf>
    <xf numFmtId="0" fontId="20" fillId="9" borderId="0" xfId="0" applyFont="1" applyFill="1" applyBorder="1" applyAlignment="1"/>
    <xf numFmtId="37" fontId="20" fillId="9" borderId="0" xfId="7" applyFont="1" applyFill="1" applyBorder="1" applyAlignment="1">
      <alignment horizontal="left"/>
    </xf>
    <xf numFmtId="37" fontId="20" fillId="10" borderId="0" xfId="7" applyFont="1" applyFill="1" applyBorder="1" applyAlignment="1">
      <alignment horizontal="left" vertical="center"/>
    </xf>
    <xf numFmtId="0" fontId="20" fillId="10" borderId="0" xfId="0" applyFont="1" applyFill="1" applyBorder="1" applyAlignment="1">
      <alignment horizontal="left" vertical="center"/>
    </xf>
    <xf numFmtId="37" fontId="20" fillId="10" borderId="0" xfId="7" applyNumberFormat="1" applyFont="1" applyFill="1" applyBorder="1" applyAlignment="1" applyProtection="1">
      <alignment horizontal="center" vertical="center"/>
    </xf>
    <xf numFmtId="0" fontId="20" fillId="10" borderId="0" xfId="0" applyFont="1" applyFill="1" applyBorder="1" applyAlignment="1"/>
    <xf numFmtId="0" fontId="20" fillId="10" borderId="0" xfId="0" applyFont="1" applyFill="1" applyBorder="1"/>
    <xf numFmtId="0" fontId="30" fillId="10" borderId="0" xfId="0" applyFont="1" applyFill="1" applyBorder="1"/>
    <xf numFmtId="0" fontId="20" fillId="11" borderId="0" xfId="0" applyFont="1" applyFill="1" applyBorder="1" applyAlignment="1">
      <alignment horizontal="left"/>
    </xf>
    <xf numFmtId="0" fontId="20" fillId="11" borderId="0" xfId="0" applyFont="1" applyFill="1" applyBorder="1" applyAlignment="1">
      <alignment horizontal="left" vertical="center"/>
    </xf>
    <xf numFmtId="37" fontId="20" fillId="11" borderId="0" xfId="7" applyFont="1" applyFill="1" applyBorder="1" applyAlignment="1">
      <alignment horizontal="center"/>
    </xf>
    <xf numFmtId="37" fontId="20" fillId="11" borderId="0" xfId="0" applyNumberFormat="1" applyFont="1" applyFill="1" applyBorder="1" applyAlignment="1" applyProtection="1">
      <alignment horizontal="left"/>
    </xf>
    <xf numFmtId="0" fontId="20" fillId="11" borderId="0" xfId="0" applyFont="1" applyFill="1" applyBorder="1"/>
    <xf numFmtId="0" fontId="30" fillId="11" borderId="0" xfId="0" applyFont="1" applyFill="1" applyBorder="1"/>
    <xf numFmtId="0" fontId="47" fillId="2" borderId="8" xfId="0" applyFont="1" applyFill="1" applyBorder="1" applyAlignment="1" applyProtection="1">
      <alignment vertical="center"/>
    </xf>
    <xf numFmtId="0" fontId="45" fillId="6" borderId="0" xfId="0" applyFont="1" applyFill="1" applyBorder="1" applyProtection="1"/>
    <xf numFmtId="0" fontId="6" fillId="6" borderId="0" xfId="0" applyFont="1" applyFill="1" applyBorder="1" applyProtection="1"/>
    <xf numFmtId="164" fontId="6" fillId="6" borderId="0" xfId="0" applyNumberFormat="1" applyFont="1" applyFill="1" applyBorder="1" applyProtection="1"/>
    <xf numFmtId="7" fontId="15" fillId="2" borderId="0" xfId="0" applyNumberFormat="1" applyFont="1" applyFill="1" applyBorder="1" applyProtection="1"/>
    <xf numFmtId="164" fontId="45" fillId="6" borderId="0" xfId="1" applyNumberFormat="1" applyFont="1" applyFill="1" applyBorder="1" applyProtection="1"/>
    <xf numFmtId="171" fontId="0" fillId="0" borderId="0" xfId="0" applyNumberFormat="1" applyProtection="1"/>
    <xf numFmtId="0" fontId="6" fillId="2" borderId="2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/>
    </xf>
    <xf numFmtId="37" fontId="24" fillId="0" borderId="0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</cellXfs>
  <cellStyles count="9">
    <cellStyle name="Comma" xfId="1" builtinId="3"/>
    <cellStyle name="Currency" xfId="2" builtinId="4"/>
    <cellStyle name="Item_Description" xfId="3"/>
    <cellStyle name="Normal" xfId="0" builtinId="0"/>
    <cellStyle name="Normal 18" xfId="4"/>
    <cellStyle name="Normal 2" xfId="5"/>
    <cellStyle name="Normal 5" xfId="6"/>
    <cellStyle name="Normal_~7309475" xfId="7"/>
    <cellStyle name="Percent" xfId="8" builtinId="5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95250</xdr:rowOff>
    </xdr:from>
    <xdr:to>
      <xdr:col>13</xdr:col>
      <xdr:colOff>209550</xdr:colOff>
      <xdr:row>30</xdr:row>
      <xdr:rowOff>144780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8100" y="295275"/>
          <a:ext cx="8096250" cy="54692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La hoja de cálculo que se está anexando es exclusiva para los vehículos </a:t>
          </a: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2014.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Cuenta únicamente con los precios y bonificaciones de los modelos </a:t>
          </a: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2014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ya publicados, por lo que no se puede cotizar vehículos que no tengan precio autorizado.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Se ha modificado el formato para una mejor lectura y se han protegido las celdas para no modificar las formulas. Las celdas en color son las únicas que pueden modificarse y a continuación se detallan: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Cliente.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Persona física o moral a la que se va a facturar la unidad.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# dealer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Número asignado por GMM (3 dígitos).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· Modelo vehículo.</a:t>
          </a:r>
          <a:r>
            <a:rPr lang="en-US" sz="1000" b="0" i="0" strike="noStrike">
              <a:solidFill>
                <a:srgbClr val="FF0000"/>
              </a:solidFill>
              <a:latin typeface="Arial"/>
              <a:cs typeface="Arial"/>
            </a:rPr>
            <a:t>- Seleccione la unidad que desee cotizar.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Cantidad.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Número de unidades cotizadas.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Costo distribuidor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Es el costo indicado en la lista de precios del distribuidor.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Bonificación.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Por “default” se asigna el % mínimo de bonificación publicado, en caso de recibir autorización de Flotillas para utilizar otra bonificación, se puede capturar en este campo.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Otros gastos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.-En este campo se pueden incluir gastos adicionales en caso de que las unidades lo requieran.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Utilidad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La utilidad que se indica es sólo para fines de cálculo,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y esta configurado para un cliente con categoría A. Para realizar el cálculo de un cliente AA ó AAA es necesario actualizar manualmente los campos de Bonificación y de utilidad con base en la tabla que a continuación enlistamos: 	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	Chevrolet			Buick - GMC			Cadillac</a:t>
          </a:r>
        </a:p>
        <a:p>
          <a:pPr algn="l" rtl="0">
            <a:lnSpc>
              <a:spcPts val="1100"/>
            </a:lnSpc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Cualquier duda o aclaración sobre el uso de esta Hoja de Cálculo, favor de comunicarse con Administración de Ventas al (55) 5901-3602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333375</xdr:colOff>
      <xdr:row>22</xdr:row>
      <xdr:rowOff>9525</xdr:rowOff>
    </xdr:from>
    <xdr:to>
      <xdr:col>4</xdr:col>
      <xdr:colOff>66675</xdr:colOff>
      <xdr:row>26</xdr:row>
      <xdr:rowOff>142875</xdr:rowOff>
    </xdr:to>
    <xdr:pic>
      <xdr:nvPicPr>
        <xdr:cNvPr id="9208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333875"/>
          <a:ext cx="2171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22</xdr:row>
      <xdr:rowOff>19050</xdr:rowOff>
    </xdr:from>
    <xdr:to>
      <xdr:col>8</xdr:col>
      <xdr:colOff>304800</xdr:colOff>
      <xdr:row>26</xdr:row>
      <xdr:rowOff>114300</xdr:rowOff>
    </xdr:to>
    <xdr:pic>
      <xdr:nvPicPr>
        <xdr:cNvPr id="92085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4343400"/>
          <a:ext cx="2105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22</xdr:row>
      <xdr:rowOff>38100</xdr:rowOff>
    </xdr:from>
    <xdr:to>
      <xdr:col>12</xdr:col>
      <xdr:colOff>504825</xdr:colOff>
      <xdr:row>26</xdr:row>
      <xdr:rowOff>123825</xdr:rowOff>
    </xdr:to>
    <xdr:pic>
      <xdr:nvPicPr>
        <xdr:cNvPr id="92086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4362450"/>
          <a:ext cx="2124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609600</xdr:colOff>
      <xdr:row>2</xdr:row>
      <xdr:rowOff>257175</xdr:rowOff>
    </xdr:to>
    <xdr:pic>
      <xdr:nvPicPr>
        <xdr:cNvPr id="906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7524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28575</xdr:rowOff>
        </xdr:from>
        <xdr:to>
          <xdr:col>6</xdr:col>
          <xdr:colOff>857250</xdr:colOff>
          <xdr:row>8</xdr:row>
          <xdr:rowOff>0</xdr:rowOff>
        </xdr:to>
        <xdr:sp macro="" textlink="">
          <xdr:nvSpPr>
            <xdr:cNvPr id="12298" name="ComboBox1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2"/>
  <sheetViews>
    <sheetView tabSelected="1" workbookViewId="0"/>
  </sheetViews>
  <sheetFormatPr defaultRowHeight="12.75"/>
  <cols>
    <col min="1" max="16384" width="9.140625" style="133"/>
  </cols>
  <sheetData>
    <row r="1" spans="1:14" ht="15.75">
      <c r="A1" s="132" t="s">
        <v>93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4" spans="1:14" ht="15.75">
      <c r="A4" s="134"/>
    </row>
    <row r="5" spans="1:14" ht="15.75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ht="15.75">
      <c r="A6" s="135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 ht="15.75">
      <c r="A7" s="134"/>
    </row>
    <row r="8" spans="1:14" ht="15.75">
      <c r="A8" s="134"/>
    </row>
    <row r="9" spans="1:14" ht="15.75">
      <c r="A9" s="134"/>
    </row>
    <row r="10" spans="1:14" ht="15.75">
      <c r="A10" s="137"/>
    </row>
    <row r="11" spans="1:14" ht="15.75">
      <c r="A11" s="137"/>
    </row>
    <row r="12" spans="1:14" ht="15.75">
      <c r="A12" s="137"/>
    </row>
    <row r="13" spans="1:14" ht="15.75">
      <c r="A13" s="138"/>
    </row>
    <row r="14" spans="1:14" ht="15.75">
      <c r="A14" s="137"/>
    </row>
    <row r="15" spans="1:14" ht="15.75">
      <c r="A15" s="137"/>
    </row>
    <row r="16" spans="1:14" ht="15.75">
      <c r="A16" s="137"/>
    </row>
    <row r="17" spans="1:1" ht="15.75">
      <c r="A17" s="137"/>
    </row>
    <row r="18" spans="1:1" ht="15.75">
      <c r="A18" s="137"/>
    </row>
    <row r="19" spans="1:1" ht="15.75">
      <c r="A19" s="137"/>
    </row>
    <row r="20" spans="1:1" ht="15.75">
      <c r="A20" s="134"/>
    </row>
    <row r="21" spans="1:1" ht="15.75">
      <c r="A21" s="134"/>
    </row>
    <row r="22" spans="1:1" ht="15.75">
      <c r="A22" s="134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47"/>
  <sheetViews>
    <sheetView topLeftCell="A79" zoomScale="115" zoomScaleNormal="115" workbookViewId="0">
      <selection activeCell="A86" sqref="A86"/>
    </sheetView>
  </sheetViews>
  <sheetFormatPr defaultRowHeight="12.75"/>
  <cols>
    <col min="1" max="1" width="10.85546875" style="164" customWidth="1"/>
    <col min="2" max="2" width="29.42578125" style="164" customWidth="1"/>
    <col min="3" max="3" width="3.85546875" style="164" customWidth="1"/>
    <col min="4" max="4" width="30.140625" style="165" customWidth="1"/>
    <col min="5" max="5" width="29.42578125" style="47" customWidth="1"/>
    <col min="6" max="16384" width="9.140625" style="164"/>
  </cols>
  <sheetData>
    <row r="1" spans="1:5" s="205" customFormat="1">
      <c r="A1" s="200" t="s">
        <v>513</v>
      </c>
      <c r="B1" s="201" t="s">
        <v>458</v>
      </c>
      <c r="C1" s="202" t="s">
        <v>358</v>
      </c>
      <c r="D1" s="203" t="s">
        <v>586</v>
      </c>
      <c r="E1" s="204"/>
    </row>
    <row r="2" spans="1:5" s="205" customFormat="1">
      <c r="A2" s="200" t="s">
        <v>514</v>
      </c>
      <c r="B2" s="201" t="s">
        <v>458</v>
      </c>
      <c r="C2" s="202" t="s">
        <v>63</v>
      </c>
      <c r="D2" s="203" t="s">
        <v>587</v>
      </c>
      <c r="E2" s="204"/>
    </row>
    <row r="3" spans="1:5" s="213" customFormat="1">
      <c r="A3" s="208" t="s">
        <v>476</v>
      </c>
      <c r="B3" s="209" t="s">
        <v>479</v>
      </c>
      <c r="C3" s="210" t="s">
        <v>358</v>
      </c>
      <c r="D3" s="211" t="s">
        <v>588</v>
      </c>
      <c r="E3" s="212"/>
    </row>
    <row r="4" spans="1:5" s="213" customFormat="1">
      <c r="A4" s="208" t="s">
        <v>477</v>
      </c>
      <c r="B4" s="209" t="s">
        <v>479</v>
      </c>
      <c r="C4" s="210" t="s">
        <v>63</v>
      </c>
      <c r="D4" s="211" t="s">
        <v>589</v>
      </c>
      <c r="E4" s="212"/>
    </row>
    <row r="5" spans="1:5" s="213" customFormat="1">
      <c r="A5" s="208" t="s">
        <v>478</v>
      </c>
      <c r="B5" s="209" t="s">
        <v>479</v>
      </c>
      <c r="C5" s="210" t="s">
        <v>353</v>
      </c>
      <c r="D5" s="211" t="s">
        <v>590</v>
      </c>
      <c r="E5" s="212"/>
    </row>
    <row r="6" spans="1:5" s="213" customFormat="1">
      <c r="A6" s="208" t="s">
        <v>717</v>
      </c>
      <c r="B6" s="209" t="s">
        <v>479</v>
      </c>
      <c r="C6" s="210" t="s">
        <v>357</v>
      </c>
      <c r="D6" s="211" t="s">
        <v>719</v>
      </c>
      <c r="E6" s="212"/>
    </row>
    <row r="7" spans="1:5" s="213" customFormat="1">
      <c r="A7" s="208" t="s">
        <v>718</v>
      </c>
      <c r="B7" s="209" t="s">
        <v>479</v>
      </c>
      <c r="C7" s="210" t="s">
        <v>359</v>
      </c>
      <c r="D7" s="211" t="s">
        <v>720</v>
      </c>
      <c r="E7" s="212"/>
    </row>
    <row r="8" spans="1:5" s="213" customFormat="1">
      <c r="A8" s="208" t="s">
        <v>574</v>
      </c>
      <c r="B8" s="209" t="s">
        <v>479</v>
      </c>
      <c r="C8" s="210" t="s">
        <v>383</v>
      </c>
      <c r="D8" s="211" t="s">
        <v>480</v>
      </c>
      <c r="E8" s="212"/>
    </row>
    <row r="9" spans="1:5" s="213" customFormat="1">
      <c r="A9" s="208" t="s">
        <v>625</v>
      </c>
      <c r="B9" s="209" t="s">
        <v>479</v>
      </c>
      <c r="C9" s="210" t="s">
        <v>384</v>
      </c>
      <c r="D9" s="211" t="s">
        <v>626</v>
      </c>
      <c r="E9" s="212"/>
    </row>
    <row r="10" spans="1:5" s="205" customFormat="1">
      <c r="A10" s="206" t="s">
        <v>506</v>
      </c>
      <c r="B10" s="201" t="s">
        <v>381</v>
      </c>
      <c r="C10" s="202" t="s">
        <v>358</v>
      </c>
      <c r="D10" s="203" t="s">
        <v>596</v>
      </c>
      <c r="E10" s="204"/>
    </row>
    <row r="11" spans="1:5" s="205" customFormat="1">
      <c r="A11" s="206" t="s">
        <v>537</v>
      </c>
      <c r="B11" s="201" t="s">
        <v>381</v>
      </c>
      <c r="C11" s="202" t="s">
        <v>382</v>
      </c>
      <c r="D11" s="203" t="s">
        <v>595</v>
      </c>
      <c r="E11" s="204"/>
    </row>
    <row r="12" spans="1:5" s="205" customFormat="1">
      <c r="A12" s="206" t="s">
        <v>507</v>
      </c>
      <c r="B12" s="201" t="s">
        <v>381</v>
      </c>
      <c r="C12" s="202" t="s">
        <v>63</v>
      </c>
      <c r="D12" s="203" t="s">
        <v>597</v>
      </c>
      <c r="E12" s="204"/>
    </row>
    <row r="13" spans="1:5" s="205" customFormat="1">
      <c r="A13" s="206" t="s">
        <v>544</v>
      </c>
      <c r="B13" s="201" t="s">
        <v>381</v>
      </c>
      <c r="C13" s="202" t="s">
        <v>360</v>
      </c>
      <c r="D13" s="203" t="s">
        <v>714</v>
      </c>
      <c r="E13" s="204"/>
    </row>
    <row r="14" spans="1:5" s="205" customFormat="1">
      <c r="A14" s="206" t="s">
        <v>545</v>
      </c>
      <c r="B14" s="201" t="s">
        <v>381</v>
      </c>
      <c r="C14" s="202" t="s">
        <v>385</v>
      </c>
      <c r="D14" s="203" t="s">
        <v>713</v>
      </c>
      <c r="E14" s="204"/>
    </row>
    <row r="15" spans="1:5" s="205" customFormat="1">
      <c r="A15" s="206" t="s">
        <v>511</v>
      </c>
      <c r="B15" s="201" t="s">
        <v>381</v>
      </c>
      <c r="C15" s="202" t="s">
        <v>353</v>
      </c>
      <c r="D15" s="203" t="s">
        <v>598</v>
      </c>
      <c r="E15" s="204"/>
    </row>
    <row r="16" spans="1:5" s="205" customFormat="1">
      <c r="A16" s="200" t="s">
        <v>508</v>
      </c>
      <c r="B16" s="201" t="s">
        <v>381</v>
      </c>
      <c r="C16" s="202" t="s">
        <v>383</v>
      </c>
      <c r="D16" s="203" t="s">
        <v>600</v>
      </c>
      <c r="E16" s="204"/>
    </row>
    <row r="17" spans="1:5" s="219" customFormat="1">
      <c r="A17" s="214" t="s">
        <v>512</v>
      </c>
      <c r="B17" s="215" t="s">
        <v>381</v>
      </c>
      <c r="C17" s="216" t="s">
        <v>384</v>
      </c>
      <c r="D17" s="217" t="s">
        <v>599</v>
      </c>
      <c r="E17" s="218"/>
    </row>
    <row r="18" spans="1:5" s="213" customFormat="1">
      <c r="A18" s="224" t="s">
        <v>510</v>
      </c>
      <c r="B18" s="209" t="s">
        <v>509</v>
      </c>
      <c r="C18" s="210" t="s">
        <v>358</v>
      </c>
      <c r="D18" s="225" t="s">
        <v>601</v>
      </c>
      <c r="E18" s="212"/>
    </row>
    <row r="19" spans="1:5" s="213" customFormat="1">
      <c r="A19" s="224" t="s">
        <v>541</v>
      </c>
      <c r="B19" s="209" t="s">
        <v>509</v>
      </c>
      <c r="C19" s="210" t="s">
        <v>383</v>
      </c>
      <c r="D19" s="225" t="s">
        <v>602</v>
      </c>
      <c r="E19" s="212"/>
    </row>
    <row r="20" spans="1:5" s="213" customFormat="1">
      <c r="A20" s="224" t="s">
        <v>542</v>
      </c>
      <c r="B20" s="209" t="s">
        <v>509</v>
      </c>
      <c r="C20" s="210" t="s">
        <v>384</v>
      </c>
      <c r="D20" s="225" t="s">
        <v>603</v>
      </c>
      <c r="E20" s="212"/>
    </row>
    <row r="21" spans="1:5" s="230" customFormat="1">
      <c r="A21" s="226" t="s">
        <v>543</v>
      </c>
      <c r="B21" s="227" t="s">
        <v>509</v>
      </c>
      <c r="C21" s="228" t="s">
        <v>385</v>
      </c>
      <c r="D21" s="225" t="s">
        <v>604</v>
      </c>
      <c r="E21" s="229"/>
    </row>
    <row r="22" spans="1:5" s="230" customFormat="1">
      <c r="A22" s="226" t="s">
        <v>715</v>
      </c>
      <c r="B22" s="227" t="s">
        <v>509</v>
      </c>
      <c r="C22" s="228" t="s">
        <v>359</v>
      </c>
      <c r="D22" s="225" t="s">
        <v>716</v>
      </c>
      <c r="E22" s="229"/>
    </row>
    <row r="23" spans="1:5">
      <c r="A23" s="44" t="s">
        <v>457</v>
      </c>
      <c r="B23" s="185" t="s">
        <v>393</v>
      </c>
      <c r="C23" s="189" t="s">
        <v>382</v>
      </c>
      <c r="D23" s="190" t="s">
        <v>637</v>
      </c>
    </row>
    <row r="24" spans="1:5">
      <c r="A24" s="44" t="s">
        <v>395</v>
      </c>
      <c r="B24" s="185" t="s">
        <v>393</v>
      </c>
      <c r="C24" s="189" t="s">
        <v>358</v>
      </c>
      <c r="D24" s="190" t="s">
        <v>638</v>
      </c>
    </row>
    <row r="25" spans="1:5">
      <c r="A25" s="44" t="s">
        <v>396</v>
      </c>
      <c r="B25" s="185" t="s">
        <v>393</v>
      </c>
      <c r="C25" s="189" t="s">
        <v>353</v>
      </c>
      <c r="D25" s="190" t="s">
        <v>644</v>
      </c>
    </row>
    <row r="26" spans="1:5">
      <c r="A26" s="44" t="s">
        <v>397</v>
      </c>
      <c r="B26" s="185" t="s">
        <v>393</v>
      </c>
      <c r="C26" s="189" t="s">
        <v>385</v>
      </c>
      <c r="D26" s="190" t="s">
        <v>686</v>
      </c>
    </row>
    <row r="27" spans="1:5">
      <c r="A27" s="44" t="s">
        <v>685</v>
      </c>
      <c r="B27" s="185" t="s">
        <v>393</v>
      </c>
      <c r="C27" s="189" t="s">
        <v>357</v>
      </c>
      <c r="D27" s="190" t="s">
        <v>687</v>
      </c>
    </row>
    <row r="28" spans="1:5">
      <c r="A28" s="44" t="s">
        <v>665</v>
      </c>
      <c r="B28" s="185" t="s">
        <v>394</v>
      </c>
      <c r="C28" s="189" t="s">
        <v>401</v>
      </c>
      <c r="D28" s="190" t="s">
        <v>667</v>
      </c>
    </row>
    <row r="29" spans="1:5">
      <c r="A29" s="44" t="s">
        <v>555</v>
      </c>
      <c r="B29" s="185" t="s">
        <v>394</v>
      </c>
      <c r="C29" s="189" t="s">
        <v>353</v>
      </c>
      <c r="D29" s="190" t="s">
        <v>668</v>
      </c>
    </row>
    <row r="30" spans="1:5">
      <c r="A30" s="44" t="s">
        <v>666</v>
      </c>
      <c r="B30" s="185" t="s">
        <v>394</v>
      </c>
      <c r="C30" s="189" t="s">
        <v>655</v>
      </c>
      <c r="D30" s="190" t="s">
        <v>669</v>
      </c>
    </row>
    <row r="31" spans="1:5">
      <c r="A31" s="44" t="s">
        <v>565</v>
      </c>
      <c r="B31" s="185" t="s">
        <v>394</v>
      </c>
      <c r="C31" s="189" t="s">
        <v>357</v>
      </c>
      <c r="D31" s="190" t="s">
        <v>670</v>
      </c>
    </row>
    <row r="32" spans="1:5" s="244" customFormat="1">
      <c r="A32" s="239" t="s">
        <v>489</v>
      </c>
      <c r="B32" s="240" t="s">
        <v>495</v>
      </c>
      <c r="C32" s="241" t="s">
        <v>358</v>
      </c>
      <c r="D32" s="242" t="s">
        <v>627</v>
      </c>
      <c r="E32" s="243"/>
    </row>
    <row r="33" spans="1:5" s="244" customFormat="1">
      <c r="A33" s="239" t="s">
        <v>490</v>
      </c>
      <c r="B33" s="240" t="s">
        <v>495</v>
      </c>
      <c r="C33" s="241" t="s">
        <v>63</v>
      </c>
      <c r="D33" s="242" t="s">
        <v>628</v>
      </c>
      <c r="E33" s="243"/>
    </row>
    <row r="34" spans="1:5" s="244" customFormat="1">
      <c r="A34" s="239" t="s">
        <v>491</v>
      </c>
      <c r="B34" s="240" t="s">
        <v>495</v>
      </c>
      <c r="C34" s="241" t="s">
        <v>353</v>
      </c>
      <c r="D34" s="242" t="s">
        <v>629</v>
      </c>
      <c r="E34" s="243"/>
    </row>
    <row r="35" spans="1:5" s="244" customFormat="1">
      <c r="A35" s="239" t="s">
        <v>534</v>
      </c>
      <c r="B35" s="240" t="s">
        <v>535</v>
      </c>
      <c r="C35" s="241" t="s">
        <v>384</v>
      </c>
      <c r="D35" s="242" t="s">
        <v>536</v>
      </c>
      <c r="E35" s="243"/>
    </row>
    <row r="36" spans="1:5" s="244" customFormat="1">
      <c r="A36" s="239" t="s">
        <v>515</v>
      </c>
      <c r="B36" s="240" t="s">
        <v>516</v>
      </c>
      <c r="C36" s="241" t="s">
        <v>383</v>
      </c>
      <c r="D36" s="242" t="s">
        <v>630</v>
      </c>
      <c r="E36" s="243"/>
    </row>
    <row r="37" spans="1:5">
      <c r="A37" s="184" t="s">
        <v>499</v>
      </c>
      <c r="B37" s="185" t="s">
        <v>398</v>
      </c>
      <c r="C37" s="186" t="s">
        <v>358</v>
      </c>
      <c r="D37" s="187" t="s">
        <v>502</v>
      </c>
    </row>
    <row r="38" spans="1:5">
      <c r="A38" s="184" t="s">
        <v>500</v>
      </c>
      <c r="B38" s="185" t="s">
        <v>398</v>
      </c>
      <c r="C38" s="186" t="s">
        <v>63</v>
      </c>
      <c r="D38" s="187" t="s">
        <v>503</v>
      </c>
    </row>
    <row r="39" spans="1:5">
      <c r="A39" s="184" t="s">
        <v>501</v>
      </c>
      <c r="B39" s="185" t="s">
        <v>398</v>
      </c>
      <c r="C39" s="186" t="s">
        <v>353</v>
      </c>
      <c r="D39" s="187" t="s">
        <v>504</v>
      </c>
    </row>
    <row r="40" spans="1:5">
      <c r="A40" s="184" t="s">
        <v>550</v>
      </c>
      <c r="B40" s="185" t="s">
        <v>399</v>
      </c>
      <c r="C40" s="186" t="s">
        <v>553</v>
      </c>
      <c r="D40" s="187" t="s">
        <v>554</v>
      </c>
    </row>
    <row r="41" spans="1:5">
      <c r="A41" s="184" t="s">
        <v>552</v>
      </c>
      <c r="B41" s="185" t="s">
        <v>399</v>
      </c>
      <c r="C41" s="186" t="s">
        <v>551</v>
      </c>
      <c r="D41" s="187" t="s">
        <v>691</v>
      </c>
    </row>
    <row r="42" spans="1:5">
      <c r="A42" s="184" t="s">
        <v>688</v>
      </c>
      <c r="B42" s="185" t="s">
        <v>399</v>
      </c>
      <c r="C42" s="186" t="s">
        <v>689</v>
      </c>
      <c r="D42" s="187" t="s">
        <v>692</v>
      </c>
    </row>
    <row r="43" spans="1:5">
      <c r="A43" s="184" t="s">
        <v>661</v>
      </c>
      <c r="B43" s="192" t="s">
        <v>415</v>
      </c>
      <c r="C43" s="193" t="s">
        <v>383</v>
      </c>
      <c r="D43" s="44" t="s">
        <v>682</v>
      </c>
    </row>
    <row r="44" spans="1:5">
      <c r="A44" s="184" t="s">
        <v>662</v>
      </c>
      <c r="B44" s="192" t="s">
        <v>415</v>
      </c>
      <c r="C44" s="193" t="s">
        <v>384</v>
      </c>
      <c r="D44" s="44" t="s">
        <v>683</v>
      </c>
    </row>
    <row r="45" spans="1:5">
      <c r="A45" s="184" t="s">
        <v>663</v>
      </c>
      <c r="B45" s="192" t="s">
        <v>415</v>
      </c>
      <c r="C45" s="193" t="s">
        <v>357</v>
      </c>
      <c r="D45" s="44" t="s">
        <v>684</v>
      </c>
    </row>
    <row r="46" spans="1:5" s="205" customFormat="1">
      <c r="A46" s="231" t="s">
        <v>708</v>
      </c>
      <c r="B46" s="232" t="s">
        <v>709</v>
      </c>
      <c r="C46" s="233" t="s">
        <v>360</v>
      </c>
      <c r="D46" s="205" t="s">
        <v>660</v>
      </c>
      <c r="E46" s="204"/>
    </row>
    <row r="47" spans="1:5" s="205" customFormat="1">
      <c r="A47" s="231" t="s">
        <v>650</v>
      </c>
      <c r="B47" s="232" t="s">
        <v>659</v>
      </c>
      <c r="C47" s="233" t="s">
        <v>651</v>
      </c>
      <c r="D47" s="205" t="s">
        <v>660</v>
      </c>
      <c r="E47" s="204"/>
    </row>
    <row r="48" spans="1:5" s="205" customFormat="1">
      <c r="A48" s="231" t="s">
        <v>585</v>
      </c>
      <c r="B48" s="232" t="s">
        <v>416</v>
      </c>
      <c r="C48" s="233" t="s">
        <v>358</v>
      </c>
      <c r="D48" s="207" t="s">
        <v>591</v>
      </c>
      <c r="E48" s="204"/>
    </row>
    <row r="49" spans="1:5" s="205" customFormat="1">
      <c r="A49" s="231" t="s">
        <v>576</v>
      </c>
      <c r="B49" s="232" t="s">
        <v>492</v>
      </c>
      <c r="C49" s="233" t="s">
        <v>384</v>
      </c>
      <c r="D49" s="207" t="s">
        <v>605</v>
      </c>
      <c r="E49" s="204"/>
    </row>
    <row r="50" spans="1:5" s="205" customFormat="1">
      <c r="A50" s="231" t="s">
        <v>577</v>
      </c>
      <c r="B50" s="232" t="s">
        <v>493</v>
      </c>
      <c r="C50" s="233" t="s">
        <v>385</v>
      </c>
      <c r="D50" s="207" t="s">
        <v>606</v>
      </c>
      <c r="E50" s="204"/>
    </row>
    <row r="51" spans="1:5">
      <c r="A51" s="191" t="s">
        <v>652</v>
      </c>
      <c r="B51" s="192" t="s">
        <v>654</v>
      </c>
      <c r="C51" s="193" t="s">
        <v>655</v>
      </c>
      <c r="D51" s="164" t="s">
        <v>657</v>
      </c>
    </row>
    <row r="52" spans="1:5">
      <c r="A52" s="191" t="s">
        <v>653</v>
      </c>
      <c r="B52" s="192" t="s">
        <v>656</v>
      </c>
      <c r="C52" s="193" t="s">
        <v>417</v>
      </c>
      <c r="D52" s="164" t="s">
        <v>658</v>
      </c>
    </row>
    <row r="53" spans="1:5" s="223" customFormat="1">
      <c r="A53" s="234" t="s">
        <v>578</v>
      </c>
      <c r="B53" s="235" t="s">
        <v>418</v>
      </c>
      <c r="C53" s="236" t="s">
        <v>63</v>
      </c>
      <c r="D53" s="237" t="s">
        <v>607</v>
      </c>
      <c r="E53" s="222"/>
    </row>
    <row r="54" spans="1:5" s="223" customFormat="1">
      <c r="A54" s="234" t="s">
        <v>579</v>
      </c>
      <c r="B54" s="235" t="s">
        <v>418</v>
      </c>
      <c r="C54" s="236" t="s">
        <v>353</v>
      </c>
      <c r="D54" s="237" t="s">
        <v>608</v>
      </c>
      <c r="E54" s="222"/>
    </row>
    <row r="55" spans="1:5" s="223" customFormat="1">
      <c r="A55" s="234" t="s">
        <v>695</v>
      </c>
      <c r="B55" s="235" t="s">
        <v>696</v>
      </c>
      <c r="C55" s="236" t="s">
        <v>383</v>
      </c>
      <c r="D55" s="237" t="s">
        <v>697</v>
      </c>
      <c r="E55" s="222"/>
    </row>
    <row r="56" spans="1:5" s="223" customFormat="1">
      <c r="A56" s="234" t="s">
        <v>705</v>
      </c>
      <c r="B56" s="235" t="s">
        <v>696</v>
      </c>
      <c r="C56" s="236" t="s">
        <v>357</v>
      </c>
      <c r="D56" s="237" t="s">
        <v>706</v>
      </c>
      <c r="E56" s="222"/>
    </row>
    <row r="57" spans="1:5">
      <c r="A57" s="191" t="s">
        <v>420</v>
      </c>
      <c r="B57" s="192" t="s">
        <v>419</v>
      </c>
      <c r="C57" s="193" t="s">
        <v>63</v>
      </c>
      <c r="D57" s="187" t="s">
        <v>422</v>
      </c>
    </row>
    <row r="58" spans="1:5">
      <c r="A58" s="191" t="s">
        <v>421</v>
      </c>
      <c r="B58" s="192" t="s">
        <v>419</v>
      </c>
      <c r="C58" s="193" t="s">
        <v>353</v>
      </c>
      <c r="D58" s="187" t="s">
        <v>423</v>
      </c>
    </row>
    <row r="59" spans="1:5" s="223" customFormat="1">
      <c r="A59" s="238" t="s">
        <v>386</v>
      </c>
      <c r="B59" s="220" t="s">
        <v>392</v>
      </c>
      <c r="C59" s="221" t="s">
        <v>358</v>
      </c>
      <c r="D59" s="237" t="s">
        <v>592</v>
      </c>
      <c r="E59" s="222"/>
    </row>
    <row r="60" spans="1:5" s="223" customFormat="1">
      <c r="A60" s="238" t="s">
        <v>387</v>
      </c>
      <c r="B60" s="220" t="s">
        <v>392</v>
      </c>
      <c r="C60" s="221" t="s">
        <v>63</v>
      </c>
      <c r="D60" s="237" t="s">
        <v>593</v>
      </c>
      <c r="E60" s="222"/>
    </row>
    <row r="61" spans="1:5" s="223" customFormat="1">
      <c r="A61" s="238" t="s">
        <v>388</v>
      </c>
      <c r="B61" s="220" t="s">
        <v>392</v>
      </c>
      <c r="C61" s="221" t="s">
        <v>383</v>
      </c>
      <c r="D61" s="237" t="s">
        <v>594</v>
      </c>
      <c r="E61" s="222"/>
    </row>
    <row r="62" spans="1:5">
      <c r="A62" s="188" t="s">
        <v>561</v>
      </c>
      <c r="B62" s="185" t="s">
        <v>564</v>
      </c>
      <c r="C62" s="189" t="s">
        <v>358</v>
      </c>
      <c r="D62" s="187" t="s">
        <v>633</v>
      </c>
    </row>
    <row r="63" spans="1:5">
      <c r="A63" s="188" t="s">
        <v>562</v>
      </c>
      <c r="B63" s="185" t="s">
        <v>564</v>
      </c>
      <c r="C63" s="189" t="s">
        <v>63</v>
      </c>
      <c r="D63" s="187" t="s">
        <v>635</v>
      </c>
    </row>
    <row r="64" spans="1:5">
      <c r="A64" s="188" t="s">
        <v>563</v>
      </c>
      <c r="B64" s="185" t="s">
        <v>564</v>
      </c>
      <c r="C64" s="189" t="s">
        <v>353</v>
      </c>
      <c r="D64" s="187" t="s">
        <v>634</v>
      </c>
    </row>
    <row r="65" spans="1:5">
      <c r="A65" s="188" t="s">
        <v>631</v>
      </c>
      <c r="B65" s="185" t="s">
        <v>632</v>
      </c>
      <c r="C65" s="189" t="s">
        <v>383</v>
      </c>
      <c r="D65" s="187" t="s">
        <v>636</v>
      </c>
    </row>
    <row r="66" spans="1:5" s="205" customFormat="1">
      <c r="A66" s="206" t="s">
        <v>449</v>
      </c>
      <c r="B66" s="201" t="s">
        <v>450</v>
      </c>
      <c r="C66" s="202" t="s">
        <v>63</v>
      </c>
      <c r="D66" s="207" t="s">
        <v>609</v>
      </c>
      <c r="E66" s="204"/>
    </row>
    <row r="67" spans="1:5">
      <c r="A67" s="188" t="s">
        <v>437</v>
      </c>
      <c r="B67" s="185" t="s">
        <v>435</v>
      </c>
      <c r="C67" s="189" t="s">
        <v>358</v>
      </c>
      <c r="D67" s="187" t="s">
        <v>610</v>
      </c>
    </row>
    <row r="68" spans="1:5">
      <c r="A68" s="188" t="s">
        <v>438</v>
      </c>
      <c r="B68" s="185" t="s">
        <v>435</v>
      </c>
      <c r="C68" s="189" t="s">
        <v>353</v>
      </c>
      <c r="D68" s="187" t="s">
        <v>611</v>
      </c>
    </row>
    <row r="69" spans="1:5">
      <c r="A69" s="188" t="s">
        <v>439</v>
      </c>
      <c r="B69" s="185" t="s">
        <v>435</v>
      </c>
      <c r="C69" s="189" t="s">
        <v>383</v>
      </c>
      <c r="D69" s="187" t="s">
        <v>612</v>
      </c>
    </row>
    <row r="70" spans="1:5">
      <c r="A70" s="188" t="s">
        <v>440</v>
      </c>
      <c r="B70" s="185" t="s">
        <v>436</v>
      </c>
      <c r="C70" s="189" t="s">
        <v>384</v>
      </c>
      <c r="D70" s="187" t="s">
        <v>613</v>
      </c>
    </row>
    <row r="71" spans="1:5">
      <c r="A71" s="188" t="s">
        <v>624</v>
      </c>
      <c r="B71" s="185" t="s">
        <v>494</v>
      </c>
      <c r="C71" s="189" t="s">
        <v>417</v>
      </c>
      <c r="D71" s="187" t="s">
        <v>517</v>
      </c>
    </row>
    <row r="72" spans="1:5">
      <c r="A72" s="188" t="s">
        <v>444</v>
      </c>
      <c r="B72" s="185" t="s">
        <v>441</v>
      </c>
      <c r="C72" s="189" t="s">
        <v>358</v>
      </c>
      <c r="D72" s="187" t="s">
        <v>614</v>
      </c>
    </row>
    <row r="73" spans="1:5">
      <c r="A73" s="188" t="s">
        <v>445</v>
      </c>
      <c r="B73" s="185" t="s">
        <v>441</v>
      </c>
      <c r="C73" s="189" t="s">
        <v>63</v>
      </c>
      <c r="D73" s="187" t="s">
        <v>615</v>
      </c>
    </row>
    <row r="74" spans="1:5">
      <c r="A74" s="188" t="s">
        <v>446</v>
      </c>
      <c r="B74" s="185" t="s">
        <v>441</v>
      </c>
      <c r="C74" s="189" t="s">
        <v>353</v>
      </c>
      <c r="D74" s="187" t="s">
        <v>616</v>
      </c>
    </row>
    <row r="75" spans="1:5">
      <c r="A75" s="188" t="s">
        <v>447</v>
      </c>
      <c r="B75" s="185" t="s">
        <v>442</v>
      </c>
      <c r="C75" s="189" t="s">
        <v>383</v>
      </c>
      <c r="D75" s="187" t="s">
        <v>617</v>
      </c>
    </row>
    <row r="76" spans="1:5">
      <c r="A76" s="188" t="s">
        <v>448</v>
      </c>
      <c r="B76" s="185" t="s">
        <v>443</v>
      </c>
      <c r="C76" s="189" t="s">
        <v>357</v>
      </c>
      <c r="D76" s="187" t="s">
        <v>518</v>
      </c>
    </row>
    <row r="77" spans="1:5">
      <c r="A77" s="188" t="s">
        <v>403</v>
      </c>
      <c r="B77" s="185" t="s">
        <v>400</v>
      </c>
      <c r="C77" s="189" t="s">
        <v>353</v>
      </c>
      <c r="D77" s="187" t="s">
        <v>519</v>
      </c>
    </row>
    <row r="78" spans="1:5">
      <c r="A78" s="188" t="s">
        <v>404</v>
      </c>
      <c r="B78" s="185" t="s">
        <v>400</v>
      </c>
      <c r="C78" s="189" t="s">
        <v>63</v>
      </c>
      <c r="D78" s="187" t="s">
        <v>408</v>
      </c>
    </row>
    <row r="79" spans="1:5">
      <c r="A79" s="188" t="s">
        <v>556</v>
      </c>
      <c r="B79" s="185" t="s">
        <v>557</v>
      </c>
      <c r="C79" s="189" t="s">
        <v>558</v>
      </c>
      <c r="D79" s="187" t="s">
        <v>559</v>
      </c>
    </row>
    <row r="80" spans="1:5">
      <c r="A80" s="188" t="s">
        <v>405</v>
      </c>
      <c r="B80" s="185" t="s">
        <v>413</v>
      </c>
      <c r="C80" s="189" t="s">
        <v>383</v>
      </c>
      <c r="D80" s="187" t="s">
        <v>409</v>
      </c>
    </row>
    <row r="81" spans="1:4">
      <c r="A81" s="188" t="s">
        <v>406</v>
      </c>
      <c r="B81" s="185" t="s">
        <v>413</v>
      </c>
      <c r="C81" s="189" t="s">
        <v>401</v>
      </c>
      <c r="D81" s="187" t="s">
        <v>410</v>
      </c>
    </row>
    <row r="82" spans="1:4">
      <c r="A82" s="188" t="s">
        <v>407</v>
      </c>
      <c r="B82" s="185" t="s">
        <v>414</v>
      </c>
      <c r="C82" s="189" t="s">
        <v>353</v>
      </c>
      <c r="D82" s="187" t="s">
        <v>402</v>
      </c>
    </row>
    <row r="83" spans="1:4">
      <c r="A83" s="188" t="s">
        <v>485</v>
      </c>
      <c r="B83" s="185" t="s">
        <v>484</v>
      </c>
      <c r="C83" s="189" t="s">
        <v>358</v>
      </c>
      <c r="D83" s="187" t="s">
        <v>481</v>
      </c>
    </row>
    <row r="84" spans="1:4">
      <c r="A84" s="188" t="s">
        <v>486</v>
      </c>
      <c r="B84" s="185" t="s">
        <v>484</v>
      </c>
      <c r="C84" s="189" t="s">
        <v>63</v>
      </c>
      <c r="D84" s="187" t="s">
        <v>482</v>
      </c>
    </row>
    <row r="85" spans="1:4">
      <c r="A85" s="188" t="s">
        <v>487</v>
      </c>
      <c r="B85" s="185" t="s">
        <v>484</v>
      </c>
      <c r="C85" s="189" t="s">
        <v>353</v>
      </c>
      <c r="D85" s="187" t="s">
        <v>483</v>
      </c>
    </row>
    <row r="86" spans="1:4">
      <c r="A86" s="188" t="s">
        <v>721</v>
      </c>
      <c r="B86" s="185" t="s">
        <v>484</v>
      </c>
      <c r="C86" s="189" t="s">
        <v>358</v>
      </c>
      <c r="D86" s="187" t="s">
        <v>481</v>
      </c>
    </row>
    <row r="87" spans="1:4">
      <c r="A87" s="44" t="s">
        <v>424</v>
      </c>
      <c r="B87" s="185" t="s">
        <v>425</v>
      </c>
      <c r="C87" s="189" t="s">
        <v>358</v>
      </c>
      <c r="D87" s="190" t="s">
        <v>474</v>
      </c>
    </row>
    <row r="88" spans="1:4">
      <c r="A88" s="44" t="s">
        <v>426</v>
      </c>
      <c r="B88" s="185" t="s">
        <v>425</v>
      </c>
      <c r="C88" s="189" t="s">
        <v>353</v>
      </c>
      <c r="D88" s="190" t="s">
        <v>475</v>
      </c>
    </row>
    <row r="89" spans="1:4">
      <c r="A89" s="184" t="s">
        <v>428</v>
      </c>
      <c r="B89" s="185" t="s">
        <v>427</v>
      </c>
      <c r="C89" s="186" t="s">
        <v>353</v>
      </c>
      <c r="D89" s="187" t="s">
        <v>429</v>
      </c>
    </row>
    <row r="90" spans="1:4">
      <c r="A90" s="184" t="s">
        <v>680</v>
      </c>
      <c r="B90" s="185" t="s">
        <v>466</v>
      </c>
      <c r="C90" s="186" t="s">
        <v>358</v>
      </c>
      <c r="D90" s="187" t="s">
        <v>681</v>
      </c>
    </row>
    <row r="91" spans="1:4">
      <c r="A91" s="191" t="s">
        <v>582</v>
      </c>
      <c r="B91" s="185" t="s">
        <v>430</v>
      </c>
      <c r="C91" s="186" t="s">
        <v>63</v>
      </c>
      <c r="D91" s="187" t="s">
        <v>618</v>
      </c>
    </row>
    <row r="92" spans="1:4">
      <c r="A92" s="191" t="s">
        <v>690</v>
      </c>
      <c r="B92" s="185" t="s">
        <v>693</v>
      </c>
      <c r="C92" s="186" t="s">
        <v>353</v>
      </c>
      <c r="D92" s="187" t="s">
        <v>694</v>
      </c>
    </row>
    <row r="93" spans="1:4">
      <c r="A93" s="184" t="s">
        <v>583</v>
      </c>
      <c r="B93" s="185" t="s">
        <v>584</v>
      </c>
      <c r="C93" s="186" t="s">
        <v>383</v>
      </c>
      <c r="D93" s="187" t="s">
        <v>619</v>
      </c>
    </row>
    <row r="94" spans="1:4">
      <c r="A94" s="184" t="s">
        <v>702</v>
      </c>
      <c r="B94" s="185" t="s">
        <v>704</v>
      </c>
      <c r="C94" s="186" t="s">
        <v>384</v>
      </c>
      <c r="D94" s="187" t="s">
        <v>703</v>
      </c>
    </row>
    <row r="95" spans="1:4">
      <c r="A95" s="184" t="s">
        <v>560</v>
      </c>
      <c r="B95" s="185" t="s">
        <v>505</v>
      </c>
      <c r="C95" s="186" t="s">
        <v>63</v>
      </c>
      <c r="D95" s="187" t="s">
        <v>645</v>
      </c>
    </row>
    <row r="96" spans="1:4">
      <c r="A96" s="184" t="s">
        <v>575</v>
      </c>
      <c r="B96" s="185" t="s">
        <v>505</v>
      </c>
      <c r="C96" s="186" t="s">
        <v>383</v>
      </c>
      <c r="D96" s="187" t="s">
        <v>646</v>
      </c>
    </row>
    <row r="97" spans="1:5">
      <c r="A97" s="44" t="s">
        <v>390</v>
      </c>
      <c r="B97" s="185" t="s">
        <v>389</v>
      </c>
      <c r="C97" s="189" t="s">
        <v>63</v>
      </c>
      <c r="D97" s="190" t="s">
        <v>620</v>
      </c>
    </row>
    <row r="98" spans="1:5">
      <c r="A98" s="44" t="s">
        <v>391</v>
      </c>
      <c r="B98" s="185" t="s">
        <v>389</v>
      </c>
      <c r="C98" s="189" t="s">
        <v>383</v>
      </c>
      <c r="D98" s="190" t="s">
        <v>621</v>
      </c>
    </row>
    <row r="99" spans="1:5">
      <c r="A99" s="44" t="s">
        <v>532</v>
      </c>
      <c r="B99" s="185" t="s">
        <v>533</v>
      </c>
      <c r="C99" s="189" t="s">
        <v>384</v>
      </c>
      <c r="D99" s="190" t="s">
        <v>622</v>
      </c>
    </row>
    <row r="100" spans="1:5">
      <c r="A100" s="44" t="s">
        <v>451</v>
      </c>
      <c r="B100" s="185" t="s">
        <v>452</v>
      </c>
      <c r="C100" s="189" t="s">
        <v>353</v>
      </c>
      <c r="D100" s="190" t="s">
        <v>623</v>
      </c>
    </row>
    <row r="101" spans="1:5">
      <c r="A101" s="44" t="s">
        <v>548</v>
      </c>
      <c r="B101" s="185" t="s">
        <v>452</v>
      </c>
      <c r="C101" s="189" t="s">
        <v>385</v>
      </c>
      <c r="D101" s="190" t="s">
        <v>549</v>
      </c>
    </row>
    <row r="102" spans="1:5">
      <c r="A102" s="44" t="s">
        <v>707</v>
      </c>
      <c r="B102" s="185" t="s">
        <v>570</v>
      </c>
      <c r="C102" s="189" t="s">
        <v>63</v>
      </c>
      <c r="D102" s="190" t="s">
        <v>712</v>
      </c>
    </row>
    <row r="103" spans="1:5">
      <c r="A103" s="44" t="s">
        <v>571</v>
      </c>
      <c r="B103" s="185" t="s">
        <v>570</v>
      </c>
      <c r="C103" s="189" t="s">
        <v>353</v>
      </c>
      <c r="D103" s="190" t="s">
        <v>572</v>
      </c>
    </row>
    <row r="104" spans="1:5">
      <c r="A104" s="44" t="s">
        <v>566</v>
      </c>
      <c r="B104" s="185" t="s">
        <v>567</v>
      </c>
      <c r="C104" s="189" t="s">
        <v>353</v>
      </c>
      <c r="D104" s="190" t="s">
        <v>568</v>
      </c>
    </row>
    <row r="105" spans="1:5">
      <c r="A105" s="44" t="s">
        <v>467</v>
      </c>
      <c r="B105" s="185" t="s">
        <v>468</v>
      </c>
      <c r="C105" s="189" t="s">
        <v>353</v>
      </c>
      <c r="D105" s="190" t="s">
        <v>573</v>
      </c>
    </row>
    <row r="106" spans="1:5">
      <c r="A106" s="44" t="s">
        <v>498</v>
      </c>
      <c r="B106" s="185" t="s">
        <v>459</v>
      </c>
      <c r="C106" s="189" t="s">
        <v>353</v>
      </c>
      <c r="D106" s="190" t="s">
        <v>460</v>
      </c>
    </row>
    <row r="107" spans="1:5">
      <c r="A107" s="44" t="s">
        <v>647</v>
      </c>
      <c r="B107" s="185" t="s">
        <v>648</v>
      </c>
      <c r="C107" s="189" t="s">
        <v>401</v>
      </c>
      <c r="D107" s="190" t="s">
        <v>649</v>
      </c>
    </row>
    <row r="108" spans="1:5" s="250" customFormat="1">
      <c r="A108" s="245" t="s">
        <v>674</v>
      </c>
      <c r="B108" s="246" t="s">
        <v>569</v>
      </c>
      <c r="C108" s="247" t="s">
        <v>358</v>
      </c>
      <c r="D108" s="248" t="s">
        <v>677</v>
      </c>
      <c r="E108" s="249"/>
    </row>
    <row r="109" spans="1:5" s="250" customFormat="1">
      <c r="A109" s="245" t="s">
        <v>675</v>
      </c>
      <c r="B109" s="246" t="s">
        <v>569</v>
      </c>
      <c r="C109" s="247" t="s">
        <v>353</v>
      </c>
      <c r="D109" s="248" t="s">
        <v>678</v>
      </c>
      <c r="E109" s="249"/>
    </row>
    <row r="110" spans="1:5" s="250" customFormat="1">
      <c r="A110" s="245" t="s">
        <v>676</v>
      </c>
      <c r="B110" s="246" t="s">
        <v>569</v>
      </c>
      <c r="C110" s="247" t="s">
        <v>383</v>
      </c>
      <c r="D110" s="248" t="s">
        <v>679</v>
      </c>
      <c r="E110" s="249"/>
    </row>
    <row r="111" spans="1:5">
      <c r="A111" s="44" t="s">
        <v>538</v>
      </c>
      <c r="B111" s="185" t="s">
        <v>431</v>
      </c>
      <c r="C111" s="189" t="s">
        <v>358</v>
      </c>
      <c r="D111" s="185" t="s">
        <v>540</v>
      </c>
    </row>
    <row r="112" spans="1:5">
      <c r="A112" s="44" t="s">
        <v>539</v>
      </c>
      <c r="B112" s="185" t="s">
        <v>431</v>
      </c>
      <c r="C112" s="189" t="s">
        <v>63</v>
      </c>
      <c r="D112" s="185" t="s">
        <v>520</v>
      </c>
    </row>
    <row r="113" spans="1:5">
      <c r="A113" s="184" t="s">
        <v>531</v>
      </c>
      <c r="B113" s="185" t="s">
        <v>431</v>
      </c>
      <c r="C113" s="186" t="s">
        <v>383</v>
      </c>
      <c r="D113" s="185" t="s">
        <v>520</v>
      </c>
    </row>
    <row r="114" spans="1:5" s="244" customFormat="1">
      <c r="A114" s="239" t="s">
        <v>698</v>
      </c>
      <c r="B114" s="240" t="s">
        <v>699</v>
      </c>
      <c r="C114" s="241" t="s">
        <v>353</v>
      </c>
      <c r="D114" s="240" t="s">
        <v>700</v>
      </c>
      <c r="E114" s="243"/>
    </row>
    <row r="115" spans="1:5">
      <c r="A115" s="184" t="s">
        <v>497</v>
      </c>
      <c r="B115" s="185" t="s">
        <v>496</v>
      </c>
      <c r="C115" s="186" t="s">
        <v>353</v>
      </c>
      <c r="D115" s="185" t="s">
        <v>639</v>
      </c>
    </row>
    <row r="116" spans="1:5">
      <c r="A116" s="184" t="s">
        <v>525</v>
      </c>
      <c r="B116" s="185" t="s">
        <v>521</v>
      </c>
      <c r="C116" s="186" t="s">
        <v>385</v>
      </c>
      <c r="D116" s="185" t="s">
        <v>529</v>
      </c>
    </row>
    <row r="117" spans="1:5">
      <c r="A117" s="184" t="s">
        <v>526</v>
      </c>
      <c r="B117" s="185" t="s">
        <v>522</v>
      </c>
      <c r="C117" s="186" t="s">
        <v>357</v>
      </c>
      <c r="D117" s="185" t="s">
        <v>530</v>
      </c>
    </row>
    <row r="118" spans="1:5">
      <c r="A118" s="184" t="s">
        <v>527</v>
      </c>
      <c r="B118" s="185" t="s">
        <v>523</v>
      </c>
      <c r="C118" s="186" t="s">
        <v>359</v>
      </c>
      <c r="D118" s="185" t="s">
        <v>529</v>
      </c>
    </row>
    <row r="119" spans="1:5">
      <c r="A119" s="184" t="s">
        <v>528</v>
      </c>
      <c r="B119" s="185" t="s">
        <v>524</v>
      </c>
      <c r="C119" s="186" t="s">
        <v>360</v>
      </c>
      <c r="D119" s="185" t="s">
        <v>530</v>
      </c>
    </row>
    <row r="120" spans="1:5">
      <c r="A120" s="44" t="s">
        <v>664</v>
      </c>
      <c r="B120" s="185" t="s">
        <v>411</v>
      </c>
      <c r="C120" s="189" t="s">
        <v>358</v>
      </c>
      <c r="D120" s="190" t="s">
        <v>671</v>
      </c>
    </row>
    <row r="121" spans="1:5">
      <c r="A121" s="44" t="s">
        <v>488</v>
      </c>
      <c r="B121" s="185" t="s">
        <v>411</v>
      </c>
      <c r="C121" s="189" t="s">
        <v>63</v>
      </c>
      <c r="D121" s="190" t="s">
        <v>672</v>
      </c>
    </row>
    <row r="122" spans="1:5">
      <c r="A122" s="44" t="s">
        <v>412</v>
      </c>
      <c r="B122" s="185" t="s">
        <v>411</v>
      </c>
      <c r="C122" s="189" t="s">
        <v>353</v>
      </c>
      <c r="D122" s="190" t="s">
        <v>673</v>
      </c>
    </row>
    <row r="123" spans="1:5">
      <c r="A123" s="188" t="s">
        <v>432</v>
      </c>
      <c r="B123" s="185" t="s">
        <v>433</v>
      </c>
      <c r="C123" s="189" t="s">
        <v>358</v>
      </c>
      <c r="D123" s="185" t="s">
        <v>434</v>
      </c>
    </row>
    <row r="124" spans="1:5" s="188" customFormat="1" ht="11.25">
      <c r="A124" s="188" t="s">
        <v>453</v>
      </c>
      <c r="B124" s="196" t="s">
        <v>455</v>
      </c>
      <c r="C124" s="189" t="s">
        <v>417</v>
      </c>
      <c r="D124" s="185" t="s">
        <v>640</v>
      </c>
    </row>
    <row r="125" spans="1:5" s="188" customFormat="1" ht="11.25">
      <c r="A125" s="188" t="s">
        <v>546</v>
      </c>
      <c r="B125" s="195" t="s">
        <v>547</v>
      </c>
      <c r="C125" s="189" t="s">
        <v>353</v>
      </c>
      <c r="D125" s="185" t="s">
        <v>641</v>
      </c>
    </row>
    <row r="126" spans="1:5">
      <c r="A126" s="188" t="s">
        <v>454</v>
      </c>
      <c r="B126" s="195" t="s">
        <v>456</v>
      </c>
      <c r="C126" s="189" t="s">
        <v>417</v>
      </c>
      <c r="D126" s="185" t="s">
        <v>642</v>
      </c>
    </row>
    <row r="127" spans="1:5">
      <c r="A127" s="44"/>
      <c r="B127" s="185"/>
      <c r="C127" s="189"/>
      <c r="D127" s="190"/>
    </row>
    <row r="128" spans="1:5">
      <c r="A128" s="44"/>
      <c r="B128" s="185"/>
      <c r="C128" s="189"/>
      <c r="D128" s="190"/>
    </row>
    <row r="129" spans="1:4">
      <c r="A129" s="44"/>
      <c r="B129" s="185"/>
      <c r="C129" s="189"/>
      <c r="D129" s="190"/>
    </row>
    <row r="130" spans="1:4">
      <c r="A130" s="44"/>
      <c r="B130" s="185"/>
      <c r="C130" s="189"/>
      <c r="D130" s="190"/>
    </row>
    <row r="131" spans="1:4">
      <c r="A131" s="44"/>
      <c r="B131" s="185"/>
      <c r="C131" s="189"/>
      <c r="D131" s="190"/>
    </row>
    <row r="132" spans="1:4">
      <c r="A132" s="44"/>
      <c r="B132" s="185"/>
      <c r="C132" s="189"/>
      <c r="D132" s="190"/>
    </row>
    <row r="133" spans="1:4">
      <c r="A133" s="44"/>
      <c r="B133" s="185"/>
      <c r="C133" s="189"/>
      <c r="D133" s="190"/>
    </row>
    <row r="134" spans="1:4">
      <c r="A134" s="44"/>
      <c r="B134" s="185"/>
      <c r="C134" s="189"/>
      <c r="D134" s="190"/>
    </row>
    <row r="135" spans="1:4">
      <c r="A135" s="44"/>
      <c r="B135" s="185"/>
      <c r="C135" s="189"/>
      <c r="D135" s="190"/>
    </row>
    <row r="136" spans="1:4">
      <c r="A136" s="44"/>
      <c r="B136" s="185"/>
      <c r="C136" s="189"/>
      <c r="D136" s="190"/>
    </row>
    <row r="137" spans="1:4">
      <c r="A137" s="44"/>
      <c r="B137" s="185"/>
      <c r="C137" s="189"/>
      <c r="D137" s="190"/>
    </row>
    <row r="138" spans="1:4">
      <c r="A138" s="44"/>
      <c r="B138" s="185"/>
      <c r="C138" s="189"/>
      <c r="D138" s="190"/>
    </row>
    <row r="139" spans="1:4">
      <c r="A139" s="44"/>
      <c r="B139" s="185"/>
      <c r="C139" s="189"/>
      <c r="D139" s="190"/>
    </row>
    <row r="140" spans="1:4">
      <c r="A140" s="44"/>
      <c r="B140" s="185"/>
      <c r="C140" s="189"/>
      <c r="D140" s="190"/>
    </row>
    <row r="141" spans="1:4">
      <c r="A141" s="44"/>
      <c r="B141" s="185"/>
      <c r="C141" s="189"/>
      <c r="D141" s="190"/>
    </row>
    <row r="142" spans="1:4">
      <c r="A142" s="44"/>
      <c r="B142" s="185"/>
      <c r="C142" s="189"/>
      <c r="D142" s="190"/>
    </row>
    <row r="143" spans="1:4">
      <c r="A143" s="44"/>
      <c r="B143" s="185"/>
      <c r="C143" s="189"/>
      <c r="D143" s="190"/>
    </row>
    <row r="144" spans="1:4">
      <c r="A144" s="44"/>
      <c r="B144" s="185"/>
      <c r="C144" s="189"/>
      <c r="D144" s="190"/>
    </row>
    <row r="145" spans="1:4">
      <c r="A145" s="44"/>
      <c r="B145" s="185"/>
      <c r="C145" s="189"/>
      <c r="D145" s="190"/>
    </row>
    <row r="146" spans="1:4">
      <c r="A146" s="44"/>
      <c r="B146" s="185"/>
      <c r="C146" s="189"/>
      <c r="D146" s="190"/>
    </row>
    <row r="147" spans="1:4">
      <c r="A147" s="44"/>
      <c r="B147" s="185"/>
      <c r="C147" s="189"/>
    </row>
  </sheetData>
  <phoneticPr fontId="19" type="noConversion"/>
  <pageMargins left="0.2" right="0.23" top="0.24" bottom="0.28999999999999998" header="0.17" footer="0.21"/>
  <pageSetup scale="75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314"/>
  <sheetViews>
    <sheetView topLeftCell="A79" zoomScale="80" workbookViewId="0">
      <selection activeCell="A108" sqref="A108"/>
    </sheetView>
  </sheetViews>
  <sheetFormatPr defaultColWidth="7.85546875" defaultRowHeight="12.75"/>
  <cols>
    <col min="1" max="1" width="6" style="157" customWidth="1"/>
    <col min="2" max="2" width="66.28515625" style="158" customWidth="1"/>
    <col min="3" max="16384" width="7.85546875" style="157"/>
  </cols>
  <sheetData>
    <row r="1" spans="1:2">
      <c r="A1" s="159" t="s">
        <v>43</v>
      </c>
      <c r="B1" s="160" t="s">
        <v>44</v>
      </c>
    </row>
    <row r="2" spans="1:2">
      <c r="A2" s="157">
        <v>1</v>
      </c>
      <c r="B2" s="158" t="s">
        <v>77</v>
      </c>
    </row>
    <row r="3" spans="1:2">
      <c r="A3" s="157">
        <v>100</v>
      </c>
      <c r="B3" s="158" t="s">
        <v>125</v>
      </c>
    </row>
    <row r="4" spans="1:2">
      <c r="A4" s="157">
        <v>102</v>
      </c>
      <c r="B4" s="158" t="s">
        <v>126</v>
      </c>
    </row>
    <row r="5" spans="1:2">
      <c r="A5" s="157">
        <v>104</v>
      </c>
      <c r="B5" s="158" t="s">
        <v>127</v>
      </c>
    </row>
    <row r="6" spans="1:2">
      <c r="A6" s="157">
        <v>105</v>
      </c>
      <c r="B6" s="158" t="s">
        <v>128</v>
      </c>
    </row>
    <row r="7" spans="1:2">
      <c r="A7" s="157">
        <v>106</v>
      </c>
      <c r="B7" s="158" t="s">
        <v>129</v>
      </c>
    </row>
    <row r="8" spans="1:2">
      <c r="A8" s="157">
        <v>107</v>
      </c>
      <c r="B8" s="158" t="s">
        <v>130</v>
      </c>
    </row>
    <row r="9" spans="1:2">
      <c r="A9" s="157">
        <v>109</v>
      </c>
      <c r="B9" s="158" t="s">
        <v>131</v>
      </c>
    </row>
    <row r="10" spans="1:2">
      <c r="A10" s="157">
        <v>110</v>
      </c>
      <c r="B10" s="158" t="s">
        <v>132</v>
      </c>
    </row>
    <row r="11" spans="1:2">
      <c r="A11" s="157">
        <v>111</v>
      </c>
      <c r="B11" s="158" t="s">
        <v>133</v>
      </c>
    </row>
    <row r="12" spans="1:2">
      <c r="A12" s="157">
        <v>113</v>
      </c>
      <c r="B12" s="158" t="s">
        <v>134</v>
      </c>
    </row>
    <row r="13" spans="1:2">
      <c r="A13" s="157">
        <v>114</v>
      </c>
      <c r="B13" s="158" t="s">
        <v>135</v>
      </c>
    </row>
    <row r="14" spans="1:2">
      <c r="A14" s="157">
        <v>115</v>
      </c>
      <c r="B14" s="158" t="s">
        <v>136</v>
      </c>
    </row>
    <row r="15" spans="1:2">
      <c r="A15" s="157">
        <v>116</v>
      </c>
      <c r="B15" s="158" t="s">
        <v>137</v>
      </c>
    </row>
    <row r="16" spans="1:2">
      <c r="A16" s="157">
        <v>118</v>
      </c>
      <c r="B16" s="158" t="s">
        <v>138</v>
      </c>
    </row>
    <row r="17" spans="1:2">
      <c r="A17" s="157">
        <v>119</v>
      </c>
      <c r="B17" s="158" t="s">
        <v>139</v>
      </c>
    </row>
    <row r="18" spans="1:2">
      <c r="A18" s="157">
        <v>120</v>
      </c>
      <c r="B18" s="158" t="s">
        <v>140</v>
      </c>
    </row>
    <row r="19" spans="1:2">
      <c r="A19" s="157">
        <v>122</v>
      </c>
      <c r="B19" s="158" t="s">
        <v>141</v>
      </c>
    </row>
    <row r="20" spans="1:2">
      <c r="A20" s="157">
        <v>123</v>
      </c>
      <c r="B20" s="158" t="s">
        <v>142</v>
      </c>
    </row>
    <row r="21" spans="1:2">
      <c r="A21" s="157">
        <v>124</v>
      </c>
      <c r="B21" s="158" t="s">
        <v>143</v>
      </c>
    </row>
    <row r="22" spans="1:2">
      <c r="A22" s="157">
        <v>125</v>
      </c>
      <c r="B22" s="158" t="s">
        <v>144</v>
      </c>
    </row>
    <row r="23" spans="1:2">
      <c r="A23" s="157">
        <v>126</v>
      </c>
      <c r="B23" s="158" t="s">
        <v>145</v>
      </c>
    </row>
    <row r="24" spans="1:2">
      <c r="A24" s="157">
        <v>127</v>
      </c>
      <c r="B24" s="158" t="s">
        <v>94</v>
      </c>
    </row>
    <row r="25" spans="1:2">
      <c r="A25" s="157">
        <v>129</v>
      </c>
      <c r="B25" s="158" t="s">
        <v>146</v>
      </c>
    </row>
    <row r="26" spans="1:2">
      <c r="A26" s="157">
        <v>130</v>
      </c>
      <c r="B26" s="158" t="s">
        <v>147</v>
      </c>
    </row>
    <row r="27" spans="1:2">
      <c r="A27" s="157">
        <v>133</v>
      </c>
      <c r="B27" s="158" t="s">
        <v>95</v>
      </c>
    </row>
    <row r="28" spans="1:2">
      <c r="A28" s="157">
        <v>134</v>
      </c>
      <c r="B28" s="158" t="s">
        <v>148</v>
      </c>
    </row>
    <row r="29" spans="1:2">
      <c r="A29" s="157">
        <v>135</v>
      </c>
      <c r="B29" s="158" t="s">
        <v>96</v>
      </c>
    </row>
    <row r="30" spans="1:2">
      <c r="A30" s="157">
        <v>137</v>
      </c>
      <c r="B30" s="158" t="s">
        <v>97</v>
      </c>
    </row>
    <row r="31" spans="1:2">
      <c r="A31" s="157">
        <v>138</v>
      </c>
      <c r="B31" s="158" t="s">
        <v>98</v>
      </c>
    </row>
    <row r="32" spans="1:2">
      <c r="A32" s="157">
        <v>140</v>
      </c>
      <c r="B32" s="158" t="s">
        <v>149</v>
      </c>
    </row>
    <row r="33" spans="1:2">
      <c r="A33" s="157">
        <v>141</v>
      </c>
      <c r="B33" s="158" t="s">
        <v>363</v>
      </c>
    </row>
    <row r="34" spans="1:2">
      <c r="A34" s="157">
        <v>143</v>
      </c>
      <c r="B34" s="158" t="s">
        <v>150</v>
      </c>
    </row>
    <row r="35" spans="1:2">
      <c r="A35" s="157">
        <v>145</v>
      </c>
      <c r="B35" s="158" t="s">
        <v>151</v>
      </c>
    </row>
    <row r="36" spans="1:2">
      <c r="A36" s="157">
        <v>147</v>
      </c>
      <c r="B36" s="158" t="s">
        <v>366</v>
      </c>
    </row>
    <row r="37" spans="1:2">
      <c r="A37" s="157">
        <v>148</v>
      </c>
      <c r="B37" s="158" t="s">
        <v>152</v>
      </c>
    </row>
    <row r="38" spans="1:2">
      <c r="A38" s="157">
        <v>149</v>
      </c>
      <c r="B38" s="158" t="s">
        <v>153</v>
      </c>
    </row>
    <row r="39" spans="1:2">
      <c r="A39" s="157">
        <v>150</v>
      </c>
      <c r="B39" s="158" t="s">
        <v>154</v>
      </c>
    </row>
    <row r="40" spans="1:2">
      <c r="A40" s="157">
        <v>151</v>
      </c>
      <c r="B40" s="158" t="s">
        <v>155</v>
      </c>
    </row>
    <row r="41" spans="1:2">
      <c r="A41" s="157">
        <v>152</v>
      </c>
      <c r="B41" s="158" t="s">
        <v>156</v>
      </c>
    </row>
    <row r="42" spans="1:2">
      <c r="A42" s="157">
        <v>153</v>
      </c>
      <c r="B42" s="158" t="s">
        <v>157</v>
      </c>
    </row>
    <row r="43" spans="1:2">
      <c r="A43" s="157">
        <v>154</v>
      </c>
      <c r="B43" s="158" t="s">
        <v>158</v>
      </c>
    </row>
    <row r="44" spans="1:2">
      <c r="A44" s="157">
        <v>155</v>
      </c>
      <c r="B44" s="158" t="s">
        <v>159</v>
      </c>
    </row>
    <row r="45" spans="1:2">
      <c r="A45" s="157">
        <v>156</v>
      </c>
      <c r="B45" s="158" t="s">
        <v>160</v>
      </c>
    </row>
    <row r="46" spans="1:2">
      <c r="A46" s="182">
        <v>157</v>
      </c>
      <c r="B46" s="182" t="s">
        <v>471</v>
      </c>
    </row>
    <row r="47" spans="1:2">
      <c r="A47" s="157">
        <v>160</v>
      </c>
      <c r="B47" s="158" t="s">
        <v>161</v>
      </c>
    </row>
    <row r="48" spans="1:2">
      <c r="A48" s="157">
        <v>169</v>
      </c>
      <c r="B48" s="158" t="s">
        <v>162</v>
      </c>
    </row>
    <row r="49" spans="1:2">
      <c r="A49" s="157">
        <v>200</v>
      </c>
      <c r="B49" s="158" t="s">
        <v>163</v>
      </c>
    </row>
    <row r="50" spans="1:2">
      <c r="A50" s="157">
        <v>201</v>
      </c>
      <c r="B50" s="158" t="s">
        <v>164</v>
      </c>
    </row>
    <row r="51" spans="1:2">
      <c r="A51" s="157">
        <v>609</v>
      </c>
      <c r="B51" s="158" t="s">
        <v>165</v>
      </c>
    </row>
    <row r="52" spans="1:2">
      <c r="A52" s="157">
        <v>207</v>
      </c>
      <c r="B52" s="158" t="s">
        <v>166</v>
      </c>
    </row>
    <row r="53" spans="1:2">
      <c r="A53" s="157">
        <v>208</v>
      </c>
      <c r="B53" s="158" t="s">
        <v>167</v>
      </c>
    </row>
    <row r="54" spans="1:2">
      <c r="A54" s="157">
        <v>209</v>
      </c>
      <c r="B54" s="158" t="s">
        <v>168</v>
      </c>
    </row>
    <row r="55" spans="1:2">
      <c r="A55" s="157">
        <v>210</v>
      </c>
      <c r="B55" s="158" t="s">
        <v>169</v>
      </c>
    </row>
    <row r="56" spans="1:2">
      <c r="A56" s="157">
        <v>211</v>
      </c>
      <c r="B56" s="158" t="s">
        <v>170</v>
      </c>
    </row>
    <row r="57" spans="1:2">
      <c r="A57" s="157">
        <v>212</v>
      </c>
      <c r="B57" s="158" t="s">
        <v>171</v>
      </c>
    </row>
    <row r="58" spans="1:2">
      <c r="A58" s="157">
        <v>213</v>
      </c>
      <c r="B58" s="158" t="s">
        <v>172</v>
      </c>
    </row>
    <row r="59" spans="1:2">
      <c r="A59" s="157">
        <v>214</v>
      </c>
      <c r="B59" s="158" t="s">
        <v>173</v>
      </c>
    </row>
    <row r="60" spans="1:2">
      <c r="A60" s="157">
        <v>215</v>
      </c>
      <c r="B60" s="158" t="s">
        <v>174</v>
      </c>
    </row>
    <row r="61" spans="1:2">
      <c r="A61" s="157">
        <v>216</v>
      </c>
      <c r="B61" s="158" t="s">
        <v>362</v>
      </c>
    </row>
    <row r="62" spans="1:2">
      <c r="A62" s="182">
        <v>217</v>
      </c>
      <c r="B62" s="182" t="s">
        <v>470</v>
      </c>
    </row>
    <row r="63" spans="1:2">
      <c r="A63" s="157">
        <v>218</v>
      </c>
      <c r="B63" s="158" t="s">
        <v>175</v>
      </c>
    </row>
    <row r="64" spans="1:2">
      <c r="A64" s="157">
        <v>219</v>
      </c>
      <c r="B64" s="158" t="s">
        <v>99</v>
      </c>
    </row>
    <row r="65" spans="1:2">
      <c r="A65" s="157">
        <v>220</v>
      </c>
      <c r="B65" s="158" t="s">
        <v>176</v>
      </c>
    </row>
    <row r="66" spans="1:2">
      <c r="A66" s="157">
        <v>223</v>
      </c>
      <c r="B66" s="158" t="s">
        <v>177</v>
      </c>
    </row>
    <row r="67" spans="1:2">
      <c r="A67" s="157">
        <v>224</v>
      </c>
      <c r="B67" s="158" t="s">
        <v>178</v>
      </c>
    </row>
    <row r="68" spans="1:2">
      <c r="A68" s="157">
        <v>225</v>
      </c>
      <c r="B68" s="158" t="s">
        <v>100</v>
      </c>
    </row>
    <row r="69" spans="1:2">
      <c r="A69" s="157">
        <v>226</v>
      </c>
      <c r="B69" s="158" t="s">
        <v>179</v>
      </c>
    </row>
    <row r="70" spans="1:2">
      <c r="A70" s="157">
        <v>227</v>
      </c>
      <c r="B70" s="158" t="s">
        <v>180</v>
      </c>
    </row>
    <row r="71" spans="1:2">
      <c r="A71" s="157">
        <v>228</v>
      </c>
      <c r="B71" s="158" t="s">
        <v>181</v>
      </c>
    </row>
    <row r="72" spans="1:2">
      <c r="A72" s="157">
        <v>229</v>
      </c>
      <c r="B72" s="158" t="s">
        <v>367</v>
      </c>
    </row>
    <row r="73" spans="1:2">
      <c r="A73" s="157">
        <v>230</v>
      </c>
      <c r="B73" s="158" t="s">
        <v>182</v>
      </c>
    </row>
    <row r="74" spans="1:2">
      <c r="A74" s="157">
        <v>231</v>
      </c>
      <c r="B74" s="158" t="s">
        <v>164</v>
      </c>
    </row>
    <row r="75" spans="1:2">
      <c r="A75" s="157">
        <v>232</v>
      </c>
      <c r="B75" s="158" t="s">
        <v>183</v>
      </c>
    </row>
    <row r="76" spans="1:2">
      <c r="A76" s="157">
        <v>233</v>
      </c>
      <c r="B76" s="158" t="s">
        <v>361</v>
      </c>
    </row>
    <row r="77" spans="1:2">
      <c r="A77" s="157">
        <v>234</v>
      </c>
      <c r="B77" s="158" t="s">
        <v>184</v>
      </c>
    </row>
    <row r="78" spans="1:2">
      <c r="A78" s="157">
        <v>235</v>
      </c>
      <c r="B78" s="158" t="s">
        <v>185</v>
      </c>
    </row>
    <row r="79" spans="1:2">
      <c r="A79" s="157">
        <v>236</v>
      </c>
      <c r="B79" s="158" t="s">
        <v>186</v>
      </c>
    </row>
    <row r="80" spans="1:2">
      <c r="A80" s="157">
        <v>238</v>
      </c>
      <c r="B80" s="167" t="s">
        <v>469</v>
      </c>
    </row>
    <row r="81" spans="1:2">
      <c r="A81" s="157">
        <v>240</v>
      </c>
      <c r="B81" s="158" t="s">
        <v>187</v>
      </c>
    </row>
    <row r="82" spans="1:2">
      <c r="A82" s="157">
        <v>246</v>
      </c>
      <c r="B82" s="158" t="s">
        <v>188</v>
      </c>
    </row>
    <row r="83" spans="1:2">
      <c r="A83" s="157">
        <v>249</v>
      </c>
      <c r="B83" s="158" t="s">
        <v>189</v>
      </c>
    </row>
    <row r="84" spans="1:2">
      <c r="A84" s="157">
        <v>251</v>
      </c>
      <c r="B84" s="158" t="s">
        <v>190</v>
      </c>
    </row>
    <row r="85" spans="1:2">
      <c r="A85" s="157">
        <v>253</v>
      </c>
      <c r="B85" s="158" t="s">
        <v>191</v>
      </c>
    </row>
    <row r="86" spans="1:2">
      <c r="A86" s="157">
        <v>303</v>
      </c>
      <c r="B86" s="158" t="s">
        <v>192</v>
      </c>
    </row>
    <row r="87" spans="1:2">
      <c r="A87" s="157">
        <v>304</v>
      </c>
      <c r="B87" s="158" t="s">
        <v>193</v>
      </c>
    </row>
    <row r="88" spans="1:2">
      <c r="A88" s="157">
        <v>305</v>
      </c>
      <c r="B88" s="158" t="s">
        <v>194</v>
      </c>
    </row>
    <row r="89" spans="1:2">
      <c r="A89" s="157">
        <v>306</v>
      </c>
      <c r="B89" s="158" t="s">
        <v>195</v>
      </c>
    </row>
    <row r="90" spans="1:2">
      <c r="A90" s="157">
        <v>309</v>
      </c>
      <c r="B90" s="158" t="s">
        <v>196</v>
      </c>
    </row>
    <row r="91" spans="1:2">
      <c r="A91" s="157">
        <v>310</v>
      </c>
      <c r="B91" s="158" t="s">
        <v>197</v>
      </c>
    </row>
    <row r="92" spans="1:2">
      <c r="A92" s="157">
        <v>311</v>
      </c>
      <c r="B92" s="158" t="s">
        <v>198</v>
      </c>
    </row>
    <row r="93" spans="1:2">
      <c r="A93" s="157">
        <v>312</v>
      </c>
      <c r="B93" s="158" t="s">
        <v>199</v>
      </c>
    </row>
    <row r="94" spans="1:2">
      <c r="A94" s="157">
        <v>313</v>
      </c>
      <c r="B94" s="158" t="s">
        <v>364</v>
      </c>
    </row>
    <row r="95" spans="1:2">
      <c r="A95" s="157">
        <v>314</v>
      </c>
      <c r="B95" s="158" t="s">
        <v>200</v>
      </c>
    </row>
    <row r="96" spans="1:2">
      <c r="A96" s="157">
        <v>315</v>
      </c>
      <c r="B96" s="158" t="s">
        <v>368</v>
      </c>
    </row>
    <row r="97" spans="1:2">
      <c r="A97" s="157">
        <v>316</v>
      </c>
      <c r="B97" s="158" t="s">
        <v>201</v>
      </c>
    </row>
    <row r="98" spans="1:2">
      <c r="A98" s="182">
        <v>318</v>
      </c>
      <c r="B98" s="182" t="s">
        <v>473</v>
      </c>
    </row>
    <row r="99" spans="1:2">
      <c r="A99" s="157">
        <v>319</v>
      </c>
      <c r="B99" s="158" t="s">
        <v>202</v>
      </c>
    </row>
    <row r="100" spans="1:2">
      <c r="A100" s="157">
        <v>324</v>
      </c>
      <c r="B100" s="158" t="s">
        <v>101</v>
      </c>
    </row>
    <row r="101" spans="1:2">
      <c r="A101" s="157">
        <v>325</v>
      </c>
      <c r="B101" s="158" t="s">
        <v>203</v>
      </c>
    </row>
    <row r="102" spans="1:2">
      <c r="A102" s="157">
        <v>328</v>
      </c>
      <c r="B102" s="158" t="s">
        <v>204</v>
      </c>
    </row>
    <row r="103" spans="1:2">
      <c r="A103" s="157">
        <v>334</v>
      </c>
      <c r="B103" s="158" t="s">
        <v>205</v>
      </c>
    </row>
    <row r="104" spans="1:2">
      <c r="A104" s="157">
        <v>335</v>
      </c>
      <c r="B104" s="158" t="s">
        <v>206</v>
      </c>
    </row>
    <row r="105" spans="1:2">
      <c r="A105" s="157">
        <v>338</v>
      </c>
      <c r="B105" s="158" t="s">
        <v>207</v>
      </c>
    </row>
    <row r="106" spans="1:2">
      <c r="A106" s="182">
        <v>339</v>
      </c>
      <c r="B106" s="182" t="s">
        <v>472</v>
      </c>
    </row>
    <row r="107" spans="1:2">
      <c r="A107" s="157">
        <v>342</v>
      </c>
      <c r="B107" s="167" t="s">
        <v>711</v>
      </c>
    </row>
    <row r="108" spans="1:2">
      <c r="A108" s="157">
        <v>341</v>
      </c>
      <c r="B108" s="158" t="s">
        <v>102</v>
      </c>
    </row>
    <row r="109" spans="1:2">
      <c r="A109" s="157">
        <v>344</v>
      </c>
      <c r="B109" s="158" t="s">
        <v>208</v>
      </c>
    </row>
    <row r="110" spans="1:2">
      <c r="A110" s="157">
        <v>346</v>
      </c>
      <c r="B110" s="158" t="s">
        <v>209</v>
      </c>
    </row>
    <row r="111" spans="1:2">
      <c r="A111" s="157">
        <v>348</v>
      </c>
      <c r="B111" s="158" t="s">
        <v>210</v>
      </c>
    </row>
    <row r="112" spans="1:2">
      <c r="A112" s="157">
        <v>351</v>
      </c>
      <c r="B112" s="158" t="s">
        <v>211</v>
      </c>
    </row>
    <row r="113" spans="1:2">
      <c r="A113" s="157">
        <v>355</v>
      </c>
      <c r="B113" s="158" t="s">
        <v>212</v>
      </c>
    </row>
    <row r="114" spans="1:2">
      <c r="A114" s="157">
        <v>356</v>
      </c>
      <c r="B114" s="158" t="s">
        <v>213</v>
      </c>
    </row>
    <row r="115" spans="1:2">
      <c r="A115" s="157">
        <v>358</v>
      </c>
      <c r="B115" s="158" t="s">
        <v>214</v>
      </c>
    </row>
    <row r="116" spans="1:2">
      <c r="A116" s="157">
        <v>359</v>
      </c>
      <c r="B116" s="158" t="s">
        <v>103</v>
      </c>
    </row>
    <row r="117" spans="1:2">
      <c r="A117" s="157">
        <v>390</v>
      </c>
      <c r="B117" s="158" t="s">
        <v>215</v>
      </c>
    </row>
    <row r="118" spans="1:2">
      <c r="A118" s="157">
        <v>392</v>
      </c>
      <c r="B118" s="158" t="s">
        <v>216</v>
      </c>
    </row>
    <row r="119" spans="1:2">
      <c r="A119" s="157">
        <v>237</v>
      </c>
      <c r="B119" s="158" t="s">
        <v>217</v>
      </c>
    </row>
    <row r="120" spans="1:2">
      <c r="A120" s="157">
        <v>241</v>
      </c>
      <c r="B120" s="158" t="s">
        <v>218</v>
      </c>
    </row>
    <row r="121" spans="1:2">
      <c r="A121" s="157">
        <v>404</v>
      </c>
      <c r="B121" s="158" t="s">
        <v>219</v>
      </c>
    </row>
    <row r="122" spans="1:2">
      <c r="A122" s="157">
        <v>405</v>
      </c>
      <c r="B122" s="158" t="s">
        <v>220</v>
      </c>
    </row>
    <row r="123" spans="1:2">
      <c r="A123" s="157">
        <v>406</v>
      </c>
      <c r="B123" s="158" t="s">
        <v>221</v>
      </c>
    </row>
    <row r="124" spans="1:2">
      <c r="A124" s="157">
        <v>407</v>
      </c>
      <c r="B124" s="158" t="s">
        <v>222</v>
      </c>
    </row>
    <row r="125" spans="1:2">
      <c r="A125" s="157">
        <v>408</v>
      </c>
      <c r="B125" s="158" t="s">
        <v>223</v>
      </c>
    </row>
    <row r="126" spans="1:2">
      <c r="A126" s="157">
        <v>409</v>
      </c>
      <c r="B126" s="158" t="s">
        <v>224</v>
      </c>
    </row>
    <row r="127" spans="1:2">
      <c r="A127" s="157">
        <v>410</v>
      </c>
      <c r="B127" s="158" t="s">
        <v>225</v>
      </c>
    </row>
    <row r="128" spans="1:2">
      <c r="A128" s="157">
        <v>411</v>
      </c>
      <c r="B128" s="158" t="s">
        <v>104</v>
      </c>
    </row>
    <row r="129" spans="1:2">
      <c r="A129" s="157">
        <v>412</v>
      </c>
      <c r="B129" s="158" t="s">
        <v>226</v>
      </c>
    </row>
    <row r="130" spans="1:2">
      <c r="A130" s="157">
        <v>413</v>
      </c>
      <c r="B130" s="158" t="s">
        <v>227</v>
      </c>
    </row>
    <row r="131" spans="1:2">
      <c r="A131" s="157">
        <v>414</v>
      </c>
      <c r="B131" s="167" t="s">
        <v>369</v>
      </c>
    </row>
    <row r="132" spans="1:2">
      <c r="A132" s="157">
        <v>416</v>
      </c>
      <c r="B132" s="158" t="s">
        <v>228</v>
      </c>
    </row>
    <row r="133" spans="1:2">
      <c r="A133" s="157">
        <v>420</v>
      </c>
      <c r="B133" s="158" t="s">
        <v>229</v>
      </c>
    </row>
    <row r="134" spans="1:2">
      <c r="A134" s="157">
        <v>421</v>
      </c>
      <c r="B134" s="158" t="s">
        <v>230</v>
      </c>
    </row>
    <row r="135" spans="1:2">
      <c r="A135" s="157">
        <v>422</v>
      </c>
      <c r="B135" s="158" t="s">
        <v>105</v>
      </c>
    </row>
    <row r="136" spans="1:2">
      <c r="A136" s="157">
        <v>425</v>
      </c>
      <c r="B136" s="158" t="s">
        <v>231</v>
      </c>
    </row>
    <row r="137" spans="1:2">
      <c r="A137" s="157">
        <v>426</v>
      </c>
      <c r="B137" s="158" t="s">
        <v>232</v>
      </c>
    </row>
    <row r="138" spans="1:2">
      <c r="A138" s="157">
        <v>428</v>
      </c>
      <c r="B138" s="158" t="s">
        <v>233</v>
      </c>
    </row>
    <row r="139" spans="1:2">
      <c r="A139" s="157">
        <v>432</v>
      </c>
      <c r="B139" s="158" t="s">
        <v>234</v>
      </c>
    </row>
    <row r="140" spans="1:2">
      <c r="A140" s="157">
        <v>434</v>
      </c>
      <c r="B140" s="158" t="s">
        <v>235</v>
      </c>
    </row>
    <row r="141" spans="1:2">
      <c r="A141" s="157">
        <v>436</v>
      </c>
      <c r="B141" s="158" t="s">
        <v>236</v>
      </c>
    </row>
    <row r="142" spans="1:2">
      <c r="A142" s="157">
        <v>437</v>
      </c>
      <c r="B142" s="158" t="s">
        <v>237</v>
      </c>
    </row>
    <row r="143" spans="1:2">
      <c r="A143" s="157">
        <v>440</v>
      </c>
      <c r="B143" s="158" t="s">
        <v>45</v>
      </c>
    </row>
    <row r="144" spans="1:2">
      <c r="A144" s="157">
        <v>442</v>
      </c>
      <c r="B144" s="158" t="s">
        <v>238</v>
      </c>
    </row>
    <row r="145" spans="1:2">
      <c r="A145" s="157">
        <v>443</v>
      </c>
      <c r="B145" s="158" t="s">
        <v>106</v>
      </c>
    </row>
    <row r="146" spans="1:2">
      <c r="A146" s="157">
        <v>448</v>
      </c>
      <c r="B146" s="158" t="s">
        <v>239</v>
      </c>
    </row>
    <row r="147" spans="1:2">
      <c r="A147" s="157">
        <v>449</v>
      </c>
      <c r="B147" s="158" t="s">
        <v>370</v>
      </c>
    </row>
    <row r="148" spans="1:2">
      <c r="A148" s="157">
        <v>452</v>
      </c>
      <c r="B148" s="158" t="s">
        <v>240</v>
      </c>
    </row>
    <row r="149" spans="1:2">
      <c r="A149" s="157">
        <v>456</v>
      </c>
      <c r="B149" s="158" t="s">
        <v>241</v>
      </c>
    </row>
    <row r="150" spans="1:2">
      <c r="A150" s="157">
        <v>457</v>
      </c>
      <c r="B150" s="158" t="s">
        <v>242</v>
      </c>
    </row>
    <row r="151" spans="1:2">
      <c r="A151" s="157">
        <v>458</v>
      </c>
      <c r="B151" s="158" t="s">
        <v>107</v>
      </c>
    </row>
    <row r="152" spans="1:2">
      <c r="A152" s="157">
        <v>496</v>
      </c>
      <c r="B152" s="158" t="s">
        <v>243</v>
      </c>
    </row>
    <row r="153" spans="1:2">
      <c r="A153" s="157">
        <v>630</v>
      </c>
      <c r="B153" s="158" t="s">
        <v>244</v>
      </c>
    </row>
    <row r="154" spans="1:2">
      <c r="A154" s="157">
        <v>503</v>
      </c>
      <c r="B154" s="158" t="s">
        <v>245</v>
      </c>
    </row>
    <row r="155" spans="1:2">
      <c r="A155" s="157">
        <v>504</v>
      </c>
      <c r="B155" s="158" t="s">
        <v>108</v>
      </c>
    </row>
    <row r="156" spans="1:2">
      <c r="A156" s="157">
        <v>505</v>
      </c>
      <c r="B156" s="158" t="s">
        <v>109</v>
      </c>
    </row>
    <row r="157" spans="1:2">
      <c r="A157" s="157">
        <v>506</v>
      </c>
      <c r="B157" s="158" t="s">
        <v>246</v>
      </c>
    </row>
    <row r="158" spans="1:2">
      <c r="A158" s="157">
        <v>509</v>
      </c>
      <c r="B158" s="158" t="s">
        <v>247</v>
      </c>
    </row>
    <row r="159" spans="1:2">
      <c r="A159" s="157">
        <v>510</v>
      </c>
      <c r="B159" s="158" t="s">
        <v>248</v>
      </c>
    </row>
    <row r="160" spans="1:2">
      <c r="A160" s="157">
        <v>512</v>
      </c>
      <c r="B160" s="158" t="s">
        <v>249</v>
      </c>
    </row>
    <row r="161" spans="1:2">
      <c r="A161" s="157">
        <v>514</v>
      </c>
      <c r="B161" s="158" t="s">
        <v>250</v>
      </c>
    </row>
    <row r="162" spans="1:2">
      <c r="A162" s="157">
        <v>517</v>
      </c>
      <c r="B162" s="158" t="s">
        <v>251</v>
      </c>
    </row>
    <row r="163" spans="1:2">
      <c r="A163" s="157">
        <v>518</v>
      </c>
      <c r="B163" s="158" t="s">
        <v>252</v>
      </c>
    </row>
    <row r="164" spans="1:2">
      <c r="A164" s="157">
        <v>519</v>
      </c>
      <c r="B164" s="158" t="s">
        <v>253</v>
      </c>
    </row>
    <row r="165" spans="1:2">
      <c r="A165" s="157">
        <v>520</v>
      </c>
      <c r="B165" s="158" t="s">
        <v>254</v>
      </c>
    </row>
    <row r="166" spans="1:2">
      <c r="A166" s="157">
        <v>521</v>
      </c>
      <c r="B166" s="158" t="s">
        <v>255</v>
      </c>
    </row>
    <row r="167" spans="1:2">
      <c r="A167" s="157">
        <v>522</v>
      </c>
      <c r="B167" s="158" t="s">
        <v>256</v>
      </c>
    </row>
    <row r="168" spans="1:2">
      <c r="A168" s="157">
        <v>523</v>
      </c>
      <c r="B168" s="158" t="s">
        <v>257</v>
      </c>
    </row>
    <row r="169" spans="1:2">
      <c r="A169" s="157">
        <v>524</v>
      </c>
      <c r="B169" s="158" t="s">
        <v>258</v>
      </c>
    </row>
    <row r="170" spans="1:2">
      <c r="A170" s="157">
        <v>525</v>
      </c>
      <c r="B170" s="158" t="s">
        <v>259</v>
      </c>
    </row>
    <row r="171" spans="1:2">
      <c r="A171" s="157">
        <v>526</v>
      </c>
      <c r="B171" s="158" t="s">
        <v>76</v>
      </c>
    </row>
    <row r="172" spans="1:2">
      <c r="A172" s="157">
        <v>527</v>
      </c>
      <c r="B172" s="158" t="s">
        <v>260</v>
      </c>
    </row>
    <row r="173" spans="1:2">
      <c r="A173" s="157">
        <v>528</v>
      </c>
      <c r="B173" s="158" t="s">
        <v>110</v>
      </c>
    </row>
    <row r="174" spans="1:2">
      <c r="A174" s="157">
        <v>531</v>
      </c>
      <c r="B174" s="158" t="s">
        <v>261</v>
      </c>
    </row>
    <row r="175" spans="1:2">
      <c r="A175" s="157">
        <v>532</v>
      </c>
      <c r="B175" s="158" t="s">
        <v>262</v>
      </c>
    </row>
    <row r="176" spans="1:2">
      <c r="A176" s="157">
        <v>534</v>
      </c>
      <c r="B176" s="158" t="s">
        <v>263</v>
      </c>
    </row>
    <row r="177" spans="1:2">
      <c r="A177" s="157">
        <v>536</v>
      </c>
      <c r="B177" s="158" t="s">
        <v>264</v>
      </c>
    </row>
    <row r="178" spans="1:2">
      <c r="A178" s="157">
        <v>538</v>
      </c>
      <c r="B178" s="158" t="s">
        <v>46</v>
      </c>
    </row>
    <row r="179" spans="1:2">
      <c r="A179" s="157">
        <v>540</v>
      </c>
      <c r="B179" s="158" t="s">
        <v>265</v>
      </c>
    </row>
    <row r="180" spans="1:2">
      <c r="A180" s="157">
        <v>542</v>
      </c>
      <c r="B180" s="158" t="s">
        <v>266</v>
      </c>
    </row>
    <row r="181" spans="1:2">
      <c r="A181" s="157">
        <v>545</v>
      </c>
      <c r="B181" s="158" t="s">
        <v>47</v>
      </c>
    </row>
    <row r="182" spans="1:2">
      <c r="A182" s="157">
        <v>546</v>
      </c>
      <c r="B182" s="158" t="s">
        <v>111</v>
      </c>
    </row>
    <row r="183" spans="1:2">
      <c r="A183" s="157">
        <v>547</v>
      </c>
      <c r="B183" s="158" t="s">
        <v>267</v>
      </c>
    </row>
    <row r="184" spans="1:2">
      <c r="A184" s="157">
        <v>548</v>
      </c>
      <c r="B184" s="158" t="s">
        <v>268</v>
      </c>
    </row>
    <row r="185" spans="1:2">
      <c r="A185" s="157">
        <v>549</v>
      </c>
      <c r="B185" s="158" t="s">
        <v>112</v>
      </c>
    </row>
    <row r="186" spans="1:2">
      <c r="A186" s="157">
        <v>550</v>
      </c>
      <c r="B186" s="158" t="s">
        <v>269</v>
      </c>
    </row>
    <row r="187" spans="1:2">
      <c r="A187" s="157">
        <v>551</v>
      </c>
      <c r="B187" s="158" t="s">
        <v>270</v>
      </c>
    </row>
    <row r="188" spans="1:2">
      <c r="A188" s="157">
        <v>552</v>
      </c>
      <c r="B188" s="158" t="s">
        <v>271</v>
      </c>
    </row>
    <row r="189" spans="1:2">
      <c r="A189" s="157">
        <v>553</v>
      </c>
      <c r="B189" s="158" t="s">
        <v>113</v>
      </c>
    </row>
    <row r="190" spans="1:2">
      <c r="A190" s="157">
        <v>554</v>
      </c>
      <c r="B190" s="158" t="s">
        <v>371</v>
      </c>
    </row>
    <row r="191" spans="1:2">
      <c r="A191" s="157">
        <v>555</v>
      </c>
      <c r="B191" s="158" t="s">
        <v>272</v>
      </c>
    </row>
    <row r="192" spans="1:2">
      <c r="A192" s="157">
        <v>556</v>
      </c>
      <c r="B192" s="158" t="s">
        <v>365</v>
      </c>
    </row>
    <row r="193" spans="1:2">
      <c r="A193" s="157">
        <v>558</v>
      </c>
      <c r="B193" s="158" t="s">
        <v>273</v>
      </c>
    </row>
    <row r="194" spans="1:2">
      <c r="A194" s="157">
        <v>600</v>
      </c>
      <c r="B194" s="158" t="s">
        <v>274</v>
      </c>
    </row>
    <row r="195" spans="1:2">
      <c r="A195" s="157">
        <v>601</v>
      </c>
      <c r="B195" s="158" t="s">
        <v>163</v>
      </c>
    </row>
    <row r="196" spans="1:2">
      <c r="A196" s="157">
        <v>603</v>
      </c>
      <c r="B196" s="158" t="s">
        <v>163</v>
      </c>
    </row>
    <row r="197" spans="1:2">
      <c r="A197" s="157">
        <v>604</v>
      </c>
      <c r="B197" s="158" t="s">
        <v>275</v>
      </c>
    </row>
    <row r="198" spans="1:2">
      <c r="A198" s="157">
        <v>605</v>
      </c>
      <c r="B198" s="158" t="s">
        <v>276</v>
      </c>
    </row>
    <row r="199" spans="1:2">
      <c r="A199" s="157">
        <v>606</v>
      </c>
      <c r="B199" s="158" t="s">
        <v>277</v>
      </c>
    </row>
    <row r="200" spans="1:2">
      <c r="A200" s="157">
        <v>608</v>
      </c>
      <c r="B200" s="158" t="s">
        <v>278</v>
      </c>
    </row>
    <row r="201" spans="1:2">
      <c r="A201" s="157">
        <v>610</v>
      </c>
      <c r="B201" s="158" t="s">
        <v>372</v>
      </c>
    </row>
    <row r="202" spans="1:2">
      <c r="A202" s="182">
        <v>611</v>
      </c>
      <c r="B202" s="182" t="s">
        <v>372</v>
      </c>
    </row>
    <row r="203" spans="1:2">
      <c r="A203" s="157">
        <v>612</v>
      </c>
      <c r="B203" s="158" t="s">
        <v>279</v>
      </c>
    </row>
    <row r="204" spans="1:2">
      <c r="A204" s="157">
        <v>616</v>
      </c>
      <c r="B204" s="158" t="s">
        <v>280</v>
      </c>
    </row>
    <row r="205" spans="1:2">
      <c r="A205" s="157">
        <v>617</v>
      </c>
      <c r="B205" s="158" t="s">
        <v>281</v>
      </c>
    </row>
    <row r="206" spans="1:2">
      <c r="A206" s="157">
        <v>618</v>
      </c>
      <c r="B206" s="158" t="s">
        <v>282</v>
      </c>
    </row>
    <row r="207" spans="1:2">
      <c r="A207" s="157">
        <v>619</v>
      </c>
      <c r="B207" s="158" t="s">
        <v>283</v>
      </c>
    </row>
    <row r="208" spans="1:2">
      <c r="A208" s="157">
        <v>620</v>
      </c>
      <c r="B208" s="158" t="s">
        <v>284</v>
      </c>
    </row>
    <row r="209" spans="1:2">
      <c r="A209" s="157">
        <v>621</v>
      </c>
      <c r="B209" s="158" t="s">
        <v>285</v>
      </c>
    </row>
    <row r="210" spans="1:2">
      <c r="A210" s="157">
        <v>622</v>
      </c>
      <c r="B210" s="158" t="s">
        <v>286</v>
      </c>
    </row>
    <row r="211" spans="1:2">
      <c r="A211" s="157">
        <v>623</v>
      </c>
      <c r="B211" s="158" t="s">
        <v>74</v>
      </c>
    </row>
    <row r="212" spans="1:2">
      <c r="A212" s="157">
        <v>624</v>
      </c>
      <c r="B212" s="158" t="s">
        <v>287</v>
      </c>
    </row>
    <row r="213" spans="1:2">
      <c r="A213" s="157">
        <v>625</v>
      </c>
      <c r="B213" s="158" t="s">
        <v>114</v>
      </c>
    </row>
    <row r="214" spans="1:2">
      <c r="A214" s="157">
        <v>626</v>
      </c>
      <c r="B214" s="158" t="s">
        <v>288</v>
      </c>
    </row>
    <row r="215" spans="1:2">
      <c r="A215" s="157">
        <v>628</v>
      </c>
      <c r="B215" s="158" t="s">
        <v>289</v>
      </c>
    </row>
    <row r="216" spans="1:2">
      <c r="A216" s="157">
        <v>629</v>
      </c>
      <c r="B216" s="158" t="s">
        <v>290</v>
      </c>
    </row>
    <row r="217" spans="1:2">
      <c r="A217" s="157">
        <v>632</v>
      </c>
      <c r="B217" s="158" t="s">
        <v>48</v>
      </c>
    </row>
    <row r="218" spans="1:2">
      <c r="A218" s="157">
        <v>634</v>
      </c>
      <c r="B218" s="158" t="s">
        <v>291</v>
      </c>
    </row>
    <row r="219" spans="1:2">
      <c r="A219" s="157">
        <v>636</v>
      </c>
      <c r="B219" s="158" t="s">
        <v>292</v>
      </c>
    </row>
    <row r="220" spans="1:2">
      <c r="A220" s="157">
        <v>638</v>
      </c>
      <c r="B220" s="158" t="s">
        <v>293</v>
      </c>
    </row>
    <row r="221" spans="1:2">
      <c r="A221" s="157">
        <v>640</v>
      </c>
      <c r="B221" s="158" t="s">
        <v>294</v>
      </c>
    </row>
    <row r="222" spans="1:2">
      <c r="A222" s="157">
        <v>641</v>
      </c>
      <c r="B222" s="158" t="s">
        <v>295</v>
      </c>
    </row>
    <row r="223" spans="1:2">
      <c r="A223" s="157">
        <v>644</v>
      </c>
      <c r="B223" s="158" t="s">
        <v>296</v>
      </c>
    </row>
    <row r="224" spans="1:2">
      <c r="A224" s="157">
        <v>646</v>
      </c>
      <c r="B224" s="158" t="s">
        <v>297</v>
      </c>
    </row>
    <row r="225" spans="1:2">
      <c r="A225" s="157">
        <v>647</v>
      </c>
      <c r="B225" s="158" t="s">
        <v>373</v>
      </c>
    </row>
    <row r="226" spans="1:2">
      <c r="A226" s="157">
        <v>648</v>
      </c>
      <c r="B226" s="158" t="s">
        <v>298</v>
      </c>
    </row>
    <row r="227" spans="1:2">
      <c r="A227" s="157">
        <v>650</v>
      </c>
      <c r="B227" s="158" t="s">
        <v>299</v>
      </c>
    </row>
    <row r="228" spans="1:2">
      <c r="A228" s="157">
        <v>655</v>
      </c>
      <c r="B228" s="158" t="s">
        <v>49</v>
      </c>
    </row>
    <row r="229" spans="1:2">
      <c r="A229" s="157">
        <v>656</v>
      </c>
      <c r="B229" s="158" t="s">
        <v>300</v>
      </c>
    </row>
    <row r="230" spans="1:2">
      <c r="A230" s="157">
        <v>657</v>
      </c>
      <c r="B230" s="158" t="s">
        <v>50</v>
      </c>
    </row>
    <row r="231" spans="1:2">
      <c r="A231" s="157">
        <v>660</v>
      </c>
      <c r="B231" s="158" t="s">
        <v>301</v>
      </c>
    </row>
    <row r="232" spans="1:2">
      <c r="A232" s="157">
        <v>667</v>
      </c>
      <c r="B232" s="158" t="s">
        <v>284</v>
      </c>
    </row>
    <row r="233" spans="1:2">
      <c r="A233" s="157">
        <v>669</v>
      </c>
      <c r="B233" s="158" t="s">
        <v>302</v>
      </c>
    </row>
    <row r="234" spans="1:2">
      <c r="A234" s="157">
        <v>677</v>
      </c>
      <c r="B234" s="158" t="s">
        <v>303</v>
      </c>
    </row>
    <row r="235" spans="1:2">
      <c r="A235" s="157">
        <v>680</v>
      </c>
      <c r="B235" s="158" t="s">
        <v>304</v>
      </c>
    </row>
    <row r="236" spans="1:2">
      <c r="A236" s="157">
        <v>688</v>
      </c>
      <c r="B236" s="158" t="s">
        <v>305</v>
      </c>
    </row>
    <row r="237" spans="1:2">
      <c r="A237" s="157">
        <v>691</v>
      </c>
      <c r="B237" s="158" t="s">
        <v>306</v>
      </c>
    </row>
    <row r="238" spans="1:2">
      <c r="A238" s="157">
        <v>707</v>
      </c>
      <c r="B238" s="158" t="s">
        <v>307</v>
      </c>
    </row>
    <row r="239" spans="1:2">
      <c r="A239" s="157">
        <v>708</v>
      </c>
      <c r="B239" s="158" t="s">
        <v>308</v>
      </c>
    </row>
    <row r="240" spans="1:2">
      <c r="A240" s="157">
        <v>709</v>
      </c>
      <c r="B240" s="158" t="s">
        <v>309</v>
      </c>
    </row>
    <row r="241" spans="1:2">
      <c r="A241" s="157">
        <v>710</v>
      </c>
      <c r="B241" s="158" t="s">
        <v>115</v>
      </c>
    </row>
    <row r="242" spans="1:2">
      <c r="A242" s="157">
        <v>712</v>
      </c>
      <c r="B242" s="158" t="s">
        <v>310</v>
      </c>
    </row>
    <row r="243" spans="1:2">
      <c r="A243" s="157">
        <v>714</v>
      </c>
      <c r="B243" s="158" t="s">
        <v>311</v>
      </c>
    </row>
    <row r="244" spans="1:2">
      <c r="A244" s="157">
        <v>715</v>
      </c>
      <c r="B244" s="158" t="s">
        <v>312</v>
      </c>
    </row>
    <row r="245" spans="1:2">
      <c r="A245" s="157">
        <v>716</v>
      </c>
      <c r="B245" s="158" t="s">
        <v>313</v>
      </c>
    </row>
    <row r="246" spans="1:2">
      <c r="A246" s="157">
        <v>717</v>
      </c>
      <c r="B246" s="158" t="s">
        <v>314</v>
      </c>
    </row>
    <row r="247" spans="1:2">
      <c r="A247" s="157">
        <v>718</v>
      </c>
      <c r="B247" s="158" t="s">
        <v>315</v>
      </c>
    </row>
    <row r="248" spans="1:2">
      <c r="A248" s="157">
        <v>719</v>
      </c>
      <c r="B248" s="158" t="s">
        <v>316</v>
      </c>
    </row>
    <row r="249" spans="1:2">
      <c r="A249" s="157">
        <v>720</v>
      </c>
      <c r="B249" s="158" t="s">
        <v>317</v>
      </c>
    </row>
    <row r="250" spans="1:2">
      <c r="A250" s="157">
        <v>721</v>
      </c>
      <c r="B250" s="158" t="s">
        <v>318</v>
      </c>
    </row>
    <row r="251" spans="1:2">
      <c r="A251" s="157">
        <v>722</v>
      </c>
      <c r="B251" s="158" t="s">
        <v>319</v>
      </c>
    </row>
    <row r="252" spans="1:2">
      <c r="A252" s="157">
        <v>723</v>
      </c>
      <c r="B252" s="158" t="s">
        <v>320</v>
      </c>
    </row>
    <row r="253" spans="1:2">
      <c r="A253" s="157">
        <v>724</v>
      </c>
      <c r="B253" s="158" t="s">
        <v>321</v>
      </c>
    </row>
    <row r="254" spans="1:2">
      <c r="A254" s="157">
        <v>725</v>
      </c>
      <c r="B254" s="158" t="s">
        <v>322</v>
      </c>
    </row>
    <row r="255" spans="1:2">
      <c r="A255" s="157">
        <v>726</v>
      </c>
      <c r="B255" s="158" t="s">
        <v>323</v>
      </c>
    </row>
    <row r="256" spans="1:2">
      <c r="A256" s="157">
        <v>727</v>
      </c>
      <c r="B256" s="158" t="s">
        <v>374</v>
      </c>
    </row>
    <row r="257" spans="1:2">
      <c r="A257" s="157">
        <v>730</v>
      </c>
      <c r="B257" s="158" t="s">
        <v>324</v>
      </c>
    </row>
    <row r="258" spans="1:2">
      <c r="A258" s="157">
        <v>731</v>
      </c>
      <c r="B258" s="158" t="s">
        <v>116</v>
      </c>
    </row>
    <row r="259" spans="1:2">
      <c r="A259" s="157">
        <v>735</v>
      </c>
      <c r="B259" s="158" t="s">
        <v>325</v>
      </c>
    </row>
    <row r="260" spans="1:2">
      <c r="A260" s="157">
        <v>736</v>
      </c>
      <c r="B260" s="158" t="s">
        <v>326</v>
      </c>
    </row>
    <row r="261" spans="1:2">
      <c r="A261" s="157">
        <v>738</v>
      </c>
      <c r="B261" s="158" t="s">
        <v>327</v>
      </c>
    </row>
    <row r="262" spans="1:2">
      <c r="A262" s="157">
        <v>740</v>
      </c>
      <c r="B262" s="158" t="s">
        <v>117</v>
      </c>
    </row>
    <row r="263" spans="1:2">
      <c r="A263" s="157">
        <v>803</v>
      </c>
      <c r="B263" s="158" t="s">
        <v>328</v>
      </c>
    </row>
    <row r="264" spans="1:2">
      <c r="A264" s="157">
        <v>804</v>
      </c>
      <c r="B264" s="158" t="s">
        <v>329</v>
      </c>
    </row>
    <row r="265" spans="1:2">
      <c r="A265" s="157">
        <v>805</v>
      </c>
      <c r="B265" s="158" t="s">
        <v>330</v>
      </c>
    </row>
    <row r="266" spans="1:2">
      <c r="A266" s="157">
        <v>806</v>
      </c>
      <c r="B266" s="158" t="s">
        <v>331</v>
      </c>
    </row>
    <row r="267" spans="1:2">
      <c r="A267" s="157">
        <v>808</v>
      </c>
      <c r="B267" s="158" t="s">
        <v>379</v>
      </c>
    </row>
    <row r="268" spans="1:2">
      <c r="A268" s="157">
        <v>809</v>
      </c>
      <c r="B268" s="158" t="s">
        <v>332</v>
      </c>
    </row>
    <row r="269" spans="1:2">
      <c r="A269" s="157">
        <v>812</v>
      </c>
      <c r="B269" s="158" t="s">
        <v>333</v>
      </c>
    </row>
    <row r="270" spans="1:2">
      <c r="A270" s="157">
        <v>814</v>
      </c>
      <c r="B270" s="158" t="s">
        <v>334</v>
      </c>
    </row>
    <row r="271" spans="1:2">
      <c r="A271" s="157">
        <v>815</v>
      </c>
      <c r="B271" s="158" t="s">
        <v>335</v>
      </c>
    </row>
    <row r="272" spans="1:2">
      <c r="A272" s="157">
        <v>816</v>
      </c>
      <c r="B272" s="158" t="s">
        <v>336</v>
      </c>
    </row>
    <row r="273" spans="1:2">
      <c r="A273" s="157">
        <v>818</v>
      </c>
      <c r="B273" s="158" t="s">
        <v>337</v>
      </c>
    </row>
    <row r="274" spans="1:2">
      <c r="A274" s="157">
        <v>819</v>
      </c>
      <c r="B274" s="158" t="s">
        <v>338</v>
      </c>
    </row>
    <row r="275" spans="1:2">
      <c r="A275" s="157">
        <v>820</v>
      </c>
      <c r="B275" s="158" t="s">
        <v>339</v>
      </c>
    </row>
    <row r="276" spans="1:2">
      <c r="A276" s="157">
        <v>821</v>
      </c>
      <c r="B276" s="158" t="s">
        <v>340</v>
      </c>
    </row>
    <row r="277" spans="1:2">
      <c r="A277" s="157">
        <v>824</v>
      </c>
      <c r="B277" s="158" t="s">
        <v>341</v>
      </c>
    </row>
    <row r="278" spans="1:2">
      <c r="A278" s="157">
        <v>827</v>
      </c>
      <c r="B278" s="158" t="s">
        <v>342</v>
      </c>
    </row>
    <row r="279" spans="1:2">
      <c r="A279" s="157">
        <v>831</v>
      </c>
      <c r="B279" s="158" t="s">
        <v>343</v>
      </c>
    </row>
    <row r="280" spans="1:2">
      <c r="A280" s="157">
        <v>837</v>
      </c>
      <c r="B280" s="158" t="s">
        <v>51</v>
      </c>
    </row>
    <row r="281" spans="1:2">
      <c r="A281" s="157">
        <v>839</v>
      </c>
      <c r="B281" s="158" t="s">
        <v>344</v>
      </c>
    </row>
    <row r="282" spans="1:2">
      <c r="A282" s="157">
        <v>840</v>
      </c>
      <c r="B282" s="158" t="s">
        <v>345</v>
      </c>
    </row>
    <row r="283" spans="1:2">
      <c r="A283" s="157">
        <v>843</v>
      </c>
      <c r="B283" s="158" t="s">
        <v>346</v>
      </c>
    </row>
    <row r="284" spans="1:2">
      <c r="A284" s="157">
        <v>850</v>
      </c>
      <c r="B284" s="158" t="s">
        <v>347</v>
      </c>
    </row>
    <row r="285" spans="1:2">
      <c r="A285" s="157">
        <v>851</v>
      </c>
      <c r="B285" s="158" t="s">
        <v>348</v>
      </c>
    </row>
    <row r="286" spans="1:2">
      <c r="A286" s="157">
        <v>852</v>
      </c>
      <c r="B286" s="158" t="s">
        <v>349</v>
      </c>
    </row>
    <row r="287" spans="1:2">
      <c r="A287" s="157">
        <v>853</v>
      </c>
      <c r="B287" s="158" t="s">
        <v>350</v>
      </c>
    </row>
    <row r="288" spans="1:2">
      <c r="A288" s="157">
        <v>854</v>
      </c>
      <c r="B288" s="158" t="s">
        <v>375</v>
      </c>
    </row>
    <row r="289" spans="1:2">
      <c r="A289" s="182">
        <v>856</v>
      </c>
      <c r="B289" s="182" t="s">
        <v>375</v>
      </c>
    </row>
    <row r="290" spans="1:2">
      <c r="A290" s="157">
        <v>888</v>
      </c>
      <c r="B290" s="158" t="s">
        <v>118</v>
      </c>
    </row>
    <row r="291" spans="1:2">
      <c r="A291" s="157">
        <v>900</v>
      </c>
      <c r="B291" s="158" t="s">
        <v>119</v>
      </c>
    </row>
    <row r="292" spans="1:2">
      <c r="A292" s="157">
        <v>901</v>
      </c>
      <c r="B292" s="158" t="s">
        <v>120</v>
      </c>
    </row>
    <row r="293" spans="1:2">
      <c r="A293" s="157">
        <v>908</v>
      </c>
      <c r="B293" s="158" t="s">
        <v>351</v>
      </c>
    </row>
    <row r="294" spans="1:2">
      <c r="A294" s="157">
        <v>909</v>
      </c>
      <c r="B294" s="158" t="s">
        <v>352</v>
      </c>
    </row>
    <row r="295" spans="1:2">
      <c r="A295" s="157">
        <v>910</v>
      </c>
      <c r="B295" s="158" t="s">
        <v>121</v>
      </c>
    </row>
    <row r="296" spans="1:2">
      <c r="A296" s="157">
        <v>911</v>
      </c>
      <c r="B296" s="158" t="s">
        <v>376</v>
      </c>
    </row>
    <row r="297" spans="1:2">
      <c r="A297" s="157">
        <v>912</v>
      </c>
      <c r="B297" s="158" t="s">
        <v>6</v>
      </c>
    </row>
    <row r="298" spans="1:2">
      <c r="A298" s="157">
        <v>920</v>
      </c>
      <c r="B298" s="158" t="s">
        <v>7</v>
      </c>
    </row>
    <row r="299" spans="1:2">
      <c r="A299" s="157">
        <v>921</v>
      </c>
      <c r="B299" s="158" t="s">
        <v>8</v>
      </c>
    </row>
    <row r="300" spans="1:2">
      <c r="A300" s="157">
        <v>922</v>
      </c>
      <c r="B300" s="158" t="s">
        <v>9</v>
      </c>
    </row>
    <row r="301" spans="1:2">
      <c r="A301" s="157">
        <v>923</v>
      </c>
      <c r="B301" s="158" t="s">
        <v>10</v>
      </c>
    </row>
    <row r="302" spans="1:2">
      <c r="A302" s="157">
        <v>924</v>
      </c>
      <c r="B302" s="158" t="s">
        <v>377</v>
      </c>
    </row>
    <row r="303" spans="1:2">
      <c r="A303" s="157">
        <v>925</v>
      </c>
      <c r="B303" s="158" t="s">
        <v>11</v>
      </c>
    </row>
    <row r="304" spans="1:2">
      <c r="A304" s="157">
        <v>926</v>
      </c>
      <c r="B304" s="158" t="s">
        <v>380</v>
      </c>
    </row>
    <row r="305" spans="1:2">
      <c r="A305" s="157">
        <v>927</v>
      </c>
      <c r="B305" s="158" t="s">
        <v>12</v>
      </c>
    </row>
    <row r="306" spans="1:2">
      <c r="A306" s="157">
        <v>928</v>
      </c>
      <c r="B306" s="158" t="s">
        <v>13</v>
      </c>
    </row>
    <row r="307" spans="1:2">
      <c r="A307" s="157">
        <v>929</v>
      </c>
      <c r="B307" s="158" t="s">
        <v>122</v>
      </c>
    </row>
    <row r="308" spans="1:2">
      <c r="A308" s="157">
        <v>930</v>
      </c>
      <c r="B308" s="158" t="s">
        <v>14</v>
      </c>
    </row>
    <row r="309" spans="1:2">
      <c r="A309" s="157">
        <v>936</v>
      </c>
      <c r="B309" s="158" t="s">
        <v>15</v>
      </c>
    </row>
    <row r="310" spans="1:2">
      <c r="A310" s="157">
        <v>938</v>
      </c>
      <c r="B310" s="158" t="s">
        <v>16</v>
      </c>
    </row>
    <row r="311" spans="1:2">
      <c r="A311" s="157">
        <v>942</v>
      </c>
      <c r="B311" s="158" t="s">
        <v>17</v>
      </c>
    </row>
    <row r="312" spans="1:2">
      <c r="A312" s="157">
        <v>943</v>
      </c>
      <c r="B312" s="158" t="s">
        <v>378</v>
      </c>
    </row>
    <row r="313" spans="1:2">
      <c r="A313" s="157">
        <v>944</v>
      </c>
      <c r="B313" s="158" t="s">
        <v>18</v>
      </c>
    </row>
    <row r="314" spans="1:2">
      <c r="A314" s="157">
        <v>962</v>
      </c>
      <c r="B314" s="158" t="s">
        <v>19</v>
      </c>
    </row>
  </sheetData>
  <phoneticPr fontId="19" type="noConversion"/>
  <printOptions gridLines="1" gridLinesSet="0"/>
  <pageMargins left="0.75" right="0.75" top="1" bottom="1" header="0.5" footer="0.5"/>
  <pageSetup fitToHeight="0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M43"/>
  <sheetViews>
    <sheetView zoomScale="70" zoomScaleNormal="70" workbookViewId="0">
      <selection activeCell="S9" sqref="S9"/>
    </sheetView>
  </sheetViews>
  <sheetFormatPr defaultColWidth="7.85546875" defaultRowHeight="21" customHeight="1"/>
  <cols>
    <col min="1" max="1" width="3" style="131" customWidth="1"/>
    <col min="2" max="2" width="24.85546875" style="131" customWidth="1"/>
    <col min="3" max="3" width="7.28515625" style="131" customWidth="1"/>
    <col min="4" max="4" width="10.28515625" style="131" customWidth="1"/>
    <col min="5" max="6" width="13" style="131" customWidth="1"/>
    <col min="7" max="7" width="14" style="131" customWidth="1"/>
    <col min="8" max="8" width="14.42578125" style="131" bestFit="1" customWidth="1"/>
    <col min="9" max="9" width="12.42578125" style="131" bestFit="1" customWidth="1"/>
    <col min="10" max="10" width="9.7109375" style="131" customWidth="1"/>
    <col min="11" max="11" width="7.85546875" style="131" customWidth="1"/>
    <col min="12" max="12" width="9" style="131" bestFit="1" customWidth="1"/>
    <col min="13" max="13" width="9.28515625" style="131" customWidth="1"/>
    <col min="14" max="16384" width="7.85546875" style="131"/>
  </cols>
  <sheetData>
    <row r="1" spans="1:13" s="128" customFormat="1" ht="21" customHeight="1">
      <c r="A1" s="115"/>
      <c r="B1" s="83" t="s">
        <v>25</v>
      </c>
      <c r="C1" s="1"/>
      <c r="D1" s="1"/>
      <c r="E1" s="1"/>
      <c r="F1" s="1"/>
      <c r="G1" s="1"/>
      <c r="H1" s="1"/>
      <c r="I1" s="1"/>
      <c r="J1" s="2"/>
    </row>
    <row r="2" spans="1:13" s="129" customFormat="1" ht="21" customHeight="1">
      <c r="A2" s="114"/>
      <c r="B2" s="22" t="s">
        <v>1</v>
      </c>
      <c r="C2" s="22"/>
      <c r="D2" s="22"/>
      <c r="E2" s="22"/>
      <c r="F2" s="22"/>
      <c r="G2" s="22"/>
      <c r="H2" s="22"/>
      <c r="I2" s="22"/>
      <c r="J2" s="23"/>
    </row>
    <row r="3" spans="1:13" s="129" customFormat="1" ht="21" customHeight="1">
      <c r="A3" s="114"/>
      <c r="B3" s="22" t="str">
        <f>"Análisis de Precio 2015 - " &amp; MID(Costo!A3,22,50)</f>
        <v>Análisis de Precio 2015 -  04 de Febrero de 2015</v>
      </c>
      <c r="C3" s="22"/>
      <c r="D3" s="22"/>
      <c r="E3" s="22"/>
      <c r="F3" s="22"/>
      <c r="G3" s="22"/>
      <c r="H3" s="22"/>
      <c r="I3" s="22"/>
      <c r="J3" s="23"/>
    </row>
    <row r="4" spans="1:13" s="128" customFormat="1" ht="21" customHeight="1">
      <c r="A4" s="113"/>
      <c r="B4" s="3"/>
      <c r="C4" s="3"/>
      <c r="D4" s="3"/>
      <c r="E4" s="3"/>
      <c r="F4" s="3"/>
      <c r="G4" s="3"/>
      <c r="H4" s="3"/>
      <c r="I4" s="3"/>
      <c r="J4" s="4"/>
    </row>
    <row r="5" spans="1:13" s="130" customFormat="1" ht="21" customHeight="1">
      <c r="A5" s="24"/>
      <c r="B5" s="26" t="s">
        <v>26</v>
      </c>
      <c r="C5" s="108" t="s">
        <v>124</v>
      </c>
      <c r="D5" s="109"/>
      <c r="E5" s="109"/>
      <c r="F5" s="109"/>
      <c r="G5" s="26"/>
      <c r="H5" s="26" t="s">
        <v>27</v>
      </c>
      <c r="I5" s="27">
        <f ca="1">TODAY()</f>
        <v>42039</v>
      </c>
      <c r="J5" s="84"/>
      <c r="L5" s="140"/>
    </row>
    <row r="6" spans="1:13" s="130" customFormat="1" ht="21" customHeight="1">
      <c r="A6" s="24"/>
      <c r="B6" s="26" t="s">
        <v>28</v>
      </c>
      <c r="C6" s="70">
        <v>342</v>
      </c>
      <c r="D6" s="26" t="s">
        <v>29</v>
      </c>
      <c r="E6" s="69"/>
      <c r="F6" s="29" t="str">
        <f>IF(C6="","",VLOOKUP(C6,DEALERS!$A$2:$B$427,2,FALSE))</f>
        <v>PEREGRINA AUTOMOTRIZ DEL CENTRO  S.A. DE C.V.</v>
      </c>
      <c r="G6" s="25"/>
      <c r="H6" s="25"/>
      <c r="I6" s="25"/>
      <c r="J6" s="28"/>
      <c r="L6" s="140"/>
    </row>
    <row r="7" spans="1:13" s="130" customFormat="1" ht="21" customHeight="1">
      <c r="A7" s="24"/>
      <c r="B7" s="26" t="s">
        <v>30</v>
      </c>
      <c r="C7" s="142" t="s">
        <v>513</v>
      </c>
      <c r="D7" s="139"/>
      <c r="E7" s="66" t="s">
        <v>2</v>
      </c>
      <c r="F7" s="30" t="str">
        <f>VLOOKUP(C7,Costo!$A$1:$M$443,3,FALSE)</f>
        <v>A</v>
      </c>
      <c r="G7" s="26"/>
      <c r="H7" s="26" t="s">
        <v>31</v>
      </c>
      <c r="I7" s="145">
        <v>2014</v>
      </c>
      <c r="J7" s="28"/>
    </row>
    <row r="8" spans="1:13" s="130" customFormat="1" ht="23.25" customHeight="1">
      <c r="A8" s="24"/>
      <c r="B8" s="26" t="s">
        <v>22</v>
      </c>
      <c r="C8" s="29" t="e">
        <f>VLOOKUP(C7,MODELOS!$A$61:$D$305,2,FALSE)</f>
        <v>#N/A</v>
      </c>
      <c r="D8" s="29"/>
      <c r="E8" s="29"/>
      <c r="F8" s="29"/>
      <c r="G8" s="25"/>
      <c r="H8" s="26" t="s">
        <v>32</v>
      </c>
      <c r="I8" s="122">
        <v>1</v>
      </c>
      <c r="J8" s="28"/>
    </row>
    <row r="9" spans="1:13" s="130" customFormat="1" ht="43.5" customHeight="1">
      <c r="A9" s="24"/>
      <c r="B9" s="111" t="str">
        <f>+VLOOKUP(C7,MODELOS!$A$1:$E$451,4,FALSE)</f>
        <v>LS 1.0 L, 65hp, 67 lb-pie, MT, tela, sin A/C, dirección manual, sin radio, rines de acero</v>
      </c>
      <c r="C9" s="82"/>
      <c r="D9" s="82"/>
      <c r="E9" s="82"/>
      <c r="F9" s="82"/>
      <c r="G9" s="82"/>
      <c r="H9" s="82"/>
      <c r="I9" s="82"/>
      <c r="J9" s="65"/>
    </row>
    <row r="10" spans="1:13" s="130" customFormat="1" ht="21" customHeight="1" thickBot="1">
      <c r="A10" s="251" t="s">
        <v>710</v>
      </c>
      <c r="B10" s="110"/>
      <c r="C10" s="110"/>
      <c r="D10" s="110"/>
      <c r="E10" s="110"/>
      <c r="F10" s="110"/>
      <c r="G10" s="110"/>
      <c r="H10" s="110"/>
      <c r="I10" s="110"/>
      <c r="J10" s="65"/>
    </row>
    <row r="11" spans="1:13" s="130" customFormat="1" ht="21" customHeight="1" thickBot="1">
      <c r="A11" s="24"/>
      <c r="B11" s="64"/>
      <c r="C11" s="64"/>
      <c r="D11" s="64"/>
      <c r="E11" s="64"/>
      <c r="F11" s="33" t="s">
        <v>90</v>
      </c>
      <c r="G11" s="81" t="s">
        <v>91</v>
      </c>
      <c r="H11" s="64"/>
      <c r="I11" s="64"/>
      <c r="J11" s="65"/>
    </row>
    <row r="12" spans="1:13" s="130" customFormat="1" ht="21" customHeight="1" thickBot="1">
      <c r="A12" s="24"/>
      <c r="B12" s="26"/>
      <c r="C12" s="33" t="s">
        <v>24</v>
      </c>
      <c r="D12" s="32"/>
      <c r="E12" s="85"/>
      <c r="F12" s="86">
        <f>VLOOKUP(C7,Precio!$A$1:$K$172,11,FALSE)</f>
        <v>94900</v>
      </c>
      <c r="G12" s="117">
        <f>IF(ISERROR(1-($G$31/F12))=TRUE,0,1-($G$31/F12))</f>
        <v>7.7079456445381056E-2</v>
      </c>
      <c r="H12" s="26"/>
      <c r="I12" s="26"/>
      <c r="J12" s="28"/>
    </row>
    <row r="13" spans="1:13" s="130" customFormat="1" ht="21" customHeight="1" thickBot="1">
      <c r="A13" s="24"/>
      <c r="B13" s="26"/>
      <c r="C13" s="73" t="s">
        <v>21</v>
      </c>
      <c r="D13" s="87"/>
      <c r="E13" s="88"/>
      <c r="F13" s="86">
        <f>IF(VLOOKUP(C7,Precio!$A$1:$L$172,12,FALSE)=0,VLOOKUP(C7,Precio!$A$1:$L$172,11,FALSE),VLOOKUP(C7,Precio!$A$1:$L$172,12,FALSE))</f>
        <v>91900</v>
      </c>
      <c r="G13" s="117">
        <f>IF(ISERROR(1-($G$31/F13))=TRUE,0,1-($G$31/F13))</f>
        <v>4.6951473521944065E-2</v>
      </c>
      <c r="H13" s="26"/>
      <c r="I13" s="26"/>
      <c r="J13" s="28"/>
    </row>
    <row r="14" spans="1:13" s="130" customFormat="1" ht="21" customHeight="1" thickBot="1">
      <c r="A14" s="24"/>
      <c r="B14" s="26"/>
      <c r="C14" s="26"/>
      <c r="D14" s="26"/>
      <c r="E14" s="26"/>
      <c r="F14" s="26"/>
      <c r="G14" s="26"/>
      <c r="H14" s="26"/>
      <c r="I14" s="26"/>
      <c r="J14" s="28"/>
    </row>
    <row r="15" spans="1:13" s="130" customFormat="1" ht="21" customHeight="1" thickBot="1">
      <c r="A15" s="24"/>
      <c r="B15" s="26"/>
      <c r="C15" s="76" t="str">
        <f>+CONCATENATE("PRECIO ",UPPER(C5))</f>
        <v>PRECIO GMM</v>
      </c>
      <c r="D15" s="32"/>
      <c r="E15" s="32"/>
      <c r="F15" s="32"/>
      <c r="G15" s="77"/>
      <c r="H15" s="26"/>
      <c r="I15" s="26"/>
      <c r="J15" s="28"/>
    </row>
    <row r="16" spans="1:13" s="130" customFormat="1" ht="21" customHeight="1">
      <c r="A16" s="24"/>
      <c r="B16" s="26"/>
      <c r="C16" s="26" t="s">
        <v>33</v>
      </c>
      <c r="D16" s="36"/>
      <c r="E16" s="36"/>
      <c r="F16" s="26"/>
      <c r="G16" s="126">
        <f>VLOOKUP(C7,Costo!$A$1:$M$143,4,FALSE)</f>
        <v>70166</v>
      </c>
      <c r="H16" s="26"/>
      <c r="I16" s="26"/>
      <c r="J16" s="28"/>
      <c r="M16" s="149"/>
    </row>
    <row r="17" spans="1:12" s="130" customFormat="1" ht="21" customHeight="1">
      <c r="A17" s="24"/>
      <c r="B17" s="26"/>
      <c r="C17" s="67" t="s">
        <v>83</v>
      </c>
      <c r="D17" s="89"/>
      <c r="E17" s="26"/>
      <c r="F17" s="80">
        <f>+VLOOKUP(C7,Precio!$A$1:$N$155,14,FALSE)</f>
        <v>3.5000000000000003E-2</v>
      </c>
      <c r="G17" s="78">
        <f>G16*F17*-1</f>
        <v>-2455.8100000000004</v>
      </c>
      <c r="H17" s="26"/>
      <c r="I17" s="26"/>
      <c r="J17" s="28"/>
    </row>
    <row r="18" spans="1:12" s="130" customFormat="1" ht="21" customHeight="1">
      <c r="A18" s="24"/>
      <c r="B18" s="26"/>
      <c r="C18" s="67" t="s">
        <v>84</v>
      </c>
      <c r="D18" s="26"/>
      <c r="E18" s="26"/>
      <c r="F18" s="67"/>
      <c r="G18" s="72">
        <f>SUM(G16:G17)</f>
        <v>67710.19</v>
      </c>
      <c r="H18" s="67"/>
      <c r="I18" s="26"/>
      <c r="J18" s="28"/>
      <c r="L18" s="143"/>
    </row>
    <row r="19" spans="1:12" s="130" customFormat="1" ht="21" customHeight="1">
      <c r="A19" s="24"/>
      <c r="B19" s="26"/>
      <c r="C19" s="67" t="s">
        <v>79</v>
      </c>
      <c r="D19" s="26"/>
      <c r="E19" s="26"/>
      <c r="F19" s="67"/>
      <c r="G19" s="79">
        <f>VLOOKUP($C$7,Costo!$A$1:$L$143,5,FALSE)</f>
        <v>1070</v>
      </c>
      <c r="H19" s="26"/>
      <c r="I19" s="26"/>
      <c r="J19" s="28"/>
    </row>
    <row r="20" spans="1:12" s="130" customFormat="1" ht="21" customHeight="1">
      <c r="A20" s="24"/>
      <c r="B20" s="26"/>
      <c r="C20" s="67" t="s">
        <v>80</v>
      </c>
      <c r="D20" s="26"/>
      <c r="E20" s="26"/>
      <c r="F20" s="67"/>
      <c r="G20" s="79">
        <f>VLOOKUP($C$7,Costo!$A$1:$L$143,6,FALSE)</f>
        <v>55</v>
      </c>
      <c r="H20" s="26"/>
      <c r="I20" s="26"/>
      <c r="J20" s="28"/>
    </row>
    <row r="21" spans="1:12" s="130" customFormat="1" ht="21" customHeight="1">
      <c r="A21" s="24"/>
      <c r="B21" s="26"/>
      <c r="C21" s="67" t="s">
        <v>356</v>
      </c>
      <c r="D21" s="26"/>
      <c r="E21" s="26"/>
      <c r="F21" s="67"/>
      <c r="G21" s="79">
        <f>VLOOKUP($C$7,Costo!$A$1:$L$143,7,FALSE)</f>
        <v>288</v>
      </c>
      <c r="H21" s="26"/>
      <c r="I21" s="26"/>
      <c r="J21" s="28"/>
    </row>
    <row r="22" spans="1:12" s="130" customFormat="1" ht="21" customHeight="1">
      <c r="A22" s="24"/>
      <c r="B22" s="26"/>
      <c r="C22" s="67" t="s">
        <v>701</v>
      </c>
      <c r="D22" s="26"/>
      <c r="E22" s="26"/>
      <c r="F22" s="67"/>
      <c r="G22" s="79">
        <f>VLOOKUP($C$7,Costo!$A$1:$L$143,8,FALSE)</f>
        <v>410</v>
      </c>
      <c r="H22" s="26"/>
      <c r="I22" s="26"/>
      <c r="J22" s="28"/>
    </row>
    <row r="23" spans="1:12" s="130" customFormat="1" ht="21" customHeight="1">
      <c r="A23" s="24"/>
      <c r="B23" s="26"/>
      <c r="C23" s="67" t="s">
        <v>81</v>
      </c>
      <c r="D23" s="26"/>
      <c r="E23" s="26"/>
      <c r="F23" s="67"/>
      <c r="G23" s="79">
        <f>VLOOKUP($C$7,Costo!$A$1:$L$143,9,FALSE)</f>
        <v>3150</v>
      </c>
      <c r="H23" s="26"/>
      <c r="I23" s="26"/>
      <c r="J23" s="28"/>
    </row>
    <row r="24" spans="1:12" s="130" customFormat="1" ht="21" customHeight="1">
      <c r="A24" s="24"/>
      <c r="B24" s="26"/>
      <c r="C24" s="67" t="s">
        <v>85</v>
      </c>
      <c r="D24" s="26"/>
      <c r="E24" s="26"/>
      <c r="F24" s="90"/>
      <c r="G24" s="127">
        <v>0</v>
      </c>
      <c r="H24" s="26"/>
      <c r="I24" s="26"/>
      <c r="J24" s="28"/>
    </row>
    <row r="25" spans="1:12" s="130" customFormat="1" ht="21" customHeight="1">
      <c r="A25" s="24"/>
      <c r="B25" s="26"/>
      <c r="C25" s="67" t="s">
        <v>84</v>
      </c>
      <c r="D25" s="26"/>
      <c r="E25" s="26"/>
      <c r="F25" s="67"/>
      <c r="G25" s="72">
        <f>SUM(G18:G24)</f>
        <v>72683.19</v>
      </c>
      <c r="H25" s="26"/>
      <c r="I25" s="26"/>
      <c r="J25" s="28"/>
    </row>
    <row r="26" spans="1:12" s="130" customFormat="1" ht="21" customHeight="1">
      <c r="A26" s="24"/>
      <c r="B26" s="26"/>
      <c r="C26" s="67" t="s">
        <v>86</v>
      </c>
      <c r="D26" s="36"/>
      <c r="E26" s="26"/>
      <c r="F26" s="71">
        <f>+VLOOKUP(C7,Precio!$A$1:$O$158,15,FALSE)</f>
        <v>0.04</v>
      </c>
      <c r="G26" s="78">
        <f>+G18/(1-F26)-G18</f>
        <v>2821.2579166666692</v>
      </c>
      <c r="I26" s="26"/>
      <c r="J26" s="28"/>
    </row>
    <row r="27" spans="1:12" s="130" customFormat="1" ht="21" customHeight="1">
      <c r="A27" s="24"/>
      <c r="B27" s="26"/>
      <c r="C27" s="67" t="s">
        <v>87</v>
      </c>
      <c r="D27" s="36"/>
      <c r="E27" s="26"/>
      <c r="F27" s="144"/>
      <c r="G27" s="72">
        <f>SUM(G18:G24)+G26</f>
        <v>75504.447916666672</v>
      </c>
      <c r="H27" s="197"/>
      <c r="I27" s="26"/>
      <c r="J27" s="28"/>
    </row>
    <row r="28" spans="1:12" s="130" customFormat="1" ht="21" customHeight="1">
      <c r="A28" s="24"/>
      <c r="B28" s="26"/>
      <c r="C28" s="67" t="s">
        <v>88</v>
      </c>
      <c r="D28" s="36"/>
      <c r="E28" s="26"/>
      <c r="F28" s="107"/>
      <c r="G28" s="78">
        <f>+ISAN!D8</f>
        <v>0</v>
      </c>
      <c r="H28" s="154"/>
      <c r="I28" s="26"/>
      <c r="J28" s="28"/>
    </row>
    <row r="29" spans="1:12" s="130" customFormat="1" ht="21" customHeight="1">
      <c r="A29" s="24"/>
      <c r="B29" s="26"/>
      <c r="C29" s="67" t="s">
        <v>84</v>
      </c>
      <c r="D29" s="26"/>
      <c r="E29" s="26"/>
      <c r="F29" s="67"/>
      <c r="G29" s="255">
        <f>SUM(G27+G28)</f>
        <v>75504.447916666672</v>
      </c>
      <c r="H29" s="26"/>
      <c r="I29" s="26"/>
      <c r="J29" s="28"/>
    </row>
    <row r="30" spans="1:12" s="130" customFormat="1" ht="21" customHeight="1">
      <c r="A30" s="24"/>
      <c r="B30" s="26"/>
      <c r="C30" s="67" t="s">
        <v>92</v>
      </c>
      <c r="D30" s="26"/>
      <c r="E30" s="26"/>
      <c r="F30" s="181">
        <v>0.16</v>
      </c>
      <c r="G30" s="78">
        <f>+G29*F30</f>
        <v>12080.711666666668</v>
      </c>
      <c r="H30" s="252"/>
      <c r="I30" s="253"/>
      <c r="J30" s="28"/>
    </row>
    <row r="31" spans="1:12" s="130" customFormat="1" ht="21" customHeight="1" thickBot="1">
      <c r="A31" s="24"/>
      <c r="B31" s="26"/>
      <c r="C31" s="75" t="s">
        <v>89</v>
      </c>
      <c r="D31" s="26"/>
      <c r="E31" s="26"/>
      <c r="F31" s="67"/>
      <c r="G31" s="74">
        <f>SUM(G29:G30)</f>
        <v>87585.159583333341</v>
      </c>
      <c r="H31" s="256" t="e">
        <f>VLOOKUP(C7,#REF!,20,FALSE)-G31</f>
        <v>#REF!</v>
      </c>
      <c r="I31" s="254"/>
      <c r="J31" s="28"/>
    </row>
    <row r="32" spans="1:12" s="130" customFormat="1" ht="21" customHeight="1" thickTop="1">
      <c r="A32" s="24"/>
      <c r="B32" s="26"/>
      <c r="C32" s="26"/>
      <c r="D32" s="67"/>
      <c r="E32" s="67"/>
      <c r="F32" s="67"/>
      <c r="G32" s="67"/>
      <c r="H32" s="198"/>
      <c r="I32" s="67"/>
      <c r="J32" s="28"/>
    </row>
    <row r="33" spans="1:10" s="130" customFormat="1" ht="21" customHeight="1">
      <c r="A33" s="24"/>
      <c r="B33" s="68" t="s">
        <v>78</v>
      </c>
      <c r="C33" s="123" t="s">
        <v>36</v>
      </c>
      <c r="D33" s="118"/>
      <c r="E33" s="118"/>
      <c r="F33" s="118"/>
      <c r="G33" s="118"/>
      <c r="H33" s="118"/>
      <c r="I33" s="67"/>
      <c r="J33" s="28"/>
    </row>
    <row r="34" spans="1:10" s="130" customFormat="1" ht="21" customHeight="1">
      <c r="A34" s="24"/>
      <c r="B34" s="68"/>
      <c r="C34" s="124" t="s">
        <v>37</v>
      </c>
      <c r="D34" s="119"/>
      <c r="E34" s="119"/>
      <c r="F34" s="119"/>
      <c r="G34" s="119"/>
      <c r="H34" s="119"/>
      <c r="I34" s="67"/>
      <c r="J34" s="28"/>
    </row>
    <row r="35" spans="1:10" s="130" customFormat="1" ht="21" customHeight="1">
      <c r="A35" s="24"/>
      <c r="B35" s="68"/>
      <c r="C35" s="123" t="s">
        <v>38</v>
      </c>
      <c r="D35" s="119"/>
      <c r="E35" s="119"/>
      <c r="F35" s="119"/>
      <c r="G35" s="119"/>
      <c r="H35" s="119"/>
      <c r="I35" s="67"/>
      <c r="J35" s="28"/>
    </row>
    <row r="36" spans="1:10" s="130" customFormat="1" ht="21" customHeight="1">
      <c r="A36" s="24"/>
      <c r="B36" s="68"/>
      <c r="C36" s="123" t="s">
        <v>39</v>
      </c>
      <c r="D36" s="119"/>
      <c r="E36" s="119"/>
      <c r="F36" s="119"/>
      <c r="G36" s="119"/>
      <c r="H36" s="119"/>
      <c r="I36" s="67"/>
      <c r="J36" s="28"/>
    </row>
    <row r="37" spans="1:10" s="130" customFormat="1" ht="21" customHeight="1">
      <c r="A37" s="24"/>
      <c r="B37" s="68"/>
      <c r="C37" s="125" t="s">
        <v>40</v>
      </c>
      <c r="D37" s="119"/>
      <c r="E37" s="119"/>
      <c r="F37" s="119"/>
      <c r="G37" s="119"/>
      <c r="H37" s="119"/>
      <c r="I37" s="67"/>
      <c r="J37" s="28"/>
    </row>
    <row r="38" spans="1:10" s="130" customFormat="1" ht="21" customHeight="1">
      <c r="A38" s="24"/>
      <c r="B38" s="68"/>
      <c r="C38" s="120"/>
      <c r="D38" s="121"/>
      <c r="E38" s="121"/>
      <c r="F38" s="121"/>
      <c r="G38" s="121"/>
      <c r="H38" s="121"/>
      <c r="I38" s="67"/>
      <c r="J38" s="28"/>
    </row>
    <row r="39" spans="1:10" s="130" customFormat="1" ht="21" customHeight="1">
      <c r="A39" s="24"/>
      <c r="B39" s="68"/>
      <c r="C39" s="120"/>
      <c r="D39" s="121"/>
      <c r="E39" s="121"/>
      <c r="F39" s="121"/>
      <c r="G39" s="121"/>
      <c r="H39" s="121"/>
      <c r="I39" s="67"/>
      <c r="J39" s="28"/>
    </row>
    <row r="40" spans="1:10" s="130" customFormat="1" ht="21" customHeight="1">
      <c r="A40" s="24"/>
      <c r="B40" s="48"/>
      <c r="C40" s="120"/>
      <c r="D40" s="120"/>
      <c r="E40" s="120"/>
      <c r="F40" s="120"/>
      <c r="G40" s="120"/>
      <c r="H40" s="120"/>
      <c r="I40" s="26"/>
      <c r="J40" s="28"/>
    </row>
    <row r="41" spans="1:10" s="130" customFormat="1" ht="21" customHeight="1">
      <c r="A41" s="24"/>
      <c r="B41" s="26"/>
      <c r="C41" s="34"/>
      <c r="D41" s="34"/>
      <c r="E41" s="34"/>
      <c r="F41" s="26"/>
      <c r="G41" s="34"/>
      <c r="H41" s="34"/>
      <c r="I41" s="31"/>
      <c r="J41" s="28"/>
    </row>
    <row r="42" spans="1:10" s="130" customFormat="1" ht="21" customHeight="1">
      <c r="A42" s="24"/>
      <c r="B42" s="26"/>
      <c r="C42" s="35" t="s">
        <v>41</v>
      </c>
      <c r="D42" s="35"/>
      <c r="E42" s="35"/>
      <c r="F42" s="26"/>
      <c r="G42" s="258" t="s">
        <v>42</v>
      </c>
      <c r="H42" s="258"/>
      <c r="I42" s="35"/>
      <c r="J42" s="28"/>
    </row>
    <row r="43" spans="1:10" s="130" customFormat="1" ht="21" customHeight="1" thickBot="1">
      <c r="A43" s="116"/>
      <c r="B43" s="112"/>
      <c r="C43" s="37"/>
      <c r="D43" s="38"/>
      <c r="E43" s="38"/>
      <c r="F43" s="37"/>
      <c r="G43" s="37"/>
      <c r="H43" s="38"/>
      <c r="I43" s="39"/>
      <c r="J43" s="5"/>
    </row>
  </sheetData>
  <sheetProtection algorithmName="SHA-512" hashValue="1Fht51XgvEehyLukE9kLP6kLF8vp5eaFi0Kf5oN5XG+3xstRvqvR6pxuzeiovHk7/bL8w3guObW2cbvrIiK7wQ==" saltValue="Wecswruo0lOaPyJZDriETg==" spinCount="100000" sheet="1" objects="1" scenarios="1"/>
  <mergeCells count="1">
    <mergeCell ref="G42:H42"/>
  </mergeCells>
  <phoneticPr fontId="0" type="noConversion"/>
  <printOptions horizontalCentered="1" verticalCentered="1" gridLines="1" gridLinesSet="0"/>
  <pageMargins left="0.51181102362204722" right="0.51181102362204722" top="0.51181102362204722" bottom="0.51181102362204722" header="0.27559055118110237" footer="0.27559055118110237"/>
  <pageSetup scale="80" orientation="portrait" horizontalDpi="300" verticalDpi="300" r:id="rId1"/>
  <headerFooter alignWithMargins="0">
    <oddHeader>&amp;A</oddHeader>
    <oddFooter>&amp;CPrepared &amp;D&amp;R&amp;T</oddFooter>
  </headerFooter>
  <drawing r:id="rId2"/>
  <legacyDrawing r:id="rId3"/>
  <controls>
    <mc:AlternateContent xmlns:mc="http://schemas.openxmlformats.org/markup-compatibility/2006">
      <mc:Choice Requires="x14">
        <control shapeId="12298" r:id="rId4" name="ComboBox1">
          <controlPr defaultSize="0" autoLine="0" autoPict="0" linkedCell="C7" listFillRange="Costo!N6:O86" r:id="rId5">
            <anchor moveWithCells="1">
              <from>
                <xdr:col>2</xdr:col>
                <xdr:colOff>9525</xdr:colOff>
                <xdr:row>7</xdr:row>
                <xdr:rowOff>28575</xdr:rowOff>
              </from>
              <to>
                <xdr:col>6</xdr:col>
                <xdr:colOff>857250</xdr:colOff>
                <xdr:row>8</xdr:row>
                <xdr:rowOff>0</xdr:rowOff>
              </to>
            </anchor>
          </controlPr>
        </control>
      </mc:Choice>
      <mc:Fallback>
        <control shapeId="12298" r:id="rId4" name="Combo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/>
  <dimension ref="A1:Q86"/>
  <sheetViews>
    <sheetView zoomScaleNormal="100" workbookViewId="0">
      <pane xSplit="2" ySplit="5" topLeftCell="C34" activePane="bottomRight" state="frozen"/>
      <selection activeCell="C6" sqref="C6"/>
      <selection pane="topRight" activeCell="C6" sqref="C6"/>
      <selection pane="bottomLeft" activeCell="C6" sqref="C6"/>
      <selection pane="bottomRight" sqref="A1:IV65536"/>
    </sheetView>
  </sheetViews>
  <sheetFormatPr defaultColWidth="11" defaultRowHeight="10.5"/>
  <cols>
    <col min="1" max="1" width="10.7109375" style="93" customWidth="1"/>
    <col min="2" max="2" width="29.5703125" style="93" customWidth="1"/>
    <col min="3" max="3" width="5.5703125" style="105" customWidth="1"/>
    <col min="4" max="4" width="9.85546875" style="106" customWidth="1"/>
    <col min="5" max="5" width="8" style="91" customWidth="1"/>
    <col min="6" max="6" width="7.85546875" style="91" customWidth="1"/>
    <col min="7" max="7" width="7.7109375" style="91" customWidth="1"/>
    <col min="8" max="8" width="8.42578125" style="91" customWidth="1"/>
    <col min="9" max="9" width="8.85546875" style="91" customWidth="1"/>
    <col min="10" max="10" width="8.7109375" style="91" customWidth="1"/>
    <col min="11" max="11" width="9.85546875" style="91" customWidth="1"/>
    <col min="12" max="12" width="10.28515625" style="91" customWidth="1"/>
    <col min="13" max="13" width="11" style="92"/>
    <col min="14" max="14" width="29.85546875" style="93" bestFit="1" customWidth="1"/>
    <col min="15" max="15" width="11" style="94"/>
    <col min="16" max="16" width="11" style="93"/>
    <col min="17" max="17" width="12.7109375" style="93" bestFit="1" customWidth="1"/>
    <col min="18" max="16384" width="11" style="93"/>
  </cols>
  <sheetData>
    <row r="1" spans="1:17" ht="12.75">
      <c r="A1" s="260" t="s">
        <v>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7">
      <c r="A2" s="259" t="s">
        <v>580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7">
      <c r="A3" s="261" t="s">
        <v>722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</row>
    <row r="4" spans="1:17">
      <c r="A4" s="95"/>
      <c r="B4" s="96"/>
      <c r="C4" s="96"/>
      <c r="D4" s="97"/>
      <c r="E4" s="98"/>
      <c r="F4" s="98"/>
      <c r="G4" s="98"/>
      <c r="H4" s="98"/>
      <c r="I4" s="98"/>
      <c r="J4" s="98"/>
      <c r="K4" s="99"/>
    </row>
    <row r="5" spans="1:17" ht="21">
      <c r="A5" s="100" t="s">
        <v>53</v>
      </c>
      <c r="B5" s="100" t="s">
        <v>54</v>
      </c>
      <c r="C5" s="100" t="s">
        <v>55</v>
      </c>
      <c r="D5" s="101" t="s">
        <v>56</v>
      </c>
      <c r="E5" s="102" t="s">
        <v>64</v>
      </c>
      <c r="F5" s="102" t="s">
        <v>65</v>
      </c>
      <c r="G5" s="146" t="s">
        <v>355</v>
      </c>
      <c r="H5" s="102" t="s">
        <v>57</v>
      </c>
      <c r="I5" s="102" t="s">
        <v>58</v>
      </c>
      <c r="J5" s="102" t="s">
        <v>61</v>
      </c>
      <c r="K5" s="103" t="s">
        <v>62</v>
      </c>
      <c r="L5" s="146" t="s">
        <v>34</v>
      </c>
      <c r="M5" s="104" t="s">
        <v>35</v>
      </c>
      <c r="Q5" s="93" t="s">
        <v>0</v>
      </c>
    </row>
    <row r="6" spans="1:17" s="166" customFormat="1" ht="11.25">
      <c r="A6" s="168" t="s">
        <v>513</v>
      </c>
      <c r="B6" s="169" t="s">
        <v>458</v>
      </c>
      <c r="C6" s="170" t="s">
        <v>358</v>
      </c>
      <c r="D6" s="171">
        <v>70166</v>
      </c>
      <c r="E6" s="171">
        <v>1070</v>
      </c>
      <c r="F6" s="171">
        <v>55</v>
      </c>
      <c r="G6" s="171">
        <v>288</v>
      </c>
      <c r="H6" s="171">
        <v>410</v>
      </c>
      <c r="I6" s="171">
        <v>3150</v>
      </c>
      <c r="J6" s="171">
        <v>11957</v>
      </c>
      <c r="K6" s="171">
        <v>86686</v>
      </c>
      <c r="L6" s="172">
        <v>4973</v>
      </c>
      <c r="M6" s="199">
        <v>0</v>
      </c>
      <c r="N6" s="171" t="s">
        <v>768</v>
      </c>
      <c r="O6" s="173" t="s">
        <v>513</v>
      </c>
      <c r="P6" s="174">
        <v>13</v>
      </c>
      <c r="Q6" s="174" t="s">
        <v>354</v>
      </c>
    </row>
    <row r="7" spans="1:17" s="166" customFormat="1" ht="11.25">
      <c r="A7" s="168" t="s">
        <v>514</v>
      </c>
      <c r="B7" s="169" t="s">
        <v>458</v>
      </c>
      <c r="C7" s="170" t="s">
        <v>63</v>
      </c>
      <c r="D7" s="171">
        <v>74045</v>
      </c>
      <c r="E7" s="171">
        <v>1070</v>
      </c>
      <c r="F7" s="171">
        <v>55</v>
      </c>
      <c r="G7" s="171">
        <v>288</v>
      </c>
      <c r="H7" s="171">
        <v>410</v>
      </c>
      <c r="I7" s="171">
        <v>3150</v>
      </c>
      <c r="J7" s="171">
        <v>12577</v>
      </c>
      <c r="K7" s="171">
        <v>91185</v>
      </c>
      <c r="L7" s="172">
        <v>4973</v>
      </c>
      <c r="M7" s="199">
        <v>0</v>
      </c>
      <c r="N7" s="171" t="s">
        <v>769</v>
      </c>
      <c r="O7" s="173" t="s">
        <v>514</v>
      </c>
      <c r="P7" s="174">
        <v>13</v>
      </c>
      <c r="Q7" s="174" t="s">
        <v>354</v>
      </c>
    </row>
    <row r="8" spans="1:17" s="166" customFormat="1" ht="11.25">
      <c r="A8" s="168" t="s">
        <v>476</v>
      </c>
      <c r="B8" s="169" t="s">
        <v>479</v>
      </c>
      <c r="C8" s="170" t="s">
        <v>358</v>
      </c>
      <c r="D8" s="171">
        <v>89330</v>
      </c>
      <c r="E8" s="171">
        <v>1070</v>
      </c>
      <c r="F8" s="171">
        <v>55</v>
      </c>
      <c r="G8" s="171">
        <v>288</v>
      </c>
      <c r="H8" s="171">
        <v>410</v>
      </c>
      <c r="I8" s="171">
        <v>3150</v>
      </c>
      <c r="J8" s="171">
        <v>15023</v>
      </c>
      <c r="K8" s="171">
        <v>108916</v>
      </c>
      <c r="L8" s="172">
        <v>4973</v>
      </c>
      <c r="M8" s="199">
        <v>0</v>
      </c>
      <c r="N8" s="171" t="s">
        <v>770</v>
      </c>
      <c r="O8" s="173" t="s">
        <v>476</v>
      </c>
      <c r="P8" s="174">
        <v>13</v>
      </c>
      <c r="Q8" s="174" t="s">
        <v>354</v>
      </c>
    </row>
    <row r="9" spans="1:17" s="166" customFormat="1" ht="11.25">
      <c r="A9" s="168" t="s">
        <v>477</v>
      </c>
      <c r="B9" s="169" t="s">
        <v>479</v>
      </c>
      <c r="C9" s="170" t="s">
        <v>63</v>
      </c>
      <c r="D9" s="171">
        <v>97928</v>
      </c>
      <c r="E9" s="171">
        <v>1070</v>
      </c>
      <c r="F9" s="171">
        <v>55</v>
      </c>
      <c r="G9" s="171">
        <v>288</v>
      </c>
      <c r="H9" s="171">
        <v>410</v>
      </c>
      <c r="I9" s="171">
        <v>3150</v>
      </c>
      <c r="J9" s="171">
        <v>16399</v>
      </c>
      <c r="K9" s="171">
        <v>118890</v>
      </c>
      <c r="L9" s="172">
        <v>4973</v>
      </c>
      <c r="M9" s="199">
        <v>0</v>
      </c>
      <c r="N9" s="171" t="s">
        <v>771</v>
      </c>
      <c r="O9" s="173" t="s">
        <v>477</v>
      </c>
      <c r="P9" s="174">
        <v>13</v>
      </c>
      <c r="Q9" s="174" t="s">
        <v>354</v>
      </c>
    </row>
    <row r="10" spans="1:17" s="166" customFormat="1" ht="11.25">
      <c r="A10" s="168" t="s">
        <v>478</v>
      </c>
      <c r="B10" s="169" t="s">
        <v>479</v>
      </c>
      <c r="C10" s="170" t="s">
        <v>353</v>
      </c>
      <c r="D10" s="171">
        <v>116725</v>
      </c>
      <c r="E10" s="171">
        <v>1070</v>
      </c>
      <c r="F10" s="171">
        <v>55</v>
      </c>
      <c r="G10" s="171">
        <v>288</v>
      </c>
      <c r="H10" s="171">
        <v>410</v>
      </c>
      <c r="I10" s="171">
        <v>3150</v>
      </c>
      <c r="J10" s="171">
        <v>19406</v>
      </c>
      <c r="K10" s="171">
        <v>140694</v>
      </c>
      <c r="L10" s="172">
        <v>4973</v>
      </c>
      <c r="M10" s="199">
        <v>0</v>
      </c>
      <c r="N10" s="171" t="s">
        <v>772</v>
      </c>
      <c r="O10" s="173" t="s">
        <v>478</v>
      </c>
      <c r="P10" s="174">
        <v>13</v>
      </c>
      <c r="Q10" s="174" t="s">
        <v>354</v>
      </c>
    </row>
    <row r="11" spans="1:17" s="166" customFormat="1" ht="11.25">
      <c r="A11" s="168" t="s">
        <v>717</v>
      </c>
      <c r="B11" s="169" t="s">
        <v>479</v>
      </c>
      <c r="C11" s="170" t="s">
        <v>357</v>
      </c>
      <c r="D11" s="171">
        <v>121789</v>
      </c>
      <c r="E11" s="171">
        <v>1070</v>
      </c>
      <c r="F11" s="171">
        <v>55</v>
      </c>
      <c r="G11" s="171">
        <v>288</v>
      </c>
      <c r="H11" s="171">
        <v>410</v>
      </c>
      <c r="I11" s="171">
        <v>3150</v>
      </c>
      <c r="J11" s="171">
        <v>20216</v>
      </c>
      <c r="K11" s="171">
        <v>146568</v>
      </c>
      <c r="L11" s="172">
        <v>4973</v>
      </c>
      <c r="M11" s="199">
        <v>0</v>
      </c>
      <c r="N11" s="171" t="s">
        <v>773</v>
      </c>
      <c r="O11" s="173" t="s">
        <v>717</v>
      </c>
      <c r="P11" s="174">
        <v>13</v>
      </c>
      <c r="Q11" s="174" t="s">
        <v>354</v>
      </c>
    </row>
    <row r="12" spans="1:17" s="166" customFormat="1" ht="11.25">
      <c r="A12" s="168" t="s">
        <v>718</v>
      </c>
      <c r="B12" s="169" t="s">
        <v>479</v>
      </c>
      <c r="C12" s="170" t="s">
        <v>359</v>
      </c>
      <c r="D12" s="171">
        <v>121789</v>
      </c>
      <c r="E12" s="171">
        <v>1070</v>
      </c>
      <c r="F12" s="171">
        <v>55</v>
      </c>
      <c r="G12" s="171">
        <v>288</v>
      </c>
      <c r="H12" s="171">
        <v>410</v>
      </c>
      <c r="I12" s="171">
        <v>3150</v>
      </c>
      <c r="J12" s="171">
        <v>20216</v>
      </c>
      <c r="K12" s="171">
        <v>146568</v>
      </c>
      <c r="L12" s="172">
        <v>4973</v>
      </c>
      <c r="M12" s="199">
        <v>0</v>
      </c>
      <c r="N12" s="171" t="s">
        <v>774</v>
      </c>
      <c r="O12" s="173" t="s">
        <v>718</v>
      </c>
      <c r="P12" s="174">
        <v>13</v>
      </c>
      <c r="Q12" s="174" t="s">
        <v>354</v>
      </c>
    </row>
    <row r="13" spans="1:17" s="166" customFormat="1" ht="11.25">
      <c r="A13" s="168" t="s">
        <v>574</v>
      </c>
      <c r="B13" s="169" t="s">
        <v>479</v>
      </c>
      <c r="C13" s="170" t="s">
        <v>383</v>
      </c>
      <c r="D13" s="171">
        <v>87778</v>
      </c>
      <c r="E13" s="171">
        <v>1070</v>
      </c>
      <c r="F13" s="171">
        <v>55</v>
      </c>
      <c r="G13" s="171">
        <v>288</v>
      </c>
      <c r="H13" s="171">
        <v>410</v>
      </c>
      <c r="I13" s="171">
        <v>3150</v>
      </c>
      <c r="J13" s="171">
        <v>14775</v>
      </c>
      <c r="K13" s="171">
        <v>107116</v>
      </c>
      <c r="L13" s="172">
        <v>4973</v>
      </c>
      <c r="M13" s="199">
        <v>0</v>
      </c>
      <c r="N13" s="171" t="s">
        <v>775</v>
      </c>
      <c r="O13" s="173" t="s">
        <v>574</v>
      </c>
      <c r="P13" s="174">
        <v>13</v>
      </c>
      <c r="Q13" s="174" t="s">
        <v>354</v>
      </c>
    </row>
    <row r="14" spans="1:17" s="166" customFormat="1" ht="11.25">
      <c r="A14" s="168" t="s">
        <v>625</v>
      </c>
      <c r="B14" s="169" t="s">
        <v>479</v>
      </c>
      <c r="C14" s="170" t="s">
        <v>384</v>
      </c>
      <c r="D14" s="171">
        <v>93209</v>
      </c>
      <c r="E14" s="171">
        <v>1070</v>
      </c>
      <c r="F14" s="171">
        <v>55</v>
      </c>
      <c r="G14" s="171">
        <v>288</v>
      </c>
      <c r="H14" s="171">
        <v>410</v>
      </c>
      <c r="I14" s="171">
        <v>3150</v>
      </c>
      <c r="J14" s="171">
        <v>15644</v>
      </c>
      <c r="K14" s="171">
        <v>113416</v>
      </c>
      <c r="L14" s="172">
        <v>4973</v>
      </c>
      <c r="M14" s="199">
        <v>0</v>
      </c>
      <c r="N14" s="171" t="s">
        <v>776</v>
      </c>
      <c r="O14" s="173" t="s">
        <v>625</v>
      </c>
      <c r="P14" s="174">
        <v>13</v>
      </c>
      <c r="Q14" s="174" t="s">
        <v>354</v>
      </c>
    </row>
    <row r="15" spans="1:17" s="166" customFormat="1" ht="11.25">
      <c r="A15" s="168" t="s">
        <v>506</v>
      </c>
      <c r="B15" s="169" t="s">
        <v>381</v>
      </c>
      <c r="C15" s="170" t="s">
        <v>358</v>
      </c>
      <c r="D15" s="171">
        <v>107640</v>
      </c>
      <c r="E15" s="171">
        <v>1070</v>
      </c>
      <c r="F15" s="171">
        <v>55</v>
      </c>
      <c r="G15" s="171">
        <v>288</v>
      </c>
      <c r="H15" s="171">
        <v>410</v>
      </c>
      <c r="I15" s="171">
        <v>3150</v>
      </c>
      <c r="J15" s="171">
        <v>17953</v>
      </c>
      <c r="K15" s="171">
        <v>130156</v>
      </c>
      <c r="L15" s="172">
        <v>4973</v>
      </c>
      <c r="M15" s="199">
        <v>0</v>
      </c>
      <c r="N15" s="171" t="s">
        <v>777</v>
      </c>
      <c r="O15" s="173" t="s">
        <v>506</v>
      </c>
      <c r="P15" s="174">
        <v>12</v>
      </c>
      <c r="Q15" s="174" t="s">
        <v>354</v>
      </c>
    </row>
    <row r="16" spans="1:17" s="166" customFormat="1" ht="11.25">
      <c r="A16" s="168" t="s">
        <v>537</v>
      </c>
      <c r="B16" s="169" t="s">
        <v>381</v>
      </c>
      <c r="C16" s="170" t="s">
        <v>382</v>
      </c>
      <c r="D16" s="171">
        <v>113847</v>
      </c>
      <c r="E16" s="171">
        <v>1070</v>
      </c>
      <c r="F16" s="171">
        <v>55</v>
      </c>
      <c r="G16" s="171">
        <v>288</v>
      </c>
      <c r="H16" s="171">
        <v>410</v>
      </c>
      <c r="I16" s="171">
        <v>3150</v>
      </c>
      <c r="J16" s="171">
        <v>18946</v>
      </c>
      <c r="K16" s="171">
        <v>137356</v>
      </c>
      <c r="L16" s="172">
        <v>4973</v>
      </c>
      <c r="M16" s="199">
        <v>0</v>
      </c>
      <c r="N16" s="171" t="s">
        <v>778</v>
      </c>
      <c r="O16" s="173" t="s">
        <v>537</v>
      </c>
      <c r="P16" s="174">
        <v>12</v>
      </c>
      <c r="Q16" s="174" t="s">
        <v>354</v>
      </c>
    </row>
    <row r="17" spans="1:17" s="166" customFormat="1" ht="11.25">
      <c r="A17" s="168" t="s">
        <v>507</v>
      </c>
      <c r="B17" s="169" t="s">
        <v>381</v>
      </c>
      <c r="C17" s="170" t="s">
        <v>63</v>
      </c>
      <c r="D17" s="171">
        <v>126261</v>
      </c>
      <c r="E17" s="171">
        <v>1070</v>
      </c>
      <c r="F17" s="171">
        <v>55</v>
      </c>
      <c r="G17" s="171">
        <v>288</v>
      </c>
      <c r="H17" s="171">
        <v>410</v>
      </c>
      <c r="I17" s="171">
        <v>3150</v>
      </c>
      <c r="J17" s="171">
        <v>20932</v>
      </c>
      <c r="K17" s="171">
        <v>151756</v>
      </c>
      <c r="L17" s="172">
        <v>4973</v>
      </c>
      <c r="M17" s="199">
        <v>0</v>
      </c>
      <c r="N17" s="171" t="s">
        <v>779</v>
      </c>
      <c r="O17" s="173" t="s">
        <v>507</v>
      </c>
      <c r="P17" s="174">
        <v>12</v>
      </c>
      <c r="Q17" s="174" t="s">
        <v>354</v>
      </c>
    </row>
    <row r="18" spans="1:17" s="166" customFormat="1" ht="11.25">
      <c r="A18" s="168" t="s">
        <v>544</v>
      </c>
      <c r="B18" s="169" t="s">
        <v>381</v>
      </c>
      <c r="C18" s="170" t="s">
        <v>360</v>
      </c>
      <c r="D18" s="171">
        <v>128589</v>
      </c>
      <c r="E18" s="171">
        <v>1070</v>
      </c>
      <c r="F18" s="171">
        <v>55</v>
      </c>
      <c r="G18" s="171">
        <v>288</v>
      </c>
      <c r="H18" s="171">
        <v>410</v>
      </c>
      <c r="I18" s="171">
        <v>3150</v>
      </c>
      <c r="J18" s="171">
        <v>21304</v>
      </c>
      <c r="K18" s="171">
        <v>154456</v>
      </c>
      <c r="L18" s="172">
        <v>4973</v>
      </c>
      <c r="M18" s="199">
        <v>0</v>
      </c>
      <c r="N18" s="171" t="s">
        <v>780</v>
      </c>
      <c r="O18" s="173" t="s">
        <v>544</v>
      </c>
      <c r="P18" s="174">
        <v>12</v>
      </c>
      <c r="Q18" s="174" t="s">
        <v>354</v>
      </c>
    </row>
    <row r="19" spans="1:17" s="166" customFormat="1" ht="11.25">
      <c r="A19" s="168" t="s">
        <v>545</v>
      </c>
      <c r="B19" s="169" t="s">
        <v>381</v>
      </c>
      <c r="C19" s="170" t="s">
        <v>385</v>
      </c>
      <c r="D19" s="171">
        <v>127425</v>
      </c>
      <c r="E19" s="171">
        <v>1070</v>
      </c>
      <c r="F19" s="171">
        <v>55</v>
      </c>
      <c r="G19" s="171">
        <v>288</v>
      </c>
      <c r="H19" s="171">
        <v>410</v>
      </c>
      <c r="I19" s="171">
        <v>3150</v>
      </c>
      <c r="J19" s="171">
        <v>21118</v>
      </c>
      <c r="K19" s="171">
        <v>153106</v>
      </c>
      <c r="L19" s="172">
        <v>4973</v>
      </c>
      <c r="M19" s="199">
        <v>0</v>
      </c>
      <c r="N19" s="171" t="s">
        <v>781</v>
      </c>
      <c r="O19" s="173" t="s">
        <v>545</v>
      </c>
      <c r="P19" s="174">
        <v>12</v>
      </c>
      <c r="Q19" s="174" t="s">
        <v>354</v>
      </c>
    </row>
    <row r="20" spans="1:17" s="166" customFormat="1" ht="11.25">
      <c r="A20" s="168" t="s">
        <v>511</v>
      </c>
      <c r="B20" s="169" t="s">
        <v>381</v>
      </c>
      <c r="C20" s="170" t="s">
        <v>353</v>
      </c>
      <c r="D20" s="171">
        <v>138675</v>
      </c>
      <c r="E20" s="171">
        <v>1070</v>
      </c>
      <c r="F20" s="171">
        <v>55</v>
      </c>
      <c r="G20" s="171">
        <v>288</v>
      </c>
      <c r="H20" s="171">
        <v>410</v>
      </c>
      <c r="I20" s="171">
        <v>3150</v>
      </c>
      <c r="J20" s="171">
        <v>22918</v>
      </c>
      <c r="K20" s="171">
        <v>166156</v>
      </c>
      <c r="L20" s="172">
        <v>4973</v>
      </c>
      <c r="M20" s="199">
        <v>0</v>
      </c>
      <c r="N20" s="171" t="s">
        <v>782</v>
      </c>
      <c r="O20" s="173" t="s">
        <v>511</v>
      </c>
      <c r="P20" s="174">
        <v>12</v>
      </c>
      <c r="Q20" s="174" t="s">
        <v>354</v>
      </c>
    </row>
    <row r="21" spans="1:17" s="166" customFormat="1" ht="11.25">
      <c r="A21" s="168" t="s">
        <v>508</v>
      </c>
      <c r="B21" s="169" t="s">
        <v>381</v>
      </c>
      <c r="C21" s="170" t="s">
        <v>383</v>
      </c>
      <c r="D21" s="171">
        <v>145580</v>
      </c>
      <c r="E21" s="171">
        <v>1070</v>
      </c>
      <c r="F21" s="171">
        <v>55</v>
      </c>
      <c r="G21" s="171">
        <v>288</v>
      </c>
      <c r="H21" s="171">
        <v>410</v>
      </c>
      <c r="I21" s="171">
        <v>3150</v>
      </c>
      <c r="J21" s="171">
        <v>24023</v>
      </c>
      <c r="K21" s="171">
        <v>174166</v>
      </c>
      <c r="L21" s="172">
        <v>4973</v>
      </c>
      <c r="M21" s="199">
        <v>0</v>
      </c>
      <c r="N21" s="171" t="s">
        <v>783</v>
      </c>
      <c r="O21" s="173" t="s">
        <v>508</v>
      </c>
      <c r="P21" s="174">
        <v>12</v>
      </c>
      <c r="Q21" s="174" t="s">
        <v>354</v>
      </c>
    </row>
    <row r="22" spans="1:17" s="166" customFormat="1" ht="11.25">
      <c r="A22" s="168" t="s">
        <v>512</v>
      </c>
      <c r="B22" s="169" t="s">
        <v>381</v>
      </c>
      <c r="C22" s="170" t="s">
        <v>384</v>
      </c>
      <c r="D22" s="171">
        <v>156287</v>
      </c>
      <c r="E22" s="171">
        <v>1070</v>
      </c>
      <c r="F22" s="171">
        <v>55</v>
      </c>
      <c r="G22" s="171">
        <v>288</v>
      </c>
      <c r="H22" s="171">
        <v>410</v>
      </c>
      <c r="I22" s="171">
        <v>3150</v>
      </c>
      <c r="J22" s="171">
        <v>25736</v>
      </c>
      <c r="K22" s="171">
        <v>186586</v>
      </c>
      <c r="L22" s="172">
        <v>4973</v>
      </c>
      <c r="M22" s="199">
        <v>0</v>
      </c>
      <c r="N22" s="171" t="s">
        <v>784</v>
      </c>
      <c r="O22" s="173" t="s">
        <v>512</v>
      </c>
      <c r="P22" s="174">
        <v>12</v>
      </c>
      <c r="Q22" s="174" t="s">
        <v>354</v>
      </c>
    </row>
    <row r="23" spans="1:17" s="166" customFormat="1" ht="11.25">
      <c r="A23" s="168" t="s">
        <v>510</v>
      </c>
      <c r="B23" s="169" t="s">
        <v>509</v>
      </c>
      <c r="C23" s="170" t="s">
        <v>358</v>
      </c>
      <c r="D23" s="171">
        <v>134795</v>
      </c>
      <c r="E23" s="171">
        <v>1070</v>
      </c>
      <c r="F23" s="171">
        <v>55</v>
      </c>
      <c r="G23" s="171">
        <v>288</v>
      </c>
      <c r="H23" s="171">
        <v>410</v>
      </c>
      <c r="I23" s="171">
        <v>3150</v>
      </c>
      <c r="J23" s="171">
        <v>22297</v>
      </c>
      <c r="K23" s="171">
        <v>161655</v>
      </c>
      <c r="L23" s="172">
        <v>4973</v>
      </c>
      <c r="M23" s="199">
        <v>0</v>
      </c>
      <c r="N23" s="171" t="s">
        <v>785</v>
      </c>
      <c r="O23" s="173" t="s">
        <v>510</v>
      </c>
      <c r="P23" s="174">
        <v>13</v>
      </c>
      <c r="Q23" s="174" t="s">
        <v>354</v>
      </c>
    </row>
    <row r="24" spans="1:17" s="166" customFormat="1" ht="11.25">
      <c r="A24" s="168" t="s">
        <v>541</v>
      </c>
      <c r="B24" s="169" t="s">
        <v>509</v>
      </c>
      <c r="C24" s="170" t="s">
        <v>383</v>
      </c>
      <c r="D24" s="171">
        <v>151476</v>
      </c>
      <c r="E24" s="171">
        <v>1070</v>
      </c>
      <c r="F24" s="171">
        <v>55</v>
      </c>
      <c r="G24" s="171">
        <v>288</v>
      </c>
      <c r="H24" s="171">
        <v>410</v>
      </c>
      <c r="I24" s="171">
        <v>3150</v>
      </c>
      <c r="J24" s="171">
        <v>24966</v>
      </c>
      <c r="K24" s="171">
        <v>181005</v>
      </c>
      <c r="L24" s="172">
        <v>4973</v>
      </c>
      <c r="M24" s="199">
        <v>0</v>
      </c>
      <c r="N24" s="171" t="s">
        <v>786</v>
      </c>
      <c r="O24" s="173" t="s">
        <v>541</v>
      </c>
      <c r="P24" s="174">
        <v>13</v>
      </c>
      <c r="Q24" s="174" t="s">
        <v>354</v>
      </c>
    </row>
    <row r="25" spans="1:17" s="166" customFormat="1" ht="11.25">
      <c r="A25" s="168" t="s">
        <v>542</v>
      </c>
      <c r="B25" s="169" t="s">
        <v>509</v>
      </c>
      <c r="C25" s="170" t="s">
        <v>384</v>
      </c>
      <c r="D25" s="171">
        <v>162339</v>
      </c>
      <c r="E25" s="171">
        <v>1070</v>
      </c>
      <c r="F25" s="171">
        <v>55</v>
      </c>
      <c r="G25" s="171">
        <v>288</v>
      </c>
      <c r="H25" s="171">
        <v>410</v>
      </c>
      <c r="I25" s="171">
        <v>3150</v>
      </c>
      <c r="J25" s="171">
        <v>26704</v>
      </c>
      <c r="K25" s="171">
        <v>193606</v>
      </c>
      <c r="L25" s="172">
        <v>4973</v>
      </c>
      <c r="M25" s="199">
        <v>0</v>
      </c>
      <c r="N25" s="171" t="s">
        <v>787</v>
      </c>
      <c r="O25" s="173" t="s">
        <v>542</v>
      </c>
      <c r="P25" s="174">
        <v>13</v>
      </c>
      <c r="Q25" s="174" t="s">
        <v>354</v>
      </c>
    </row>
    <row r="26" spans="1:17" s="166" customFormat="1" ht="11.25">
      <c r="A26" s="168" t="s">
        <v>543</v>
      </c>
      <c r="B26" s="169" t="s">
        <v>509</v>
      </c>
      <c r="C26" s="170" t="s">
        <v>385</v>
      </c>
      <c r="D26" s="171">
        <v>175528</v>
      </c>
      <c r="E26" s="171">
        <v>1070</v>
      </c>
      <c r="F26" s="171">
        <v>55</v>
      </c>
      <c r="G26" s="171">
        <v>288</v>
      </c>
      <c r="H26" s="171">
        <v>410</v>
      </c>
      <c r="I26" s="171">
        <v>3150</v>
      </c>
      <c r="J26" s="171">
        <v>28815</v>
      </c>
      <c r="K26" s="171">
        <v>208906</v>
      </c>
      <c r="L26" s="172">
        <v>4973</v>
      </c>
      <c r="M26" s="199">
        <v>0</v>
      </c>
      <c r="N26" s="171" t="s">
        <v>788</v>
      </c>
      <c r="O26" s="173" t="s">
        <v>543</v>
      </c>
      <c r="P26" s="174">
        <v>13</v>
      </c>
      <c r="Q26" s="174" t="s">
        <v>354</v>
      </c>
    </row>
    <row r="27" spans="1:17" s="166" customFormat="1" ht="11.25">
      <c r="A27" s="168" t="s">
        <v>715</v>
      </c>
      <c r="B27" s="169" t="s">
        <v>509</v>
      </c>
      <c r="C27" s="170" t="s">
        <v>359</v>
      </c>
      <c r="D27" s="171">
        <v>204022</v>
      </c>
      <c r="E27" s="171">
        <v>1070</v>
      </c>
      <c r="F27" s="171">
        <v>55</v>
      </c>
      <c r="G27" s="171">
        <v>288</v>
      </c>
      <c r="H27" s="171">
        <v>410</v>
      </c>
      <c r="I27" s="171">
        <v>3150</v>
      </c>
      <c r="J27" s="171">
        <v>33374</v>
      </c>
      <c r="K27" s="171">
        <v>241959</v>
      </c>
      <c r="L27" s="172">
        <v>4973</v>
      </c>
      <c r="M27" s="199">
        <v>0</v>
      </c>
      <c r="N27" s="171" t="s">
        <v>789</v>
      </c>
      <c r="O27" s="173" t="s">
        <v>715</v>
      </c>
      <c r="P27" s="174">
        <v>13</v>
      </c>
      <c r="Q27" s="174" t="s">
        <v>354</v>
      </c>
    </row>
    <row r="28" spans="1:17" s="166" customFormat="1" ht="11.25">
      <c r="A28" s="168" t="s">
        <v>457</v>
      </c>
      <c r="B28" s="169" t="s">
        <v>393</v>
      </c>
      <c r="C28" s="170" t="s">
        <v>382</v>
      </c>
      <c r="D28" s="171">
        <v>184107</v>
      </c>
      <c r="E28" s="171">
        <v>1070</v>
      </c>
      <c r="F28" s="171">
        <v>55</v>
      </c>
      <c r="G28" s="171">
        <v>288</v>
      </c>
      <c r="H28" s="171">
        <v>533</v>
      </c>
      <c r="I28" s="171">
        <v>3150</v>
      </c>
      <c r="J28" s="171">
        <v>30187</v>
      </c>
      <c r="K28" s="171">
        <v>218857</v>
      </c>
      <c r="L28" s="172">
        <v>5096</v>
      </c>
      <c r="M28" s="199">
        <v>0</v>
      </c>
      <c r="N28" s="171" t="s">
        <v>790</v>
      </c>
      <c r="O28" s="173" t="s">
        <v>457</v>
      </c>
      <c r="P28" s="174">
        <v>13</v>
      </c>
      <c r="Q28" s="174" t="s">
        <v>354</v>
      </c>
    </row>
    <row r="29" spans="1:17" s="166" customFormat="1" ht="11.25">
      <c r="A29" s="168" t="s">
        <v>395</v>
      </c>
      <c r="B29" s="169" t="s">
        <v>393</v>
      </c>
      <c r="C29" s="170" t="s">
        <v>358</v>
      </c>
      <c r="D29" s="171">
        <v>193157</v>
      </c>
      <c r="E29" s="171">
        <v>1070</v>
      </c>
      <c r="F29" s="171">
        <v>55</v>
      </c>
      <c r="G29" s="171">
        <v>288</v>
      </c>
      <c r="H29" s="171">
        <v>533</v>
      </c>
      <c r="I29" s="171">
        <v>3150</v>
      </c>
      <c r="J29" s="171">
        <v>31635</v>
      </c>
      <c r="K29" s="171">
        <v>229355</v>
      </c>
      <c r="L29" s="172">
        <v>5096</v>
      </c>
      <c r="M29" s="199">
        <v>0</v>
      </c>
      <c r="N29" s="171" t="s">
        <v>791</v>
      </c>
      <c r="O29" s="173" t="s">
        <v>395</v>
      </c>
      <c r="P29" s="174">
        <v>13</v>
      </c>
      <c r="Q29" s="174" t="s">
        <v>354</v>
      </c>
    </row>
    <row r="30" spans="1:17" s="166" customFormat="1" ht="11.25">
      <c r="A30" s="168" t="s">
        <v>396</v>
      </c>
      <c r="B30" s="169" t="s">
        <v>393</v>
      </c>
      <c r="C30" s="170" t="s">
        <v>353</v>
      </c>
      <c r="D30" s="171">
        <v>210761</v>
      </c>
      <c r="E30" s="171">
        <v>1070</v>
      </c>
      <c r="F30" s="171">
        <v>55</v>
      </c>
      <c r="G30" s="171">
        <v>288</v>
      </c>
      <c r="H30" s="171">
        <v>533</v>
      </c>
      <c r="I30" s="171">
        <v>3150</v>
      </c>
      <c r="J30" s="171">
        <v>34452</v>
      </c>
      <c r="K30" s="171">
        <v>249776</v>
      </c>
      <c r="L30" s="172">
        <v>5096</v>
      </c>
      <c r="M30" s="199">
        <v>0</v>
      </c>
      <c r="N30" s="171" t="s">
        <v>792</v>
      </c>
      <c r="O30" s="173" t="s">
        <v>396</v>
      </c>
      <c r="P30" s="174">
        <v>13</v>
      </c>
      <c r="Q30" s="174" t="s">
        <v>354</v>
      </c>
    </row>
    <row r="31" spans="1:17" s="166" customFormat="1" ht="11.25">
      <c r="A31" s="168" t="s">
        <v>397</v>
      </c>
      <c r="B31" s="169" t="s">
        <v>393</v>
      </c>
      <c r="C31" s="170" t="s">
        <v>385</v>
      </c>
      <c r="D31" s="171">
        <v>234226</v>
      </c>
      <c r="E31" s="171">
        <v>1070</v>
      </c>
      <c r="F31" s="171">
        <v>55</v>
      </c>
      <c r="G31" s="171">
        <v>288</v>
      </c>
      <c r="H31" s="171">
        <v>533</v>
      </c>
      <c r="I31" s="171">
        <v>3150</v>
      </c>
      <c r="J31" s="171">
        <v>38206</v>
      </c>
      <c r="K31" s="171">
        <v>276995</v>
      </c>
      <c r="L31" s="172">
        <v>5096</v>
      </c>
      <c r="M31" s="199">
        <v>0</v>
      </c>
      <c r="N31" s="171" t="s">
        <v>793</v>
      </c>
      <c r="O31" s="173" t="s">
        <v>397</v>
      </c>
      <c r="P31" s="174">
        <v>13</v>
      </c>
      <c r="Q31" s="174" t="s">
        <v>354</v>
      </c>
    </row>
    <row r="32" spans="1:17" s="166" customFormat="1" ht="11.25">
      <c r="A32" s="168" t="s">
        <v>685</v>
      </c>
      <c r="B32" s="169" t="s">
        <v>393</v>
      </c>
      <c r="C32" s="170" t="s">
        <v>357</v>
      </c>
      <c r="D32" s="171">
        <v>264071</v>
      </c>
      <c r="E32" s="171">
        <v>1070</v>
      </c>
      <c r="F32" s="171">
        <v>55</v>
      </c>
      <c r="G32" s="171">
        <v>288</v>
      </c>
      <c r="H32" s="171">
        <v>533</v>
      </c>
      <c r="I32" s="171">
        <v>3150</v>
      </c>
      <c r="J32" s="171">
        <v>42981</v>
      </c>
      <c r="K32" s="171">
        <v>311615</v>
      </c>
      <c r="L32" s="172">
        <v>5096</v>
      </c>
      <c r="M32" s="199">
        <v>0</v>
      </c>
      <c r="N32" s="171" t="s">
        <v>794</v>
      </c>
      <c r="O32" s="173" t="s">
        <v>685</v>
      </c>
      <c r="P32" s="174">
        <v>13</v>
      </c>
      <c r="Q32" s="174" t="s">
        <v>354</v>
      </c>
    </row>
    <row r="33" spans="1:17" s="166" customFormat="1" ht="11.25">
      <c r="A33" s="168" t="s">
        <v>665</v>
      </c>
      <c r="B33" s="169" t="s">
        <v>394</v>
      </c>
      <c r="C33" s="170" t="s">
        <v>401</v>
      </c>
      <c r="D33" s="171">
        <v>247910</v>
      </c>
      <c r="E33" s="171">
        <v>1070</v>
      </c>
      <c r="F33" s="171">
        <v>55</v>
      </c>
      <c r="G33" s="171">
        <v>288</v>
      </c>
      <c r="H33" s="171">
        <v>533</v>
      </c>
      <c r="I33" s="171">
        <v>4100</v>
      </c>
      <c r="J33" s="171">
        <v>40548</v>
      </c>
      <c r="K33" s="171">
        <v>293971</v>
      </c>
      <c r="L33" s="172">
        <v>6046</v>
      </c>
      <c r="M33" s="199">
        <v>0</v>
      </c>
      <c r="N33" s="171" t="s">
        <v>795</v>
      </c>
      <c r="O33" s="173" t="s">
        <v>665</v>
      </c>
      <c r="P33" s="174">
        <v>14</v>
      </c>
      <c r="Q33" s="174" t="s">
        <v>354</v>
      </c>
    </row>
    <row r="34" spans="1:17" s="166" customFormat="1" ht="11.25">
      <c r="A34" s="168" t="s">
        <v>555</v>
      </c>
      <c r="B34" s="169" t="s">
        <v>394</v>
      </c>
      <c r="C34" s="170" t="s">
        <v>353</v>
      </c>
      <c r="D34" s="171">
        <v>276124</v>
      </c>
      <c r="E34" s="171">
        <v>1070</v>
      </c>
      <c r="F34" s="171">
        <v>55</v>
      </c>
      <c r="G34" s="171">
        <v>288</v>
      </c>
      <c r="H34" s="171">
        <v>533</v>
      </c>
      <c r="I34" s="171">
        <v>4100</v>
      </c>
      <c r="J34" s="171">
        <v>45062</v>
      </c>
      <c r="K34" s="171">
        <v>326699</v>
      </c>
      <c r="L34" s="172">
        <v>6046</v>
      </c>
      <c r="M34" s="199">
        <v>0</v>
      </c>
      <c r="N34" s="171" t="s">
        <v>796</v>
      </c>
      <c r="O34" s="173" t="s">
        <v>555</v>
      </c>
      <c r="P34" s="174">
        <v>14</v>
      </c>
      <c r="Q34" s="174" t="s">
        <v>354</v>
      </c>
    </row>
    <row r="35" spans="1:17" s="166" customFormat="1" ht="11.25">
      <c r="A35" s="168" t="s">
        <v>666</v>
      </c>
      <c r="B35" s="169" t="s">
        <v>394</v>
      </c>
      <c r="C35" s="170" t="s">
        <v>655</v>
      </c>
      <c r="D35" s="171">
        <v>287409</v>
      </c>
      <c r="E35" s="171">
        <v>1070</v>
      </c>
      <c r="F35" s="171">
        <v>55</v>
      </c>
      <c r="G35" s="171">
        <v>288</v>
      </c>
      <c r="H35" s="171">
        <v>533</v>
      </c>
      <c r="I35" s="171">
        <v>4100</v>
      </c>
      <c r="J35" s="171">
        <v>46867</v>
      </c>
      <c r="K35" s="171">
        <v>339789</v>
      </c>
      <c r="L35" s="172">
        <v>6046</v>
      </c>
      <c r="M35" s="199">
        <v>0</v>
      </c>
      <c r="N35" s="171" t="s">
        <v>797</v>
      </c>
      <c r="O35" s="173" t="s">
        <v>666</v>
      </c>
      <c r="P35" s="174">
        <v>14</v>
      </c>
      <c r="Q35" s="174" t="s">
        <v>354</v>
      </c>
    </row>
    <row r="36" spans="1:17" s="166" customFormat="1" ht="11.25">
      <c r="A36" s="168" t="s">
        <v>565</v>
      </c>
      <c r="B36" s="169" t="s">
        <v>394</v>
      </c>
      <c r="C36" s="170" t="s">
        <v>357</v>
      </c>
      <c r="D36" s="171">
        <v>313815</v>
      </c>
      <c r="E36" s="171">
        <v>1070</v>
      </c>
      <c r="F36" s="171">
        <v>55</v>
      </c>
      <c r="G36" s="171">
        <v>288</v>
      </c>
      <c r="H36" s="171">
        <v>533</v>
      </c>
      <c r="I36" s="171">
        <v>4100</v>
      </c>
      <c r="J36" s="171">
        <v>51093</v>
      </c>
      <c r="K36" s="171">
        <v>370421</v>
      </c>
      <c r="L36" s="172">
        <v>6046</v>
      </c>
      <c r="M36" s="199">
        <v>0</v>
      </c>
      <c r="N36" s="171" t="s">
        <v>798</v>
      </c>
      <c r="O36" s="173" t="s">
        <v>565</v>
      </c>
      <c r="P36" s="174">
        <v>14</v>
      </c>
      <c r="Q36" s="174" t="s">
        <v>354</v>
      </c>
    </row>
    <row r="37" spans="1:17" s="166" customFormat="1" ht="11.25">
      <c r="A37" s="168" t="s">
        <v>489</v>
      </c>
      <c r="B37" s="169" t="s">
        <v>495</v>
      </c>
      <c r="C37" s="170" t="s">
        <v>358</v>
      </c>
      <c r="D37" s="171">
        <v>305414</v>
      </c>
      <c r="E37" s="171">
        <v>1070</v>
      </c>
      <c r="F37" s="171">
        <v>55</v>
      </c>
      <c r="G37" s="171">
        <v>288</v>
      </c>
      <c r="H37" s="171">
        <v>656</v>
      </c>
      <c r="I37" s="171">
        <v>4100</v>
      </c>
      <c r="J37" s="171">
        <v>49748</v>
      </c>
      <c r="K37" s="171">
        <v>360675</v>
      </c>
      <c r="L37" s="172">
        <v>6169</v>
      </c>
      <c r="M37" s="199">
        <v>0</v>
      </c>
      <c r="N37" s="171" t="s">
        <v>799</v>
      </c>
      <c r="O37" s="173" t="s">
        <v>489</v>
      </c>
      <c r="P37" s="174">
        <v>14</v>
      </c>
      <c r="Q37" s="174" t="s">
        <v>354</v>
      </c>
    </row>
    <row r="38" spans="1:17" s="166" customFormat="1" ht="11.25">
      <c r="A38" s="168" t="s">
        <v>490</v>
      </c>
      <c r="B38" s="169" t="s">
        <v>495</v>
      </c>
      <c r="C38" s="170" t="s">
        <v>63</v>
      </c>
      <c r="D38" s="171">
        <v>381001</v>
      </c>
      <c r="E38" s="171">
        <v>1070</v>
      </c>
      <c r="F38" s="171">
        <v>55</v>
      </c>
      <c r="G38" s="171">
        <v>288</v>
      </c>
      <c r="H38" s="171">
        <v>656</v>
      </c>
      <c r="I38" s="171">
        <v>4100</v>
      </c>
      <c r="J38" s="171">
        <v>61842</v>
      </c>
      <c r="K38" s="171">
        <v>448356</v>
      </c>
      <c r="L38" s="172">
        <v>6169</v>
      </c>
      <c r="M38" s="199">
        <v>0</v>
      </c>
      <c r="N38" s="171" t="s">
        <v>800</v>
      </c>
      <c r="O38" s="173" t="s">
        <v>490</v>
      </c>
      <c r="P38" s="174">
        <v>14</v>
      </c>
      <c r="Q38" s="174" t="s">
        <v>354</v>
      </c>
    </row>
    <row r="39" spans="1:17" s="166" customFormat="1" ht="11.25">
      <c r="A39" s="168" t="s">
        <v>491</v>
      </c>
      <c r="B39" s="169" t="s">
        <v>495</v>
      </c>
      <c r="C39" s="170" t="s">
        <v>353</v>
      </c>
      <c r="D39" s="171">
        <v>393969</v>
      </c>
      <c r="E39" s="171">
        <v>1070</v>
      </c>
      <c r="F39" s="171">
        <v>55</v>
      </c>
      <c r="G39" s="171">
        <v>288</v>
      </c>
      <c r="H39" s="171">
        <v>656</v>
      </c>
      <c r="I39" s="171">
        <v>4100</v>
      </c>
      <c r="J39" s="171">
        <v>63917</v>
      </c>
      <c r="K39" s="171">
        <v>463399</v>
      </c>
      <c r="L39" s="172">
        <v>6169</v>
      </c>
      <c r="M39" s="199">
        <v>0</v>
      </c>
      <c r="N39" s="171" t="s">
        <v>801</v>
      </c>
      <c r="O39" s="173" t="s">
        <v>491</v>
      </c>
      <c r="P39" s="174">
        <v>14</v>
      </c>
      <c r="Q39" s="174" t="s">
        <v>354</v>
      </c>
    </row>
    <row r="40" spans="1:17" s="166" customFormat="1" ht="11.25">
      <c r="A40" s="168" t="s">
        <v>515</v>
      </c>
      <c r="B40" s="169" t="s">
        <v>516</v>
      </c>
      <c r="C40" s="170" t="s">
        <v>383</v>
      </c>
      <c r="D40" s="171">
        <v>434818</v>
      </c>
      <c r="E40" s="171">
        <v>1070</v>
      </c>
      <c r="F40" s="171">
        <v>55</v>
      </c>
      <c r="G40" s="171">
        <v>288</v>
      </c>
      <c r="H40" s="171">
        <v>656</v>
      </c>
      <c r="I40" s="171">
        <v>4100</v>
      </c>
      <c r="J40" s="171">
        <v>70453</v>
      </c>
      <c r="K40" s="171">
        <v>510784</v>
      </c>
      <c r="L40" s="172">
        <v>6169</v>
      </c>
      <c r="M40" s="199">
        <v>0</v>
      </c>
      <c r="N40" s="171" t="s">
        <v>802</v>
      </c>
      <c r="O40" s="173" t="s">
        <v>515</v>
      </c>
      <c r="P40" s="174">
        <v>26</v>
      </c>
      <c r="Q40" s="174" t="s">
        <v>354</v>
      </c>
    </row>
    <row r="41" spans="1:17" s="166" customFormat="1" ht="11.25">
      <c r="A41" s="168" t="s">
        <v>499</v>
      </c>
      <c r="B41" s="169" t="s">
        <v>398</v>
      </c>
      <c r="C41" s="170" t="s">
        <v>358</v>
      </c>
      <c r="D41" s="171">
        <v>148140</v>
      </c>
      <c r="E41" s="171">
        <v>1070</v>
      </c>
      <c r="F41" s="171">
        <v>55</v>
      </c>
      <c r="G41" s="171">
        <v>288</v>
      </c>
      <c r="H41" s="171">
        <v>410</v>
      </c>
      <c r="I41" s="171">
        <v>3150</v>
      </c>
      <c r="J41" s="171">
        <v>24433</v>
      </c>
      <c r="K41" s="171">
        <v>177136</v>
      </c>
      <c r="L41" s="172">
        <v>4973</v>
      </c>
      <c r="M41" s="194">
        <v>0.05</v>
      </c>
      <c r="N41" s="171" t="s">
        <v>803</v>
      </c>
      <c r="O41" s="173" t="s">
        <v>499</v>
      </c>
      <c r="P41" s="174">
        <v>15</v>
      </c>
      <c r="Q41" s="174" t="s">
        <v>354</v>
      </c>
    </row>
    <row r="42" spans="1:17" s="166" customFormat="1" ht="11.25">
      <c r="A42" s="168" t="s">
        <v>500</v>
      </c>
      <c r="B42" s="169" t="s">
        <v>398</v>
      </c>
      <c r="C42" s="170" t="s">
        <v>63</v>
      </c>
      <c r="D42" s="171">
        <v>158226</v>
      </c>
      <c r="E42" s="171">
        <v>1070</v>
      </c>
      <c r="F42" s="171">
        <v>55</v>
      </c>
      <c r="G42" s="171">
        <v>288</v>
      </c>
      <c r="H42" s="171">
        <v>410</v>
      </c>
      <c r="I42" s="171">
        <v>3150</v>
      </c>
      <c r="J42" s="171">
        <v>26046</v>
      </c>
      <c r="K42" s="171">
        <v>188835</v>
      </c>
      <c r="L42" s="172">
        <v>4973</v>
      </c>
      <c r="M42" s="194">
        <v>0.05</v>
      </c>
      <c r="N42" s="171" t="s">
        <v>804</v>
      </c>
      <c r="O42" s="173" t="s">
        <v>500</v>
      </c>
      <c r="P42" s="174">
        <v>15</v>
      </c>
      <c r="Q42" s="174" t="s">
        <v>354</v>
      </c>
    </row>
    <row r="43" spans="1:17" s="166" customFormat="1" ht="11.25">
      <c r="A43" s="168" t="s">
        <v>501</v>
      </c>
      <c r="B43" s="169" t="s">
        <v>398</v>
      </c>
      <c r="C43" s="170" t="s">
        <v>353</v>
      </c>
      <c r="D43" s="171">
        <v>176847</v>
      </c>
      <c r="E43" s="171">
        <v>1070</v>
      </c>
      <c r="F43" s="171">
        <v>55</v>
      </c>
      <c r="G43" s="171">
        <v>288</v>
      </c>
      <c r="H43" s="171">
        <v>410</v>
      </c>
      <c r="I43" s="171">
        <v>3150</v>
      </c>
      <c r="J43" s="171">
        <v>29026</v>
      </c>
      <c r="K43" s="171">
        <v>210436</v>
      </c>
      <c r="L43" s="172">
        <v>4973</v>
      </c>
      <c r="M43" s="194">
        <v>0.05</v>
      </c>
      <c r="N43" s="171" t="s">
        <v>805</v>
      </c>
      <c r="O43" s="173" t="s">
        <v>501</v>
      </c>
      <c r="P43" s="174">
        <v>15</v>
      </c>
      <c r="Q43" s="174" t="s">
        <v>354</v>
      </c>
    </row>
    <row r="44" spans="1:17" s="166" customFormat="1" ht="11.25">
      <c r="A44" s="168" t="s">
        <v>550</v>
      </c>
      <c r="B44" s="169" t="s">
        <v>399</v>
      </c>
      <c r="C44" s="170" t="s">
        <v>553</v>
      </c>
      <c r="D44" s="171">
        <v>284044</v>
      </c>
      <c r="E44" s="171">
        <v>1070</v>
      </c>
      <c r="F44" s="171">
        <v>55</v>
      </c>
      <c r="G44" s="171">
        <v>288</v>
      </c>
      <c r="H44" s="171">
        <v>533</v>
      </c>
      <c r="I44" s="171">
        <v>4100</v>
      </c>
      <c r="J44" s="171">
        <v>46329</v>
      </c>
      <c r="K44" s="171">
        <v>335886</v>
      </c>
      <c r="L44" s="172">
        <v>6046</v>
      </c>
      <c r="M44" s="194">
        <v>0.05</v>
      </c>
      <c r="N44" s="171" t="s">
        <v>806</v>
      </c>
      <c r="O44" s="173" t="s">
        <v>550</v>
      </c>
      <c r="P44" s="174">
        <v>21</v>
      </c>
      <c r="Q44" s="174" t="s">
        <v>354</v>
      </c>
    </row>
    <row r="45" spans="1:17" s="166" customFormat="1" ht="11.25">
      <c r="A45" s="168" t="s">
        <v>552</v>
      </c>
      <c r="B45" s="169" t="s">
        <v>399</v>
      </c>
      <c r="C45" s="170" t="s">
        <v>551</v>
      </c>
      <c r="D45" s="171">
        <v>320070</v>
      </c>
      <c r="E45" s="171">
        <v>1070</v>
      </c>
      <c r="F45" s="171">
        <v>55</v>
      </c>
      <c r="G45" s="171">
        <v>288</v>
      </c>
      <c r="H45" s="171">
        <v>533</v>
      </c>
      <c r="I45" s="171">
        <v>4100</v>
      </c>
      <c r="J45" s="171">
        <v>52093</v>
      </c>
      <c r="K45" s="171">
        <v>377676</v>
      </c>
      <c r="L45" s="172">
        <v>6046</v>
      </c>
      <c r="M45" s="194">
        <v>0.05</v>
      </c>
      <c r="N45" s="171" t="s">
        <v>807</v>
      </c>
      <c r="O45" s="173" t="s">
        <v>552</v>
      </c>
      <c r="P45" s="174">
        <v>21</v>
      </c>
      <c r="Q45" s="174" t="s">
        <v>354</v>
      </c>
    </row>
    <row r="46" spans="1:17" s="166" customFormat="1" ht="11.25">
      <c r="A46" s="168" t="s">
        <v>688</v>
      </c>
      <c r="B46" s="169" t="s">
        <v>399</v>
      </c>
      <c r="C46" s="170" t="s">
        <v>689</v>
      </c>
      <c r="D46" s="171">
        <v>328307</v>
      </c>
      <c r="E46" s="171">
        <v>1070</v>
      </c>
      <c r="F46" s="171">
        <v>55</v>
      </c>
      <c r="G46" s="171">
        <v>288</v>
      </c>
      <c r="H46" s="171">
        <v>533</v>
      </c>
      <c r="I46" s="171">
        <v>4100</v>
      </c>
      <c r="J46" s="171">
        <v>53411</v>
      </c>
      <c r="K46" s="171">
        <v>387231</v>
      </c>
      <c r="L46" s="172">
        <v>6046</v>
      </c>
      <c r="M46" s="194">
        <v>0.05</v>
      </c>
      <c r="N46" s="171" t="s">
        <v>808</v>
      </c>
      <c r="O46" s="173" t="s">
        <v>688</v>
      </c>
      <c r="P46" s="174">
        <v>21</v>
      </c>
      <c r="Q46" s="174" t="s">
        <v>354</v>
      </c>
    </row>
    <row r="47" spans="1:17" s="166" customFormat="1" ht="11.25">
      <c r="A47" s="168" t="s">
        <v>661</v>
      </c>
      <c r="B47" s="169" t="s">
        <v>415</v>
      </c>
      <c r="C47" s="170" t="s">
        <v>383</v>
      </c>
      <c r="D47" s="171">
        <v>227043</v>
      </c>
      <c r="E47" s="171">
        <v>1070</v>
      </c>
      <c r="F47" s="171">
        <v>55</v>
      </c>
      <c r="G47" s="171">
        <v>288</v>
      </c>
      <c r="H47" s="171">
        <v>533</v>
      </c>
      <c r="I47" s="171">
        <v>4100</v>
      </c>
      <c r="J47" s="171">
        <v>37209</v>
      </c>
      <c r="K47" s="171">
        <v>269765</v>
      </c>
      <c r="L47" s="172">
        <v>6046</v>
      </c>
      <c r="M47" s="194">
        <v>0.05</v>
      </c>
      <c r="N47" s="171" t="s">
        <v>809</v>
      </c>
      <c r="O47" s="173" t="s">
        <v>661</v>
      </c>
      <c r="P47" s="174">
        <v>29</v>
      </c>
      <c r="Q47" s="174" t="s">
        <v>354</v>
      </c>
    </row>
    <row r="48" spans="1:17" s="166" customFormat="1" ht="11.25">
      <c r="A48" s="168" t="s">
        <v>662</v>
      </c>
      <c r="B48" s="169" t="s">
        <v>415</v>
      </c>
      <c r="C48" s="170" t="s">
        <v>384</v>
      </c>
      <c r="D48" s="171">
        <v>233250</v>
      </c>
      <c r="E48" s="171">
        <v>1070</v>
      </c>
      <c r="F48" s="171">
        <v>55</v>
      </c>
      <c r="G48" s="171">
        <v>288</v>
      </c>
      <c r="H48" s="171">
        <v>533</v>
      </c>
      <c r="I48" s="171">
        <v>4100</v>
      </c>
      <c r="J48" s="171">
        <v>38202</v>
      </c>
      <c r="K48" s="171">
        <v>276965</v>
      </c>
      <c r="L48" s="172">
        <v>6046</v>
      </c>
      <c r="M48" s="194">
        <v>0.05</v>
      </c>
      <c r="N48" s="171" t="s">
        <v>810</v>
      </c>
      <c r="O48" s="173" t="s">
        <v>662</v>
      </c>
      <c r="P48" s="174">
        <v>29</v>
      </c>
      <c r="Q48" s="174" t="s">
        <v>354</v>
      </c>
    </row>
    <row r="49" spans="1:17" s="166" customFormat="1" ht="11.25">
      <c r="A49" s="168" t="s">
        <v>663</v>
      </c>
      <c r="B49" s="169" t="s">
        <v>415</v>
      </c>
      <c r="C49" s="170" t="s">
        <v>357</v>
      </c>
      <c r="D49" s="171">
        <v>243166</v>
      </c>
      <c r="E49" s="171">
        <v>1070</v>
      </c>
      <c r="F49" s="171">
        <v>55</v>
      </c>
      <c r="G49" s="171">
        <v>288</v>
      </c>
      <c r="H49" s="171">
        <v>533</v>
      </c>
      <c r="I49" s="171">
        <v>4100</v>
      </c>
      <c r="J49" s="171">
        <v>39789</v>
      </c>
      <c r="K49" s="171">
        <v>288468</v>
      </c>
      <c r="L49" s="172">
        <v>6046</v>
      </c>
      <c r="M49" s="194">
        <v>0.05</v>
      </c>
      <c r="N49" s="171" t="s">
        <v>811</v>
      </c>
      <c r="O49" s="173" t="s">
        <v>663</v>
      </c>
      <c r="P49" s="174">
        <v>29</v>
      </c>
      <c r="Q49" s="174" t="s">
        <v>354</v>
      </c>
    </row>
    <row r="50" spans="1:17" s="166" customFormat="1" ht="11.25">
      <c r="A50" s="168" t="s">
        <v>708</v>
      </c>
      <c r="B50" s="169" t="s">
        <v>709</v>
      </c>
      <c r="C50" s="170" t="s">
        <v>360</v>
      </c>
      <c r="D50" s="171">
        <v>267344</v>
      </c>
      <c r="E50" s="171">
        <v>1070</v>
      </c>
      <c r="F50" s="171">
        <v>55</v>
      </c>
      <c r="G50" s="171">
        <v>288</v>
      </c>
      <c r="H50" s="171">
        <v>533</v>
      </c>
      <c r="I50" s="171">
        <v>4100</v>
      </c>
      <c r="J50" s="171">
        <v>43657</v>
      </c>
      <c r="K50" s="171">
        <v>316514</v>
      </c>
      <c r="L50" s="172">
        <v>6046</v>
      </c>
      <c r="M50" s="194">
        <v>0.05</v>
      </c>
      <c r="N50" s="171" t="s">
        <v>812</v>
      </c>
      <c r="O50" s="173" t="s">
        <v>708</v>
      </c>
      <c r="P50" s="174">
        <v>26</v>
      </c>
      <c r="Q50" s="174" t="s">
        <v>354</v>
      </c>
    </row>
    <row r="51" spans="1:17" s="166" customFormat="1" ht="11.25">
      <c r="A51" s="168" t="s">
        <v>650</v>
      </c>
      <c r="B51" s="169" t="s">
        <v>659</v>
      </c>
      <c r="C51" s="170" t="s">
        <v>651</v>
      </c>
      <c r="D51" s="171">
        <v>285817</v>
      </c>
      <c r="E51" s="171">
        <v>1070</v>
      </c>
      <c r="F51" s="171">
        <v>55</v>
      </c>
      <c r="G51" s="171">
        <v>288</v>
      </c>
      <c r="H51" s="171">
        <v>533</v>
      </c>
      <c r="I51" s="171">
        <v>4100</v>
      </c>
      <c r="J51" s="171">
        <v>46613</v>
      </c>
      <c r="K51" s="171">
        <v>337943</v>
      </c>
      <c r="L51" s="172">
        <v>6046</v>
      </c>
      <c r="M51" s="194">
        <v>0.05</v>
      </c>
      <c r="N51" s="171" t="s">
        <v>813</v>
      </c>
      <c r="O51" s="173" t="s">
        <v>650</v>
      </c>
      <c r="P51" s="174">
        <v>30</v>
      </c>
      <c r="Q51" s="174" t="s">
        <v>354</v>
      </c>
    </row>
    <row r="52" spans="1:17" s="166" customFormat="1" ht="11.25">
      <c r="A52" s="168" t="s">
        <v>585</v>
      </c>
      <c r="B52" s="169" t="s">
        <v>416</v>
      </c>
      <c r="C52" s="170" t="s">
        <v>358</v>
      </c>
      <c r="D52" s="171">
        <v>286556</v>
      </c>
      <c r="E52" s="171">
        <v>1070</v>
      </c>
      <c r="F52" s="171">
        <v>55</v>
      </c>
      <c r="G52" s="171">
        <v>288</v>
      </c>
      <c r="H52" s="171">
        <v>533</v>
      </c>
      <c r="I52" s="171">
        <v>4100</v>
      </c>
      <c r="J52" s="171">
        <v>46731</v>
      </c>
      <c r="K52" s="171">
        <v>338800</v>
      </c>
      <c r="L52" s="172">
        <v>6046</v>
      </c>
      <c r="M52" s="194">
        <v>0.05</v>
      </c>
      <c r="N52" s="171" t="s">
        <v>814</v>
      </c>
      <c r="O52" s="173" t="s">
        <v>585</v>
      </c>
      <c r="P52" s="174">
        <v>31</v>
      </c>
      <c r="Q52" s="174" t="s">
        <v>354</v>
      </c>
    </row>
    <row r="53" spans="1:17" s="166" customFormat="1" ht="11.25">
      <c r="A53" s="168" t="s">
        <v>576</v>
      </c>
      <c r="B53" s="169" t="s">
        <v>492</v>
      </c>
      <c r="C53" s="170" t="s">
        <v>384</v>
      </c>
      <c r="D53" s="171">
        <v>333108</v>
      </c>
      <c r="E53" s="171">
        <v>1070</v>
      </c>
      <c r="F53" s="171">
        <v>55</v>
      </c>
      <c r="G53" s="171">
        <v>288</v>
      </c>
      <c r="H53" s="171">
        <v>533</v>
      </c>
      <c r="I53" s="171">
        <v>4100</v>
      </c>
      <c r="J53" s="171">
        <v>54179</v>
      </c>
      <c r="K53" s="171">
        <v>392800</v>
      </c>
      <c r="L53" s="172">
        <v>6046</v>
      </c>
      <c r="M53" s="194">
        <v>0.05</v>
      </c>
      <c r="N53" s="171" t="s">
        <v>815</v>
      </c>
      <c r="O53" s="173" t="s">
        <v>576</v>
      </c>
      <c r="P53" s="174">
        <v>27</v>
      </c>
      <c r="Q53" s="174" t="s">
        <v>354</v>
      </c>
    </row>
    <row r="54" spans="1:17" s="166" customFormat="1" ht="11.25">
      <c r="A54" s="168" t="s">
        <v>577</v>
      </c>
      <c r="B54" s="169" t="s">
        <v>493</v>
      </c>
      <c r="C54" s="170" t="s">
        <v>385</v>
      </c>
      <c r="D54" s="171">
        <v>352320</v>
      </c>
      <c r="E54" s="171">
        <v>1070</v>
      </c>
      <c r="F54" s="171">
        <v>55</v>
      </c>
      <c r="G54" s="171">
        <v>288</v>
      </c>
      <c r="H54" s="171">
        <v>533</v>
      </c>
      <c r="I54" s="171">
        <v>4100</v>
      </c>
      <c r="J54" s="171">
        <v>57253</v>
      </c>
      <c r="K54" s="171">
        <v>415086</v>
      </c>
      <c r="L54" s="172">
        <v>6046</v>
      </c>
      <c r="M54" s="194">
        <v>0.05</v>
      </c>
      <c r="N54" s="171" t="s">
        <v>816</v>
      </c>
      <c r="O54" s="173" t="s">
        <v>577</v>
      </c>
      <c r="P54" s="174">
        <v>27</v>
      </c>
      <c r="Q54" s="174" t="s">
        <v>354</v>
      </c>
    </row>
    <row r="55" spans="1:17" s="166" customFormat="1" ht="11.25">
      <c r="A55" s="168" t="s">
        <v>652</v>
      </c>
      <c r="B55" s="169" t="s">
        <v>654</v>
      </c>
      <c r="C55" s="170" t="s">
        <v>655</v>
      </c>
      <c r="D55" s="171">
        <v>337266</v>
      </c>
      <c r="E55" s="171">
        <v>1070</v>
      </c>
      <c r="F55" s="171">
        <v>55</v>
      </c>
      <c r="G55" s="171">
        <v>288</v>
      </c>
      <c r="H55" s="171">
        <v>533</v>
      </c>
      <c r="I55" s="171">
        <v>4100</v>
      </c>
      <c r="J55" s="171">
        <v>54845</v>
      </c>
      <c r="K55" s="171">
        <v>397624</v>
      </c>
      <c r="L55" s="172">
        <v>6046</v>
      </c>
      <c r="M55" s="194">
        <v>0.05</v>
      </c>
      <c r="N55" s="171" t="s">
        <v>817</v>
      </c>
      <c r="O55" s="173" t="s">
        <v>652</v>
      </c>
      <c r="P55" s="174">
        <v>28</v>
      </c>
      <c r="Q55" s="174" t="s">
        <v>354</v>
      </c>
    </row>
    <row r="56" spans="1:17" s="166" customFormat="1" ht="11.25">
      <c r="A56" s="168" t="s">
        <v>653</v>
      </c>
      <c r="B56" s="169" t="s">
        <v>656</v>
      </c>
      <c r="C56" s="170" t="s">
        <v>417</v>
      </c>
      <c r="D56" s="171">
        <v>370500</v>
      </c>
      <c r="E56" s="171">
        <v>1070</v>
      </c>
      <c r="F56" s="171">
        <v>55</v>
      </c>
      <c r="G56" s="171">
        <v>288</v>
      </c>
      <c r="H56" s="171">
        <v>533</v>
      </c>
      <c r="I56" s="171">
        <v>4100</v>
      </c>
      <c r="J56" s="171">
        <v>60162</v>
      </c>
      <c r="K56" s="171">
        <v>436175</v>
      </c>
      <c r="L56" s="172">
        <v>6046</v>
      </c>
      <c r="M56" s="194">
        <v>0.05</v>
      </c>
      <c r="N56" s="171" t="s">
        <v>818</v>
      </c>
      <c r="O56" s="173" t="s">
        <v>653</v>
      </c>
      <c r="P56" s="174">
        <v>29</v>
      </c>
      <c r="Q56" s="174" t="s">
        <v>354</v>
      </c>
    </row>
    <row r="57" spans="1:17" s="166" customFormat="1" ht="11.25">
      <c r="A57" s="168" t="s">
        <v>578</v>
      </c>
      <c r="B57" s="169" t="s">
        <v>418</v>
      </c>
      <c r="C57" s="170" t="s">
        <v>63</v>
      </c>
      <c r="D57" s="171">
        <v>439860</v>
      </c>
      <c r="E57" s="171">
        <v>1070</v>
      </c>
      <c r="F57" s="171">
        <v>55</v>
      </c>
      <c r="G57" s="171">
        <v>288</v>
      </c>
      <c r="H57" s="171">
        <v>533</v>
      </c>
      <c r="I57" s="171">
        <v>4100</v>
      </c>
      <c r="J57" s="171">
        <v>71260</v>
      </c>
      <c r="K57" s="171">
        <v>516633</v>
      </c>
      <c r="L57" s="172">
        <v>6046</v>
      </c>
      <c r="M57" s="194">
        <v>0.05</v>
      </c>
      <c r="N57" s="171" t="s">
        <v>819</v>
      </c>
      <c r="O57" s="173" t="s">
        <v>578</v>
      </c>
      <c r="P57" s="174">
        <v>26</v>
      </c>
      <c r="Q57" s="174" t="s">
        <v>354</v>
      </c>
    </row>
    <row r="58" spans="1:17" s="166" customFormat="1" ht="11.25">
      <c r="A58" s="168" t="s">
        <v>579</v>
      </c>
      <c r="B58" s="169" t="s">
        <v>418</v>
      </c>
      <c r="C58" s="170" t="s">
        <v>353</v>
      </c>
      <c r="D58" s="171">
        <v>482487</v>
      </c>
      <c r="E58" s="171">
        <v>1070</v>
      </c>
      <c r="F58" s="171">
        <v>55</v>
      </c>
      <c r="G58" s="171">
        <v>288</v>
      </c>
      <c r="H58" s="171">
        <v>533</v>
      </c>
      <c r="I58" s="171">
        <v>4100</v>
      </c>
      <c r="J58" s="171">
        <v>78080</v>
      </c>
      <c r="K58" s="171">
        <v>566080</v>
      </c>
      <c r="L58" s="172">
        <v>6046</v>
      </c>
      <c r="M58" s="194">
        <v>0.05</v>
      </c>
      <c r="N58" s="171" t="s">
        <v>820</v>
      </c>
      <c r="O58" s="173" t="s">
        <v>579</v>
      </c>
      <c r="P58" s="174">
        <v>26</v>
      </c>
      <c r="Q58" s="174" t="s">
        <v>354</v>
      </c>
    </row>
    <row r="59" spans="1:17" s="166" customFormat="1" ht="11.25">
      <c r="A59" s="168" t="s">
        <v>695</v>
      </c>
      <c r="B59" s="169" t="s">
        <v>696</v>
      </c>
      <c r="C59" s="170" t="s">
        <v>383</v>
      </c>
      <c r="D59" s="171">
        <v>505607</v>
      </c>
      <c r="E59" s="171">
        <v>1070</v>
      </c>
      <c r="F59" s="171">
        <v>55</v>
      </c>
      <c r="G59" s="171">
        <v>288</v>
      </c>
      <c r="H59" s="171">
        <v>533</v>
      </c>
      <c r="I59" s="171">
        <v>4100</v>
      </c>
      <c r="J59" s="171">
        <v>81779</v>
      </c>
      <c r="K59" s="171">
        <v>592899</v>
      </c>
      <c r="L59" s="172">
        <v>6046</v>
      </c>
      <c r="M59" s="194">
        <v>0.05</v>
      </c>
      <c r="N59" s="171" t="s">
        <v>821</v>
      </c>
      <c r="O59" s="173" t="s">
        <v>695</v>
      </c>
      <c r="P59" s="174">
        <v>26</v>
      </c>
      <c r="Q59" s="174" t="s">
        <v>354</v>
      </c>
    </row>
    <row r="60" spans="1:17" s="166" customFormat="1" ht="11.25">
      <c r="A60" s="168" t="s">
        <v>705</v>
      </c>
      <c r="B60" s="169" t="s">
        <v>696</v>
      </c>
      <c r="C60" s="170" t="s">
        <v>357</v>
      </c>
      <c r="D60" s="171">
        <v>512832</v>
      </c>
      <c r="E60" s="171">
        <v>1070</v>
      </c>
      <c r="F60" s="171">
        <v>55</v>
      </c>
      <c r="G60" s="171">
        <v>288</v>
      </c>
      <c r="H60" s="171">
        <v>533</v>
      </c>
      <c r="I60" s="171">
        <v>4100</v>
      </c>
      <c r="J60" s="171">
        <v>82935</v>
      </c>
      <c r="K60" s="171">
        <v>601280</v>
      </c>
      <c r="L60" s="172">
        <v>6046</v>
      </c>
      <c r="M60" s="194">
        <v>0.05</v>
      </c>
      <c r="N60" s="171" t="s">
        <v>822</v>
      </c>
      <c r="O60" s="173" t="s">
        <v>705</v>
      </c>
      <c r="P60" s="174">
        <v>26</v>
      </c>
      <c r="Q60" s="174" t="s">
        <v>354</v>
      </c>
    </row>
    <row r="61" spans="1:17" s="166" customFormat="1" ht="11.25">
      <c r="A61" s="168" t="s">
        <v>561</v>
      </c>
      <c r="B61" s="169" t="s">
        <v>564</v>
      </c>
      <c r="C61" s="170" t="s">
        <v>358</v>
      </c>
      <c r="D61" s="171">
        <v>191039</v>
      </c>
      <c r="E61" s="171">
        <v>1070</v>
      </c>
      <c r="F61" s="171">
        <v>55</v>
      </c>
      <c r="G61" s="171">
        <v>288</v>
      </c>
      <c r="H61" s="171">
        <v>656</v>
      </c>
      <c r="I61" s="171">
        <v>4100</v>
      </c>
      <c r="J61" s="171">
        <v>31448</v>
      </c>
      <c r="K61" s="171">
        <v>228000</v>
      </c>
      <c r="L61" s="172">
        <v>6169</v>
      </c>
      <c r="M61" s="199">
        <v>0</v>
      </c>
      <c r="N61" s="171" t="s">
        <v>823</v>
      </c>
      <c r="O61" s="173" t="s">
        <v>561</v>
      </c>
      <c r="P61" s="174">
        <v>4</v>
      </c>
      <c r="Q61" s="174" t="s">
        <v>354</v>
      </c>
    </row>
    <row r="62" spans="1:17" s="166" customFormat="1" ht="11.25">
      <c r="A62" s="168" t="s">
        <v>562</v>
      </c>
      <c r="B62" s="169" t="s">
        <v>564</v>
      </c>
      <c r="C62" s="170" t="s">
        <v>63</v>
      </c>
      <c r="D62" s="171">
        <v>211536</v>
      </c>
      <c r="E62" s="171">
        <v>1070</v>
      </c>
      <c r="F62" s="171">
        <v>55</v>
      </c>
      <c r="G62" s="171">
        <v>288</v>
      </c>
      <c r="H62" s="171">
        <v>656</v>
      </c>
      <c r="I62" s="171">
        <v>4100</v>
      </c>
      <c r="J62" s="171">
        <v>34728</v>
      </c>
      <c r="K62" s="171">
        <v>251777</v>
      </c>
      <c r="L62" s="172">
        <v>6169</v>
      </c>
      <c r="M62" s="199">
        <v>0</v>
      </c>
      <c r="N62" s="171" t="s">
        <v>824</v>
      </c>
      <c r="O62" s="173" t="s">
        <v>562</v>
      </c>
      <c r="P62" s="174">
        <v>4</v>
      </c>
      <c r="Q62" s="174" t="s">
        <v>354</v>
      </c>
    </row>
    <row r="63" spans="1:17" s="166" customFormat="1" ht="11.25">
      <c r="A63" s="168" t="s">
        <v>563</v>
      </c>
      <c r="B63" s="169" t="s">
        <v>564</v>
      </c>
      <c r="C63" s="170" t="s">
        <v>353</v>
      </c>
      <c r="D63" s="171">
        <v>242419</v>
      </c>
      <c r="E63" s="171">
        <v>1070</v>
      </c>
      <c r="F63" s="171">
        <v>55</v>
      </c>
      <c r="G63" s="171">
        <v>288</v>
      </c>
      <c r="H63" s="171">
        <v>656</v>
      </c>
      <c r="I63" s="171">
        <v>4100</v>
      </c>
      <c r="J63" s="171">
        <v>39669</v>
      </c>
      <c r="K63" s="171">
        <v>287601</v>
      </c>
      <c r="L63" s="172">
        <v>6169</v>
      </c>
      <c r="M63" s="199">
        <v>0</v>
      </c>
      <c r="N63" s="171" t="s">
        <v>825</v>
      </c>
      <c r="O63" s="173" t="s">
        <v>563</v>
      </c>
      <c r="P63" s="174">
        <v>4</v>
      </c>
      <c r="Q63" s="174" t="s">
        <v>354</v>
      </c>
    </row>
    <row r="64" spans="1:17" s="166" customFormat="1" ht="11.25">
      <c r="A64" s="168" t="s">
        <v>631</v>
      </c>
      <c r="B64" s="169" t="s">
        <v>632</v>
      </c>
      <c r="C64" s="170" t="s">
        <v>383</v>
      </c>
      <c r="D64" s="171">
        <v>258944</v>
      </c>
      <c r="E64" s="171">
        <v>1070</v>
      </c>
      <c r="F64" s="171">
        <v>55</v>
      </c>
      <c r="G64" s="171">
        <v>288</v>
      </c>
      <c r="H64" s="171">
        <v>656</v>
      </c>
      <c r="I64" s="171">
        <v>4100</v>
      </c>
      <c r="J64" s="171">
        <v>42313</v>
      </c>
      <c r="K64" s="171">
        <v>306770</v>
      </c>
      <c r="L64" s="172">
        <v>6169</v>
      </c>
      <c r="M64" s="199">
        <v>0</v>
      </c>
      <c r="N64" s="171" t="s">
        <v>826</v>
      </c>
      <c r="O64" s="173" t="s">
        <v>631</v>
      </c>
      <c r="P64" s="174">
        <v>10</v>
      </c>
      <c r="Q64" s="174" t="s">
        <v>354</v>
      </c>
    </row>
    <row r="65" spans="1:17" s="166" customFormat="1" ht="11.25">
      <c r="A65" s="168" t="s">
        <v>386</v>
      </c>
      <c r="B65" s="169" t="s">
        <v>392</v>
      </c>
      <c r="C65" s="170" t="s">
        <v>358</v>
      </c>
      <c r="D65" s="171">
        <v>239491</v>
      </c>
      <c r="E65" s="171">
        <v>1070</v>
      </c>
      <c r="F65" s="171">
        <v>55</v>
      </c>
      <c r="G65" s="171">
        <v>288</v>
      </c>
      <c r="H65" s="171">
        <v>656</v>
      </c>
      <c r="I65" s="171">
        <v>4100</v>
      </c>
      <c r="J65" s="171">
        <v>39201</v>
      </c>
      <c r="K65" s="171">
        <v>284205</v>
      </c>
      <c r="L65" s="172">
        <v>6169</v>
      </c>
      <c r="M65" s="199">
        <v>0</v>
      </c>
      <c r="N65" s="171" t="s">
        <v>827</v>
      </c>
      <c r="O65" s="173" t="s">
        <v>386</v>
      </c>
      <c r="P65" s="174">
        <v>13</v>
      </c>
      <c r="Q65" s="174" t="s">
        <v>354</v>
      </c>
    </row>
    <row r="66" spans="1:17" s="166" customFormat="1" ht="11.25">
      <c r="A66" s="168" t="s">
        <v>387</v>
      </c>
      <c r="B66" s="169" t="s">
        <v>392</v>
      </c>
      <c r="C66" s="170" t="s">
        <v>63</v>
      </c>
      <c r="D66" s="171">
        <v>282983</v>
      </c>
      <c r="E66" s="171">
        <v>1070</v>
      </c>
      <c r="F66" s="171">
        <v>55</v>
      </c>
      <c r="G66" s="171">
        <v>288</v>
      </c>
      <c r="H66" s="171">
        <v>656</v>
      </c>
      <c r="I66" s="171">
        <v>4100</v>
      </c>
      <c r="J66" s="171">
        <v>46159</v>
      </c>
      <c r="K66" s="171">
        <v>334655</v>
      </c>
      <c r="L66" s="172">
        <v>6169</v>
      </c>
      <c r="M66" s="199">
        <v>0</v>
      </c>
      <c r="N66" s="171" t="s">
        <v>828</v>
      </c>
      <c r="O66" s="173" t="s">
        <v>387</v>
      </c>
      <c r="P66" s="174">
        <v>13</v>
      </c>
      <c r="Q66" s="174" t="s">
        <v>354</v>
      </c>
    </row>
    <row r="67" spans="1:17" s="166" customFormat="1" ht="11.25">
      <c r="A67" s="168" t="s">
        <v>388</v>
      </c>
      <c r="B67" s="169" t="s">
        <v>392</v>
      </c>
      <c r="C67" s="170" t="s">
        <v>383</v>
      </c>
      <c r="D67" s="171">
        <v>296838</v>
      </c>
      <c r="E67" s="171">
        <v>1070</v>
      </c>
      <c r="F67" s="171">
        <v>55</v>
      </c>
      <c r="G67" s="171">
        <v>288</v>
      </c>
      <c r="H67" s="171">
        <v>656</v>
      </c>
      <c r="I67" s="171">
        <v>4100</v>
      </c>
      <c r="J67" s="171">
        <v>48376</v>
      </c>
      <c r="K67" s="171">
        <v>350727</v>
      </c>
      <c r="L67" s="172">
        <v>6169</v>
      </c>
      <c r="M67" s="199">
        <v>0</v>
      </c>
      <c r="N67" s="171" t="s">
        <v>829</v>
      </c>
      <c r="O67" s="173" t="s">
        <v>388</v>
      </c>
      <c r="P67" s="174">
        <v>13</v>
      </c>
      <c r="Q67" s="174" t="s">
        <v>354</v>
      </c>
    </row>
    <row r="68" spans="1:17" s="166" customFormat="1" ht="11.25">
      <c r="A68" s="168" t="s">
        <v>449</v>
      </c>
      <c r="B68" s="169" t="s">
        <v>450</v>
      </c>
      <c r="C68" s="170" t="s">
        <v>63</v>
      </c>
      <c r="D68" s="171">
        <v>418802</v>
      </c>
      <c r="E68" s="171">
        <v>1070</v>
      </c>
      <c r="F68" s="171">
        <v>55</v>
      </c>
      <c r="G68" s="171">
        <v>288</v>
      </c>
      <c r="H68" s="171">
        <v>656</v>
      </c>
      <c r="I68" s="171">
        <v>4100</v>
      </c>
      <c r="J68" s="171">
        <v>67890</v>
      </c>
      <c r="K68" s="171">
        <v>492205</v>
      </c>
      <c r="L68" s="172">
        <v>6169</v>
      </c>
      <c r="M68" s="199">
        <v>0</v>
      </c>
      <c r="N68" s="171" t="s">
        <v>830</v>
      </c>
      <c r="O68" s="173" t="s">
        <v>449</v>
      </c>
      <c r="P68" s="174">
        <v>12</v>
      </c>
      <c r="Q68" s="174" t="s">
        <v>354</v>
      </c>
    </row>
    <row r="69" spans="1:17" s="166" customFormat="1" ht="11.25">
      <c r="A69" s="168" t="s">
        <v>437</v>
      </c>
      <c r="B69" s="169" t="s">
        <v>435</v>
      </c>
      <c r="C69" s="170" t="s">
        <v>358</v>
      </c>
      <c r="D69" s="171">
        <v>432224</v>
      </c>
      <c r="E69" s="171">
        <v>1070</v>
      </c>
      <c r="F69" s="171">
        <v>55</v>
      </c>
      <c r="G69" s="171">
        <v>288</v>
      </c>
      <c r="H69" s="171">
        <v>656</v>
      </c>
      <c r="I69" s="171">
        <v>4100</v>
      </c>
      <c r="J69" s="171">
        <v>70038</v>
      </c>
      <c r="K69" s="171">
        <v>507775</v>
      </c>
      <c r="L69" s="172">
        <v>6169</v>
      </c>
      <c r="M69" s="199">
        <v>0</v>
      </c>
      <c r="N69" s="171" t="s">
        <v>831</v>
      </c>
      <c r="O69" s="173" t="s">
        <v>437</v>
      </c>
      <c r="P69" s="174">
        <v>9</v>
      </c>
      <c r="Q69" s="174" t="s">
        <v>354</v>
      </c>
    </row>
    <row r="70" spans="1:17" s="166" customFormat="1" ht="11.25">
      <c r="A70" s="168" t="s">
        <v>438</v>
      </c>
      <c r="B70" s="169" t="s">
        <v>435</v>
      </c>
      <c r="C70" s="170" t="s">
        <v>353</v>
      </c>
      <c r="D70" s="171">
        <v>469831</v>
      </c>
      <c r="E70" s="171">
        <v>1070</v>
      </c>
      <c r="F70" s="171">
        <v>55</v>
      </c>
      <c r="G70" s="171">
        <v>288</v>
      </c>
      <c r="H70" s="171">
        <v>656</v>
      </c>
      <c r="I70" s="171">
        <v>4100</v>
      </c>
      <c r="J70" s="171">
        <v>76055</v>
      </c>
      <c r="K70" s="171">
        <v>551399</v>
      </c>
      <c r="L70" s="172">
        <v>6169</v>
      </c>
      <c r="M70" s="199">
        <v>0</v>
      </c>
      <c r="N70" s="171" t="s">
        <v>832</v>
      </c>
      <c r="O70" s="173" t="s">
        <v>438</v>
      </c>
      <c r="P70" s="174">
        <v>9</v>
      </c>
      <c r="Q70" s="174" t="s">
        <v>354</v>
      </c>
    </row>
    <row r="71" spans="1:17" s="166" customFormat="1" ht="11.25">
      <c r="A71" s="168" t="s">
        <v>439</v>
      </c>
      <c r="B71" s="169" t="s">
        <v>435</v>
      </c>
      <c r="C71" s="170" t="s">
        <v>383</v>
      </c>
      <c r="D71" s="171">
        <v>482799</v>
      </c>
      <c r="E71" s="171">
        <v>1070</v>
      </c>
      <c r="F71" s="171">
        <v>55</v>
      </c>
      <c r="G71" s="171">
        <v>288</v>
      </c>
      <c r="H71" s="171">
        <v>656</v>
      </c>
      <c r="I71" s="171">
        <v>4100</v>
      </c>
      <c r="J71" s="171">
        <v>78130</v>
      </c>
      <c r="K71" s="171">
        <v>566442</v>
      </c>
      <c r="L71" s="172">
        <v>6169</v>
      </c>
      <c r="M71" s="199">
        <v>0</v>
      </c>
      <c r="N71" s="171" t="s">
        <v>833</v>
      </c>
      <c r="O71" s="173" t="s">
        <v>439</v>
      </c>
      <c r="P71" s="174">
        <v>9</v>
      </c>
      <c r="Q71" s="174" t="s">
        <v>354</v>
      </c>
    </row>
    <row r="72" spans="1:17" s="166" customFormat="1" ht="11.25">
      <c r="A72" s="168" t="s">
        <v>440</v>
      </c>
      <c r="B72" s="169" t="s">
        <v>436</v>
      </c>
      <c r="C72" s="170" t="s">
        <v>384</v>
      </c>
      <c r="D72" s="171">
        <v>498360</v>
      </c>
      <c r="E72" s="171">
        <v>1070</v>
      </c>
      <c r="F72" s="171">
        <v>55</v>
      </c>
      <c r="G72" s="171">
        <v>288</v>
      </c>
      <c r="H72" s="171">
        <v>656</v>
      </c>
      <c r="I72" s="171">
        <v>4100</v>
      </c>
      <c r="J72" s="171">
        <v>80620</v>
      </c>
      <c r="K72" s="171">
        <v>584493</v>
      </c>
      <c r="L72" s="172">
        <v>6169</v>
      </c>
      <c r="M72" s="199">
        <v>0</v>
      </c>
      <c r="N72" s="171" t="s">
        <v>834</v>
      </c>
      <c r="O72" s="173" t="s">
        <v>440</v>
      </c>
      <c r="P72" s="174">
        <v>13</v>
      </c>
      <c r="Q72" s="174" t="s">
        <v>354</v>
      </c>
    </row>
    <row r="73" spans="1:17" s="166" customFormat="1" ht="11.25">
      <c r="A73" s="168" t="s">
        <v>624</v>
      </c>
      <c r="B73" s="169" t="s">
        <v>494</v>
      </c>
      <c r="C73" s="170" t="s">
        <v>417</v>
      </c>
      <c r="D73" s="171">
        <v>421915</v>
      </c>
      <c r="E73" s="171">
        <v>1070</v>
      </c>
      <c r="F73" s="171">
        <v>55</v>
      </c>
      <c r="G73" s="171">
        <v>288</v>
      </c>
      <c r="H73" s="171">
        <v>656</v>
      </c>
      <c r="I73" s="171">
        <v>4100</v>
      </c>
      <c r="J73" s="171">
        <v>0</v>
      </c>
      <c r="K73" s="171">
        <v>0</v>
      </c>
      <c r="L73" s="172">
        <v>6169</v>
      </c>
      <c r="M73" s="199">
        <v>0</v>
      </c>
      <c r="N73" s="171" t="s">
        <v>835</v>
      </c>
      <c r="O73" s="173" t="s">
        <v>624</v>
      </c>
      <c r="P73" s="174">
        <v>18</v>
      </c>
      <c r="Q73" s="174" t="s">
        <v>354</v>
      </c>
    </row>
    <row r="74" spans="1:17" s="166" customFormat="1" ht="11.25">
      <c r="A74" s="168" t="s">
        <v>444</v>
      </c>
      <c r="B74" s="169" t="s">
        <v>441</v>
      </c>
      <c r="C74" s="170" t="s">
        <v>358</v>
      </c>
      <c r="D74" s="171">
        <v>456863</v>
      </c>
      <c r="E74" s="171">
        <v>1070</v>
      </c>
      <c r="F74" s="171">
        <v>55</v>
      </c>
      <c r="G74" s="171">
        <v>288</v>
      </c>
      <c r="H74" s="171">
        <v>656</v>
      </c>
      <c r="I74" s="171">
        <v>4100</v>
      </c>
      <c r="J74" s="171">
        <v>73980</v>
      </c>
      <c r="K74" s="171">
        <v>536356</v>
      </c>
      <c r="L74" s="172">
        <v>6169</v>
      </c>
      <c r="M74" s="199">
        <v>0</v>
      </c>
      <c r="N74" s="171" t="s">
        <v>836</v>
      </c>
      <c r="O74" s="173" t="s">
        <v>444</v>
      </c>
      <c r="P74" s="174">
        <v>12</v>
      </c>
      <c r="Q74" s="174" t="s">
        <v>354</v>
      </c>
    </row>
    <row r="75" spans="1:17" s="166" customFormat="1" ht="11.25">
      <c r="A75" s="168" t="s">
        <v>445</v>
      </c>
      <c r="B75" s="169" t="s">
        <v>441</v>
      </c>
      <c r="C75" s="170" t="s">
        <v>63</v>
      </c>
      <c r="D75" s="171">
        <v>502251</v>
      </c>
      <c r="E75" s="171">
        <v>1070</v>
      </c>
      <c r="F75" s="171">
        <v>55</v>
      </c>
      <c r="G75" s="171">
        <v>288</v>
      </c>
      <c r="H75" s="171">
        <v>656</v>
      </c>
      <c r="I75" s="171">
        <v>4100</v>
      </c>
      <c r="J75" s="171">
        <v>81242</v>
      </c>
      <c r="K75" s="171">
        <v>589006</v>
      </c>
      <c r="L75" s="172">
        <v>6169</v>
      </c>
      <c r="M75" s="199">
        <v>0</v>
      </c>
      <c r="N75" s="171" t="s">
        <v>837</v>
      </c>
      <c r="O75" s="173" t="s">
        <v>445</v>
      </c>
      <c r="P75" s="174">
        <v>12</v>
      </c>
      <c r="Q75" s="174" t="s">
        <v>354</v>
      </c>
    </row>
    <row r="76" spans="1:17" s="166" customFormat="1" ht="11.25">
      <c r="A76" s="168" t="s">
        <v>446</v>
      </c>
      <c r="B76" s="169" t="s">
        <v>441</v>
      </c>
      <c r="C76" s="170" t="s">
        <v>353</v>
      </c>
      <c r="D76" s="171">
        <v>502251</v>
      </c>
      <c r="E76" s="171">
        <v>1070</v>
      </c>
      <c r="F76" s="171">
        <v>55</v>
      </c>
      <c r="G76" s="171">
        <v>288</v>
      </c>
      <c r="H76" s="171">
        <v>656</v>
      </c>
      <c r="I76" s="171">
        <v>4100</v>
      </c>
      <c r="J76" s="171">
        <v>81242</v>
      </c>
      <c r="K76" s="171">
        <v>589006</v>
      </c>
      <c r="L76" s="172">
        <v>6169</v>
      </c>
      <c r="M76" s="199">
        <v>0</v>
      </c>
      <c r="N76" s="171" t="s">
        <v>838</v>
      </c>
      <c r="O76" s="173" t="s">
        <v>446</v>
      </c>
      <c r="P76" s="174">
        <v>12</v>
      </c>
      <c r="Q76" s="174" t="s">
        <v>354</v>
      </c>
    </row>
    <row r="77" spans="1:17" s="166" customFormat="1" ht="11.25">
      <c r="A77" s="168" t="s">
        <v>447</v>
      </c>
      <c r="B77" s="169" t="s">
        <v>442</v>
      </c>
      <c r="C77" s="170" t="s">
        <v>383</v>
      </c>
      <c r="D77" s="171">
        <v>525593</v>
      </c>
      <c r="E77" s="171">
        <v>1070</v>
      </c>
      <c r="F77" s="171">
        <v>55</v>
      </c>
      <c r="G77" s="171">
        <v>288</v>
      </c>
      <c r="H77" s="171">
        <v>656</v>
      </c>
      <c r="I77" s="171">
        <v>4100</v>
      </c>
      <c r="J77" s="171">
        <v>84977</v>
      </c>
      <c r="K77" s="171">
        <v>616083</v>
      </c>
      <c r="L77" s="172">
        <v>6169</v>
      </c>
      <c r="M77" s="199">
        <v>0</v>
      </c>
      <c r="N77" s="171" t="s">
        <v>839</v>
      </c>
      <c r="O77" s="173" t="s">
        <v>447</v>
      </c>
      <c r="P77" s="174">
        <v>16</v>
      </c>
      <c r="Q77" s="174" t="s">
        <v>354</v>
      </c>
    </row>
    <row r="78" spans="1:17" s="166" customFormat="1" ht="11.25">
      <c r="A78" s="168" t="s">
        <v>403</v>
      </c>
      <c r="B78" s="169" t="s">
        <v>400</v>
      </c>
      <c r="C78" s="170" t="s">
        <v>353</v>
      </c>
      <c r="D78" s="171">
        <v>266487</v>
      </c>
      <c r="E78" s="171">
        <v>1070</v>
      </c>
      <c r="F78" s="171">
        <v>55</v>
      </c>
      <c r="G78" s="171">
        <v>288</v>
      </c>
      <c r="H78" s="171">
        <v>533</v>
      </c>
      <c r="I78" s="171">
        <v>4100</v>
      </c>
      <c r="J78" s="171">
        <v>43520</v>
      </c>
      <c r="K78" s="171">
        <v>315520</v>
      </c>
      <c r="L78" s="172">
        <v>6046</v>
      </c>
      <c r="M78" s="194">
        <v>0.05</v>
      </c>
      <c r="N78" s="171" t="s">
        <v>840</v>
      </c>
      <c r="O78" s="173" t="s">
        <v>403</v>
      </c>
      <c r="P78" s="174">
        <v>17</v>
      </c>
      <c r="Q78" s="174" t="s">
        <v>354</v>
      </c>
    </row>
    <row r="79" spans="1:17" s="166" customFormat="1" ht="11.25">
      <c r="A79" s="168" t="s">
        <v>404</v>
      </c>
      <c r="B79" s="169" t="s">
        <v>400</v>
      </c>
      <c r="C79" s="170" t="s">
        <v>63</v>
      </c>
      <c r="D79" s="171">
        <v>304832</v>
      </c>
      <c r="E79" s="171">
        <v>1070</v>
      </c>
      <c r="F79" s="171">
        <v>55</v>
      </c>
      <c r="G79" s="171">
        <v>288</v>
      </c>
      <c r="H79" s="171">
        <v>533</v>
      </c>
      <c r="I79" s="171">
        <v>4100</v>
      </c>
      <c r="J79" s="171">
        <v>49655</v>
      </c>
      <c r="K79" s="171">
        <v>360000</v>
      </c>
      <c r="L79" s="172">
        <v>6046</v>
      </c>
      <c r="M79" s="194">
        <v>0.05</v>
      </c>
      <c r="N79" s="171" t="s">
        <v>841</v>
      </c>
      <c r="O79" s="173" t="s">
        <v>404</v>
      </c>
      <c r="P79" s="174">
        <v>17</v>
      </c>
      <c r="Q79" s="174" t="s">
        <v>354</v>
      </c>
    </row>
    <row r="80" spans="1:17" s="166" customFormat="1" ht="11.25">
      <c r="A80" s="168" t="s">
        <v>556</v>
      </c>
      <c r="B80" s="169" t="s">
        <v>557</v>
      </c>
      <c r="C80" s="170" t="s">
        <v>558</v>
      </c>
      <c r="D80" s="171">
        <v>348625</v>
      </c>
      <c r="E80" s="171">
        <v>1070</v>
      </c>
      <c r="F80" s="171">
        <v>55</v>
      </c>
      <c r="G80" s="171">
        <v>288</v>
      </c>
      <c r="H80" s="171">
        <v>533</v>
      </c>
      <c r="I80" s="171">
        <v>4100</v>
      </c>
      <c r="J80" s="171">
        <v>0</v>
      </c>
      <c r="K80" s="171">
        <v>0</v>
      </c>
      <c r="L80" s="172">
        <v>6046</v>
      </c>
      <c r="M80" s="194">
        <v>0.05</v>
      </c>
      <c r="N80" s="171" t="s">
        <v>842</v>
      </c>
      <c r="O80" s="173" t="s">
        <v>556</v>
      </c>
      <c r="P80" s="174">
        <v>28</v>
      </c>
      <c r="Q80" s="174" t="s">
        <v>354</v>
      </c>
    </row>
    <row r="81" spans="1:17" s="166" customFormat="1" ht="11.25">
      <c r="A81" s="168" t="s">
        <v>405</v>
      </c>
      <c r="B81" s="169" t="s">
        <v>413</v>
      </c>
      <c r="C81" s="170" t="s">
        <v>383</v>
      </c>
      <c r="D81" s="171">
        <v>325638</v>
      </c>
      <c r="E81" s="171">
        <v>1070</v>
      </c>
      <c r="F81" s="171">
        <v>55</v>
      </c>
      <c r="G81" s="171">
        <v>288</v>
      </c>
      <c r="H81" s="171">
        <v>533</v>
      </c>
      <c r="I81" s="171">
        <v>4100</v>
      </c>
      <c r="J81" s="171">
        <v>52984</v>
      </c>
      <c r="K81" s="171">
        <v>384135</v>
      </c>
      <c r="L81" s="172">
        <v>6046</v>
      </c>
      <c r="M81" s="199">
        <v>0</v>
      </c>
      <c r="N81" s="171" t="s">
        <v>843</v>
      </c>
      <c r="O81" s="173" t="s">
        <v>405</v>
      </c>
      <c r="P81" s="174">
        <v>23</v>
      </c>
      <c r="Q81" s="174" t="s">
        <v>354</v>
      </c>
    </row>
    <row r="82" spans="1:17" s="166" customFormat="1" ht="11.25">
      <c r="A82" s="168" t="s">
        <v>406</v>
      </c>
      <c r="B82" s="169" t="s">
        <v>413</v>
      </c>
      <c r="C82" s="170" t="s">
        <v>401</v>
      </c>
      <c r="D82" s="171">
        <v>330675</v>
      </c>
      <c r="E82" s="171">
        <v>1070</v>
      </c>
      <c r="F82" s="171">
        <v>55</v>
      </c>
      <c r="G82" s="171">
        <v>288</v>
      </c>
      <c r="H82" s="171">
        <v>533</v>
      </c>
      <c r="I82" s="171">
        <v>4100</v>
      </c>
      <c r="J82" s="171">
        <v>53790</v>
      </c>
      <c r="K82" s="171">
        <v>389978</v>
      </c>
      <c r="L82" s="172">
        <v>6046</v>
      </c>
      <c r="M82" s="199">
        <v>0</v>
      </c>
      <c r="N82" s="171" t="s">
        <v>844</v>
      </c>
      <c r="O82" s="173" t="s">
        <v>406</v>
      </c>
      <c r="P82" s="174">
        <v>23</v>
      </c>
      <c r="Q82" s="174" t="s">
        <v>354</v>
      </c>
    </row>
    <row r="83" spans="1:17" s="166" customFormat="1" ht="11.25">
      <c r="A83" s="168" t="s">
        <v>407</v>
      </c>
      <c r="B83" s="169" t="s">
        <v>414</v>
      </c>
      <c r="C83" s="170" t="s">
        <v>353</v>
      </c>
      <c r="D83" s="171">
        <v>393247</v>
      </c>
      <c r="E83" s="171">
        <v>1070</v>
      </c>
      <c r="F83" s="171">
        <v>55</v>
      </c>
      <c r="G83" s="171">
        <v>288</v>
      </c>
      <c r="H83" s="171">
        <v>533</v>
      </c>
      <c r="I83" s="171">
        <v>4100</v>
      </c>
      <c r="J83" s="171">
        <v>63802</v>
      </c>
      <c r="K83" s="171">
        <v>462562</v>
      </c>
      <c r="L83" s="172">
        <v>6046</v>
      </c>
      <c r="M83" s="199">
        <v>0</v>
      </c>
      <c r="N83" s="171" t="s">
        <v>845</v>
      </c>
      <c r="O83" s="173" t="s">
        <v>407</v>
      </c>
      <c r="P83" s="174">
        <v>24</v>
      </c>
      <c r="Q83" s="174" t="s">
        <v>354</v>
      </c>
    </row>
    <row r="84" spans="1:17" s="166" customFormat="1" ht="11.25">
      <c r="A84" s="168" t="s">
        <v>486</v>
      </c>
      <c r="B84" s="169" t="s">
        <v>484</v>
      </c>
      <c r="C84" s="170" t="s">
        <v>63</v>
      </c>
      <c r="D84" s="171">
        <v>316458</v>
      </c>
      <c r="E84" s="171">
        <v>1070</v>
      </c>
      <c r="F84" s="171">
        <v>55</v>
      </c>
      <c r="G84" s="171">
        <v>288</v>
      </c>
      <c r="H84" s="171">
        <v>533</v>
      </c>
      <c r="I84" s="171">
        <v>4100</v>
      </c>
      <c r="J84" s="171">
        <v>51515</v>
      </c>
      <c r="K84" s="171">
        <v>373486</v>
      </c>
      <c r="L84" s="172">
        <v>6046</v>
      </c>
      <c r="M84" s="194">
        <v>0.05</v>
      </c>
      <c r="N84" s="171" t="s">
        <v>846</v>
      </c>
      <c r="O84" s="173" t="s">
        <v>486</v>
      </c>
      <c r="P84" s="174">
        <v>15</v>
      </c>
      <c r="Q84" s="174" t="s">
        <v>354</v>
      </c>
    </row>
    <row r="85" spans="1:17" s="166" customFormat="1" ht="11.25">
      <c r="A85" s="168" t="s">
        <v>487</v>
      </c>
      <c r="B85" s="169" t="s">
        <v>484</v>
      </c>
      <c r="C85" s="170" t="s">
        <v>353</v>
      </c>
      <c r="D85" s="171">
        <v>314290</v>
      </c>
      <c r="E85" s="171">
        <v>1070</v>
      </c>
      <c r="F85" s="171">
        <v>55</v>
      </c>
      <c r="G85" s="171">
        <v>288</v>
      </c>
      <c r="H85" s="171">
        <v>533</v>
      </c>
      <c r="I85" s="171">
        <v>4100</v>
      </c>
      <c r="J85" s="171">
        <v>51169</v>
      </c>
      <c r="K85" s="171">
        <v>370972</v>
      </c>
      <c r="L85" s="172">
        <v>6046</v>
      </c>
      <c r="M85" s="194">
        <v>0.05</v>
      </c>
      <c r="N85" s="171" t="s">
        <v>847</v>
      </c>
      <c r="O85" s="173" t="s">
        <v>487</v>
      </c>
      <c r="P85" s="174">
        <v>15</v>
      </c>
      <c r="Q85" s="174" t="s">
        <v>354</v>
      </c>
    </row>
    <row r="86" spans="1:17" s="166" customFormat="1" ht="11.25">
      <c r="A86" s="168" t="s">
        <v>721</v>
      </c>
      <c r="B86" s="169" t="s">
        <v>484</v>
      </c>
      <c r="C86" s="170" t="s">
        <v>358</v>
      </c>
      <c r="D86" s="171">
        <v>304392</v>
      </c>
      <c r="E86" s="171">
        <v>1070</v>
      </c>
      <c r="F86" s="171">
        <v>55</v>
      </c>
      <c r="G86" s="171">
        <v>288</v>
      </c>
      <c r="H86" s="171">
        <v>533</v>
      </c>
      <c r="I86" s="171">
        <v>4100</v>
      </c>
      <c r="J86" s="171">
        <v>49585</v>
      </c>
      <c r="K86" s="171">
        <v>359490</v>
      </c>
      <c r="L86" s="172">
        <v>6046</v>
      </c>
      <c r="M86" s="194">
        <v>0.05</v>
      </c>
      <c r="N86" s="171" t="s">
        <v>848</v>
      </c>
      <c r="O86" s="173" t="s">
        <v>721</v>
      </c>
      <c r="P86" s="174">
        <v>15</v>
      </c>
      <c r="Q86" s="174" t="s">
        <v>354</v>
      </c>
    </row>
  </sheetData>
  <mergeCells count="3">
    <mergeCell ref="A2:K2"/>
    <mergeCell ref="A1:K1"/>
    <mergeCell ref="A3:L3"/>
  </mergeCells>
  <phoneticPr fontId="19" type="noConversion"/>
  <pageMargins left="0.75" right="0.75" top="1" bottom="1" header="0.5" footer="0.5"/>
  <pageSetup orientation="portrait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B137"/>
  <sheetViews>
    <sheetView zoomScaleNormal="100" workbookViewId="0">
      <pane xSplit="2" ySplit="5" topLeftCell="C30" activePane="bottomRight" state="frozen"/>
      <selection activeCell="C6" sqref="C6"/>
      <selection pane="topRight" activeCell="C6" sqref="C6"/>
      <selection pane="bottomLeft" activeCell="C6" sqref="C6"/>
      <selection pane="bottomRight" sqref="A1:IV65536"/>
    </sheetView>
  </sheetViews>
  <sheetFormatPr defaultColWidth="11" defaultRowHeight="10.5"/>
  <cols>
    <col min="1" max="1" width="10.7109375" style="52" customWidth="1"/>
    <col min="2" max="2" width="29.5703125" style="51" customWidth="1"/>
    <col min="3" max="3" width="4.7109375" style="53" customWidth="1"/>
    <col min="4" max="4" width="11.28515625" style="59" bestFit="1" customWidth="1"/>
    <col min="5" max="5" width="7.5703125" style="53" customWidth="1"/>
    <col min="6" max="7" width="8.85546875" style="53" customWidth="1"/>
    <col min="8" max="8" width="9.85546875" style="53" customWidth="1"/>
    <col min="9" max="10" width="9.42578125" style="53" customWidth="1"/>
    <col min="11" max="11" width="10.140625" style="53" bestFit="1" customWidth="1"/>
    <col min="12" max="12" width="9.85546875" style="60" customWidth="1"/>
    <col min="13" max="13" width="6" style="52" customWidth="1"/>
    <col min="14" max="15" width="11" style="61"/>
    <col min="16" max="18" width="11" style="53"/>
    <col min="19" max="19" width="10.42578125" style="53" customWidth="1"/>
    <col min="20" max="20" width="9.85546875" style="53" customWidth="1"/>
    <col min="21" max="21" width="5.7109375" style="53" customWidth="1"/>
    <col min="22" max="22" width="26.85546875" style="53" customWidth="1"/>
    <col min="23" max="23" width="11.28515625" style="53" customWidth="1"/>
    <col min="24" max="24" width="11" style="53" hidden="1" customWidth="1"/>
    <col min="25" max="25" width="13.5703125" style="53" hidden="1" customWidth="1"/>
    <col min="26" max="26" width="14.140625" style="53" hidden="1" customWidth="1"/>
    <col min="27" max="27" width="3.140625" style="53" hidden="1" customWidth="1"/>
    <col min="28" max="28" width="0" style="53" hidden="1" customWidth="1"/>
    <col min="29" max="16384" width="11" style="53"/>
  </cols>
  <sheetData>
    <row r="1" spans="1:28" ht="12.75">
      <c r="A1" s="264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2" spans="1:28">
      <c r="A2" s="263" t="s">
        <v>581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X2" s="52"/>
    </row>
    <row r="3" spans="1:28">
      <c r="A3" s="261" t="s">
        <v>722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</row>
    <row r="4" spans="1:28">
      <c r="A4" s="54"/>
      <c r="B4" s="54"/>
      <c r="C4" s="54"/>
      <c r="D4" s="62"/>
      <c r="E4" s="54"/>
      <c r="F4" s="54"/>
      <c r="G4" s="54"/>
      <c r="H4" s="54"/>
      <c r="I4" s="54"/>
      <c r="J4" s="54"/>
      <c r="K4" s="55"/>
      <c r="L4" s="54"/>
    </row>
    <row r="5" spans="1:28" ht="21">
      <c r="A5" s="56" t="s">
        <v>53</v>
      </c>
      <c r="B5" s="56" t="s">
        <v>54</v>
      </c>
      <c r="C5" s="56" t="s">
        <v>55</v>
      </c>
      <c r="D5" s="63" t="s">
        <v>56</v>
      </c>
      <c r="E5" s="56" t="s">
        <v>57</v>
      </c>
      <c r="F5" s="56" t="s">
        <v>58</v>
      </c>
      <c r="G5" s="146" t="s">
        <v>355</v>
      </c>
      <c r="H5" s="56" t="s">
        <v>59</v>
      </c>
      <c r="I5" s="56" t="s">
        <v>60</v>
      </c>
      <c r="J5" s="56" t="s">
        <v>61</v>
      </c>
      <c r="K5" s="57" t="s">
        <v>75</v>
      </c>
      <c r="L5" s="58" t="s">
        <v>20</v>
      </c>
      <c r="N5" s="58" t="s">
        <v>82</v>
      </c>
      <c r="O5" s="58" t="s">
        <v>123</v>
      </c>
      <c r="Q5" s="93" t="s">
        <v>0</v>
      </c>
      <c r="S5" s="56" t="s">
        <v>0</v>
      </c>
      <c r="T5" s="56" t="s">
        <v>461</v>
      </c>
      <c r="U5" s="56" t="s">
        <v>462</v>
      </c>
      <c r="V5" s="56" t="s">
        <v>23</v>
      </c>
      <c r="W5" s="56" t="s">
        <v>2</v>
      </c>
      <c r="X5" s="180" t="s">
        <v>463</v>
      </c>
      <c r="Y5" s="56" t="s">
        <v>465</v>
      </c>
      <c r="Z5" s="180" t="s">
        <v>464</v>
      </c>
    </row>
    <row r="6" spans="1:28" s="47" customFormat="1" ht="11.25">
      <c r="A6" s="168" t="s">
        <v>513</v>
      </c>
      <c r="B6" s="169" t="s">
        <v>458</v>
      </c>
      <c r="C6" s="170" t="s">
        <v>358</v>
      </c>
      <c r="D6" s="175">
        <v>77962</v>
      </c>
      <c r="E6" s="175">
        <v>410</v>
      </c>
      <c r="F6" s="175">
        <v>3150</v>
      </c>
      <c r="G6" s="175">
        <v>288</v>
      </c>
      <c r="H6" s="175">
        <v>81810</v>
      </c>
      <c r="I6" s="175">
        <v>0</v>
      </c>
      <c r="J6" s="175">
        <v>13090</v>
      </c>
      <c r="K6" s="175">
        <v>94900</v>
      </c>
      <c r="L6" s="175">
        <v>91900</v>
      </c>
      <c r="M6" s="176"/>
      <c r="N6" s="177">
        <v>3.5000000000000003E-2</v>
      </c>
      <c r="O6" s="177">
        <v>0.04</v>
      </c>
      <c r="P6" s="178"/>
      <c r="Q6" s="174" t="s">
        <v>354</v>
      </c>
      <c r="S6" s="47" t="s">
        <v>354</v>
      </c>
      <c r="T6" s="47" t="s">
        <v>723</v>
      </c>
      <c r="U6" s="47">
        <v>2013</v>
      </c>
      <c r="V6" s="179" t="s">
        <v>458</v>
      </c>
      <c r="W6" s="179" t="s">
        <v>358</v>
      </c>
      <c r="X6" s="179">
        <v>94900</v>
      </c>
      <c r="Y6" s="46">
        <v>8678</v>
      </c>
      <c r="Z6" s="46">
        <v>86222</v>
      </c>
      <c r="AB6" s="183">
        <v>1236.3579381443124</v>
      </c>
    </row>
    <row r="7" spans="1:28" s="47" customFormat="1" ht="11.25">
      <c r="A7" s="168" t="s">
        <v>514</v>
      </c>
      <c r="B7" s="169" t="s">
        <v>458</v>
      </c>
      <c r="C7" s="170" t="s">
        <v>63</v>
      </c>
      <c r="D7" s="175">
        <v>82273</v>
      </c>
      <c r="E7" s="175">
        <v>410</v>
      </c>
      <c r="F7" s="175">
        <v>3150</v>
      </c>
      <c r="G7" s="175">
        <v>288</v>
      </c>
      <c r="H7" s="175">
        <v>86121</v>
      </c>
      <c r="I7" s="175">
        <v>0</v>
      </c>
      <c r="J7" s="175">
        <v>13779</v>
      </c>
      <c r="K7" s="175">
        <v>99900</v>
      </c>
      <c r="L7" s="175">
        <v>96900</v>
      </c>
      <c r="M7" s="176"/>
      <c r="N7" s="177">
        <v>3.5000000000000003E-2</v>
      </c>
      <c r="O7" s="177">
        <v>0.04</v>
      </c>
      <c r="P7" s="178"/>
      <c r="Q7" s="174" t="s">
        <v>354</v>
      </c>
      <c r="S7" s="47" t="s">
        <v>354</v>
      </c>
      <c r="T7" s="47" t="s">
        <v>724</v>
      </c>
      <c r="U7" s="47">
        <v>2013</v>
      </c>
      <c r="V7" s="179" t="s">
        <v>458</v>
      </c>
      <c r="W7" s="179" t="s">
        <v>63</v>
      </c>
      <c r="X7" s="179">
        <v>99900</v>
      </c>
      <c r="Y7" s="46">
        <v>3890</v>
      </c>
      <c r="Z7" s="46">
        <v>96010</v>
      </c>
      <c r="AB7" s="183">
        <v>1648.974845360819</v>
      </c>
    </row>
    <row r="8" spans="1:28" s="47" customFormat="1" ht="11.25">
      <c r="A8" s="168" t="s">
        <v>476</v>
      </c>
      <c r="B8" s="169" t="s">
        <v>479</v>
      </c>
      <c r="C8" s="170" t="s">
        <v>358</v>
      </c>
      <c r="D8" s="175">
        <v>99255</v>
      </c>
      <c r="E8" s="175">
        <v>410</v>
      </c>
      <c r="F8" s="175">
        <v>3150</v>
      </c>
      <c r="G8" s="175">
        <v>288</v>
      </c>
      <c r="H8" s="175">
        <v>103103</v>
      </c>
      <c r="I8" s="175">
        <v>0</v>
      </c>
      <c r="J8" s="175">
        <v>16497</v>
      </c>
      <c r="K8" s="175">
        <v>119600</v>
      </c>
      <c r="L8" s="175">
        <v>0</v>
      </c>
      <c r="M8" s="176"/>
      <c r="N8" s="177">
        <v>0.05</v>
      </c>
      <c r="O8" s="177">
        <v>0.04</v>
      </c>
      <c r="P8" s="178"/>
      <c r="Q8" s="174" t="s">
        <v>354</v>
      </c>
      <c r="S8" s="47" t="s">
        <v>354</v>
      </c>
      <c r="T8" s="47" t="s">
        <v>725</v>
      </c>
      <c r="U8" s="47">
        <v>2013</v>
      </c>
      <c r="V8" s="179" t="s">
        <v>479</v>
      </c>
      <c r="W8" s="179" t="s">
        <v>358</v>
      </c>
      <c r="X8" s="179">
        <v>119600</v>
      </c>
      <c r="Y8" s="46">
        <v>4515</v>
      </c>
      <c r="Z8" s="46">
        <v>115085</v>
      </c>
      <c r="AB8" s="183">
        <v>2053.5117525773239</v>
      </c>
    </row>
    <row r="9" spans="1:28" s="47" customFormat="1" ht="11.25">
      <c r="A9" s="168" t="s">
        <v>477</v>
      </c>
      <c r="B9" s="169" t="s">
        <v>479</v>
      </c>
      <c r="C9" s="170" t="s">
        <v>63</v>
      </c>
      <c r="D9" s="175">
        <v>110031</v>
      </c>
      <c r="E9" s="175">
        <v>410</v>
      </c>
      <c r="F9" s="175">
        <v>3150</v>
      </c>
      <c r="G9" s="175">
        <v>288</v>
      </c>
      <c r="H9" s="175">
        <v>113879</v>
      </c>
      <c r="I9" s="175">
        <v>0</v>
      </c>
      <c r="J9" s="175">
        <v>18221</v>
      </c>
      <c r="K9" s="175">
        <v>132100</v>
      </c>
      <c r="L9" s="175">
        <v>0</v>
      </c>
      <c r="M9" s="176"/>
      <c r="N9" s="177">
        <v>4.4999999999999998E-2</v>
      </c>
      <c r="O9" s="177">
        <v>0.04</v>
      </c>
      <c r="P9" s="178"/>
      <c r="Q9" s="174" t="s">
        <v>354</v>
      </c>
      <c r="S9" s="47" t="s">
        <v>354</v>
      </c>
      <c r="T9" s="47" t="s">
        <v>726</v>
      </c>
      <c r="U9" s="47">
        <v>2013</v>
      </c>
      <c r="V9" s="179" t="s">
        <v>479</v>
      </c>
      <c r="W9" s="179" t="s">
        <v>63</v>
      </c>
      <c r="X9" s="179">
        <v>132100</v>
      </c>
      <c r="Y9" s="46">
        <v>7924</v>
      </c>
      <c r="Z9" s="46">
        <v>124176</v>
      </c>
      <c r="AB9" s="183">
        <v>2913.665979381447</v>
      </c>
    </row>
    <row r="10" spans="1:28" s="47" customFormat="1" ht="11.25">
      <c r="A10" s="168" t="s">
        <v>478</v>
      </c>
      <c r="B10" s="169" t="s">
        <v>479</v>
      </c>
      <c r="C10" s="170" t="s">
        <v>353</v>
      </c>
      <c r="D10" s="175">
        <v>131152</v>
      </c>
      <c r="E10" s="175">
        <v>410</v>
      </c>
      <c r="F10" s="175">
        <v>3150</v>
      </c>
      <c r="G10" s="175">
        <v>288</v>
      </c>
      <c r="H10" s="175">
        <v>135000</v>
      </c>
      <c r="I10" s="175">
        <v>0</v>
      </c>
      <c r="J10" s="175">
        <v>21600</v>
      </c>
      <c r="K10" s="175">
        <v>156600</v>
      </c>
      <c r="L10" s="175">
        <v>0</v>
      </c>
      <c r="M10" s="176"/>
      <c r="N10" s="177">
        <v>3.5000000000000003E-2</v>
      </c>
      <c r="O10" s="177">
        <v>0.04</v>
      </c>
      <c r="P10" s="178"/>
      <c r="Q10" s="174" t="s">
        <v>354</v>
      </c>
      <c r="S10" s="47" t="s">
        <v>354</v>
      </c>
      <c r="T10" s="47" t="s">
        <v>727</v>
      </c>
      <c r="U10" s="47">
        <v>2013</v>
      </c>
      <c r="V10" s="179" t="s">
        <v>479</v>
      </c>
      <c r="W10" s="179" t="s">
        <v>353</v>
      </c>
      <c r="X10" s="179">
        <v>156600</v>
      </c>
      <c r="Y10" s="46">
        <v>11027</v>
      </c>
      <c r="Z10" s="46">
        <v>145573</v>
      </c>
      <c r="AB10" s="183">
        <v>3128.9703092783457</v>
      </c>
    </row>
    <row r="11" spans="1:28" s="47" customFormat="1" ht="11.25">
      <c r="A11" s="168" t="s">
        <v>717</v>
      </c>
      <c r="B11" s="169" t="s">
        <v>479</v>
      </c>
      <c r="C11" s="170" t="s">
        <v>357</v>
      </c>
      <c r="D11" s="175">
        <v>136842</v>
      </c>
      <c r="E11" s="175">
        <v>410</v>
      </c>
      <c r="F11" s="175">
        <v>3150</v>
      </c>
      <c r="G11" s="175">
        <v>288</v>
      </c>
      <c r="H11" s="175">
        <v>140690</v>
      </c>
      <c r="I11" s="175">
        <v>0</v>
      </c>
      <c r="J11" s="175">
        <v>22510</v>
      </c>
      <c r="K11" s="175">
        <v>163200</v>
      </c>
      <c r="L11" s="175">
        <v>0</v>
      </c>
      <c r="M11" s="176"/>
      <c r="N11" s="177">
        <v>3.5000000000000003E-2</v>
      </c>
      <c r="O11" s="177">
        <v>0.04</v>
      </c>
      <c r="P11" s="178"/>
      <c r="Q11" s="174" t="s">
        <v>354</v>
      </c>
      <c r="S11" s="47" t="s">
        <v>354</v>
      </c>
      <c r="T11" s="47" t="s">
        <v>727</v>
      </c>
      <c r="U11" s="47">
        <v>2013</v>
      </c>
      <c r="V11" s="179" t="s">
        <v>479</v>
      </c>
      <c r="W11" s="179" t="s">
        <v>357</v>
      </c>
      <c r="X11" s="179">
        <v>163200</v>
      </c>
      <c r="Y11" s="46" t="e">
        <v>#VALUE!</v>
      </c>
      <c r="Z11" s="46" t="s">
        <v>643</v>
      </c>
      <c r="AB11" s="183" t="e">
        <v>#VALUE!</v>
      </c>
    </row>
    <row r="12" spans="1:28" s="47" customFormat="1" ht="11.25">
      <c r="A12" s="168" t="s">
        <v>718</v>
      </c>
      <c r="B12" s="169" t="s">
        <v>479</v>
      </c>
      <c r="C12" s="170" t="s">
        <v>359</v>
      </c>
      <c r="D12" s="175">
        <v>136842</v>
      </c>
      <c r="E12" s="175">
        <v>410</v>
      </c>
      <c r="F12" s="175">
        <v>3150</v>
      </c>
      <c r="G12" s="175">
        <v>288</v>
      </c>
      <c r="H12" s="175">
        <v>140690</v>
      </c>
      <c r="I12" s="175">
        <v>0</v>
      </c>
      <c r="J12" s="175">
        <v>22510</v>
      </c>
      <c r="K12" s="175">
        <v>163200</v>
      </c>
      <c r="L12" s="175">
        <v>0</v>
      </c>
      <c r="M12" s="176"/>
      <c r="N12" s="177">
        <v>3.5000000000000003E-2</v>
      </c>
      <c r="O12" s="177">
        <v>0.04</v>
      </c>
      <c r="P12" s="178"/>
      <c r="Q12" s="174" t="s">
        <v>354</v>
      </c>
      <c r="S12" s="47" t="s">
        <v>354</v>
      </c>
      <c r="T12" s="47" t="s">
        <v>727</v>
      </c>
      <c r="U12" s="47">
        <v>2013</v>
      </c>
      <c r="V12" s="179" t="s">
        <v>479</v>
      </c>
      <c r="W12" s="179" t="s">
        <v>359</v>
      </c>
      <c r="X12" s="179">
        <v>163200</v>
      </c>
      <c r="Y12" s="46" t="e">
        <v>#VALUE!</v>
      </c>
      <c r="Z12" s="46" t="s">
        <v>643</v>
      </c>
      <c r="AB12" s="183" t="e">
        <v>#VALUE!</v>
      </c>
    </row>
    <row r="13" spans="1:28" s="47" customFormat="1" ht="11.25">
      <c r="A13" s="168" t="s">
        <v>574</v>
      </c>
      <c r="B13" s="169" t="s">
        <v>479</v>
      </c>
      <c r="C13" s="170" t="s">
        <v>383</v>
      </c>
      <c r="D13" s="175">
        <v>0</v>
      </c>
      <c r="E13" s="175">
        <v>410</v>
      </c>
      <c r="F13" s="175">
        <v>3150</v>
      </c>
      <c r="G13" s="175">
        <v>270</v>
      </c>
      <c r="H13" s="175">
        <v>0</v>
      </c>
      <c r="I13" s="175">
        <v>0</v>
      </c>
      <c r="J13" s="175">
        <v>0</v>
      </c>
      <c r="K13" s="175">
        <v>117400</v>
      </c>
      <c r="L13" s="175">
        <v>0</v>
      </c>
      <c r="M13" s="176"/>
      <c r="N13" s="177">
        <v>0.05</v>
      </c>
      <c r="O13" s="177">
        <v>0.04</v>
      </c>
      <c r="P13" s="178"/>
      <c r="Q13" s="174" t="s">
        <v>354</v>
      </c>
      <c r="S13" s="47" t="s">
        <v>354</v>
      </c>
      <c r="T13" s="47" t="s">
        <v>725</v>
      </c>
      <c r="U13" s="47">
        <v>2013</v>
      </c>
      <c r="V13" s="179" t="s">
        <v>479</v>
      </c>
      <c r="W13" s="179" t="s">
        <v>383</v>
      </c>
      <c r="X13" s="179">
        <v>117400</v>
      </c>
      <c r="Y13" s="46" t="e">
        <v>#VALUE!</v>
      </c>
      <c r="Z13" s="46" t="s">
        <v>643</v>
      </c>
      <c r="AB13" s="183" t="e">
        <v>#VALUE!</v>
      </c>
    </row>
    <row r="14" spans="1:28" s="47" customFormat="1" ht="11.25">
      <c r="A14" s="168" t="s">
        <v>625</v>
      </c>
      <c r="B14" s="169" t="s">
        <v>479</v>
      </c>
      <c r="C14" s="170" t="s">
        <v>384</v>
      </c>
      <c r="D14" s="175">
        <v>0</v>
      </c>
      <c r="E14" s="175">
        <v>410</v>
      </c>
      <c r="F14" s="175">
        <v>3150</v>
      </c>
      <c r="G14" s="175">
        <v>270</v>
      </c>
      <c r="H14" s="175">
        <v>0</v>
      </c>
      <c r="I14" s="175">
        <v>0</v>
      </c>
      <c r="J14" s="175">
        <v>0</v>
      </c>
      <c r="K14" s="175">
        <v>124400</v>
      </c>
      <c r="L14" s="175">
        <v>0</v>
      </c>
      <c r="M14" s="176"/>
      <c r="N14" s="177">
        <v>0.05</v>
      </c>
      <c r="O14" s="177">
        <v>0.04</v>
      </c>
      <c r="P14" s="178"/>
      <c r="Q14" s="174" t="s">
        <v>354</v>
      </c>
      <c r="S14" s="47" t="s">
        <v>354</v>
      </c>
      <c r="T14" s="47" t="s">
        <v>725</v>
      </c>
      <c r="U14" s="47">
        <v>2013</v>
      </c>
      <c r="V14" s="179" t="s">
        <v>479</v>
      </c>
      <c r="W14" s="179" t="s">
        <v>384</v>
      </c>
      <c r="X14" s="179">
        <v>124400</v>
      </c>
      <c r="Y14" s="46" t="e">
        <v>#VALUE!</v>
      </c>
      <c r="Z14" s="46" t="s">
        <v>643</v>
      </c>
      <c r="AB14" s="183" t="e">
        <v>#VALUE!</v>
      </c>
    </row>
    <row r="15" spans="1:28" s="47" customFormat="1" ht="11.25">
      <c r="A15" s="168" t="s">
        <v>506</v>
      </c>
      <c r="B15" s="169" t="s">
        <v>381</v>
      </c>
      <c r="C15" s="170" t="s">
        <v>358</v>
      </c>
      <c r="D15" s="175">
        <v>119600</v>
      </c>
      <c r="E15" s="175">
        <v>410</v>
      </c>
      <c r="F15" s="175">
        <v>3150</v>
      </c>
      <c r="G15" s="175">
        <v>288</v>
      </c>
      <c r="H15" s="175">
        <v>123448</v>
      </c>
      <c r="I15" s="175">
        <v>0</v>
      </c>
      <c r="J15" s="175">
        <v>19752</v>
      </c>
      <c r="K15" s="175">
        <v>143200</v>
      </c>
      <c r="L15" s="175">
        <v>134200</v>
      </c>
      <c r="M15" s="176"/>
      <c r="N15" s="177">
        <v>8.5000000000000006E-2</v>
      </c>
      <c r="O15" s="177">
        <v>0.04</v>
      </c>
      <c r="P15" s="178"/>
      <c r="Q15" s="174" t="s">
        <v>354</v>
      </c>
      <c r="S15" s="47" t="s">
        <v>354</v>
      </c>
      <c r="T15" s="47" t="s">
        <v>728</v>
      </c>
      <c r="U15" s="47">
        <v>2013</v>
      </c>
      <c r="V15" s="179" t="s">
        <v>381</v>
      </c>
      <c r="W15" s="179" t="s">
        <v>358</v>
      </c>
      <c r="X15" s="179">
        <v>143200</v>
      </c>
      <c r="Y15" s="46">
        <v>19020</v>
      </c>
      <c r="Z15" s="46">
        <v>124180</v>
      </c>
      <c r="AB15" s="183">
        <v>2639.839999999982</v>
      </c>
    </row>
    <row r="16" spans="1:28" s="47" customFormat="1" ht="11.25">
      <c r="A16" s="168" t="s">
        <v>537</v>
      </c>
      <c r="B16" s="169" t="s">
        <v>381</v>
      </c>
      <c r="C16" s="170" t="s">
        <v>382</v>
      </c>
      <c r="D16" s="175">
        <v>126497</v>
      </c>
      <c r="E16" s="175">
        <v>410</v>
      </c>
      <c r="F16" s="175">
        <v>3150</v>
      </c>
      <c r="G16" s="175">
        <v>288</v>
      </c>
      <c r="H16" s="175">
        <v>130345</v>
      </c>
      <c r="I16" s="175">
        <v>0</v>
      </c>
      <c r="J16" s="175">
        <v>20855</v>
      </c>
      <c r="K16" s="175">
        <v>151200</v>
      </c>
      <c r="L16" s="175">
        <v>142200</v>
      </c>
      <c r="M16" s="176"/>
      <c r="N16" s="177">
        <v>0.08</v>
      </c>
      <c r="O16" s="177">
        <v>0.04</v>
      </c>
      <c r="P16" s="178"/>
      <c r="Q16" s="174" t="s">
        <v>354</v>
      </c>
      <c r="S16" s="47" t="s">
        <v>354</v>
      </c>
      <c r="T16" s="47" t="s">
        <v>728</v>
      </c>
      <c r="U16" s="47">
        <v>2013</v>
      </c>
      <c r="V16" s="179" t="s">
        <v>381</v>
      </c>
      <c r="W16" s="179" t="s">
        <v>382</v>
      </c>
      <c r="X16" s="179">
        <v>151200</v>
      </c>
      <c r="Y16" s="46">
        <v>16488</v>
      </c>
      <c r="Z16" s="46">
        <v>134712</v>
      </c>
      <c r="AB16" s="183">
        <v>2862.8960824742389</v>
      </c>
    </row>
    <row r="17" spans="1:28" s="47" customFormat="1" ht="11.25">
      <c r="A17" s="168" t="s">
        <v>507</v>
      </c>
      <c r="B17" s="169" t="s">
        <v>381</v>
      </c>
      <c r="C17" s="170" t="s">
        <v>63</v>
      </c>
      <c r="D17" s="175">
        <v>140290</v>
      </c>
      <c r="E17" s="175">
        <v>410</v>
      </c>
      <c r="F17" s="175">
        <v>3150</v>
      </c>
      <c r="G17" s="175">
        <v>288</v>
      </c>
      <c r="H17" s="175">
        <v>144138</v>
      </c>
      <c r="I17" s="175">
        <v>0</v>
      </c>
      <c r="J17" s="175">
        <v>23062</v>
      </c>
      <c r="K17" s="175">
        <v>167200</v>
      </c>
      <c r="L17" s="175">
        <v>158200</v>
      </c>
      <c r="M17" s="176"/>
      <c r="N17" s="177">
        <v>7.0000000000000007E-2</v>
      </c>
      <c r="O17" s="177">
        <v>0.04</v>
      </c>
      <c r="P17" s="178"/>
      <c r="Q17" s="174" t="s">
        <v>354</v>
      </c>
      <c r="S17" s="47" t="s">
        <v>354</v>
      </c>
      <c r="T17" s="47" t="s">
        <v>728</v>
      </c>
      <c r="U17" s="47">
        <v>2013</v>
      </c>
      <c r="V17" s="179" t="s">
        <v>381</v>
      </c>
      <c r="W17" s="179" t="s">
        <v>63</v>
      </c>
      <c r="X17" s="179">
        <v>167200</v>
      </c>
      <c r="Y17" s="46">
        <v>17169</v>
      </c>
      <c r="Z17" s="46">
        <v>150031</v>
      </c>
      <c r="AB17" s="183">
        <v>3341.9682474226865</v>
      </c>
    </row>
    <row r="18" spans="1:28" s="47" customFormat="1" ht="11.25">
      <c r="A18" s="168" t="s">
        <v>544</v>
      </c>
      <c r="B18" s="169" t="s">
        <v>381</v>
      </c>
      <c r="C18" s="170" t="s">
        <v>360</v>
      </c>
      <c r="D18" s="175">
        <v>142876</v>
      </c>
      <c r="E18" s="175">
        <v>410</v>
      </c>
      <c r="F18" s="175">
        <v>3150</v>
      </c>
      <c r="G18" s="175">
        <v>288</v>
      </c>
      <c r="H18" s="175">
        <v>146724</v>
      </c>
      <c r="I18" s="175">
        <v>0</v>
      </c>
      <c r="J18" s="175">
        <v>23476</v>
      </c>
      <c r="K18" s="175">
        <v>170200</v>
      </c>
      <c r="L18" s="175">
        <v>161200</v>
      </c>
      <c r="M18" s="176"/>
      <c r="N18" s="177">
        <v>6.5000000000000002E-2</v>
      </c>
      <c r="O18" s="177">
        <v>0.04</v>
      </c>
      <c r="P18" s="178"/>
      <c r="Q18" s="174" t="s">
        <v>354</v>
      </c>
      <c r="S18" s="47" t="s">
        <v>354</v>
      </c>
      <c r="T18" s="47" t="s">
        <v>728</v>
      </c>
      <c r="U18" s="47">
        <v>2013</v>
      </c>
      <c r="V18" s="179" t="s">
        <v>381</v>
      </c>
      <c r="W18" s="179" t="s">
        <v>360</v>
      </c>
      <c r="X18" s="179">
        <v>170200</v>
      </c>
      <c r="Y18" s="46">
        <v>17297</v>
      </c>
      <c r="Z18" s="46">
        <v>152903</v>
      </c>
      <c r="AB18" s="183">
        <v>3555.2482474226854</v>
      </c>
    </row>
    <row r="19" spans="1:28" s="47" customFormat="1" ht="11.25">
      <c r="A19" s="168" t="s">
        <v>545</v>
      </c>
      <c r="B19" s="169" t="s">
        <v>381</v>
      </c>
      <c r="C19" s="170" t="s">
        <v>385</v>
      </c>
      <c r="D19" s="175">
        <v>141583</v>
      </c>
      <c r="E19" s="175">
        <v>410</v>
      </c>
      <c r="F19" s="175">
        <v>3150</v>
      </c>
      <c r="G19" s="175">
        <v>288</v>
      </c>
      <c r="H19" s="175">
        <v>145431</v>
      </c>
      <c r="I19" s="175">
        <v>0</v>
      </c>
      <c r="J19" s="175">
        <v>23269</v>
      </c>
      <c r="K19" s="175">
        <v>168700</v>
      </c>
      <c r="L19" s="175">
        <v>159700</v>
      </c>
      <c r="M19" s="176"/>
      <c r="N19" s="177">
        <v>6.5000000000000002E-2</v>
      </c>
      <c r="O19" s="177">
        <v>0.04</v>
      </c>
      <c r="P19" s="178"/>
      <c r="Q19" s="174" t="s">
        <v>354</v>
      </c>
      <c r="S19" s="47" t="s">
        <v>354</v>
      </c>
      <c r="T19" s="47" t="s">
        <v>729</v>
      </c>
      <c r="U19" s="47">
        <v>2013</v>
      </c>
      <c r="V19" s="179" t="s">
        <v>381</v>
      </c>
      <c r="W19" s="179" t="s">
        <v>385</v>
      </c>
      <c r="X19" s="179">
        <v>168700</v>
      </c>
      <c r="Y19" s="46" t="e">
        <v>#VALUE!</v>
      </c>
      <c r="Z19" s="46" t="s">
        <v>643</v>
      </c>
      <c r="AB19" s="183" t="e">
        <v>#VALUE!</v>
      </c>
    </row>
    <row r="20" spans="1:28" s="47" customFormat="1" ht="11.25">
      <c r="A20" s="168" t="s">
        <v>511</v>
      </c>
      <c r="B20" s="169" t="s">
        <v>381</v>
      </c>
      <c r="C20" s="170" t="s">
        <v>353</v>
      </c>
      <c r="D20" s="175">
        <v>154083</v>
      </c>
      <c r="E20" s="175">
        <v>410</v>
      </c>
      <c r="F20" s="175">
        <v>3150</v>
      </c>
      <c r="G20" s="175">
        <v>288</v>
      </c>
      <c r="H20" s="175">
        <v>157931</v>
      </c>
      <c r="I20" s="175">
        <v>0</v>
      </c>
      <c r="J20" s="175">
        <v>25269</v>
      </c>
      <c r="K20" s="175">
        <v>183200</v>
      </c>
      <c r="L20" s="175">
        <v>174200</v>
      </c>
      <c r="M20" s="176"/>
      <c r="N20" s="177">
        <v>0.06</v>
      </c>
      <c r="O20" s="177">
        <v>0.04</v>
      </c>
      <c r="P20" s="178"/>
      <c r="Q20" s="174" t="s">
        <v>354</v>
      </c>
      <c r="S20" s="47" t="s">
        <v>354</v>
      </c>
      <c r="T20" s="47" t="s">
        <v>729</v>
      </c>
      <c r="U20" s="47">
        <v>2013</v>
      </c>
      <c r="V20" s="179" t="s">
        <v>381</v>
      </c>
      <c r="W20" s="179" t="s">
        <v>353</v>
      </c>
      <c r="X20" s="179">
        <v>183200</v>
      </c>
      <c r="Y20" s="46">
        <v>18691</v>
      </c>
      <c r="Z20" s="46">
        <v>164509</v>
      </c>
      <c r="AB20" s="183">
        <v>3681.1468041236803</v>
      </c>
    </row>
    <row r="21" spans="1:28" s="47" customFormat="1" ht="11.25">
      <c r="A21" s="168" t="s">
        <v>508</v>
      </c>
      <c r="B21" s="169" t="s">
        <v>381</v>
      </c>
      <c r="C21" s="170" t="s">
        <v>383</v>
      </c>
      <c r="D21" s="175">
        <v>161755</v>
      </c>
      <c r="E21" s="175">
        <v>410</v>
      </c>
      <c r="F21" s="175">
        <v>3150</v>
      </c>
      <c r="G21" s="175">
        <v>288</v>
      </c>
      <c r="H21" s="175">
        <v>165603</v>
      </c>
      <c r="I21" s="175">
        <v>0</v>
      </c>
      <c r="J21" s="175">
        <v>26497</v>
      </c>
      <c r="K21" s="175">
        <v>192100</v>
      </c>
      <c r="L21" s="175">
        <v>170000</v>
      </c>
      <c r="M21" s="176"/>
      <c r="N21" s="177">
        <v>0.125</v>
      </c>
      <c r="O21" s="177">
        <v>0.04</v>
      </c>
      <c r="P21" s="178"/>
      <c r="Q21" s="174" t="s">
        <v>354</v>
      </c>
      <c r="S21" s="47" t="s">
        <v>354</v>
      </c>
      <c r="T21" s="47" t="s">
        <v>730</v>
      </c>
      <c r="U21" s="47">
        <v>2013</v>
      </c>
      <c r="V21" s="179" t="s">
        <v>381</v>
      </c>
      <c r="W21" s="179" t="s">
        <v>383</v>
      </c>
      <c r="X21" s="179">
        <v>192100</v>
      </c>
      <c r="Y21" s="46">
        <v>19070</v>
      </c>
      <c r="Z21" s="46">
        <v>173030</v>
      </c>
      <c r="AB21" s="183">
        <v>4274.9220618556719</v>
      </c>
    </row>
    <row r="22" spans="1:28" s="47" customFormat="1" ht="11.25">
      <c r="A22" s="168" t="s">
        <v>512</v>
      </c>
      <c r="B22" s="169" t="s">
        <v>381</v>
      </c>
      <c r="C22" s="170" t="s">
        <v>384</v>
      </c>
      <c r="D22" s="175">
        <v>173652</v>
      </c>
      <c r="E22" s="175">
        <v>410</v>
      </c>
      <c r="F22" s="175">
        <v>3150</v>
      </c>
      <c r="G22" s="175">
        <v>288</v>
      </c>
      <c r="H22" s="175">
        <v>177500</v>
      </c>
      <c r="I22" s="175">
        <v>0</v>
      </c>
      <c r="J22" s="175">
        <v>28400</v>
      </c>
      <c r="K22" s="175">
        <v>205900</v>
      </c>
      <c r="L22" s="175">
        <v>185000</v>
      </c>
      <c r="M22" s="176"/>
      <c r="N22" s="177">
        <v>0.11</v>
      </c>
      <c r="O22" s="177">
        <v>0.04</v>
      </c>
      <c r="P22" s="178"/>
      <c r="Q22" s="174" t="s">
        <v>354</v>
      </c>
      <c r="S22" s="47" t="s">
        <v>354</v>
      </c>
      <c r="T22" s="47" t="s">
        <v>730</v>
      </c>
      <c r="U22" s="47">
        <v>2013</v>
      </c>
      <c r="V22" s="179" t="s">
        <v>381</v>
      </c>
      <c r="W22" s="179" t="s">
        <v>384</v>
      </c>
      <c r="X22" s="179">
        <v>205900</v>
      </c>
      <c r="Y22" s="46">
        <v>19614</v>
      </c>
      <c r="Z22" s="46">
        <v>186286</v>
      </c>
      <c r="AB22" s="183">
        <v>5199.8111340205942</v>
      </c>
    </row>
    <row r="23" spans="1:28" s="47" customFormat="1" ht="11.25">
      <c r="A23" s="168" t="s">
        <v>510</v>
      </c>
      <c r="B23" s="169" t="s">
        <v>509</v>
      </c>
      <c r="C23" s="170" t="s">
        <v>358</v>
      </c>
      <c r="D23" s="175">
        <v>149773</v>
      </c>
      <c r="E23" s="175">
        <v>410</v>
      </c>
      <c r="F23" s="175">
        <v>3150</v>
      </c>
      <c r="G23" s="175">
        <v>288</v>
      </c>
      <c r="H23" s="175">
        <v>153621</v>
      </c>
      <c r="I23" s="175">
        <v>0</v>
      </c>
      <c r="J23" s="175">
        <v>24579</v>
      </c>
      <c r="K23" s="175">
        <v>178200</v>
      </c>
      <c r="L23" s="175">
        <v>156200</v>
      </c>
      <c r="M23" s="176"/>
      <c r="N23" s="177">
        <v>0.09</v>
      </c>
      <c r="O23" s="177">
        <v>0.04</v>
      </c>
      <c r="P23" s="178"/>
      <c r="Q23" s="174" t="s">
        <v>354</v>
      </c>
      <c r="S23" s="47" t="s">
        <v>354</v>
      </c>
      <c r="T23" s="47" t="s">
        <v>731</v>
      </c>
      <c r="U23" s="47">
        <v>2013</v>
      </c>
      <c r="V23" s="179" t="s">
        <v>509</v>
      </c>
      <c r="W23" s="179" t="s">
        <v>358</v>
      </c>
      <c r="X23" s="179">
        <v>178200</v>
      </c>
      <c r="Y23" s="46">
        <v>22488</v>
      </c>
      <c r="Z23" s="46">
        <v>155712</v>
      </c>
      <c r="AB23" s="183">
        <v>3749.0701030927594</v>
      </c>
    </row>
    <row r="24" spans="1:28" s="47" customFormat="1" ht="11.25">
      <c r="A24" s="168" t="s">
        <v>541</v>
      </c>
      <c r="B24" s="169" t="s">
        <v>509</v>
      </c>
      <c r="C24" s="170" t="s">
        <v>383</v>
      </c>
      <c r="D24" s="175">
        <v>168307</v>
      </c>
      <c r="E24" s="175">
        <v>410</v>
      </c>
      <c r="F24" s="175">
        <v>3150</v>
      </c>
      <c r="G24" s="175">
        <v>288</v>
      </c>
      <c r="H24" s="175">
        <v>172155</v>
      </c>
      <c r="I24" s="175">
        <v>0</v>
      </c>
      <c r="J24" s="175">
        <v>27545</v>
      </c>
      <c r="K24" s="175">
        <v>199700</v>
      </c>
      <c r="L24" s="175">
        <v>176500</v>
      </c>
      <c r="M24" s="176"/>
      <c r="N24" s="177">
        <v>0.08</v>
      </c>
      <c r="O24" s="177">
        <v>0.04</v>
      </c>
      <c r="P24" s="178"/>
      <c r="Q24" s="174" t="s">
        <v>354</v>
      </c>
      <c r="S24" s="47" t="s">
        <v>354</v>
      </c>
      <c r="T24" s="47" t="s">
        <v>732</v>
      </c>
      <c r="U24" s="47">
        <v>2013</v>
      </c>
      <c r="V24" s="179" t="s">
        <v>509</v>
      </c>
      <c r="W24" s="179" t="s">
        <v>383</v>
      </c>
      <c r="X24" s="179">
        <v>199700</v>
      </c>
      <c r="Y24" s="46">
        <v>22554</v>
      </c>
      <c r="Z24" s="46">
        <v>177146</v>
      </c>
      <c r="AB24" s="183">
        <v>4334.2465979381232</v>
      </c>
    </row>
    <row r="25" spans="1:28" s="47" customFormat="1" ht="11.25">
      <c r="A25" s="168" t="s">
        <v>542</v>
      </c>
      <c r="B25" s="169" t="s">
        <v>509</v>
      </c>
      <c r="C25" s="170" t="s">
        <v>384</v>
      </c>
      <c r="D25" s="175">
        <v>180376</v>
      </c>
      <c r="E25" s="175">
        <v>410</v>
      </c>
      <c r="F25" s="175">
        <v>3150</v>
      </c>
      <c r="G25" s="175">
        <v>288</v>
      </c>
      <c r="H25" s="175">
        <v>184224</v>
      </c>
      <c r="I25" s="175">
        <v>0</v>
      </c>
      <c r="J25" s="175">
        <v>29476</v>
      </c>
      <c r="K25" s="175">
        <v>213700</v>
      </c>
      <c r="L25" s="175">
        <v>191500</v>
      </c>
      <c r="M25" s="176"/>
      <c r="N25" s="177">
        <v>7.0000000000000007E-2</v>
      </c>
      <c r="O25" s="177">
        <v>0.04</v>
      </c>
      <c r="P25" s="178"/>
      <c r="Q25" s="174" t="s">
        <v>354</v>
      </c>
      <c r="S25" s="47" t="s">
        <v>354</v>
      </c>
      <c r="T25" s="47" t="s">
        <v>732</v>
      </c>
      <c r="U25" s="47">
        <v>2013</v>
      </c>
      <c r="V25" s="179" t="s">
        <v>509</v>
      </c>
      <c r="W25" s="179" t="s">
        <v>384</v>
      </c>
      <c r="X25" s="179">
        <v>213700</v>
      </c>
      <c r="Y25" s="46">
        <v>21873</v>
      </c>
      <c r="Z25" s="46">
        <v>191827</v>
      </c>
      <c r="AB25" s="183">
        <v>4494.3307216494577</v>
      </c>
    </row>
    <row r="26" spans="1:28" s="47" customFormat="1" ht="11.25">
      <c r="A26" s="168" t="s">
        <v>543</v>
      </c>
      <c r="B26" s="169" t="s">
        <v>509</v>
      </c>
      <c r="C26" s="170" t="s">
        <v>385</v>
      </c>
      <c r="D26" s="175">
        <v>195032</v>
      </c>
      <c r="E26" s="175">
        <v>410</v>
      </c>
      <c r="F26" s="175">
        <v>3150</v>
      </c>
      <c r="G26" s="175">
        <v>288</v>
      </c>
      <c r="H26" s="175">
        <v>198880</v>
      </c>
      <c r="I26" s="175">
        <v>0</v>
      </c>
      <c r="J26" s="175">
        <v>31820</v>
      </c>
      <c r="K26" s="175">
        <v>230700</v>
      </c>
      <c r="L26" s="175">
        <v>207300</v>
      </c>
      <c r="M26" s="176"/>
      <c r="N26" s="177">
        <v>6.5000000000000002E-2</v>
      </c>
      <c r="O26" s="177">
        <v>0.04</v>
      </c>
      <c r="P26" s="178"/>
      <c r="Q26" s="174" t="s">
        <v>354</v>
      </c>
      <c r="S26" s="47" t="s">
        <v>354</v>
      </c>
      <c r="T26" s="47" t="s">
        <v>733</v>
      </c>
      <c r="U26" s="47">
        <v>2013</v>
      </c>
      <c r="V26" s="179" t="s">
        <v>509</v>
      </c>
      <c r="W26" s="179" t="s">
        <v>385</v>
      </c>
      <c r="X26" s="179">
        <v>230700</v>
      </c>
      <c r="Y26" s="46">
        <v>16363</v>
      </c>
      <c r="Z26" s="46">
        <v>214337</v>
      </c>
      <c r="AB26" s="183">
        <v>5483.1197938144323</v>
      </c>
    </row>
    <row r="27" spans="1:28" s="47" customFormat="1" ht="11.25">
      <c r="A27" s="168" t="s">
        <v>715</v>
      </c>
      <c r="B27" s="169" t="s">
        <v>509</v>
      </c>
      <c r="C27" s="170" t="s">
        <v>359</v>
      </c>
      <c r="D27" s="175">
        <v>226692</v>
      </c>
      <c r="E27" s="175">
        <v>410</v>
      </c>
      <c r="F27" s="175">
        <v>3150</v>
      </c>
      <c r="G27" s="175">
        <v>288</v>
      </c>
      <c r="H27" s="175">
        <v>230540</v>
      </c>
      <c r="I27" s="175">
        <v>2305</v>
      </c>
      <c r="J27" s="175">
        <v>37255</v>
      </c>
      <c r="K27" s="175">
        <v>270100</v>
      </c>
      <c r="L27" s="175">
        <v>251000</v>
      </c>
      <c r="M27" s="176"/>
      <c r="N27" s="177">
        <v>4.4999999999999998E-2</v>
      </c>
      <c r="O27" s="177">
        <v>0.04</v>
      </c>
      <c r="P27" s="178"/>
      <c r="Q27" s="174" t="s">
        <v>354</v>
      </c>
      <c r="S27" s="47" t="s">
        <v>354</v>
      </c>
      <c r="T27" s="47" t="s">
        <v>734</v>
      </c>
      <c r="U27" s="47">
        <v>2013</v>
      </c>
      <c r="V27" s="179" t="s">
        <v>509</v>
      </c>
      <c r="W27" s="179" t="s">
        <v>359</v>
      </c>
      <c r="X27" s="179">
        <v>270100</v>
      </c>
      <c r="Y27" s="46">
        <v>55763</v>
      </c>
      <c r="Z27" s="46">
        <v>214337</v>
      </c>
      <c r="AB27" s="183" t="e">
        <v>#N/A</v>
      </c>
    </row>
    <row r="28" spans="1:28" s="47" customFormat="1" ht="11.25">
      <c r="A28" s="168" t="s">
        <v>457</v>
      </c>
      <c r="B28" s="169" t="s">
        <v>393</v>
      </c>
      <c r="C28" s="170" t="s">
        <v>382</v>
      </c>
      <c r="D28" s="175">
        <v>204564</v>
      </c>
      <c r="E28" s="175">
        <v>533</v>
      </c>
      <c r="F28" s="175">
        <v>3150</v>
      </c>
      <c r="G28" s="175">
        <v>288</v>
      </c>
      <c r="H28" s="175">
        <v>208535</v>
      </c>
      <c r="I28" s="175">
        <v>0</v>
      </c>
      <c r="J28" s="175">
        <v>33365</v>
      </c>
      <c r="K28" s="175">
        <v>241900</v>
      </c>
      <c r="L28" s="175">
        <v>211900</v>
      </c>
      <c r="M28" s="176"/>
      <c r="N28" s="177">
        <v>0.11</v>
      </c>
      <c r="O28" s="177">
        <v>0.04</v>
      </c>
      <c r="P28" s="178"/>
      <c r="Q28" s="174" t="s">
        <v>354</v>
      </c>
      <c r="S28" s="47" t="s">
        <v>354</v>
      </c>
      <c r="T28" s="47" t="s">
        <v>735</v>
      </c>
      <c r="U28" s="47">
        <v>2013</v>
      </c>
      <c r="V28" s="179" t="s">
        <v>393</v>
      </c>
      <c r="W28" s="179" t="s">
        <v>382</v>
      </c>
      <c r="X28" s="179">
        <v>241900</v>
      </c>
      <c r="Y28" s="46">
        <v>36367</v>
      </c>
      <c r="Z28" s="46">
        <v>205533</v>
      </c>
      <c r="AB28" s="183">
        <v>5204.3185567010369</v>
      </c>
    </row>
    <row r="29" spans="1:28" s="47" customFormat="1" ht="11.25">
      <c r="A29" s="168" t="s">
        <v>395</v>
      </c>
      <c r="B29" s="169" t="s">
        <v>393</v>
      </c>
      <c r="C29" s="170" t="s">
        <v>358</v>
      </c>
      <c r="D29" s="175">
        <v>214619</v>
      </c>
      <c r="E29" s="175">
        <v>533</v>
      </c>
      <c r="F29" s="175">
        <v>3150</v>
      </c>
      <c r="G29" s="175">
        <v>288</v>
      </c>
      <c r="H29" s="175">
        <v>218590</v>
      </c>
      <c r="I29" s="175">
        <v>2186</v>
      </c>
      <c r="J29" s="175">
        <v>35324</v>
      </c>
      <c r="K29" s="175">
        <v>256100</v>
      </c>
      <c r="L29" s="175">
        <v>226100</v>
      </c>
      <c r="M29" s="176"/>
      <c r="N29" s="177">
        <v>0.09</v>
      </c>
      <c r="O29" s="177">
        <v>0.04</v>
      </c>
      <c r="P29" s="178"/>
      <c r="Q29" s="174" t="s">
        <v>354</v>
      </c>
      <c r="S29" s="47" t="s">
        <v>354</v>
      </c>
      <c r="T29" s="47" t="s">
        <v>735</v>
      </c>
      <c r="U29" s="47">
        <v>2013</v>
      </c>
      <c r="V29" s="179" t="s">
        <v>393</v>
      </c>
      <c r="W29" s="179" t="s">
        <v>358</v>
      </c>
      <c r="X29" s="179">
        <v>256100</v>
      </c>
      <c r="Y29" s="46">
        <v>40781</v>
      </c>
      <c r="Z29" s="46">
        <v>215319</v>
      </c>
      <c r="AB29" s="183">
        <v>5315.4820618556405</v>
      </c>
    </row>
    <row r="30" spans="1:28" s="47" customFormat="1" ht="11.25">
      <c r="A30" s="168" t="s">
        <v>396</v>
      </c>
      <c r="B30" s="169" t="s">
        <v>393</v>
      </c>
      <c r="C30" s="170" t="s">
        <v>353</v>
      </c>
      <c r="D30" s="175">
        <v>234179</v>
      </c>
      <c r="E30" s="175">
        <v>533</v>
      </c>
      <c r="F30" s="175">
        <v>3150</v>
      </c>
      <c r="G30" s="175">
        <v>288</v>
      </c>
      <c r="H30" s="175">
        <v>238150</v>
      </c>
      <c r="I30" s="175">
        <v>2454</v>
      </c>
      <c r="J30" s="175">
        <v>38496</v>
      </c>
      <c r="K30" s="175">
        <v>279100</v>
      </c>
      <c r="L30" s="175">
        <v>249100</v>
      </c>
      <c r="M30" s="176"/>
      <c r="N30" s="177">
        <v>0.08</v>
      </c>
      <c r="O30" s="177">
        <v>0.04</v>
      </c>
      <c r="P30" s="178"/>
      <c r="Q30" s="174" t="s">
        <v>354</v>
      </c>
      <c r="S30" s="47" t="s">
        <v>354</v>
      </c>
      <c r="T30" s="47" t="s">
        <v>736</v>
      </c>
      <c r="U30" s="47">
        <v>2013</v>
      </c>
      <c r="V30" s="179" t="s">
        <v>393</v>
      </c>
      <c r="W30" s="179" t="s">
        <v>353</v>
      </c>
      <c r="X30" s="179">
        <v>279100</v>
      </c>
      <c r="Y30" s="46">
        <v>42248</v>
      </c>
      <c r="Z30" s="46">
        <v>236852</v>
      </c>
      <c r="AB30" s="183">
        <v>8900.2923711340118</v>
      </c>
    </row>
    <row r="31" spans="1:28" s="47" customFormat="1" ht="11.25">
      <c r="A31" s="168" t="s">
        <v>397</v>
      </c>
      <c r="B31" s="169" t="s">
        <v>393</v>
      </c>
      <c r="C31" s="170" t="s">
        <v>385</v>
      </c>
      <c r="D31" s="175">
        <v>260252</v>
      </c>
      <c r="E31" s="175">
        <v>533</v>
      </c>
      <c r="F31" s="175">
        <v>3150</v>
      </c>
      <c r="G31" s="175">
        <v>288</v>
      </c>
      <c r="H31" s="175">
        <v>264223</v>
      </c>
      <c r="I31" s="175">
        <v>3105</v>
      </c>
      <c r="J31" s="175">
        <v>42772</v>
      </c>
      <c r="K31" s="175">
        <v>310100</v>
      </c>
      <c r="L31" s="175">
        <v>280100</v>
      </c>
      <c r="M31" s="176"/>
      <c r="N31" s="177">
        <v>0.08</v>
      </c>
      <c r="O31" s="177">
        <v>0.04</v>
      </c>
      <c r="P31" s="178"/>
      <c r="Q31" s="174" t="s">
        <v>354</v>
      </c>
      <c r="S31" s="47" t="s">
        <v>354</v>
      </c>
      <c r="T31" s="47" t="s">
        <v>737</v>
      </c>
      <c r="U31" s="47">
        <v>2013</v>
      </c>
      <c r="V31" s="179" t="s">
        <v>393</v>
      </c>
      <c r="W31" s="179" t="s">
        <v>385</v>
      </c>
      <c r="X31" s="179">
        <v>310100</v>
      </c>
      <c r="Y31" s="46">
        <v>41028</v>
      </c>
      <c r="Z31" s="46">
        <v>269072</v>
      </c>
      <c r="AB31" s="183">
        <v>7728.5188846391975</v>
      </c>
    </row>
    <row r="32" spans="1:28" s="47" customFormat="1" ht="11.25">
      <c r="A32" s="168" t="s">
        <v>685</v>
      </c>
      <c r="B32" s="169" t="s">
        <v>393</v>
      </c>
      <c r="C32" s="170" t="s">
        <v>357</v>
      </c>
      <c r="D32" s="175">
        <v>293413</v>
      </c>
      <c r="E32" s="175">
        <v>533</v>
      </c>
      <c r="F32" s="175">
        <v>3150</v>
      </c>
      <c r="G32" s="175">
        <v>288</v>
      </c>
      <c r="H32" s="175">
        <v>297384</v>
      </c>
      <c r="I32" s="175">
        <v>8737</v>
      </c>
      <c r="J32" s="175">
        <v>48979</v>
      </c>
      <c r="K32" s="175">
        <v>355100</v>
      </c>
      <c r="L32" s="175">
        <v>305100</v>
      </c>
      <c r="M32" s="176"/>
      <c r="N32" s="177">
        <v>0.1</v>
      </c>
      <c r="O32" s="177">
        <v>0.04</v>
      </c>
      <c r="P32" s="178"/>
      <c r="Q32" s="174" t="s">
        <v>354</v>
      </c>
      <c r="S32" s="47" t="s">
        <v>354</v>
      </c>
      <c r="T32" s="47" t="s">
        <v>737</v>
      </c>
      <c r="U32" s="47">
        <v>2013</v>
      </c>
      <c r="V32" s="179" t="s">
        <v>393</v>
      </c>
      <c r="W32" s="179" t="s">
        <v>357</v>
      </c>
      <c r="X32" s="179">
        <v>355100</v>
      </c>
      <c r="Y32" s="46">
        <v>86028</v>
      </c>
      <c r="Z32" s="46">
        <v>269072</v>
      </c>
      <c r="AB32" s="183" t="e">
        <v>#N/A</v>
      </c>
    </row>
    <row r="33" spans="1:28" s="47" customFormat="1" ht="11.25">
      <c r="A33" s="168" t="s">
        <v>665</v>
      </c>
      <c r="B33" s="169" t="s">
        <v>394</v>
      </c>
      <c r="C33" s="170" t="s">
        <v>401</v>
      </c>
      <c r="D33" s="175">
        <v>275456</v>
      </c>
      <c r="E33" s="175">
        <v>533</v>
      </c>
      <c r="F33" s="175">
        <v>4100</v>
      </c>
      <c r="G33" s="175">
        <v>288</v>
      </c>
      <c r="H33" s="175">
        <v>280377</v>
      </c>
      <c r="I33" s="175">
        <v>7037</v>
      </c>
      <c r="J33" s="175">
        <v>45986</v>
      </c>
      <c r="K33" s="175">
        <v>333400</v>
      </c>
      <c r="L33" s="175">
        <v>308400</v>
      </c>
      <c r="M33" s="176"/>
      <c r="N33" s="177">
        <v>3.5000000000000003E-2</v>
      </c>
      <c r="O33" s="177">
        <v>0.04</v>
      </c>
      <c r="P33" s="178"/>
      <c r="Q33" s="174" t="s">
        <v>354</v>
      </c>
      <c r="S33" s="47" t="s">
        <v>354</v>
      </c>
      <c r="T33" s="47" t="s">
        <v>738</v>
      </c>
      <c r="U33" s="47">
        <v>2013</v>
      </c>
      <c r="V33" s="179" t="s">
        <v>394</v>
      </c>
      <c r="W33" s="179" t="s">
        <v>401</v>
      </c>
      <c r="X33" s="179">
        <v>333400</v>
      </c>
      <c r="Y33" s="46">
        <v>127867</v>
      </c>
      <c r="Z33" s="46">
        <v>205533</v>
      </c>
      <c r="AB33" s="183" t="e">
        <v>#N/A</v>
      </c>
    </row>
    <row r="34" spans="1:28" s="47" customFormat="1" ht="11.25">
      <c r="A34" s="168" t="s">
        <v>555</v>
      </c>
      <c r="B34" s="169" t="s">
        <v>394</v>
      </c>
      <c r="C34" s="170" t="s">
        <v>353</v>
      </c>
      <c r="D34" s="175">
        <v>306804</v>
      </c>
      <c r="E34" s="175">
        <v>533</v>
      </c>
      <c r="F34" s="175">
        <v>4100</v>
      </c>
      <c r="G34" s="175">
        <v>288</v>
      </c>
      <c r="H34" s="175">
        <v>311725</v>
      </c>
      <c r="I34" s="175">
        <v>10172</v>
      </c>
      <c r="J34" s="175">
        <v>51503</v>
      </c>
      <c r="K34" s="175">
        <v>373400</v>
      </c>
      <c r="L34" s="175">
        <v>348400</v>
      </c>
      <c r="M34" s="176"/>
      <c r="N34" s="177">
        <v>3.5000000000000003E-2</v>
      </c>
      <c r="O34" s="177">
        <v>0.04</v>
      </c>
      <c r="P34" s="178"/>
      <c r="Q34" s="174" t="s">
        <v>354</v>
      </c>
      <c r="S34" s="47" t="s">
        <v>354</v>
      </c>
      <c r="T34" s="47" t="s">
        <v>738</v>
      </c>
      <c r="U34" s="47">
        <v>2013</v>
      </c>
      <c r="V34" s="179" t="s">
        <v>394</v>
      </c>
      <c r="W34" s="179" t="s">
        <v>353</v>
      </c>
      <c r="X34" s="179">
        <v>373400</v>
      </c>
      <c r="Y34" s="46">
        <v>158081</v>
      </c>
      <c r="Z34" s="46">
        <v>215319</v>
      </c>
      <c r="AB34" s="183">
        <v>-114906.39447917533</v>
      </c>
    </row>
    <row r="35" spans="1:28" s="47" customFormat="1" ht="11.25">
      <c r="A35" s="168" t="s">
        <v>666</v>
      </c>
      <c r="B35" s="169" t="s">
        <v>394</v>
      </c>
      <c r="C35" s="170" t="s">
        <v>655</v>
      </c>
      <c r="D35" s="175">
        <v>319343</v>
      </c>
      <c r="E35" s="175">
        <v>533</v>
      </c>
      <c r="F35" s="175">
        <v>4100</v>
      </c>
      <c r="G35" s="175">
        <v>288</v>
      </c>
      <c r="H35" s="175">
        <v>324264</v>
      </c>
      <c r="I35" s="175">
        <v>11426</v>
      </c>
      <c r="J35" s="175">
        <v>53710</v>
      </c>
      <c r="K35" s="175">
        <v>389400</v>
      </c>
      <c r="L35" s="175">
        <v>364400</v>
      </c>
      <c r="M35" s="176"/>
      <c r="N35" s="177">
        <v>0.03</v>
      </c>
      <c r="O35" s="177">
        <v>0.04</v>
      </c>
      <c r="P35" s="178"/>
      <c r="Q35" s="174" t="s">
        <v>354</v>
      </c>
      <c r="S35" s="47" t="s">
        <v>354</v>
      </c>
      <c r="T35" s="47" t="s">
        <v>738</v>
      </c>
      <c r="U35" s="47">
        <v>2013</v>
      </c>
      <c r="V35" s="179" t="s">
        <v>394</v>
      </c>
      <c r="W35" s="179" t="s">
        <v>655</v>
      </c>
      <c r="X35" s="179">
        <v>389400</v>
      </c>
      <c r="Y35" s="46">
        <v>152548</v>
      </c>
      <c r="Z35" s="46">
        <v>236852</v>
      </c>
      <c r="AB35" s="183" t="e">
        <v>#N/A</v>
      </c>
    </row>
    <row r="36" spans="1:28" s="47" customFormat="1" ht="11.25">
      <c r="A36" s="168" t="s">
        <v>565</v>
      </c>
      <c r="B36" s="169" t="s">
        <v>394</v>
      </c>
      <c r="C36" s="170" t="s">
        <v>357</v>
      </c>
      <c r="D36" s="175">
        <v>348684</v>
      </c>
      <c r="E36" s="175">
        <v>533</v>
      </c>
      <c r="F36" s="175">
        <v>4100</v>
      </c>
      <c r="G36" s="175">
        <v>288</v>
      </c>
      <c r="H36" s="175">
        <v>353605</v>
      </c>
      <c r="I36" s="175">
        <v>15706</v>
      </c>
      <c r="J36" s="175">
        <v>59089</v>
      </c>
      <c r="K36" s="175">
        <v>428400</v>
      </c>
      <c r="L36" s="175">
        <v>403400</v>
      </c>
      <c r="M36" s="176"/>
      <c r="N36" s="177">
        <v>2.5000000000000001E-2</v>
      </c>
      <c r="O36" s="177">
        <v>0.04</v>
      </c>
      <c r="P36" s="178"/>
      <c r="Q36" s="174" t="s">
        <v>354</v>
      </c>
      <c r="S36" s="47" t="s">
        <v>354</v>
      </c>
      <c r="T36" s="47" t="s">
        <v>739</v>
      </c>
      <c r="U36" s="47">
        <v>2013</v>
      </c>
      <c r="V36" s="179" t="s">
        <v>394</v>
      </c>
      <c r="W36" s="179" t="s">
        <v>357</v>
      </c>
      <c r="X36" s="179">
        <v>428400</v>
      </c>
      <c r="Y36" s="46">
        <v>159328</v>
      </c>
      <c r="Z36" s="46">
        <v>269072</v>
      </c>
      <c r="AB36" s="183">
        <v>-111589.76474103087</v>
      </c>
    </row>
    <row r="37" spans="1:28" s="47" customFormat="1" ht="11.25">
      <c r="A37" s="168" t="s">
        <v>489</v>
      </c>
      <c r="B37" s="169" t="s">
        <v>495</v>
      </c>
      <c r="C37" s="170" t="s">
        <v>358</v>
      </c>
      <c r="D37" s="175">
        <v>347061</v>
      </c>
      <c r="E37" s="175">
        <v>656</v>
      </c>
      <c r="F37" s="175">
        <v>4100</v>
      </c>
      <c r="G37" s="175">
        <v>288</v>
      </c>
      <c r="H37" s="175">
        <v>352105</v>
      </c>
      <c r="I37" s="175">
        <v>15481</v>
      </c>
      <c r="J37" s="175">
        <v>58814</v>
      </c>
      <c r="K37" s="175">
        <v>426400</v>
      </c>
      <c r="L37" s="175">
        <v>396600</v>
      </c>
      <c r="M37" s="176"/>
      <c r="N37" s="177">
        <v>4.4999999999999998E-2</v>
      </c>
      <c r="O37" s="177">
        <v>6.5000000000000002E-2</v>
      </c>
      <c r="P37" s="178"/>
      <c r="Q37" s="174" t="s">
        <v>354</v>
      </c>
      <c r="S37" s="47" t="s">
        <v>354</v>
      </c>
      <c r="T37" s="47" t="s">
        <v>740</v>
      </c>
      <c r="U37" s="47">
        <v>2013</v>
      </c>
      <c r="V37" s="179" t="s">
        <v>495</v>
      </c>
      <c r="W37" s="179" t="s">
        <v>358</v>
      </c>
      <c r="X37" s="179">
        <v>426400</v>
      </c>
      <c r="Y37" s="46">
        <v>36747</v>
      </c>
      <c r="Z37" s="46">
        <v>389653</v>
      </c>
      <c r="AB37" s="183">
        <v>13634.277269278304</v>
      </c>
    </row>
    <row r="38" spans="1:28" s="47" customFormat="1" ht="11.25">
      <c r="A38" s="168" t="s">
        <v>490</v>
      </c>
      <c r="B38" s="169" t="s">
        <v>495</v>
      </c>
      <c r="C38" s="170" t="s">
        <v>63</v>
      </c>
      <c r="D38" s="175">
        <v>432955</v>
      </c>
      <c r="E38" s="175">
        <v>656</v>
      </c>
      <c r="F38" s="175">
        <v>4100</v>
      </c>
      <c r="G38" s="175">
        <v>288</v>
      </c>
      <c r="H38" s="175">
        <v>437999</v>
      </c>
      <c r="I38" s="175">
        <v>28725</v>
      </c>
      <c r="J38" s="175">
        <v>74676</v>
      </c>
      <c r="K38" s="175">
        <v>541400</v>
      </c>
      <c r="L38" s="175">
        <v>508800</v>
      </c>
      <c r="M38" s="176"/>
      <c r="N38" s="177">
        <v>3.5000000000000003E-2</v>
      </c>
      <c r="O38" s="177">
        <v>6.5000000000000002E-2</v>
      </c>
      <c r="P38" s="178"/>
      <c r="Q38" s="174" t="s">
        <v>354</v>
      </c>
      <c r="S38" s="47" t="s">
        <v>354</v>
      </c>
      <c r="T38" s="47" t="s">
        <v>741</v>
      </c>
      <c r="U38" s="47">
        <v>2013</v>
      </c>
      <c r="V38" s="179" t="s">
        <v>495</v>
      </c>
      <c r="W38" s="179" t="s">
        <v>63</v>
      </c>
      <c r="X38" s="179">
        <v>541400</v>
      </c>
      <c r="Y38" s="46">
        <v>52146</v>
      </c>
      <c r="Z38" s="46">
        <v>489254</v>
      </c>
      <c r="AB38" s="183">
        <v>17355.52630020614</v>
      </c>
    </row>
    <row r="39" spans="1:28" s="47" customFormat="1" ht="11.25">
      <c r="A39" s="168" t="s">
        <v>491</v>
      </c>
      <c r="B39" s="169" t="s">
        <v>495</v>
      </c>
      <c r="C39" s="170" t="s">
        <v>353</v>
      </c>
      <c r="D39" s="175">
        <v>447692</v>
      </c>
      <c r="E39" s="175">
        <v>656</v>
      </c>
      <c r="F39" s="175">
        <v>4100</v>
      </c>
      <c r="G39" s="175">
        <v>288</v>
      </c>
      <c r="H39" s="175">
        <v>452736</v>
      </c>
      <c r="I39" s="175">
        <v>31230</v>
      </c>
      <c r="J39" s="175">
        <v>77434</v>
      </c>
      <c r="K39" s="175">
        <v>561400</v>
      </c>
      <c r="L39" s="175">
        <v>528400</v>
      </c>
      <c r="M39" s="176"/>
      <c r="N39" s="177">
        <v>3.5000000000000003E-2</v>
      </c>
      <c r="O39" s="177">
        <v>6.5000000000000002E-2</v>
      </c>
      <c r="P39" s="178"/>
      <c r="Q39" s="174" t="s">
        <v>354</v>
      </c>
      <c r="S39" s="47" t="s">
        <v>354</v>
      </c>
      <c r="T39" s="47" t="s">
        <v>741</v>
      </c>
      <c r="U39" s="47">
        <v>2013</v>
      </c>
      <c r="V39" s="179" t="s">
        <v>495</v>
      </c>
      <c r="W39" s="179" t="s">
        <v>353</v>
      </c>
      <c r="X39" s="179">
        <v>561400</v>
      </c>
      <c r="Y39" s="46">
        <v>53423</v>
      </c>
      <c r="Z39" s="46">
        <v>507977</v>
      </c>
      <c r="AB39" s="183">
        <v>18161.143924164935</v>
      </c>
    </row>
    <row r="40" spans="1:28" s="47" customFormat="1" ht="11.25">
      <c r="A40" s="168" t="s">
        <v>515</v>
      </c>
      <c r="B40" s="169" t="s">
        <v>516</v>
      </c>
      <c r="C40" s="170" t="s">
        <v>383</v>
      </c>
      <c r="D40" s="175">
        <v>494111</v>
      </c>
      <c r="E40" s="175">
        <v>656</v>
      </c>
      <c r="F40" s="175">
        <v>4100</v>
      </c>
      <c r="G40" s="175">
        <v>288</v>
      </c>
      <c r="H40" s="175">
        <v>499155</v>
      </c>
      <c r="I40" s="175">
        <v>39121</v>
      </c>
      <c r="J40" s="175">
        <v>86124</v>
      </c>
      <c r="K40" s="175">
        <v>624400</v>
      </c>
      <c r="L40" s="175">
        <v>590000</v>
      </c>
      <c r="M40" s="176"/>
      <c r="N40" s="177">
        <v>0.03</v>
      </c>
      <c r="O40" s="177">
        <v>6.5000000000000002E-2</v>
      </c>
      <c r="P40" s="178"/>
      <c r="Q40" s="174" t="s">
        <v>354</v>
      </c>
      <c r="S40" s="47" t="s">
        <v>354</v>
      </c>
      <c r="T40" s="47" t="s">
        <v>742</v>
      </c>
      <c r="U40" s="47">
        <v>2013</v>
      </c>
      <c r="V40" s="179" t="s">
        <v>516</v>
      </c>
      <c r="W40" s="179" t="s">
        <v>383</v>
      </c>
      <c r="X40" s="179">
        <v>624400</v>
      </c>
      <c r="Y40" s="46">
        <v>61189</v>
      </c>
      <c r="Z40" s="46">
        <v>563211</v>
      </c>
      <c r="AB40" s="183">
        <v>20135.929507670109</v>
      </c>
    </row>
    <row r="41" spans="1:28" s="47" customFormat="1" ht="11.25">
      <c r="A41" s="168" t="s">
        <v>499</v>
      </c>
      <c r="B41" s="169" t="s">
        <v>398</v>
      </c>
      <c r="C41" s="170" t="s">
        <v>358</v>
      </c>
      <c r="D41" s="175">
        <v>164600</v>
      </c>
      <c r="E41" s="175">
        <v>410</v>
      </c>
      <c r="F41" s="175">
        <v>3150</v>
      </c>
      <c r="G41" s="175">
        <v>288</v>
      </c>
      <c r="H41" s="175">
        <v>168448</v>
      </c>
      <c r="I41" s="175">
        <v>0</v>
      </c>
      <c r="J41" s="175">
        <v>26952</v>
      </c>
      <c r="K41" s="175">
        <v>195400</v>
      </c>
      <c r="L41" s="175">
        <v>179500</v>
      </c>
      <c r="M41" s="176"/>
      <c r="N41" s="177">
        <v>6.5000000000000002E-2</v>
      </c>
      <c r="O41" s="177">
        <v>0.04</v>
      </c>
      <c r="P41" s="178"/>
      <c r="Q41" s="174" t="s">
        <v>354</v>
      </c>
      <c r="S41" s="47" t="s">
        <v>354</v>
      </c>
      <c r="T41" s="47" t="s">
        <v>743</v>
      </c>
      <c r="U41" s="47">
        <v>2013</v>
      </c>
      <c r="V41" s="179" t="s">
        <v>398</v>
      </c>
      <c r="W41" s="179" t="s">
        <v>358</v>
      </c>
      <c r="X41" s="179">
        <v>195400</v>
      </c>
      <c r="Y41" s="46" t="e">
        <v>#VALUE!</v>
      </c>
      <c r="Z41" s="46" t="s">
        <v>643</v>
      </c>
      <c r="AB41" s="183" t="e">
        <v>#VALUE!</v>
      </c>
    </row>
    <row r="42" spans="1:28" s="47" customFormat="1" ht="11.25">
      <c r="A42" s="168" t="s">
        <v>500</v>
      </c>
      <c r="B42" s="169" t="s">
        <v>398</v>
      </c>
      <c r="C42" s="170" t="s">
        <v>63</v>
      </c>
      <c r="D42" s="175">
        <v>175807</v>
      </c>
      <c r="E42" s="175">
        <v>410</v>
      </c>
      <c r="F42" s="175">
        <v>3150</v>
      </c>
      <c r="G42" s="175">
        <v>288</v>
      </c>
      <c r="H42" s="175">
        <v>179655</v>
      </c>
      <c r="I42" s="175">
        <v>0</v>
      </c>
      <c r="J42" s="175">
        <v>28745</v>
      </c>
      <c r="K42" s="175">
        <v>208400</v>
      </c>
      <c r="L42" s="175">
        <v>192200</v>
      </c>
      <c r="M42" s="176"/>
      <c r="N42" s="177">
        <v>0.06</v>
      </c>
      <c r="O42" s="177">
        <v>0.04</v>
      </c>
      <c r="P42" s="178"/>
      <c r="Q42" s="174" t="s">
        <v>354</v>
      </c>
      <c r="S42" s="47" t="s">
        <v>354</v>
      </c>
      <c r="T42" s="47" t="s">
        <v>743</v>
      </c>
      <c r="U42" s="47">
        <v>2013</v>
      </c>
      <c r="V42" s="179" t="s">
        <v>398</v>
      </c>
      <c r="W42" s="179" t="s">
        <v>63</v>
      </c>
      <c r="X42" s="179">
        <v>208400</v>
      </c>
      <c r="Y42" s="46" t="e">
        <v>#VALUE!</v>
      </c>
      <c r="Z42" s="46" t="s">
        <v>643</v>
      </c>
      <c r="AB42" s="183" t="e">
        <v>#VALUE!</v>
      </c>
    </row>
    <row r="43" spans="1:28" s="47" customFormat="1" ht="11.25">
      <c r="A43" s="168" t="s">
        <v>501</v>
      </c>
      <c r="B43" s="169" t="s">
        <v>398</v>
      </c>
      <c r="C43" s="170" t="s">
        <v>353</v>
      </c>
      <c r="D43" s="175">
        <v>196497</v>
      </c>
      <c r="E43" s="175">
        <v>410</v>
      </c>
      <c r="F43" s="175">
        <v>3150</v>
      </c>
      <c r="G43" s="175">
        <v>288</v>
      </c>
      <c r="H43" s="175">
        <v>200345</v>
      </c>
      <c r="I43" s="175">
        <v>0</v>
      </c>
      <c r="J43" s="175">
        <v>32055</v>
      </c>
      <c r="K43" s="175">
        <v>232400</v>
      </c>
      <c r="L43" s="175">
        <v>215700</v>
      </c>
      <c r="M43" s="176"/>
      <c r="N43" s="177">
        <v>5.5E-2</v>
      </c>
      <c r="O43" s="177">
        <v>0.04</v>
      </c>
      <c r="P43" s="178"/>
      <c r="Q43" s="174" t="s">
        <v>354</v>
      </c>
      <c r="S43" s="47" t="s">
        <v>354</v>
      </c>
      <c r="T43" s="47" t="s">
        <v>744</v>
      </c>
      <c r="U43" s="47">
        <v>2013</v>
      </c>
      <c r="V43" s="179" t="s">
        <v>398</v>
      </c>
      <c r="W43" s="179" t="s">
        <v>353</v>
      </c>
      <c r="X43" s="179">
        <v>232400</v>
      </c>
      <c r="Y43" s="46" t="e">
        <v>#VALUE!</v>
      </c>
      <c r="Z43" s="46" t="s">
        <v>643</v>
      </c>
      <c r="AB43" s="183" t="e">
        <v>#VALUE!</v>
      </c>
    </row>
    <row r="44" spans="1:28" s="47" customFormat="1" ht="11.25">
      <c r="A44" s="168" t="s">
        <v>550</v>
      </c>
      <c r="B44" s="169" t="s">
        <v>399</v>
      </c>
      <c r="C44" s="170" t="s">
        <v>553</v>
      </c>
      <c r="D44" s="175">
        <v>315605</v>
      </c>
      <c r="E44" s="175">
        <v>533</v>
      </c>
      <c r="F44" s="175">
        <v>4100</v>
      </c>
      <c r="G44" s="175">
        <v>288</v>
      </c>
      <c r="H44" s="175">
        <v>320526</v>
      </c>
      <c r="I44" s="175">
        <v>16026</v>
      </c>
      <c r="J44" s="175">
        <v>53848</v>
      </c>
      <c r="K44" s="175">
        <v>390400</v>
      </c>
      <c r="L44" s="175">
        <v>350400</v>
      </c>
      <c r="M44" s="176"/>
      <c r="N44" s="177">
        <v>0.105</v>
      </c>
      <c r="O44" s="177">
        <v>0.04</v>
      </c>
      <c r="P44" s="178"/>
      <c r="Q44" s="174" t="s">
        <v>354</v>
      </c>
      <c r="S44" s="47" t="s">
        <v>354</v>
      </c>
      <c r="T44" s="47" t="s">
        <v>745</v>
      </c>
      <c r="U44" s="47">
        <v>2013</v>
      </c>
      <c r="V44" s="179" t="s">
        <v>399</v>
      </c>
      <c r="W44" s="179" t="s">
        <v>553</v>
      </c>
      <c r="X44" s="179">
        <v>390400</v>
      </c>
      <c r="Y44" s="46" t="e">
        <v>#VALUE!</v>
      </c>
      <c r="Z44" s="46" t="s">
        <v>643</v>
      </c>
      <c r="AB44" s="183" t="e">
        <v>#VALUE!</v>
      </c>
    </row>
    <row r="45" spans="1:28" s="47" customFormat="1" ht="11.25">
      <c r="A45" s="168" t="s">
        <v>552</v>
      </c>
      <c r="B45" s="169" t="s">
        <v>399</v>
      </c>
      <c r="C45" s="170" t="s">
        <v>551</v>
      </c>
      <c r="D45" s="175">
        <v>363716</v>
      </c>
      <c r="E45" s="175">
        <v>533</v>
      </c>
      <c r="F45" s="175">
        <v>4100</v>
      </c>
      <c r="G45" s="175">
        <v>288</v>
      </c>
      <c r="H45" s="175">
        <v>368637</v>
      </c>
      <c r="I45" s="175">
        <v>18432</v>
      </c>
      <c r="J45" s="175">
        <v>61931</v>
      </c>
      <c r="K45" s="175">
        <v>449000</v>
      </c>
      <c r="L45" s="175">
        <v>409000</v>
      </c>
      <c r="M45" s="176"/>
      <c r="N45" s="177">
        <v>0.09</v>
      </c>
      <c r="O45" s="177">
        <v>0.04</v>
      </c>
      <c r="P45" s="178"/>
      <c r="Q45" s="174" t="s">
        <v>354</v>
      </c>
      <c r="S45" s="47" t="s">
        <v>354</v>
      </c>
      <c r="T45" s="47" t="s">
        <v>745</v>
      </c>
      <c r="U45" s="47">
        <v>2013</v>
      </c>
      <c r="V45" s="179" t="s">
        <v>399</v>
      </c>
      <c r="W45" s="179" t="s">
        <v>551</v>
      </c>
      <c r="X45" s="179">
        <v>449000</v>
      </c>
      <c r="Y45" s="46" t="e">
        <v>#VALUE!</v>
      </c>
      <c r="Z45" s="46" t="s">
        <v>643</v>
      </c>
      <c r="AB45" s="183" t="e">
        <v>#VALUE!</v>
      </c>
    </row>
    <row r="46" spans="1:28" s="47" customFormat="1" ht="11.25">
      <c r="A46" s="168" t="s">
        <v>688</v>
      </c>
      <c r="B46" s="169" t="s">
        <v>399</v>
      </c>
      <c r="C46" s="170" t="s">
        <v>689</v>
      </c>
      <c r="D46" s="175">
        <v>373076</v>
      </c>
      <c r="E46" s="175">
        <v>533</v>
      </c>
      <c r="F46" s="175">
        <v>4100</v>
      </c>
      <c r="G46" s="175">
        <v>288</v>
      </c>
      <c r="H46" s="175">
        <v>377997</v>
      </c>
      <c r="I46" s="175">
        <v>18900</v>
      </c>
      <c r="J46" s="175">
        <v>63503</v>
      </c>
      <c r="K46" s="175">
        <v>460400</v>
      </c>
      <c r="L46" s="175">
        <v>420400</v>
      </c>
      <c r="M46" s="176"/>
      <c r="N46" s="177">
        <v>0.09</v>
      </c>
      <c r="O46" s="177">
        <v>0.04</v>
      </c>
      <c r="P46" s="178"/>
      <c r="Q46" s="174" t="s">
        <v>354</v>
      </c>
      <c r="S46" s="47" t="s">
        <v>354</v>
      </c>
      <c r="T46" s="47" t="s">
        <v>745</v>
      </c>
      <c r="U46" s="47">
        <v>2013</v>
      </c>
      <c r="V46" s="179" t="s">
        <v>399</v>
      </c>
      <c r="W46" s="179" t="s">
        <v>689</v>
      </c>
      <c r="X46" s="179">
        <v>460400</v>
      </c>
      <c r="Y46" s="46" t="e">
        <v>#VALUE!</v>
      </c>
      <c r="Z46" s="46" t="s">
        <v>643</v>
      </c>
      <c r="AB46" s="183" t="e">
        <v>#VALUE!</v>
      </c>
    </row>
    <row r="47" spans="1:28" s="47" customFormat="1" ht="11.25">
      <c r="A47" s="168" t="s">
        <v>661</v>
      </c>
      <c r="B47" s="169" t="s">
        <v>415</v>
      </c>
      <c r="C47" s="170" t="s">
        <v>383</v>
      </c>
      <c r="D47" s="175">
        <v>252270</v>
      </c>
      <c r="E47" s="175">
        <v>533</v>
      </c>
      <c r="F47" s="175">
        <v>4100</v>
      </c>
      <c r="G47" s="175">
        <v>288</v>
      </c>
      <c r="H47" s="175">
        <v>257191</v>
      </c>
      <c r="I47" s="175">
        <v>6430</v>
      </c>
      <c r="J47" s="175">
        <v>42179</v>
      </c>
      <c r="K47" s="175">
        <v>305800</v>
      </c>
      <c r="L47" s="175">
        <v>0</v>
      </c>
      <c r="M47" s="176"/>
      <c r="N47" s="177">
        <v>5.0000000000000001E-3</v>
      </c>
      <c r="O47" s="177">
        <v>0.04</v>
      </c>
      <c r="P47" s="178"/>
      <c r="Q47" s="174" t="s">
        <v>354</v>
      </c>
      <c r="S47" s="47" t="s">
        <v>354</v>
      </c>
      <c r="T47" s="47" t="s">
        <v>746</v>
      </c>
      <c r="U47" s="47">
        <v>2013</v>
      </c>
      <c r="V47" s="179" t="s">
        <v>415</v>
      </c>
      <c r="W47" s="179" t="s">
        <v>383</v>
      </c>
      <c r="X47" s="179">
        <v>305800</v>
      </c>
      <c r="Y47" s="46" t="e">
        <v>#VALUE!</v>
      </c>
      <c r="Z47" s="46" t="s">
        <v>643</v>
      </c>
      <c r="AB47" s="183" t="e">
        <v>#VALUE!</v>
      </c>
    </row>
    <row r="48" spans="1:28" s="47" customFormat="1" ht="11.25">
      <c r="A48" s="168" t="s">
        <v>662</v>
      </c>
      <c r="B48" s="169" t="s">
        <v>415</v>
      </c>
      <c r="C48" s="170" t="s">
        <v>384</v>
      </c>
      <c r="D48" s="175">
        <v>259167</v>
      </c>
      <c r="E48" s="175">
        <v>533</v>
      </c>
      <c r="F48" s="175">
        <v>4100</v>
      </c>
      <c r="G48" s="175">
        <v>288</v>
      </c>
      <c r="H48" s="175">
        <v>264088</v>
      </c>
      <c r="I48" s="175">
        <v>6602</v>
      </c>
      <c r="J48" s="175">
        <v>43310</v>
      </c>
      <c r="K48" s="175">
        <v>314000</v>
      </c>
      <c r="L48" s="175">
        <v>0</v>
      </c>
      <c r="M48" s="176"/>
      <c r="N48" s="177">
        <v>5.0000000000000001E-3</v>
      </c>
      <c r="O48" s="177">
        <v>0.04</v>
      </c>
      <c r="P48" s="178"/>
      <c r="Q48" s="174" t="s">
        <v>354</v>
      </c>
      <c r="S48" s="47" t="s">
        <v>354</v>
      </c>
      <c r="T48" s="47" t="s">
        <v>746</v>
      </c>
      <c r="U48" s="47">
        <v>2013</v>
      </c>
      <c r="V48" s="179" t="s">
        <v>415</v>
      </c>
      <c r="W48" s="179" t="s">
        <v>384</v>
      </c>
      <c r="X48" s="179">
        <v>314000</v>
      </c>
      <c r="Y48" s="46" t="e">
        <v>#VALUE!</v>
      </c>
      <c r="Z48" s="46" t="s">
        <v>643</v>
      </c>
      <c r="AB48" s="183" t="e">
        <v>#VALUE!</v>
      </c>
    </row>
    <row r="49" spans="1:28" s="47" customFormat="1" ht="11.25">
      <c r="A49" s="168" t="s">
        <v>663</v>
      </c>
      <c r="B49" s="169" t="s">
        <v>415</v>
      </c>
      <c r="C49" s="170" t="s">
        <v>357</v>
      </c>
      <c r="D49" s="175">
        <v>270184</v>
      </c>
      <c r="E49" s="175">
        <v>533</v>
      </c>
      <c r="F49" s="175">
        <v>4100</v>
      </c>
      <c r="G49" s="175">
        <v>288</v>
      </c>
      <c r="H49" s="175">
        <v>275105</v>
      </c>
      <c r="I49" s="175">
        <v>6878</v>
      </c>
      <c r="J49" s="175">
        <v>45117</v>
      </c>
      <c r="K49" s="175">
        <v>327100</v>
      </c>
      <c r="L49" s="175">
        <v>0</v>
      </c>
      <c r="M49" s="176"/>
      <c r="N49" s="177">
        <v>5.0000000000000001E-3</v>
      </c>
      <c r="O49" s="177">
        <v>0.04</v>
      </c>
      <c r="P49" s="178"/>
      <c r="Q49" s="174" t="s">
        <v>354</v>
      </c>
      <c r="S49" s="47" t="s">
        <v>354</v>
      </c>
      <c r="T49" s="47" t="s">
        <v>746</v>
      </c>
      <c r="U49" s="47">
        <v>2013</v>
      </c>
      <c r="V49" s="179" t="s">
        <v>415</v>
      </c>
      <c r="W49" s="179" t="s">
        <v>357</v>
      </c>
      <c r="X49" s="179">
        <v>327100</v>
      </c>
      <c r="Y49" s="46" t="e">
        <v>#VALUE!</v>
      </c>
      <c r="Z49" s="46" t="s">
        <v>643</v>
      </c>
      <c r="AB49" s="183" t="e">
        <v>#VALUE!</v>
      </c>
    </row>
    <row r="50" spans="1:28" s="47" customFormat="1" ht="11.25">
      <c r="A50" s="168" t="s">
        <v>708</v>
      </c>
      <c r="B50" s="169" t="s">
        <v>709</v>
      </c>
      <c r="C50" s="170" t="s">
        <v>360</v>
      </c>
      <c r="D50" s="175">
        <v>297049</v>
      </c>
      <c r="E50" s="175">
        <v>533</v>
      </c>
      <c r="F50" s="175">
        <v>4100</v>
      </c>
      <c r="G50" s="175">
        <v>288</v>
      </c>
      <c r="H50" s="175">
        <v>301970</v>
      </c>
      <c r="I50" s="175">
        <v>15099</v>
      </c>
      <c r="J50" s="175">
        <v>50731</v>
      </c>
      <c r="K50" s="175">
        <v>367800</v>
      </c>
      <c r="L50" s="175">
        <v>350700</v>
      </c>
      <c r="M50" s="176"/>
      <c r="N50" s="177">
        <v>0.05</v>
      </c>
      <c r="O50" s="177">
        <v>0.04</v>
      </c>
      <c r="P50" s="178"/>
      <c r="Q50" s="174" t="s">
        <v>354</v>
      </c>
      <c r="S50" s="47" t="s">
        <v>354</v>
      </c>
      <c r="T50" s="47" t="s">
        <v>746</v>
      </c>
      <c r="U50" s="47">
        <v>2013</v>
      </c>
      <c r="V50" s="179" t="s">
        <v>709</v>
      </c>
      <c r="W50" s="179" t="s">
        <v>360</v>
      </c>
      <c r="X50" s="179">
        <v>367800</v>
      </c>
      <c r="Y50" s="46" t="e">
        <v>#VALUE!</v>
      </c>
      <c r="Z50" s="46" t="s">
        <v>643</v>
      </c>
      <c r="AB50" s="183" t="e">
        <v>#VALUE!</v>
      </c>
    </row>
    <row r="51" spans="1:28" s="47" customFormat="1" ht="11.25">
      <c r="A51" s="168" t="s">
        <v>650</v>
      </c>
      <c r="B51" s="169" t="s">
        <v>659</v>
      </c>
      <c r="C51" s="170" t="s">
        <v>651</v>
      </c>
      <c r="D51" s="175">
        <v>317575</v>
      </c>
      <c r="E51" s="175">
        <v>533</v>
      </c>
      <c r="F51" s="175">
        <v>4100</v>
      </c>
      <c r="G51" s="175">
        <v>288</v>
      </c>
      <c r="H51" s="175">
        <v>322496</v>
      </c>
      <c r="I51" s="175">
        <v>16125</v>
      </c>
      <c r="J51" s="175">
        <v>54179</v>
      </c>
      <c r="K51" s="175">
        <v>392800</v>
      </c>
      <c r="L51" s="175">
        <v>374800</v>
      </c>
      <c r="M51" s="176"/>
      <c r="N51" s="177">
        <v>0.05</v>
      </c>
      <c r="O51" s="177">
        <v>0.04</v>
      </c>
      <c r="P51" s="178"/>
      <c r="Q51" s="174" t="s">
        <v>354</v>
      </c>
      <c r="S51" s="47" t="s">
        <v>354</v>
      </c>
      <c r="T51" s="47" t="s">
        <v>747</v>
      </c>
      <c r="U51" s="47">
        <v>2013</v>
      </c>
      <c r="V51" s="179" t="s">
        <v>659</v>
      </c>
      <c r="W51" s="179" t="s">
        <v>651</v>
      </c>
      <c r="X51" s="179">
        <v>392800</v>
      </c>
      <c r="Y51" s="46" t="e">
        <v>#VALUE!</v>
      </c>
      <c r="Z51" s="46" t="s">
        <v>643</v>
      </c>
      <c r="AB51" s="183" t="e">
        <v>#VALUE!</v>
      </c>
    </row>
    <row r="52" spans="1:28" s="47" customFormat="1" ht="11.25">
      <c r="A52" s="168" t="s">
        <v>585</v>
      </c>
      <c r="B52" s="169" t="s">
        <v>416</v>
      </c>
      <c r="C52" s="170" t="s">
        <v>358</v>
      </c>
      <c r="D52" s="175">
        <v>318396</v>
      </c>
      <c r="E52" s="175">
        <v>533</v>
      </c>
      <c r="F52" s="175">
        <v>4100</v>
      </c>
      <c r="G52" s="175">
        <v>288</v>
      </c>
      <c r="H52" s="175">
        <v>323317</v>
      </c>
      <c r="I52" s="175">
        <v>16166</v>
      </c>
      <c r="J52" s="175">
        <v>54317</v>
      </c>
      <c r="K52" s="175">
        <v>393800</v>
      </c>
      <c r="L52" s="175">
        <v>375800</v>
      </c>
      <c r="M52" s="176"/>
      <c r="N52" s="177">
        <v>0.05</v>
      </c>
      <c r="O52" s="177">
        <v>0.04</v>
      </c>
      <c r="P52" s="178"/>
      <c r="Q52" s="174" t="s">
        <v>354</v>
      </c>
      <c r="S52" s="47" t="s">
        <v>354</v>
      </c>
      <c r="T52" s="47" t="s">
        <v>748</v>
      </c>
      <c r="U52" s="47">
        <v>2013</v>
      </c>
      <c r="V52" s="179" t="s">
        <v>416</v>
      </c>
      <c r="W52" s="179" t="s">
        <v>358</v>
      </c>
      <c r="X52" s="179">
        <v>393800</v>
      </c>
      <c r="Y52" s="46" t="e">
        <v>#VALUE!</v>
      </c>
      <c r="Z52" s="46" t="s">
        <v>643</v>
      </c>
      <c r="AB52" s="183" t="e">
        <v>#VALUE!</v>
      </c>
    </row>
    <row r="53" spans="1:28" s="47" customFormat="1" ht="11.25">
      <c r="A53" s="168" t="s">
        <v>576</v>
      </c>
      <c r="B53" s="169" t="s">
        <v>492</v>
      </c>
      <c r="C53" s="170" t="s">
        <v>384</v>
      </c>
      <c r="D53" s="175">
        <v>370120</v>
      </c>
      <c r="E53" s="175">
        <v>533</v>
      </c>
      <c r="F53" s="175">
        <v>4100</v>
      </c>
      <c r="G53" s="175">
        <v>288</v>
      </c>
      <c r="H53" s="175">
        <v>375041</v>
      </c>
      <c r="I53" s="175">
        <v>18752</v>
      </c>
      <c r="J53" s="175">
        <v>63007</v>
      </c>
      <c r="K53" s="175">
        <v>456800</v>
      </c>
      <c r="L53" s="175">
        <v>436200</v>
      </c>
      <c r="M53" s="176"/>
      <c r="N53" s="177">
        <v>0.05</v>
      </c>
      <c r="O53" s="177">
        <v>0.04</v>
      </c>
      <c r="P53" s="178"/>
      <c r="Q53" s="174" t="s">
        <v>354</v>
      </c>
      <c r="S53" s="47" t="s">
        <v>354</v>
      </c>
      <c r="T53" s="47" t="s">
        <v>749</v>
      </c>
      <c r="U53" s="47">
        <v>2013</v>
      </c>
      <c r="V53" s="179" t="s">
        <v>492</v>
      </c>
      <c r="W53" s="179" t="s">
        <v>384</v>
      </c>
      <c r="X53" s="179">
        <v>456800</v>
      </c>
      <c r="Y53" s="46" t="e">
        <v>#VALUE!</v>
      </c>
      <c r="Z53" s="46" t="s">
        <v>643</v>
      </c>
      <c r="AB53" s="183" t="e">
        <v>#VALUE!</v>
      </c>
    </row>
    <row r="54" spans="1:28" s="47" customFormat="1" ht="11.25">
      <c r="A54" s="168" t="s">
        <v>577</v>
      </c>
      <c r="B54" s="169" t="s">
        <v>493</v>
      </c>
      <c r="C54" s="170" t="s">
        <v>385</v>
      </c>
      <c r="D54" s="175">
        <v>391467</v>
      </c>
      <c r="E54" s="175">
        <v>533</v>
      </c>
      <c r="F54" s="175">
        <v>4100</v>
      </c>
      <c r="G54" s="175">
        <v>288</v>
      </c>
      <c r="H54" s="175">
        <v>396388</v>
      </c>
      <c r="I54" s="175">
        <v>19819</v>
      </c>
      <c r="J54" s="175">
        <v>66593</v>
      </c>
      <c r="K54" s="175">
        <v>482800</v>
      </c>
      <c r="L54" s="175">
        <v>461100</v>
      </c>
      <c r="M54" s="176"/>
      <c r="N54" s="177">
        <v>0.05</v>
      </c>
      <c r="O54" s="177">
        <v>0.04</v>
      </c>
      <c r="P54" s="178"/>
      <c r="Q54" s="174" t="s">
        <v>354</v>
      </c>
      <c r="S54" s="47" t="s">
        <v>354</v>
      </c>
      <c r="T54" s="47" t="s">
        <v>750</v>
      </c>
      <c r="U54" s="47">
        <v>2013</v>
      </c>
      <c r="V54" s="179" t="s">
        <v>493</v>
      </c>
      <c r="W54" s="179" t="s">
        <v>385</v>
      </c>
      <c r="X54" s="179">
        <v>482800</v>
      </c>
      <c r="Y54" s="46" t="e">
        <v>#VALUE!</v>
      </c>
      <c r="Z54" s="46" t="s">
        <v>643</v>
      </c>
      <c r="AB54" s="183" t="e">
        <v>#VALUE!</v>
      </c>
    </row>
    <row r="55" spans="1:28" s="47" customFormat="1" ht="11.25">
      <c r="A55" s="168" t="s">
        <v>652</v>
      </c>
      <c r="B55" s="169" t="s">
        <v>654</v>
      </c>
      <c r="C55" s="170" t="s">
        <v>655</v>
      </c>
      <c r="D55" s="175">
        <v>383256</v>
      </c>
      <c r="E55" s="175">
        <v>533</v>
      </c>
      <c r="F55" s="175">
        <v>4100</v>
      </c>
      <c r="G55" s="175">
        <v>288</v>
      </c>
      <c r="H55" s="175">
        <v>388177</v>
      </c>
      <c r="I55" s="175">
        <v>19409</v>
      </c>
      <c r="J55" s="175">
        <v>65214</v>
      </c>
      <c r="K55" s="175">
        <v>472800</v>
      </c>
      <c r="L55" s="175">
        <v>436100</v>
      </c>
      <c r="M55" s="176"/>
      <c r="N55" s="177">
        <v>0.05</v>
      </c>
      <c r="O55" s="177">
        <v>0.04</v>
      </c>
      <c r="P55" s="178"/>
      <c r="Q55" s="174" t="s">
        <v>354</v>
      </c>
      <c r="S55" s="47" t="s">
        <v>354</v>
      </c>
      <c r="T55" s="47" t="s">
        <v>746</v>
      </c>
      <c r="U55" s="47">
        <v>2013</v>
      </c>
      <c r="V55" s="179" t="s">
        <v>654</v>
      </c>
      <c r="W55" s="179" t="s">
        <v>655</v>
      </c>
      <c r="X55" s="179">
        <v>472800</v>
      </c>
      <c r="Y55" s="46" t="e">
        <v>#VALUE!</v>
      </c>
      <c r="Z55" s="46" t="s">
        <v>643</v>
      </c>
      <c r="AB55" s="183" t="e">
        <v>#VALUE!</v>
      </c>
    </row>
    <row r="56" spans="1:28" s="47" customFormat="1" ht="11.25">
      <c r="A56" s="168" t="s">
        <v>653</v>
      </c>
      <c r="B56" s="169" t="s">
        <v>656</v>
      </c>
      <c r="C56" s="170" t="s">
        <v>417</v>
      </c>
      <c r="D56" s="175">
        <v>421024</v>
      </c>
      <c r="E56" s="175">
        <v>533</v>
      </c>
      <c r="F56" s="175">
        <v>4100</v>
      </c>
      <c r="G56" s="175">
        <v>288</v>
      </c>
      <c r="H56" s="175">
        <v>425945</v>
      </c>
      <c r="I56" s="175">
        <v>21297</v>
      </c>
      <c r="J56" s="175">
        <v>71558</v>
      </c>
      <c r="K56" s="175">
        <v>518800</v>
      </c>
      <c r="L56" s="175">
        <v>479600</v>
      </c>
      <c r="M56" s="176"/>
      <c r="N56" s="177">
        <v>0.05</v>
      </c>
      <c r="O56" s="177">
        <v>0.04</v>
      </c>
      <c r="P56" s="178"/>
      <c r="Q56" s="174" t="s">
        <v>354</v>
      </c>
      <c r="S56" s="47" t="s">
        <v>354</v>
      </c>
      <c r="T56" s="47" t="s">
        <v>747</v>
      </c>
      <c r="U56" s="47">
        <v>2013</v>
      </c>
      <c r="V56" s="179" t="s">
        <v>656</v>
      </c>
      <c r="W56" s="179" t="s">
        <v>417</v>
      </c>
      <c r="X56" s="179">
        <v>518800</v>
      </c>
      <c r="Y56" s="46" t="e">
        <v>#VALUE!</v>
      </c>
      <c r="Z56" s="46" t="s">
        <v>643</v>
      </c>
      <c r="AB56" s="183" t="e">
        <v>#VALUE!</v>
      </c>
    </row>
    <row r="57" spans="1:28" s="47" customFormat="1" ht="11.25">
      <c r="A57" s="168" t="s">
        <v>578</v>
      </c>
      <c r="B57" s="169" t="s">
        <v>418</v>
      </c>
      <c r="C57" s="170" t="s">
        <v>63</v>
      </c>
      <c r="D57" s="175">
        <v>499841</v>
      </c>
      <c r="E57" s="175">
        <v>533</v>
      </c>
      <c r="F57" s="175">
        <v>4100</v>
      </c>
      <c r="G57" s="175">
        <v>288</v>
      </c>
      <c r="H57" s="175">
        <v>504762</v>
      </c>
      <c r="I57" s="175">
        <v>25238</v>
      </c>
      <c r="J57" s="175">
        <v>84800</v>
      </c>
      <c r="K57" s="175">
        <v>614800</v>
      </c>
      <c r="L57" s="175">
        <v>564600</v>
      </c>
      <c r="M57" s="176"/>
      <c r="N57" s="177">
        <v>5.5E-2</v>
      </c>
      <c r="O57" s="177">
        <v>0.04</v>
      </c>
      <c r="P57" s="178"/>
      <c r="Q57" s="174" t="s">
        <v>354</v>
      </c>
      <c r="S57" s="47" t="s">
        <v>354</v>
      </c>
      <c r="T57" s="47" t="s">
        <v>750</v>
      </c>
      <c r="U57" s="47">
        <v>2013</v>
      </c>
      <c r="V57" s="179" t="s">
        <v>418</v>
      </c>
      <c r="W57" s="179" t="s">
        <v>63</v>
      </c>
      <c r="X57" s="179">
        <v>614800</v>
      </c>
      <c r="Y57" s="46" t="e">
        <v>#VALUE!</v>
      </c>
      <c r="Z57" s="46" t="s">
        <v>643</v>
      </c>
      <c r="AB57" s="183" t="e">
        <v>#VALUE!</v>
      </c>
    </row>
    <row r="58" spans="1:28" s="47" customFormat="1" ht="11.25">
      <c r="A58" s="168" t="s">
        <v>579</v>
      </c>
      <c r="B58" s="169" t="s">
        <v>418</v>
      </c>
      <c r="C58" s="170" t="s">
        <v>353</v>
      </c>
      <c r="D58" s="175">
        <v>548281</v>
      </c>
      <c r="E58" s="175">
        <v>533</v>
      </c>
      <c r="F58" s="175">
        <v>4100</v>
      </c>
      <c r="G58" s="175">
        <v>288</v>
      </c>
      <c r="H58" s="175">
        <v>553202</v>
      </c>
      <c r="I58" s="175">
        <v>27660</v>
      </c>
      <c r="J58" s="175">
        <v>92938</v>
      </c>
      <c r="K58" s="175">
        <v>673800</v>
      </c>
      <c r="L58" s="175">
        <v>618800</v>
      </c>
      <c r="M58" s="176"/>
      <c r="N58" s="177">
        <v>5.5E-2</v>
      </c>
      <c r="O58" s="177">
        <v>0.04</v>
      </c>
      <c r="P58" s="178"/>
      <c r="Q58" s="174" t="s">
        <v>354</v>
      </c>
      <c r="S58" s="47" t="s">
        <v>354</v>
      </c>
      <c r="T58" s="47" t="s">
        <v>750</v>
      </c>
      <c r="U58" s="47">
        <v>2013</v>
      </c>
      <c r="V58" s="179" t="s">
        <v>418</v>
      </c>
      <c r="W58" s="179" t="s">
        <v>353</v>
      </c>
      <c r="X58" s="179">
        <v>673800</v>
      </c>
      <c r="Y58" s="46" t="e">
        <v>#VALUE!</v>
      </c>
      <c r="Z58" s="46" t="s">
        <v>643</v>
      </c>
      <c r="AB58" s="183" t="e">
        <v>#VALUE!</v>
      </c>
    </row>
    <row r="59" spans="1:28" s="47" customFormat="1" ht="11.25">
      <c r="A59" s="168" t="s">
        <v>695</v>
      </c>
      <c r="B59" s="169" t="s">
        <v>696</v>
      </c>
      <c r="C59" s="170" t="s">
        <v>383</v>
      </c>
      <c r="D59" s="175">
        <v>574553</v>
      </c>
      <c r="E59" s="175">
        <v>533</v>
      </c>
      <c r="F59" s="175">
        <v>4100</v>
      </c>
      <c r="G59" s="175">
        <v>288</v>
      </c>
      <c r="H59" s="175">
        <v>579474</v>
      </c>
      <c r="I59" s="175">
        <v>28974</v>
      </c>
      <c r="J59" s="175">
        <v>97352</v>
      </c>
      <c r="K59" s="175">
        <v>705800</v>
      </c>
      <c r="L59" s="175">
        <v>0</v>
      </c>
      <c r="M59" s="176"/>
      <c r="N59" s="177">
        <v>5.0000000000000001E-3</v>
      </c>
      <c r="O59" s="177">
        <v>0.04</v>
      </c>
      <c r="P59" s="178"/>
      <c r="Q59" s="174" t="s">
        <v>354</v>
      </c>
      <c r="S59" s="47" t="s">
        <v>354</v>
      </c>
      <c r="T59" s="47" t="s">
        <v>750</v>
      </c>
      <c r="U59" s="47">
        <v>2013</v>
      </c>
      <c r="V59" s="179" t="s">
        <v>696</v>
      </c>
      <c r="W59" s="179" t="s">
        <v>383</v>
      </c>
      <c r="X59" s="179">
        <v>705800</v>
      </c>
      <c r="Y59" s="46" t="e">
        <v>#VALUE!</v>
      </c>
      <c r="Z59" s="46" t="s">
        <v>643</v>
      </c>
      <c r="AB59" s="183" t="e">
        <v>#VALUE!</v>
      </c>
    </row>
    <row r="60" spans="1:28" s="47" customFormat="1" ht="11.25">
      <c r="A60" s="168" t="s">
        <v>705</v>
      </c>
      <c r="B60" s="169" t="s">
        <v>696</v>
      </c>
      <c r="C60" s="170" t="s">
        <v>357</v>
      </c>
      <c r="D60" s="175">
        <v>582764</v>
      </c>
      <c r="E60" s="175">
        <v>533</v>
      </c>
      <c r="F60" s="175">
        <v>4100</v>
      </c>
      <c r="G60" s="175">
        <v>288</v>
      </c>
      <c r="H60" s="175">
        <v>587685</v>
      </c>
      <c r="I60" s="175">
        <v>29384</v>
      </c>
      <c r="J60" s="175">
        <v>98731</v>
      </c>
      <c r="K60" s="175">
        <v>715800</v>
      </c>
      <c r="L60" s="175">
        <v>0</v>
      </c>
      <c r="M60" s="176"/>
      <c r="N60" s="177">
        <v>5.0000000000000001E-3</v>
      </c>
      <c r="O60" s="177">
        <v>0.04</v>
      </c>
      <c r="P60" s="178"/>
      <c r="Q60" s="174" t="s">
        <v>354</v>
      </c>
      <c r="S60" s="47" t="s">
        <v>354</v>
      </c>
      <c r="T60" s="47" t="s">
        <v>750</v>
      </c>
      <c r="U60" s="47">
        <v>2013</v>
      </c>
      <c r="V60" s="179" t="s">
        <v>696</v>
      </c>
      <c r="W60" s="179" t="s">
        <v>357</v>
      </c>
      <c r="X60" s="179">
        <v>715800</v>
      </c>
      <c r="Y60" s="46" t="e">
        <v>#VALUE!</v>
      </c>
      <c r="Z60" s="46" t="s">
        <v>643</v>
      </c>
      <c r="AB60" s="183" t="e">
        <v>#VALUE!</v>
      </c>
    </row>
    <row r="61" spans="1:28" s="47" customFormat="1" ht="11.25">
      <c r="A61" s="168" t="s">
        <v>561</v>
      </c>
      <c r="B61" s="169" t="s">
        <v>564</v>
      </c>
      <c r="C61" s="170" t="s">
        <v>358</v>
      </c>
      <c r="D61" s="175">
        <v>212266</v>
      </c>
      <c r="E61" s="175">
        <v>656</v>
      </c>
      <c r="F61" s="175">
        <v>4100</v>
      </c>
      <c r="G61" s="175">
        <v>288</v>
      </c>
      <c r="H61" s="175">
        <v>217310</v>
      </c>
      <c r="I61" s="175">
        <v>2173</v>
      </c>
      <c r="J61" s="175">
        <v>35117</v>
      </c>
      <c r="K61" s="175">
        <v>254600</v>
      </c>
      <c r="L61" s="175">
        <v>224600</v>
      </c>
      <c r="M61" s="176"/>
      <c r="N61" s="177">
        <v>8.5000000000000006E-2</v>
      </c>
      <c r="O61" s="177">
        <v>0.04</v>
      </c>
      <c r="P61" s="178"/>
      <c r="Q61" s="174" t="s">
        <v>354</v>
      </c>
      <c r="S61" s="47" t="s">
        <v>354</v>
      </c>
      <c r="T61" s="47" t="s">
        <v>751</v>
      </c>
      <c r="U61" s="47">
        <v>2013</v>
      </c>
      <c r="V61" s="179" t="s">
        <v>564</v>
      </c>
      <c r="W61" s="179" t="s">
        <v>358</v>
      </c>
      <c r="X61" s="179">
        <v>254600</v>
      </c>
      <c r="Y61" s="46">
        <v>16422</v>
      </c>
      <c r="Z61" s="46">
        <v>238178</v>
      </c>
      <c r="AB61" s="183">
        <v>24879.26288659795</v>
      </c>
    </row>
    <row r="62" spans="1:28" s="47" customFormat="1" ht="11.25">
      <c r="A62" s="168" t="s">
        <v>562</v>
      </c>
      <c r="B62" s="169" t="s">
        <v>564</v>
      </c>
      <c r="C62" s="170" t="s">
        <v>63</v>
      </c>
      <c r="D62" s="175">
        <v>235040</v>
      </c>
      <c r="E62" s="175">
        <v>656</v>
      </c>
      <c r="F62" s="175">
        <v>4100</v>
      </c>
      <c r="G62" s="175">
        <v>288</v>
      </c>
      <c r="H62" s="175">
        <v>240084</v>
      </c>
      <c r="I62" s="175">
        <v>2502</v>
      </c>
      <c r="J62" s="175">
        <v>38814</v>
      </c>
      <c r="K62" s="175">
        <v>281400</v>
      </c>
      <c r="L62" s="175">
        <v>251400</v>
      </c>
      <c r="M62" s="176"/>
      <c r="N62" s="177">
        <v>7.0000000000000007E-2</v>
      </c>
      <c r="O62" s="177">
        <v>0.04</v>
      </c>
      <c r="P62" s="178"/>
      <c r="Q62" s="174" t="s">
        <v>354</v>
      </c>
      <c r="S62" s="47" t="s">
        <v>354</v>
      </c>
      <c r="T62" s="47" t="s">
        <v>752</v>
      </c>
      <c r="U62" s="47">
        <v>2013</v>
      </c>
      <c r="V62" s="179" t="s">
        <v>564</v>
      </c>
      <c r="W62" s="179" t="s">
        <v>63</v>
      </c>
      <c r="X62" s="179">
        <v>281400</v>
      </c>
      <c r="Y62" s="46">
        <v>17528</v>
      </c>
      <c r="Z62" s="46">
        <v>263872</v>
      </c>
      <c r="AB62" s="183">
        <v>8022.1953227835183</v>
      </c>
    </row>
    <row r="63" spans="1:28" s="47" customFormat="1" ht="11.25">
      <c r="A63" s="168" t="s">
        <v>563</v>
      </c>
      <c r="B63" s="169" t="s">
        <v>564</v>
      </c>
      <c r="C63" s="170" t="s">
        <v>353</v>
      </c>
      <c r="D63" s="175">
        <v>269355</v>
      </c>
      <c r="E63" s="175">
        <v>656</v>
      </c>
      <c r="F63" s="175">
        <v>4100</v>
      </c>
      <c r="G63" s="175">
        <v>288</v>
      </c>
      <c r="H63" s="175">
        <v>274399</v>
      </c>
      <c r="I63" s="175">
        <v>3360</v>
      </c>
      <c r="J63" s="175">
        <v>44441</v>
      </c>
      <c r="K63" s="175">
        <v>322200</v>
      </c>
      <c r="L63" s="175">
        <v>292200</v>
      </c>
      <c r="M63" s="176"/>
      <c r="N63" s="177">
        <v>6.5000000000000002E-2</v>
      </c>
      <c r="O63" s="177">
        <v>0.04</v>
      </c>
      <c r="P63" s="178"/>
      <c r="Q63" s="174" t="s">
        <v>354</v>
      </c>
      <c r="S63" s="47" t="s">
        <v>354</v>
      </c>
      <c r="T63" s="47" t="s">
        <v>753</v>
      </c>
      <c r="U63" s="47">
        <v>2013</v>
      </c>
      <c r="V63" s="179" t="s">
        <v>564</v>
      </c>
      <c r="W63" s="179" t="s">
        <v>353</v>
      </c>
      <c r="X63" s="179">
        <v>322200</v>
      </c>
      <c r="Y63" s="46">
        <v>24068</v>
      </c>
      <c r="Z63" s="46">
        <v>298132</v>
      </c>
      <c r="AB63" s="183">
        <v>9246.9090031958185</v>
      </c>
    </row>
    <row r="64" spans="1:28" s="47" customFormat="1" ht="11.25">
      <c r="A64" s="168" t="s">
        <v>631</v>
      </c>
      <c r="B64" s="169" t="s">
        <v>632</v>
      </c>
      <c r="C64" s="170" t="s">
        <v>383</v>
      </c>
      <c r="D64" s="175">
        <v>287715</v>
      </c>
      <c r="E64" s="175">
        <v>656</v>
      </c>
      <c r="F64" s="175">
        <v>4100</v>
      </c>
      <c r="G64" s="175">
        <v>288</v>
      </c>
      <c r="H64" s="175">
        <v>292759</v>
      </c>
      <c r="I64" s="175">
        <v>8275</v>
      </c>
      <c r="J64" s="175">
        <v>48166</v>
      </c>
      <c r="K64" s="175">
        <v>349200</v>
      </c>
      <c r="L64" s="175">
        <v>319200</v>
      </c>
      <c r="M64" s="176"/>
      <c r="N64" s="177">
        <v>4.4999999999999998E-2</v>
      </c>
      <c r="O64" s="177">
        <v>0.04</v>
      </c>
      <c r="P64" s="178"/>
      <c r="Q64" s="174" t="s">
        <v>354</v>
      </c>
      <c r="S64" s="47" t="s">
        <v>354</v>
      </c>
      <c r="T64" s="47" t="s">
        <v>753</v>
      </c>
      <c r="U64" s="47">
        <v>2013</v>
      </c>
      <c r="V64" s="179" t="s">
        <v>632</v>
      </c>
      <c r="W64" s="179" t="s">
        <v>383</v>
      </c>
      <c r="X64" s="179">
        <v>349200</v>
      </c>
      <c r="Y64" s="46" t="e">
        <v>#VALUE!</v>
      </c>
      <c r="Z64" s="46" t="s">
        <v>643</v>
      </c>
      <c r="AB64" s="183" t="e">
        <v>#VALUE!</v>
      </c>
    </row>
    <row r="65" spans="1:28" s="47" customFormat="1" ht="11.25">
      <c r="A65" s="168" t="s">
        <v>386</v>
      </c>
      <c r="B65" s="169" t="s">
        <v>392</v>
      </c>
      <c r="C65" s="170" t="s">
        <v>358</v>
      </c>
      <c r="D65" s="175">
        <v>272149</v>
      </c>
      <c r="E65" s="175">
        <v>656</v>
      </c>
      <c r="F65" s="175">
        <v>4100</v>
      </c>
      <c r="G65" s="175">
        <v>288</v>
      </c>
      <c r="H65" s="175">
        <v>277193</v>
      </c>
      <c r="I65" s="175">
        <v>6859</v>
      </c>
      <c r="J65" s="175">
        <v>45448</v>
      </c>
      <c r="K65" s="175">
        <v>329500</v>
      </c>
      <c r="L65" s="175">
        <v>299900</v>
      </c>
      <c r="M65" s="176"/>
      <c r="N65" s="177">
        <v>0.05</v>
      </c>
      <c r="O65" s="177">
        <v>0.04</v>
      </c>
      <c r="P65" s="178"/>
      <c r="Q65" s="174" t="s">
        <v>354</v>
      </c>
      <c r="S65" s="47" t="s">
        <v>354</v>
      </c>
      <c r="T65" s="47" t="s">
        <v>754</v>
      </c>
      <c r="U65" s="47">
        <v>2013</v>
      </c>
      <c r="V65" s="179" t="s">
        <v>392</v>
      </c>
      <c r="W65" s="179" t="s">
        <v>358</v>
      </c>
      <c r="X65" s="179">
        <v>329500</v>
      </c>
      <c r="Y65" s="46">
        <v>45932</v>
      </c>
      <c r="Z65" s="46">
        <v>283568</v>
      </c>
      <c r="AB65" s="183">
        <v>7983.0507454639301</v>
      </c>
    </row>
    <row r="66" spans="1:28" s="47" customFormat="1" ht="11.25">
      <c r="A66" s="168" t="s">
        <v>387</v>
      </c>
      <c r="B66" s="169" t="s">
        <v>392</v>
      </c>
      <c r="C66" s="170" t="s">
        <v>63</v>
      </c>
      <c r="D66" s="175">
        <v>321571</v>
      </c>
      <c r="E66" s="175">
        <v>656</v>
      </c>
      <c r="F66" s="175">
        <v>4100</v>
      </c>
      <c r="G66" s="175">
        <v>288</v>
      </c>
      <c r="H66" s="175">
        <v>326615</v>
      </c>
      <c r="I66" s="175">
        <v>11661</v>
      </c>
      <c r="J66" s="175">
        <v>54124</v>
      </c>
      <c r="K66" s="175">
        <v>392400</v>
      </c>
      <c r="L66" s="175">
        <v>361900</v>
      </c>
      <c r="M66" s="176"/>
      <c r="N66" s="177">
        <v>0.05</v>
      </c>
      <c r="O66" s="177">
        <v>0.04</v>
      </c>
      <c r="P66" s="178"/>
      <c r="Q66" s="174" t="s">
        <v>354</v>
      </c>
      <c r="S66" s="47" t="s">
        <v>354</v>
      </c>
      <c r="T66" s="47" t="s">
        <v>754</v>
      </c>
      <c r="U66" s="47">
        <v>2013</v>
      </c>
      <c r="V66" s="179" t="s">
        <v>392</v>
      </c>
      <c r="W66" s="179" t="s">
        <v>63</v>
      </c>
      <c r="X66" s="179">
        <v>392400</v>
      </c>
      <c r="Y66" s="46">
        <v>64748</v>
      </c>
      <c r="Z66" s="46">
        <v>327652</v>
      </c>
      <c r="AB66" s="183">
        <v>13697.144613608252</v>
      </c>
    </row>
    <row r="67" spans="1:28" s="47" customFormat="1" ht="11.25">
      <c r="A67" s="168" t="s">
        <v>388</v>
      </c>
      <c r="B67" s="169" t="s">
        <v>392</v>
      </c>
      <c r="C67" s="170" t="s">
        <v>383</v>
      </c>
      <c r="D67" s="175">
        <v>337316</v>
      </c>
      <c r="E67" s="175">
        <v>656</v>
      </c>
      <c r="F67" s="175">
        <v>4100</v>
      </c>
      <c r="G67" s="175">
        <v>288</v>
      </c>
      <c r="H67" s="175">
        <v>342360</v>
      </c>
      <c r="I67" s="175">
        <v>14019</v>
      </c>
      <c r="J67" s="175">
        <v>57021</v>
      </c>
      <c r="K67" s="175">
        <v>413400</v>
      </c>
      <c r="L67" s="175">
        <v>382500</v>
      </c>
      <c r="M67" s="176"/>
      <c r="N67" s="177">
        <v>0.05</v>
      </c>
      <c r="O67" s="177">
        <v>0.04</v>
      </c>
      <c r="P67" s="178"/>
      <c r="Q67" s="174" t="s">
        <v>354</v>
      </c>
      <c r="S67" s="47" t="s">
        <v>354</v>
      </c>
      <c r="T67" s="47" t="s">
        <v>755</v>
      </c>
      <c r="U67" s="47">
        <v>2013</v>
      </c>
      <c r="V67" s="179" t="s">
        <v>392</v>
      </c>
      <c r="W67" s="179" t="s">
        <v>383</v>
      </c>
      <c r="X67" s="179">
        <v>413400</v>
      </c>
      <c r="Y67" s="46">
        <v>66943</v>
      </c>
      <c r="Z67" s="46">
        <v>346457</v>
      </c>
      <c r="AB67" s="183">
        <v>15827.98830432992</v>
      </c>
    </row>
    <row r="68" spans="1:28" s="47" customFormat="1" ht="11.25">
      <c r="A68" s="168" t="s">
        <v>449</v>
      </c>
      <c r="B68" s="169" t="s">
        <v>450</v>
      </c>
      <c r="C68" s="170" t="s">
        <v>63</v>
      </c>
      <c r="D68" s="175">
        <v>475912</v>
      </c>
      <c r="E68" s="175">
        <v>656</v>
      </c>
      <c r="F68" s="175">
        <v>4100</v>
      </c>
      <c r="G68" s="175">
        <v>288</v>
      </c>
      <c r="H68" s="175">
        <v>480956</v>
      </c>
      <c r="I68" s="175">
        <v>36027</v>
      </c>
      <c r="J68" s="175">
        <v>82717</v>
      </c>
      <c r="K68" s="175">
        <v>599700</v>
      </c>
      <c r="L68" s="175">
        <v>534700</v>
      </c>
      <c r="M68" s="176"/>
      <c r="N68" s="177">
        <v>7.0000000000000007E-2</v>
      </c>
      <c r="O68" s="177">
        <v>0.04</v>
      </c>
      <c r="P68" s="178"/>
      <c r="Q68" s="174" t="s">
        <v>354</v>
      </c>
      <c r="S68" s="47" t="s">
        <v>354</v>
      </c>
      <c r="T68" s="47" t="s">
        <v>756</v>
      </c>
      <c r="U68" s="47">
        <v>2013</v>
      </c>
      <c r="V68" s="179" t="s">
        <v>450</v>
      </c>
      <c r="W68" s="179" t="s">
        <v>63</v>
      </c>
      <c r="X68" s="179">
        <v>599700</v>
      </c>
      <c r="Y68" s="46">
        <v>75340</v>
      </c>
      <c r="Z68" s="46">
        <v>524360</v>
      </c>
      <c r="AB68" s="183">
        <v>18621.872289113351</v>
      </c>
    </row>
    <row r="69" spans="1:28" s="47" customFormat="1" ht="11.25">
      <c r="A69" s="168" t="s">
        <v>437</v>
      </c>
      <c r="B69" s="169" t="s">
        <v>435</v>
      </c>
      <c r="C69" s="170" t="s">
        <v>358</v>
      </c>
      <c r="D69" s="175">
        <v>491164</v>
      </c>
      <c r="E69" s="175">
        <v>656</v>
      </c>
      <c r="F69" s="175">
        <v>4100</v>
      </c>
      <c r="G69" s="175">
        <v>288</v>
      </c>
      <c r="H69" s="175">
        <v>496208</v>
      </c>
      <c r="I69" s="175">
        <v>38620</v>
      </c>
      <c r="J69" s="175">
        <v>85572</v>
      </c>
      <c r="K69" s="175">
        <v>620400</v>
      </c>
      <c r="L69" s="175">
        <v>594400</v>
      </c>
      <c r="M69" s="176"/>
      <c r="N69" s="177">
        <v>0.04</v>
      </c>
      <c r="O69" s="177">
        <v>6.5000000000000002E-2</v>
      </c>
      <c r="P69" s="178"/>
      <c r="Q69" s="174" t="s">
        <v>354</v>
      </c>
      <c r="S69" s="47" t="s">
        <v>354</v>
      </c>
      <c r="T69" s="47" t="s">
        <v>757</v>
      </c>
      <c r="U69" s="47">
        <v>2013</v>
      </c>
      <c r="V69" s="179" t="s">
        <v>435</v>
      </c>
      <c r="W69" s="179" t="s">
        <v>358</v>
      </c>
      <c r="X69" s="179">
        <v>620400</v>
      </c>
      <c r="Y69" s="46">
        <v>77036</v>
      </c>
      <c r="Z69" s="46">
        <v>543364</v>
      </c>
      <c r="AB69" s="183">
        <v>17345.512524164864</v>
      </c>
    </row>
    <row r="70" spans="1:28" s="47" customFormat="1" ht="11.25">
      <c r="A70" s="168" t="s">
        <v>438</v>
      </c>
      <c r="B70" s="169" t="s">
        <v>435</v>
      </c>
      <c r="C70" s="170" t="s">
        <v>353</v>
      </c>
      <c r="D70" s="175">
        <v>533899</v>
      </c>
      <c r="E70" s="175">
        <v>656</v>
      </c>
      <c r="F70" s="175">
        <v>4100</v>
      </c>
      <c r="G70" s="175">
        <v>288</v>
      </c>
      <c r="H70" s="175">
        <v>538943</v>
      </c>
      <c r="I70" s="175">
        <v>45885</v>
      </c>
      <c r="J70" s="175">
        <v>93572</v>
      </c>
      <c r="K70" s="175">
        <v>678400</v>
      </c>
      <c r="L70" s="175">
        <v>650300</v>
      </c>
      <c r="M70" s="176"/>
      <c r="N70" s="177">
        <v>0.04</v>
      </c>
      <c r="O70" s="177">
        <v>6.5000000000000002E-2</v>
      </c>
      <c r="P70" s="178"/>
      <c r="Q70" s="174" t="s">
        <v>354</v>
      </c>
      <c r="S70" s="47" t="s">
        <v>354</v>
      </c>
      <c r="T70" s="47" t="s">
        <v>757</v>
      </c>
      <c r="U70" s="47">
        <v>2013</v>
      </c>
      <c r="V70" s="179" t="s">
        <v>435</v>
      </c>
      <c r="W70" s="179" t="s">
        <v>353</v>
      </c>
      <c r="X70" s="179">
        <v>678400</v>
      </c>
      <c r="Y70" s="46">
        <v>83452</v>
      </c>
      <c r="Z70" s="46">
        <v>594948</v>
      </c>
      <c r="AB70" s="183">
        <v>19285.878907670034</v>
      </c>
    </row>
    <row r="71" spans="1:28" s="47" customFormat="1" ht="11.25">
      <c r="A71" s="168" t="s">
        <v>439</v>
      </c>
      <c r="B71" s="169" t="s">
        <v>435</v>
      </c>
      <c r="C71" s="170" t="s">
        <v>383</v>
      </c>
      <c r="D71" s="175">
        <v>548635</v>
      </c>
      <c r="E71" s="175">
        <v>656</v>
      </c>
      <c r="F71" s="175">
        <v>4100</v>
      </c>
      <c r="G71" s="175">
        <v>288</v>
      </c>
      <c r="H71" s="175">
        <v>553679</v>
      </c>
      <c r="I71" s="175">
        <v>48390</v>
      </c>
      <c r="J71" s="175">
        <v>96331</v>
      </c>
      <c r="K71" s="175">
        <v>698400</v>
      </c>
      <c r="L71" s="175">
        <v>669600</v>
      </c>
      <c r="M71" s="176"/>
      <c r="N71" s="177">
        <v>0.04</v>
      </c>
      <c r="O71" s="177">
        <v>6.5000000000000002E-2</v>
      </c>
      <c r="P71" s="178"/>
      <c r="Q71" s="174" t="s">
        <v>354</v>
      </c>
      <c r="S71" s="47" t="s">
        <v>354</v>
      </c>
      <c r="T71" s="47" t="s">
        <v>757</v>
      </c>
      <c r="U71" s="47">
        <v>2013</v>
      </c>
      <c r="V71" s="179" t="s">
        <v>435</v>
      </c>
      <c r="W71" s="179" t="s">
        <v>383</v>
      </c>
      <c r="X71" s="179">
        <v>698400</v>
      </c>
      <c r="Y71" s="46">
        <v>85384</v>
      </c>
      <c r="Z71" s="46">
        <v>613016</v>
      </c>
      <c r="AB71" s="183">
        <v>19935.154355092789</v>
      </c>
    </row>
    <row r="72" spans="1:28" s="47" customFormat="1" ht="11.25">
      <c r="A72" s="168" t="s">
        <v>440</v>
      </c>
      <c r="B72" s="169" t="s">
        <v>436</v>
      </c>
      <c r="C72" s="170" t="s">
        <v>384</v>
      </c>
      <c r="D72" s="175">
        <v>566319</v>
      </c>
      <c r="E72" s="175">
        <v>656</v>
      </c>
      <c r="F72" s="175">
        <v>4100</v>
      </c>
      <c r="G72" s="175">
        <v>288</v>
      </c>
      <c r="H72" s="175">
        <v>571363</v>
      </c>
      <c r="I72" s="175">
        <v>51396</v>
      </c>
      <c r="J72" s="175">
        <v>99641</v>
      </c>
      <c r="K72" s="175">
        <v>722400</v>
      </c>
      <c r="L72" s="175">
        <v>692800</v>
      </c>
      <c r="M72" s="176"/>
      <c r="N72" s="177">
        <v>0.04</v>
      </c>
      <c r="O72" s="177">
        <v>6.5000000000000002E-2</v>
      </c>
      <c r="P72" s="178"/>
      <c r="Q72" s="174" t="s">
        <v>354</v>
      </c>
      <c r="S72" s="47" t="s">
        <v>354</v>
      </c>
      <c r="T72" s="47" t="s">
        <v>758</v>
      </c>
      <c r="U72" s="47">
        <v>2013</v>
      </c>
      <c r="V72" s="179" t="s">
        <v>436</v>
      </c>
      <c r="W72" s="179" t="s">
        <v>384</v>
      </c>
      <c r="X72" s="179">
        <v>722400</v>
      </c>
      <c r="Y72" s="46">
        <v>88602</v>
      </c>
      <c r="Z72" s="46">
        <v>633798</v>
      </c>
      <c r="AB72" s="183">
        <v>20685.889761278289</v>
      </c>
    </row>
    <row r="73" spans="1:28" s="47" customFormat="1" ht="11.25">
      <c r="A73" s="168" t="s">
        <v>624</v>
      </c>
      <c r="B73" s="169" t="s">
        <v>494</v>
      </c>
      <c r="C73" s="170" t="s">
        <v>417</v>
      </c>
      <c r="D73" s="175">
        <v>0</v>
      </c>
      <c r="E73" s="175">
        <v>656</v>
      </c>
      <c r="F73" s="175">
        <v>4100</v>
      </c>
      <c r="G73" s="175">
        <v>270</v>
      </c>
      <c r="H73" s="175">
        <v>0</v>
      </c>
      <c r="I73" s="175">
        <v>0</v>
      </c>
      <c r="J73" s="175">
        <v>0</v>
      </c>
      <c r="K73" s="175">
        <v>0</v>
      </c>
      <c r="L73" s="175">
        <v>0</v>
      </c>
      <c r="M73" s="176"/>
      <c r="N73" s="177">
        <v>0.04</v>
      </c>
      <c r="O73" s="177">
        <v>6.5000000000000002E-2</v>
      </c>
      <c r="P73" s="178"/>
      <c r="Q73" s="174" t="s">
        <v>354</v>
      </c>
      <c r="S73" s="47" t="s">
        <v>354</v>
      </c>
      <c r="T73" s="47" t="s">
        <v>758</v>
      </c>
      <c r="U73" s="47">
        <v>2013</v>
      </c>
      <c r="V73" s="179" t="s">
        <v>494</v>
      </c>
      <c r="W73" s="179" t="s">
        <v>417</v>
      </c>
      <c r="X73" s="179">
        <v>0</v>
      </c>
      <c r="Y73" s="46" t="e">
        <v>#VALUE!</v>
      </c>
      <c r="Z73" s="46" t="s">
        <v>643</v>
      </c>
      <c r="AB73" s="183" t="e">
        <v>#VALUE!</v>
      </c>
    </row>
    <row r="74" spans="1:28" s="47" customFormat="1" ht="11.25">
      <c r="A74" s="168" t="s">
        <v>444</v>
      </c>
      <c r="B74" s="169" t="s">
        <v>441</v>
      </c>
      <c r="C74" s="170" t="s">
        <v>358</v>
      </c>
      <c r="D74" s="175">
        <v>519162</v>
      </c>
      <c r="E74" s="175">
        <v>656</v>
      </c>
      <c r="F74" s="175">
        <v>4100</v>
      </c>
      <c r="G74" s="175">
        <v>288</v>
      </c>
      <c r="H74" s="175">
        <v>524206</v>
      </c>
      <c r="I74" s="175">
        <v>43380</v>
      </c>
      <c r="J74" s="175">
        <v>90814</v>
      </c>
      <c r="K74" s="175">
        <v>658400</v>
      </c>
      <c r="L74" s="175">
        <v>632700</v>
      </c>
      <c r="M74" s="176"/>
      <c r="N74" s="177">
        <v>0.04</v>
      </c>
      <c r="O74" s="177">
        <v>6.5000000000000002E-2</v>
      </c>
      <c r="P74" s="178"/>
      <c r="Q74" s="174" t="s">
        <v>354</v>
      </c>
      <c r="S74" s="47" t="s">
        <v>354</v>
      </c>
      <c r="T74" s="47" t="s">
        <v>759</v>
      </c>
      <c r="U74" s="47">
        <v>2013</v>
      </c>
      <c r="V74" s="179" t="s">
        <v>441</v>
      </c>
      <c r="W74" s="179" t="s">
        <v>358</v>
      </c>
      <c r="X74" s="179">
        <v>658400</v>
      </c>
      <c r="Y74" s="46">
        <v>80210</v>
      </c>
      <c r="Z74" s="46">
        <v>578190</v>
      </c>
      <c r="AB74" s="183">
        <v>19946.603460247396</v>
      </c>
    </row>
    <row r="75" spans="1:28" s="47" customFormat="1" ht="11.25">
      <c r="A75" s="168" t="s">
        <v>445</v>
      </c>
      <c r="B75" s="169" t="s">
        <v>441</v>
      </c>
      <c r="C75" s="170" t="s">
        <v>63</v>
      </c>
      <c r="D75" s="175">
        <v>570739</v>
      </c>
      <c r="E75" s="175">
        <v>656</v>
      </c>
      <c r="F75" s="175">
        <v>4100</v>
      </c>
      <c r="G75" s="175">
        <v>288</v>
      </c>
      <c r="H75" s="175">
        <v>575783</v>
      </c>
      <c r="I75" s="175">
        <v>52148</v>
      </c>
      <c r="J75" s="175">
        <v>100469</v>
      </c>
      <c r="K75" s="175">
        <v>728400</v>
      </c>
      <c r="L75" s="175">
        <v>700300</v>
      </c>
      <c r="M75" s="176"/>
      <c r="N75" s="177">
        <v>0.04</v>
      </c>
      <c r="O75" s="177">
        <v>6.5000000000000002E-2</v>
      </c>
      <c r="P75" s="178"/>
      <c r="Q75" s="174" t="s">
        <v>354</v>
      </c>
      <c r="S75" s="47" t="s">
        <v>354</v>
      </c>
      <c r="T75" s="47" t="s">
        <v>759</v>
      </c>
      <c r="U75" s="47">
        <v>2013</v>
      </c>
      <c r="V75" s="179" t="s">
        <v>441</v>
      </c>
      <c r="W75" s="179" t="s">
        <v>63</v>
      </c>
      <c r="X75" s="179">
        <v>728400</v>
      </c>
      <c r="Y75" s="46">
        <v>87674</v>
      </c>
      <c r="Z75" s="46">
        <v>640726</v>
      </c>
      <c r="AB75" s="183">
        <v>22388.809678804129</v>
      </c>
    </row>
    <row r="76" spans="1:28" s="47" customFormat="1" ht="11.25">
      <c r="A76" s="168" t="s">
        <v>446</v>
      </c>
      <c r="B76" s="169" t="s">
        <v>441</v>
      </c>
      <c r="C76" s="170" t="s">
        <v>353</v>
      </c>
      <c r="D76" s="175">
        <v>570739</v>
      </c>
      <c r="E76" s="175">
        <v>656</v>
      </c>
      <c r="F76" s="175">
        <v>4100</v>
      </c>
      <c r="G76" s="175">
        <v>288</v>
      </c>
      <c r="H76" s="175">
        <v>575783</v>
      </c>
      <c r="I76" s="175">
        <v>52148</v>
      </c>
      <c r="J76" s="175">
        <v>100469</v>
      </c>
      <c r="K76" s="175">
        <v>728400</v>
      </c>
      <c r="L76" s="175">
        <v>700300</v>
      </c>
      <c r="M76" s="176"/>
      <c r="N76" s="177">
        <v>0.04</v>
      </c>
      <c r="O76" s="177">
        <v>6.5000000000000002E-2</v>
      </c>
      <c r="P76" s="178"/>
      <c r="Q76" s="174" t="s">
        <v>354</v>
      </c>
      <c r="S76" s="47" t="s">
        <v>354</v>
      </c>
      <c r="T76" s="47" t="s">
        <v>759</v>
      </c>
      <c r="U76" s="47">
        <v>2013</v>
      </c>
      <c r="V76" s="179" t="s">
        <v>441</v>
      </c>
      <c r="W76" s="179" t="s">
        <v>353</v>
      </c>
      <c r="X76" s="179">
        <v>728400</v>
      </c>
      <c r="Y76" s="46">
        <v>87674</v>
      </c>
      <c r="Z76" s="46">
        <v>640726</v>
      </c>
      <c r="AB76" s="183">
        <v>22388.809678804129</v>
      </c>
    </row>
    <row r="77" spans="1:28" s="47" customFormat="1" ht="11.25">
      <c r="A77" s="168" t="s">
        <v>447</v>
      </c>
      <c r="B77" s="169" t="s">
        <v>442</v>
      </c>
      <c r="C77" s="170" t="s">
        <v>383</v>
      </c>
      <c r="D77" s="175">
        <v>597265</v>
      </c>
      <c r="E77" s="175">
        <v>656</v>
      </c>
      <c r="F77" s="175">
        <v>4100</v>
      </c>
      <c r="G77" s="175">
        <v>288</v>
      </c>
      <c r="H77" s="175">
        <v>602309</v>
      </c>
      <c r="I77" s="175">
        <v>56657</v>
      </c>
      <c r="J77" s="175">
        <v>105434</v>
      </c>
      <c r="K77" s="175">
        <v>764400</v>
      </c>
      <c r="L77" s="175">
        <v>735100</v>
      </c>
      <c r="M77" s="176"/>
      <c r="N77" s="177">
        <v>0.04</v>
      </c>
      <c r="O77" s="177">
        <v>6.5000000000000002E-2</v>
      </c>
      <c r="P77" s="178"/>
      <c r="Q77" s="174" t="s">
        <v>354</v>
      </c>
      <c r="S77" s="47" t="s">
        <v>354</v>
      </c>
      <c r="T77" s="47" t="s">
        <v>760</v>
      </c>
      <c r="U77" s="47">
        <v>2013</v>
      </c>
      <c r="V77" s="179" t="s">
        <v>442</v>
      </c>
      <c r="W77" s="179" t="s">
        <v>383</v>
      </c>
      <c r="X77" s="179">
        <v>764400</v>
      </c>
      <c r="Y77" s="46">
        <v>91189</v>
      </c>
      <c r="Z77" s="46">
        <v>673211</v>
      </c>
      <c r="AB77" s="183">
        <v>23520.642767463927</v>
      </c>
    </row>
    <row r="78" spans="1:28" s="47" customFormat="1" ht="11.25">
      <c r="A78" s="168" t="s">
        <v>403</v>
      </c>
      <c r="B78" s="169" t="s">
        <v>400</v>
      </c>
      <c r="C78" s="170" t="s">
        <v>353</v>
      </c>
      <c r="D78" s="175">
        <v>317247</v>
      </c>
      <c r="E78" s="175">
        <v>533</v>
      </c>
      <c r="F78" s="175">
        <v>4100</v>
      </c>
      <c r="G78" s="175">
        <v>288</v>
      </c>
      <c r="H78" s="175">
        <v>322168</v>
      </c>
      <c r="I78" s="175">
        <v>16108</v>
      </c>
      <c r="J78" s="175">
        <v>54124</v>
      </c>
      <c r="K78" s="175">
        <v>392400</v>
      </c>
      <c r="L78" s="175">
        <v>0</v>
      </c>
      <c r="M78" s="176"/>
      <c r="N78" s="177">
        <v>5.0000000000000001E-3</v>
      </c>
      <c r="O78" s="177">
        <v>0.04</v>
      </c>
      <c r="P78" s="178"/>
      <c r="Q78" s="174" t="s">
        <v>354</v>
      </c>
      <c r="S78" s="47" t="s">
        <v>354</v>
      </c>
      <c r="T78" s="47" t="s">
        <v>761</v>
      </c>
      <c r="U78" s="47">
        <v>2013</v>
      </c>
      <c r="V78" s="179" t="s">
        <v>400</v>
      </c>
      <c r="W78" s="179" t="s">
        <v>353</v>
      </c>
      <c r="X78" s="179">
        <v>392400</v>
      </c>
      <c r="Y78" s="46">
        <v>48165</v>
      </c>
      <c r="Z78" s="46">
        <v>344235</v>
      </c>
      <c r="AB78" s="183" t="e">
        <v>#REF!</v>
      </c>
    </row>
    <row r="79" spans="1:28" s="47" customFormat="1" ht="11.25">
      <c r="A79" s="168" t="s">
        <v>404</v>
      </c>
      <c r="B79" s="169" t="s">
        <v>400</v>
      </c>
      <c r="C79" s="170" t="s">
        <v>63</v>
      </c>
      <c r="D79" s="175">
        <v>362895</v>
      </c>
      <c r="E79" s="175">
        <v>533</v>
      </c>
      <c r="F79" s="175">
        <v>4100</v>
      </c>
      <c r="G79" s="175">
        <v>288</v>
      </c>
      <c r="H79" s="175">
        <v>367816</v>
      </c>
      <c r="I79" s="175">
        <v>18391</v>
      </c>
      <c r="J79" s="175">
        <v>61793</v>
      </c>
      <c r="K79" s="175">
        <v>448000</v>
      </c>
      <c r="L79" s="175">
        <v>0</v>
      </c>
      <c r="M79" s="176"/>
      <c r="N79" s="177">
        <v>5.0000000000000001E-3</v>
      </c>
      <c r="O79" s="177">
        <v>0.04</v>
      </c>
      <c r="P79" s="178"/>
      <c r="Q79" s="174" t="s">
        <v>354</v>
      </c>
      <c r="S79" s="47" t="s">
        <v>354</v>
      </c>
      <c r="T79" s="47" t="s">
        <v>762</v>
      </c>
      <c r="U79" s="47">
        <v>2013</v>
      </c>
      <c r="V79" s="179" t="s">
        <v>400</v>
      </c>
      <c r="W79" s="179" t="s">
        <v>63</v>
      </c>
      <c r="X79" s="179">
        <v>448000</v>
      </c>
      <c r="Y79" s="46">
        <v>54616</v>
      </c>
      <c r="Z79" s="46">
        <v>393384</v>
      </c>
      <c r="AB79" s="183" t="e">
        <v>#REF!</v>
      </c>
    </row>
    <row r="80" spans="1:28" s="47" customFormat="1" ht="11.25">
      <c r="A80" s="168" t="s">
        <v>556</v>
      </c>
      <c r="B80" s="169" t="s">
        <v>557</v>
      </c>
      <c r="C80" s="170" t="s">
        <v>558</v>
      </c>
      <c r="D80" s="175">
        <v>0</v>
      </c>
      <c r="E80" s="175">
        <v>533</v>
      </c>
      <c r="F80" s="175">
        <v>4100</v>
      </c>
      <c r="G80" s="175">
        <v>270</v>
      </c>
      <c r="H80" s="175">
        <v>0</v>
      </c>
      <c r="I80" s="175">
        <v>0</v>
      </c>
      <c r="J80" s="175">
        <v>0</v>
      </c>
      <c r="K80" s="175">
        <v>0</v>
      </c>
      <c r="L80" s="175">
        <v>0</v>
      </c>
      <c r="M80" s="176"/>
      <c r="N80" s="177">
        <v>5.0000000000000001E-3</v>
      </c>
      <c r="O80" s="177">
        <v>0.04</v>
      </c>
      <c r="P80" s="178"/>
      <c r="Q80" s="174" t="s">
        <v>354</v>
      </c>
      <c r="S80" s="47" t="s">
        <v>354</v>
      </c>
      <c r="T80" s="47" t="s">
        <v>763</v>
      </c>
      <c r="U80" s="47">
        <v>2013</v>
      </c>
      <c r="V80" s="179" t="s">
        <v>557</v>
      </c>
      <c r="W80" s="179" t="s">
        <v>558</v>
      </c>
      <c r="X80" s="179">
        <v>0</v>
      </c>
      <c r="Y80" s="46">
        <v>-393384</v>
      </c>
      <c r="Z80" s="46">
        <v>393384</v>
      </c>
      <c r="AB80" s="183" t="e">
        <v>#REF!</v>
      </c>
    </row>
    <row r="81" spans="1:28" s="47" customFormat="1" ht="11.25">
      <c r="A81" s="168" t="s">
        <v>405</v>
      </c>
      <c r="B81" s="169" t="s">
        <v>413</v>
      </c>
      <c r="C81" s="170" t="s">
        <v>383</v>
      </c>
      <c r="D81" s="175">
        <v>387664</v>
      </c>
      <c r="E81" s="175">
        <v>533</v>
      </c>
      <c r="F81" s="175">
        <v>4100</v>
      </c>
      <c r="G81" s="175">
        <v>288</v>
      </c>
      <c r="H81" s="175">
        <v>392585</v>
      </c>
      <c r="I81" s="175">
        <v>21553</v>
      </c>
      <c r="J81" s="175">
        <v>66262</v>
      </c>
      <c r="K81" s="175">
        <v>480400</v>
      </c>
      <c r="L81" s="175">
        <v>0</v>
      </c>
      <c r="M81" s="176"/>
      <c r="N81" s="177">
        <v>5.0000000000000001E-3</v>
      </c>
      <c r="O81" s="177">
        <v>0.04</v>
      </c>
      <c r="P81" s="178"/>
      <c r="Q81" s="174" t="s">
        <v>354</v>
      </c>
      <c r="S81" s="47" t="s">
        <v>354</v>
      </c>
      <c r="T81" s="47" t="s">
        <v>764</v>
      </c>
      <c r="U81" s="47">
        <v>2013</v>
      </c>
      <c r="V81" s="179" t="s">
        <v>413</v>
      </c>
      <c r="W81" s="179" t="s">
        <v>383</v>
      </c>
      <c r="X81" s="179">
        <v>480400</v>
      </c>
      <c r="Y81" s="46">
        <v>62634</v>
      </c>
      <c r="Z81" s="46">
        <v>417766</v>
      </c>
      <c r="AB81" s="183">
        <v>14646.359011546359</v>
      </c>
    </row>
    <row r="82" spans="1:28" s="47" customFormat="1" ht="11.25">
      <c r="A82" s="168" t="s">
        <v>406</v>
      </c>
      <c r="B82" s="169" t="s">
        <v>413</v>
      </c>
      <c r="C82" s="170" t="s">
        <v>401</v>
      </c>
      <c r="D82" s="175">
        <v>393662</v>
      </c>
      <c r="E82" s="175">
        <v>533</v>
      </c>
      <c r="F82" s="175">
        <v>4100</v>
      </c>
      <c r="G82" s="175">
        <v>288</v>
      </c>
      <c r="H82" s="175">
        <v>398583</v>
      </c>
      <c r="I82" s="175">
        <v>22452</v>
      </c>
      <c r="J82" s="175">
        <v>67365</v>
      </c>
      <c r="K82" s="175">
        <v>488400</v>
      </c>
      <c r="L82" s="175">
        <v>0</v>
      </c>
      <c r="M82" s="176"/>
      <c r="N82" s="177">
        <v>5.0000000000000001E-3</v>
      </c>
      <c r="O82" s="177">
        <v>0.04</v>
      </c>
      <c r="P82" s="178"/>
      <c r="Q82" s="174" t="s">
        <v>354</v>
      </c>
      <c r="S82" s="47" t="s">
        <v>354</v>
      </c>
      <c r="T82" s="47" t="s">
        <v>764</v>
      </c>
      <c r="U82" s="47">
        <v>2013</v>
      </c>
      <c r="V82" s="179" t="s">
        <v>413</v>
      </c>
      <c r="W82" s="179" t="s">
        <v>401</v>
      </c>
      <c r="X82" s="179">
        <v>488400</v>
      </c>
      <c r="Y82" s="46">
        <v>63485</v>
      </c>
      <c r="Z82" s="46">
        <v>424915</v>
      </c>
      <c r="AB82" s="183">
        <v>14901.453300206224</v>
      </c>
    </row>
    <row r="83" spans="1:28" s="47" customFormat="1" ht="11.25">
      <c r="A83" s="168" t="s">
        <v>407</v>
      </c>
      <c r="B83" s="169" t="s">
        <v>414</v>
      </c>
      <c r="C83" s="170" t="s">
        <v>353</v>
      </c>
      <c r="D83" s="175">
        <v>468151</v>
      </c>
      <c r="E83" s="175">
        <v>533</v>
      </c>
      <c r="F83" s="175">
        <v>4100</v>
      </c>
      <c r="G83" s="175">
        <v>288</v>
      </c>
      <c r="H83" s="175">
        <v>473072</v>
      </c>
      <c r="I83" s="175">
        <v>34687</v>
      </c>
      <c r="J83" s="175">
        <v>81241</v>
      </c>
      <c r="K83" s="175">
        <v>589000</v>
      </c>
      <c r="L83" s="175">
        <v>0</v>
      </c>
      <c r="M83" s="176"/>
      <c r="N83" s="177">
        <v>5.0000000000000001E-3</v>
      </c>
      <c r="O83" s="177">
        <v>0.04</v>
      </c>
      <c r="P83" s="178"/>
      <c r="Q83" s="174" t="s">
        <v>354</v>
      </c>
      <c r="S83" s="47" t="s">
        <v>354</v>
      </c>
      <c r="T83" s="47" t="s">
        <v>765</v>
      </c>
      <c r="U83" s="47">
        <v>2013</v>
      </c>
      <c r="V83" s="179" t="s">
        <v>414</v>
      </c>
      <c r="W83" s="179" t="s">
        <v>353</v>
      </c>
      <c r="X83" s="179">
        <v>589000</v>
      </c>
      <c r="Y83" s="46">
        <v>76567</v>
      </c>
      <c r="Z83" s="46">
        <v>512433</v>
      </c>
      <c r="AB83" s="183">
        <v>18326.32114478352</v>
      </c>
    </row>
    <row r="84" spans="1:28" s="47" customFormat="1" ht="11.25">
      <c r="A84" s="168" t="s">
        <v>486</v>
      </c>
      <c r="B84" s="169" t="s">
        <v>484</v>
      </c>
      <c r="C84" s="170" t="s">
        <v>63</v>
      </c>
      <c r="D84" s="175">
        <v>359611</v>
      </c>
      <c r="E84" s="175">
        <v>533</v>
      </c>
      <c r="F84" s="175">
        <v>4100</v>
      </c>
      <c r="G84" s="175">
        <v>288</v>
      </c>
      <c r="H84" s="175">
        <v>364532</v>
      </c>
      <c r="I84" s="175">
        <v>18227</v>
      </c>
      <c r="J84" s="175">
        <v>61241</v>
      </c>
      <c r="K84" s="175">
        <v>444000</v>
      </c>
      <c r="L84" s="175">
        <v>0</v>
      </c>
      <c r="M84" s="176"/>
      <c r="N84" s="177">
        <v>5.0000000000000001E-3</v>
      </c>
      <c r="O84" s="177">
        <v>0.04</v>
      </c>
      <c r="P84" s="178"/>
      <c r="Q84" s="174" t="s">
        <v>354</v>
      </c>
      <c r="S84" s="47" t="s">
        <v>354</v>
      </c>
      <c r="T84" s="47" t="s">
        <v>766</v>
      </c>
      <c r="U84" s="47">
        <v>2013</v>
      </c>
      <c r="V84" s="179" t="s">
        <v>484</v>
      </c>
      <c r="W84" s="179" t="s">
        <v>63</v>
      </c>
      <c r="X84" s="179">
        <v>444000</v>
      </c>
      <c r="Y84" s="46" t="e">
        <v>#VALUE!</v>
      </c>
      <c r="Z84" s="46" t="s">
        <v>643</v>
      </c>
      <c r="AB84" s="183" t="e">
        <v>#VALUE!</v>
      </c>
    </row>
    <row r="85" spans="1:28" s="47" customFormat="1" ht="11.25">
      <c r="A85" s="168" t="s">
        <v>487</v>
      </c>
      <c r="B85" s="169" t="s">
        <v>484</v>
      </c>
      <c r="C85" s="170" t="s">
        <v>353</v>
      </c>
      <c r="D85" s="175">
        <v>357148</v>
      </c>
      <c r="E85" s="175">
        <v>533</v>
      </c>
      <c r="F85" s="175">
        <v>4100</v>
      </c>
      <c r="G85" s="175">
        <v>288</v>
      </c>
      <c r="H85" s="175">
        <v>362069</v>
      </c>
      <c r="I85" s="175">
        <v>18103</v>
      </c>
      <c r="J85" s="175">
        <v>60828</v>
      </c>
      <c r="K85" s="175">
        <v>441000</v>
      </c>
      <c r="L85" s="175">
        <v>0</v>
      </c>
      <c r="M85" s="176"/>
      <c r="N85" s="177">
        <v>5.0000000000000001E-3</v>
      </c>
      <c r="O85" s="177">
        <v>0.04</v>
      </c>
      <c r="P85" s="178"/>
      <c r="Q85" s="174" t="s">
        <v>354</v>
      </c>
      <c r="S85" s="47" t="s">
        <v>354</v>
      </c>
      <c r="T85" s="47" t="s">
        <v>767</v>
      </c>
      <c r="U85" s="47">
        <v>2013</v>
      </c>
      <c r="V85" s="179" t="s">
        <v>484</v>
      </c>
      <c r="W85" s="179" t="s">
        <v>353</v>
      </c>
      <c r="X85" s="179">
        <v>441000</v>
      </c>
      <c r="Y85" s="46" t="e">
        <v>#VALUE!</v>
      </c>
      <c r="Z85" s="46" t="s">
        <v>643</v>
      </c>
      <c r="AB85" s="183" t="e">
        <v>#VALUE!</v>
      </c>
    </row>
    <row r="86" spans="1:28" s="47" customFormat="1" ht="11.25">
      <c r="A86" s="168" t="s">
        <v>721</v>
      </c>
      <c r="B86" s="169" t="s">
        <v>484</v>
      </c>
      <c r="C86" s="170" t="s">
        <v>358</v>
      </c>
      <c r="D86" s="175">
        <v>0</v>
      </c>
      <c r="E86" s="175">
        <v>533</v>
      </c>
      <c r="F86" s="175">
        <v>4100</v>
      </c>
      <c r="G86" s="175">
        <v>270</v>
      </c>
      <c r="H86" s="175">
        <v>0</v>
      </c>
      <c r="I86" s="175">
        <v>0</v>
      </c>
      <c r="J86" s="175">
        <v>0</v>
      </c>
      <c r="K86" s="175">
        <v>443000</v>
      </c>
      <c r="L86" s="175">
        <v>0</v>
      </c>
      <c r="M86" s="176"/>
      <c r="N86" s="177">
        <v>5.0000000000000001E-3</v>
      </c>
      <c r="O86" s="177">
        <v>0.04</v>
      </c>
      <c r="P86" s="178"/>
      <c r="Q86" s="174" t="s">
        <v>354</v>
      </c>
      <c r="S86" s="47" t="s">
        <v>354</v>
      </c>
      <c r="T86" s="47" t="s">
        <v>767</v>
      </c>
      <c r="U86" s="47">
        <v>2013</v>
      </c>
      <c r="V86" s="179" t="s">
        <v>484</v>
      </c>
      <c r="W86" s="179" t="s">
        <v>358</v>
      </c>
      <c r="X86" s="179">
        <v>443000</v>
      </c>
      <c r="Y86" s="46" t="e">
        <v>#VALUE!</v>
      </c>
      <c r="Z86" s="46" t="s">
        <v>643</v>
      </c>
      <c r="AB86" s="183" t="e">
        <v>#VALUE!</v>
      </c>
    </row>
    <row r="87" spans="1:28" s="47" customFormat="1" ht="11.25">
      <c r="A87" s="45"/>
      <c r="B87" s="44"/>
      <c r="D87" s="49"/>
      <c r="L87" s="46"/>
      <c r="M87" s="45"/>
      <c r="N87" s="50"/>
      <c r="O87" s="50"/>
    </row>
    <row r="88" spans="1:28" s="47" customFormat="1" ht="11.25">
      <c r="A88" s="45"/>
      <c r="B88" s="44"/>
      <c r="D88" s="49"/>
      <c r="L88" s="46"/>
      <c r="M88" s="45"/>
      <c r="N88" s="50"/>
      <c r="O88" s="50"/>
    </row>
    <row r="89" spans="1:28" s="47" customFormat="1" ht="11.25">
      <c r="A89" s="45"/>
      <c r="B89" s="44"/>
      <c r="D89" s="49"/>
      <c r="L89" s="46"/>
      <c r="M89" s="45"/>
      <c r="N89" s="50"/>
      <c r="O89" s="50"/>
    </row>
    <row r="90" spans="1:28" s="47" customFormat="1" ht="11.25">
      <c r="A90" s="45"/>
      <c r="B90" s="44"/>
      <c r="D90" s="49"/>
      <c r="L90" s="46"/>
      <c r="M90" s="45"/>
      <c r="N90" s="50"/>
      <c r="O90" s="50"/>
    </row>
    <row r="91" spans="1:28" s="47" customFormat="1" ht="11.25">
      <c r="A91" s="45"/>
      <c r="B91" s="44"/>
      <c r="D91" s="49"/>
      <c r="L91" s="46"/>
      <c r="M91" s="45"/>
      <c r="N91" s="50"/>
      <c r="O91" s="50"/>
    </row>
    <row r="92" spans="1:28" s="47" customFormat="1" ht="11.25">
      <c r="A92" s="45"/>
      <c r="B92" s="44"/>
      <c r="D92" s="49"/>
      <c r="L92" s="46"/>
      <c r="M92" s="45"/>
      <c r="N92" s="50"/>
      <c r="O92" s="50"/>
    </row>
    <row r="93" spans="1:28" s="47" customFormat="1" ht="11.25">
      <c r="A93" s="45"/>
      <c r="B93" s="44"/>
      <c r="D93" s="49"/>
      <c r="L93" s="46"/>
      <c r="M93" s="45"/>
      <c r="N93" s="50"/>
      <c r="O93" s="50"/>
    </row>
    <row r="94" spans="1:28" s="47" customFormat="1" ht="11.25">
      <c r="A94" s="45"/>
      <c r="B94" s="44"/>
      <c r="D94" s="49"/>
      <c r="L94" s="46"/>
      <c r="M94" s="45"/>
      <c r="N94" s="50"/>
      <c r="O94" s="50"/>
    </row>
    <row r="95" spans="1:28" s="47" customFormat="1" ht="11.25">
      <c r="A95" s="45"/>
      <c r="B95" s="44"/>
      <c r="D95" s="49"/>
      <c r="L95" s="46"/>
      <c r="M95" s="45"/>
      <c r="N95" s="50"/>
      <c r="O95" s="50"/>
    </row>
    <row r="96" spans="1:28" s="47" customFormat="1" ht="11.25">
      <c r="A96" s="45"/>
      <c r="B96" s="44"/>
      <c r="D96" s="49"/>
      <c r="L96" s="46"/>
      <c r="M96" s="45"/>
      <c r="N96" s="50"/>
      <c r="O96" s="50"/>
    </row>
    <row r="97" spans="1:15" s="47" customFormat="1" ht="11.25">
      <c r="A97" s="45"/>
      <c r="B97" s="44"/>
      <c r="D97" s="49"/>
      <c r="L97" s="46"/>
      <c r="M97" s="45"/>
      <c r="N97" s="50"/>
      <c r="O97" s="50"/>
    </row>
    <row r="98" spans="1:15" s="47" customFormat="1" ht="11.25">
      <c r="A98" s="45"/>
      <c r="B98" s="44"/>
      <c r="D98" s="49"/>
      <c r="L98" s="46"/>
      <c r="M98" s="45"/>
      <c r="N98" s="50"/>
      <c r="O98" s="50"/>
    </row>
    <row r="99" spans="1:15" s="47" customFormat="1" ht="11.25">
      <c r="A99" s="45"/>
      <c r="B99" s="44"/>
      <c r="D99" s="49"/>
      <c r="L99" s="46"/>
      <c r="M99" s="45"/>
      <c r="N99" s="50"/>
      <c r="O99" s="50"/>
    </row>
    <row r="100" spans="1:15" s="47" customFormat="1" ht="11.25">
      <c r="A100" s="45"/>
      <c r="B100" s="44"/>
      <c r="D100" s="49"/>
      <c r="L100" s="46"/>
      <c r="M100" s="45"/>
      <c r="N100" s="50"/>
      <c r="O100" s="50"/>
    </row>
    <row r="101" spans="1:15" s="47" customFormat="1" ht="11.25">
      <c r="A101" s="45"/>
      <c r="B101" s="44"/>
      <c r="D101" s="49"/>
      <c r="L101" s="46"/>
      <c r="M101" s="45"/>
      <c r="N101" s="50"/>
      <c r="O101" s="50"/>
    </row>
    <row r="102" spans="1:15" s="47" customFormat="1" ht="11.25">
      <c r="A102" s="45"/>
      <c r="B102" s="44"/>
      <c r="D102" s="49"/>
      <c r="L102" s="46"/>
      <c r="M102" s="45"/>
      <c r="N102" s="50"/>
      <c r="O102" s="50"/>
    </row>
    <row r="103" spans="1:15" s="47" customFormat="1" ht="11.25">
      <c r="A103" s="45"/>
      <c r="B103" s="44"/>
      <c r="D103" s="49"/>
      <c r="L103" s="46"/>
      <c r="M103" s="45"/>
      <c r="N103" s="50"/>
      <c r="O103" s="50"/>
    </row>
    <row r="104" spans="1:15" s="47" customFormat="1" ht="11.25">
      <c r="A104" s="45"/>
      <c r="B104" s="44"/>
      <c r="D104" s="49"/>
      <c r="L104" s="46"/>
      <c r="M104" s="45"/>
      <c r="N104" s="50"/>
      <c r="O104" s="50"/>
    </row>
    <row r="105" spans="1:15" s="47" customFormat="1" ht="11.25">
      <c r="A105" s="45"/>
      <c r="B105" s="44"/>
      <c r="D105" s="49"/>
      <c r="L105" s="46"/>
      <c r="M105" s="45"/>
      <c r="N105" s="50"/>
      <c r="O105" s="50"/>
    </row>
    <row r="106" spans="1:15" s="47" customFormat="1" ht="11.25">
      <c r="A106" s="45"/>
      <c r="B106" s="44"/>
      <c r="D106" s="49"/>
      <c r="L106" s="46"/>
      <c r="M106" s="45"/>
      <c r="N106" s="50"/>
      <c r="O106" s="50"/>
    </row>
    <row r="107" spans="1:15" s="47" customFormat="1" ht="11.25">
      <c r="A107" s="45"/>
      <c r="B107" s="44"/>
      <c r="D107" s="49"/>
      <c r="L107" s="46"/>
      <c r="M107" s="45"/>
      <c r="N107" s="50"/>
      <c r="O107" s="50"/>
    </row>
    <row r="108" spans="1:15" s="47" customFormat="1" ht="11.25">
      <c r="A108" s="45"/>
      <c r="B108" s="44"/>
      <c r="D108" s="49"/>
      <c r="L108" s="46"/>
      <c r="M108" s="45"/>
      <c r="N108" s="50"/>
      <c r="O108" s="50"/>
    </row>
    <row r="109" spans="1:15" s="47" customFormat="1" ht="11.25">
      <c r="A109" s="45"/>
      <c r="B109" s="44"/>
      <c r="D109" s="49"/>
      <c r="L109" s="46"/>
      <c r="M109" s="45"/>
      <c r="N109" s="50"/>
      <c r="O109" s="50"/>
    </row>
    <row r="110" spans="1:15" s="47" customFormat="1" ht="11.25">
      <c r="A110" s="45"/>
      <c r="B110" s="44"/>
      <c r="D110" s="49"/>
      <c r="L110" s="46"/>
      <c r="M110" s="45"/>
      <c r="N110" s="50"/>
      <c r="O110" s="50"/>
    </row>
    <row r="111" spans="1:15" s="47" customFormat="1" ht="11.25">
      <c r="A111" s="45"/>
      <c r="B111" s="44"/>
      <c r="D111" s="49"/>
      <c r="L111" s="46"/>
      <c r="M111" s="45"/>
      <c r="N111" s="50"/>
      <c r="O111" s="50"/>
    </row>
    <row r="112" spans="1:15" s="47" customFormat="1" ht="11.25">
      <c r="A112" s="45"/>
      <c r="B112" s="44"/>
      <c r="D112" s="49"/>
      <c r="L112" s="46"/>
      <c r="M112" s="45"/>
      <c r="N112" s="50"/>
      <c r="O112" s="50"/>
    </row>
    <row r="113" spans="1:15" s="47" customFormat="1" ht="11.25">
      <c r="A113" s="45"/>
      <c r="B113" s="44"/>
      <c r="D113" s="49"/>
      <c r="L113" s="46"/>
      <c r="M113" s="45"/>
      <c r="N113" s="50"/>
      <c r="O113" s="50"/>
    </row>
    <row r="114" spans="1:15" s="47" customFormat="1" ht="11.25">
      <c r="A114" s="45"/>
      <c r="B114" s="44"/>
      <c r="D114" s="49"/>
      <c r="L114" s="46"/>
      <c r="M114" s="45"/>
      <c r="N114" s="50"/>
      <c r="O114" s="50"/>
    </row>
    <row r="115" spans="1:15" s="47" customFormat="1" ht="11.25">
      <c r="A115" s="45"/>
      <c r="B115" s="44"/>
      <c r="D115" s="49"/>
      <c r="L115" s="46"/>
      <c r="M115" s="45"/>
      <c r="N115" s="50"/>
      <c r="O115" s="50"/>
    </row>
    <row r="116" spans="1:15" s="47" customFormat="1" ht="11.25">
      <c r="A116" s="45"/>
      <c r="B116" s="44"/>
      <c r="D116" s="49"/>
      <c r="L116" s="46"/>
      <c r="M116" s="45"/>
      <c r="N116" s="50"/>
      <c r="O116" s="50"/>
    </row>
    <row r="117" spans="1:15" s="47" customFormat="1" ht="11.25">
      <c r="A117" s="45"/>
      <c r="B117" s="44"/>
      <c r="D117" s="49"/>
      <c r="L117" s="46"/>
      <c r="M117" s="45"/>
      <c r="N117" s="50"/>
      <c r="O117" s="50"/>
    </row>
    <row r="118" spans="1:15" s="47" customFormat="1" ht="11.25">
      <c r="A118" s="45"/>
      <c r="B118" s="44"/>
      <c r="D118" s="49"/>
      <c r="L118" s="46"/>
      <c r="M118" s="45"/>
      <c r="N118" s="50"/>
      <c r="O118" s="50"/>
    </row>
    <row r="119" spans="1:15" s="47" customFormat="1" ht="11.25">
      <c r="A119" s="45"/>
      <c r="B119" s="44"/>
      <c r="D119" s="49"/>
      <c r="L119" s="46"/>
      <c r="M119" s="45"/>
      <c r="N119" s="50"/>
      <c r="O119" s="50"/>
    </row>
    <row r="120" spans="1:15" s="47" customFormat="1" ht="11.25">
      <c r="A120" s="45"/>
      <c r="B120" s="44"/>
      <c r="D120" s="49"/>
      <c r="L120" s="46"/>
      <c r="M120" s="45"/>
      <c r="N120" s="50"/>
      <c r="O120" s="50"/>
    </row>
    <row r="121" spans="1:15" s="47" customFormat="1" ht="11.25">
      <c r="A121" s="45"/>
      <c r="B121" s="44"/>
      <c r="D121" s="49"/>
      <c r="L121" s="46"/>
      <c r="M121" s="45"/>
      <c r="N121" s="50"/>
      <c r="O121" s="50"/>
    </row>
    <row r="122" spans="1:15" s="47" customFormat="1" ht="11.25">
      <c r="A122" s="45"/>
      <c r="B122" s="44"/>
      <c r="D122" s="49"/>
      <c r="L122" s="46"/>
      <c r="M122" s="45"/>
      <c r="N122" s="50"/>
      <c r="O122" s="50"/>
    </row>
    <row r="123" spans="1:15" s="47" customFormat="1" ht="11.25">
      <c r="A123" s="45"/>
      <c r="B123" s="44"/>
      <c r="D123" s="49"/>
      <c r="L123" s="46"/>
      <c r="M123" s="45"/>
      <c r="N123" s="50"/>
      <c r="O123" s="50"/>
    </row>
    <row r="124" spans="1:15" s="47" customFormat="1" ht="11.25">
      <c r="A124" s="45"/>
      <c r="B124" s="44"/>
      <c r="D124" s="49"/>
      <c r="L124" s="46"/>
      <c r="M124" s="45"/>
      <c r="N124" s="50"/>
      <c r="O124" s="50"/>
    </row>
    <row r="125" spans="1:15" s="47" customFormat="1" ht="11.25">
      <c r="A125" s="45"/>
      <c r="B125" s="44"/>
      <c r="D125" s="49"/>
      <c r="L125" s="46"/>
      <c r="M125" s="45"/>
      <c r="N125" s="50"/>
      <c r="O125" s="50"/>
    </row>
    <row r="126" spans="1:15" s="47" customFormat="1" ht="11.25">
      <c r="A126" s="45"/>
      <c r="B126" s="44"/>
      <c r="D126" s="49"/>
      <c r="L126" s="46"/>
      <c r="M126" s="45"/>
      <c r="N126" s="50"/>
      <c r="O126" s="50"/>
    </row>
    <row r="127" spans="1:15" s="47" customFormat="1" ht="11.25">
      <c r="A127" s="45"/>
      <c r="B127" s="44"/>
      <c r="D127" s="49"/>
      <c r="L127" s="46"/>
      <c r="M127" s="45"/>
      <c r="N127" s="50"/>
      <c r="O127" s="50"/>
    </row>
    <row r="128" spans="1:15" s="47" customFormat="1" ht="11.25">
      <c r="A128" s="45"/>
      <c r="B128" s="44"/>
      <c r="D128" s="49"/>
      <c r="L128" s="46"/>
      <c r="M128" s="45"/>
      <c r="N128" s="50"/>
      <c r="O128" s="50"/>
    </row>
    <row r="129" spans="1:17" s="47" customFormat="1" ht="11.25">
      <c r="A129" s="45"/>
      <c r="B129" s="44"/>
      <c r="D129" s="49"/>
      <c r="L129" s="46"/>
      <c r="M129" s="45"/>
      <c r="N129" s="50"/>
      <c r="O129" s="50"/>
    </row>
    <row r="130" spans="1:17" s="47" customFormat="1" ht="11.25">
      <c r="A130" s="45"/>
      <c r="B130" s="44"/>
      <c r="D130" s="49"/>
      <c r="L130" s="46"/>
      <c r="M130" s="45"/>
      <c r="N130" s="50"/>
      <c r="O130" s="50"/>
    </row>
    <row r="131" spans="1:17" s="47" customFormat="1" ht="11.25">
      <c r="A131" s="45"/>
      <c r="B131" s="44"/>
      <c r="D131" s="49"/>
      <c r="L131" s="46"/>
      <c r="M131" s="45"/>
      <c r="N131" s="50"/>
      <c r="O131" s="50"/>
    </row>
    <row r="132" spans="1:17" s="47" customFormat="1" ht="11.25">
      <c r="A132" s="45"/>
      <c r="B132" s="44"/>
      <c r="D132" s="49"/>
      <c r="L132" s="46"/>
      <c r="M132" s="45"/>
      <c r="N132" s="50"/>
      <c r="O132" s="50"/>
    </row>
    <row r="133" spans="1:17" s="47" customFormat="1" ht="11.25">
      <c r="A133" s="45"/>
      <c r="B133" s="44"/>
      <c r="D133" s="49"/>
      <c r="L133" s="46"/>
      <c r="M133" s="45"/>
      <c r="N133" s="50"/>
      <c r="O133" s="50"/>
    </row>
    <row r="134" spans="1:17" s="47" customFormat="1" ht="11.25">
      <c r="A134" s="45"/>
      <c r="B134" s="44"/>
      <c r="D134" s="49"/>
      <c r="L134" s="46"/>
      <c r="M134" s="45"/>
      <c r="N134" s="50"/>
      <c r="O134" s="50"/>
    </row>
    <row r="135" spans="1:17" s="139" customFormat="1" ht="15.75">
      <c r="A135" s="45"/>
      <c r="B135" s="50"/>
      <c r="C135" s="50"/>
      <c r="D135" s="47"/>
      <c r="E135" s="45"/>
      <c r="F135" s="46"/>
      <c r="G135" s="47"/>
      <c r="H135" s="47"/>
      <c r="I135" s="47"/>
      <c r="J135" s="47"/>
      <c r="N135" s="141"/>
      <c r="O135" s="142"/>
      <c r="P135" s="53"/>
      <c r="Q135" s="53"/>
    </row>
    <row r="136" spans="1:17" s="46" customFormat="1" ht="11.25" hidden="1">
      <c r="A136" s="50"/>
      <c r="B136" s="47"/>
      <c r="C136" s="45"/>
      <c r="D136" s="50"/>
      <c r="E136" s="47"/>
      <c r="F136" s="47"/>
      <c r="G136" s="47"/>
      <c r="H136" s="47"/>
      <c r="I136" s="47"/>
      <c r="J136" s="47"/>
      <c r="K136" s="47"/>
      <c r="M136" s="45"/>
      <c r="N136" s="50"/>
      <c r="O136" s="50"/>
      <c r="P136" s="53"/>
      <c r="Q136" s="53"/>
    </row>
    <row r="137" spans="1:17" s="50" customFormat="1" ht="11.25" hidden="1">
      <c r="A137" s="45"/>
      <c r="B137" s="47"/>
      <c r="C137" s="47"/>
      <c r="D137" s="49"/>
      <c r="E137" s="47"/>
      <c r="F137" s="47"/>
      <c r="G137" s="47"/>
      <c r="H137" s="47"/>
      <c r="I137" s="47"/>
      <c r="J137" s="47"/>
      <c r="K137" s="47"/>
      <c r="L137" s="46"/>
      <c r="M137" s="45"/>
      <c r="P137" s="53"/>
      <c r="Q137" s="53"/>
    </row>
  </sheetData>
  <mergeCells count="3">
    <mergeCell ref="A2:L2"/>
    <mergeCell ref="A3:L3"/>
    <mergeCell ref="A1:L1"/>
  </mergeCells>
  <phoneticPr fontId="19" type="noConversion"/>
  <conditionalFormatting sqref="AB53:AB54 AB57 AB60">
    <cfRule type="cellIs" dxfId="112" priority="221" stopIfTrue="1" operator="lessThan">
      <formula>0</formula>
    </cfRule>
  </conditionalFormatting>
  <conditionalFormatting sqref="AB15:AB17 AB20:AB22">
    <cfRule type="cellIs" dxfId="111" priority="138" stopIfTrue="1" operator="lessThan">
      <formula>0</formula>
    </cfRule>
  </conditionalFormatting>
  <conditionalFormatting sqref="AB18:AB19">
    <cfRule type="cellIs" dxfId="110" priority="137" stopIfTrue="1" operator="lessThan">
      <formula>0</formula>
    </cfRule>
  </conditionalFormatting>
  <conditionalFormatting sqref="AB15:AB22">
    <cfRule type="cellIs" dxfId="109" priority="136" stopIfTrue="1" operator="lessThan">
      <formula>0</formula>
    </cfRule>
  </conditionalFormatting>
  <conditionalFormatting sqref="AB67">
    <cfRule type="cellIs" dxfId="108" priority="135" stopIfTrue="1" operator="lessThan">
      <formula>0</formula>
    </cfRule>
  </conditionalFormatting>
  <conditionalFormatting sqref="AB67">
    <cfRule type="cellIs" dxfId="107" priority="134" stopIfTrue="1" operator="lessThan">
      <formula>0</formula>
    </cfRule>
  </conditionalFormatting>
  <conditionalFormatting sqref="AB66">
    <cfRule type="cellIs" dxfId="106" priority="133" stopIfTrue="1" operator="lessThan">
      <formula>0</formula>
    </cfRule>
  </conditionalFormatting>
  <conditionalFormatting sqref="AB66">
    <cfRule type="cellIs" dxfId="105" priority="132" stopIfTrue="1" operator="lessThan">
      <formula>0</formula>
    </cfRule>
  </conditionalFormatting>
  <conditionalFormatting sqref="AB65">
    <cfRule type="cellIs" dxfId="104" priority="131" stopIfTrue="1" operator="lessThan">
      <formula>0</formula>
    </cfRule>
  </conditionalFormatting>
  <conditionalFormatting sqref="AB65">
    <cfRule type="cellIs" dxfId="103" priority="130" stopIfTrue="1" operator="lessThan">
      <formula>0</formula>
    </cfRule>
  </conditionalFormatting>
  <conditionalFormatting sqref="AB77">
    <cfRule type="cellIs" dxfId="102" priority="129" stopIfTrue="1" operator="lessThan">
      <formula>0</formula>
    </cfRule>
  </conditionalFormatting>
  <conditionalFormatting sqref="AB77">
    <cfRule type="cellIs" dxfId="101" priority="128" stopIfTrue="1" operator="lessThan">
      <formula>0</formula>
    </cfRule>
  </conditionalFormatting>
  <conditionalFormatting sqref="AB27">
    <cfRule type="cellIs" dxfId="100" priority="121" stopIfTrue="1" operator="lessThan">
      <formula>0</formula>
    </cfRule>
  </conditionalFormatting>
  <conditionalFormatting sqref="AB27">
    <cfRule type="cellIs" dxfId="99" priority="120" stopIfTrue="1" operator="lessThan">
      <formula>0</formula>
    </cfRule>
  </conditionalFormatting>
  <conditionalFormatting sqref="AB25">
    <cfRule type="cellIs" dxfId="98" priority="119" stopIfTrue="1" operator="lessThan">
      <formula>0</formula>
    </cfRule>
  </conditionalFormatting>
  <conditionalFormatting sqref="AB25">
    <cfRule type="cellIs" dxfId="97" priority="118" stopIfTrue="1" operator="lessThan">
      <formula>0</formula>
    </cfRule>
  </conditionalFormatting>
  <conditionalFormatting sqref="AB23">
    <cfRule type="cellIs" dxfId="96" priority="117" stopIfTrue="1" operator="lessThan">
      <formula>0</formula>
    </cfRule>
  </conditionalFormatting>
  <conditionalFormatting sqref="AB23">
    <cfRule type="cellIs" dxfId="95" priority="116" stopIfTrue="1" operator="lessThan">
      <formula>0</formula>
    </cfRule>
  </conditionalFormatting>
  <conditionalFormatting sqref="AB24">
    <cfRule type="cellIs" dxfId="94" priority="115" stopIfTrue="1" operator="lessThan">
      <formula>0</formula>
    </cfRule>
  </conditionalFormatting>
  <conditionalFormatting sqref="AB24">
    <cfRule type="cellIs" dxfId="93" priority="114" stopIfTrue="1" operator="lessThan">
      <formula>0</formula>
    </cfRule>
  </conditionalFormatting>
  <conditionalFormatting sqref="AB76">
    <cfRule type="cellIs" dxfId="92" priority="113" stopIfTrue="1" operator="lessThan">
      <formula>0</formula>
    </cfRule>
  </conditionalFormatting>
  <conditionalFormatting sqref="AB76">
    <cfRule type="cellIs" dxfId="91" priority="112" stopIfTrue="1" operator="lessThan">
      <formula>0</formula>
    </cfRule>
  </conditionalFormatting>
  <conditionalFormatting sqref="AB72">
    <cfRule type="cellIs" dxfId="90" priority="111" stopIfTrue="1" operator="lessThan">
      <formula>0</formula>
    </cfRule>
  </conditionalFormatting>
  <conditionalFormatting sqref="AB72">
    <cfRule type="cellIs" dxfId="89" priority="110" stopIfTrue="1" operator="lessThan">
      <formula>0</formula>
    </cfRule>
  </conditionalFormatting>
  <conditionalFormatting sqref="AB68">
    <cfRule type="cellIs" dxfId="88" priority="109" stopIfTrue="1" operator="lessThan">
      <formula>0</formula>
    </cfRule>
  </conditionalFormatting>
  <conditionalFormatting sqref="AB68">
    <cfRule type="cellIs" dxfId="87" priority="108" stopIfTrue="1" operator="lessThan">
      <formula>0</formula>
    </cfRule>
  </conditionalFormatting>
  <conditionalFormatting sqref="AB71">
    <cfRule type="cellIs" dxfId="86" priority="107" stopIfTrue="1" operator="lessThan">
      <formula>0</formula>
    </cfRule>
  </conditionalFormatting>
  <conditionalFormatting sqref="AB71">
    <cfRule type="cellIs" dxfId="85" priority="106" stopIfTrue="1" operator="lessThan">
      <formula>0</formula>
    </cfRule>
  </conditionalFormatting>
  <conditionalFormatting sqref="AB70">
    <cfRule type="cellIs" dxfId="84" priority="105" stopIfTrue="1" operator="lessThan">
      <formula>0</formula>
    </cfRule>
  </conditionalFormatting>
  <conditionalFormatting sqref="AB70">
    <cfRule type="cellIs" dxfId="83" priority="104" stopIfTrue="1" operator="lessThan">
      <formula>0</formula>
    </cfRule>
  </conditionalFormatting>
  <conditionalFormatting sqref="AB69">
    <cfRule type="cellIs" dxfId="82" priority="103" stopIfTrue="1" operator="lessThan">
      <formula>0</formula>
    </cfRule>
  </conditionalFormatting>
  <conditionalFormatting sqref="AB69">
    <cfRule type="cellIs" dxfId="81" priority="102" stopIfTrue="1" operator="lessThan">
      <formula>0</formula>
    </cfRule>
  </conditionalFormatting>
  <conditionalFormatting sqref="AB75">
    <cfRule type="cellIs" dxfId="80" priority="101" stopIfTrue="1" operator="lessThan">
      <formula>0</formula>
    </cfRule>
  </conditionalFormatting>
  <conditionalFormatting sqref="AB75">
    <cfRule type="cellIs" dxfId="79" priority="100" stopIfTrue="1" operator="lessThan">
      <formula>0</formula>
    </cfRule>
  </conditionalFormatting>
  <conditionalFormatting sqref="AB74">
    <cfRule type="cellIs" dxfId="78" priority="99" stopIfTrue="1" operator="lessThan">
      <formula>0</formula>
    </cfRule>
  </conditionalFormatting>
  <conditionalFormatting sqref="AB74">
    <cfRule type="cellIs" dxfId="77" priority="98" stopIfTrue="1" operator="lessThan">
      <formula>0</formula>
    </cfRule>
  </conditionalFormatting>
  <conditionalFormatting sqref="AB7">
    <cfRule type="cellIs" dxfId="76" priority="96" stopIfTrue="1" operator="lessThan">
      <formula>0</formula>
    </cfRule>
  </conditionalFormatting>
  <conditionalFormatting sqref="AB7">
    <cfRule type="cellIs" dxfId="75" priority="95" stopIfTrue="1" operator="lessThan">
      <formula>0</formula>
    </cfRule>
  </conditionalFormatting>
  <conditionalFormatting sqref="AB6">
    <cfRule type="cellIs" dxfId="74" priority="94" stopIfTrue="1" operator="lessThan">
      <formula>0</formula>
    </cfRule>
  </conditionalFormatting>
  <conditionalFormatting sqref="AB6">
    <cfRule type="cellIs" dxfId="73" priority="93" stopIfTrue="1" operator="lessThan">
      <formula>0</formula>
    </cfRule>
  </conditionalFormatting>
  <conditionalFormatting sqref="AB8:AB10">
    <cfRule type="cellIs" dxfId="72" priority="92" stopIfTrue="1" operator="lessThan">
      <formula>0</formula>
    </cfRule>
  </conditionalFormatting>
  <conditionalFormatting sqref="AB8:AB10">
    <cfRule type="cellIs" dxfId="71" priority="91" stopIfTrue="1" operator="lessThan">
      <formula>0</formula>
    </cfRule>
  </conditionalFormatting>
  <conditionalFormatting sqref="AB52">
    <cfRule type="cellIs" dxfId="70" priority="90" stopIfTrue="1" operator="lessThan">
      <formula>0</formula>
    </cfRule>
  </conditionalFormatting>
  <conditionalFormatting sqref="AB73">
    <cfRule type="cellIs" dxfId="69" priority="89" stopIfTrue="1" operator="lessThan">
      <formula>0</formula>
    </cfRule>
  </conditionalFormatting>
  <conditionalFormatting sqref="AB73">
    <cfRule type="cellIs" dxfId="68" priority="88" stopIfTrue="1" operator="lessThan">
      <formula>0</formula>
    </cfRule>
  </conditionalFormatting>
  <conditionalFormatting sqref="AB13">
    <cfRule type="cellIs" dxfId="67" priority="87" stopIfTrue="1" operator="lessThan">
      <formula>0</formula>
    </cfRule>
  </conditionalFormatting>
  <conditionalFormatting sqref="AB13">
    <cfRule type="cellIs" dxfId="66" priority="86" stopIfTrue="1" operator="lessThan">
      <formula>0</formula>
    </cfRule>
  </conditionalFormatting>
  <conditionalFormatting sqref="AB14">
    <cfRule type="cellIs" dxfId="65" priority="85" stopIfTrue="1" operator="lessThan">
      <formula>0</formula>
    </cfRule>
  </conditionalFormatting>
  <conditionalFormatting sqref="AB14">
    <cfRule type="cellIs" dxfId="64" priority="84" stopIfTrue="1" operator="lessThan">
      <formula>0</formula>
    </cfRule>
  </conditionalFormatting>
  <conditionalFormatting sqref="AB40">
    <cfRule type="cellIs" dxfId="63" priority="83" stopIfTrue="1" operator="lessThan">
      <formula>0</formula>
    </cfRule>
  </conditionalFormatting>
  <conditionalFormatting sqref="AB40">
    <cfRule type="cellIs" dxfId="62" priority="82" stopIfTrue="1" operator="lessThan">
      <formula>0</formula>
    </cfRule>
  </conditionalFormatting>
  <conditionalFormatting sqref="AB39">
    <cfRule type="cellIs" dxfId="61" priority="81" stopIfTrue="1" operator="lessThan">
      <formula>0</formula>
    </cfRule>
  </conditionalFormatting>
  <conditionalFormatting sqref="AB39">
    <cfRule type="cellIs" dxfId="60" priority="80" stopIfTrue="1" operator="lessThan">
      <formula>0</formula>
    </cfRule>
  </conditionalFormatting>
  <conditionalFormatting sqref="AB37">
    <cfRule type="cellIs" dxfId="59" priority="79" stopIfTrue="1" operator="lessThan">
      <formula>0</formula>
    </cfRule>
  </conditionalFormatting>
  <conditionalFormatting sqref="AB37">
    <cfRule type="cellIs" dxfId="58" priority="78" stopIfTrue="1" operator="lessThan">
      <formula>0</formula>
    </cfRule>
  </conditionalFormatting>
  <conditionalFormatting sqref="AB38">
    <cfRule type="cellIs" dxfId="57" priority="77" stopIfTrue="1" operator="lessThan">
      <formula>0</formula>
    </cfRule>
  </conditionalFormatting>
  <conditionalFormatting sqref="AB38">
    <cfRule type="cellIs" dxfId="56" priority="76" stopIfTrue="1" operator="lessThan">
      <formula>0</formula>
    </cfRule>
  </conditionalFormatting>
  <conditionalFormatting sqref="AB64">
    <cfRule type="cellIs" dxfId="55" priority="75" stopIfTrue="1" operator="lessThan">
      <formula>0</formula>
    </cfRule>
  </conditionalFormatting>
  <conditionalFormatting sqref="AB64">
    <cfRule type="cellIs" dxfId="54" priority="74" stopIfTrue="1" operator="lessThan">
      <formula>0</formula>
    </cfRule>
  </conditionalFormatting>
  <conditionalFormatting sqref="AB63">
    <cfRule type="cellIs" dxfId="53" priority="73" stopIfTrue="1" operator="lessThan">
      <formula>0</formula>
    </cfRule>
  </conditionalFormatting>
  <conditionalFormatting sqref="AB63">
    <cfRule type="cellIs" dxfId="52" priority="72" stopIfTrue="1" operator="lessThan">
      <formula>0</formula>
    </cfRule>
  </conditionalFormatting>
  <conditionalFormatting sqref="AB62">
    <cfRule type="cellIs" dxfId="51" priority="71" stopIfTrue="1" operator="lessThan">
      <formula>0</formula>
    </cfRule>
  </conditionalFormatting>
  <conditionalFormatting sqref="AB62">
    <cfRule type="cellIs" dxfId="50" priority="70" stopIfTrue="1" operator="lessThan">
      <formula>0</formula>
    </cfRule>
  </conditionalFormatting>
  <conditionalFormatting sqref="AB61">
    <cfRule type="cellIs" dxfId="49" priority="69" stopIfTrue="1" operator="lessThan">
      <formula>0</formula>
    </cfRule>
  </conditionalFormatting>
  <conditionalFormatting sqref="AB61">
    <cfRule type="cellIs" dxfId="48" priority="68" stopIfTrue="1" operator="lessThan">
      <formula>0</formula>
    </cfRule>
  </conditionalFormatting>
  <conditionalFormatting sqref="AB32">
    <cfRule type="cellIs" dxfId="47" priority="67" stopIfTrue="1" operator="lessThan">
      <formula>0</formula>
    </cfRule>
  </conditionalFormatting>
  <conditionalFormatting sqref="AB32">
    <cfRule type="cellIs" dxfId="46" priority="66" stopIfTrue="1" operator="lessThan">
      <formula>0</formula>
    </cfRule>
  </conditionalFormatting>
  <conditionalFormatting sqref="AB30">
    <cfRule type="cellIs" dxfId="45" priority="65" stopIfTrue="1" operator="lessThan">
      <formula>0</formula>
    </cfRule>
  </conditionalFormatting>
  <conditionalFormatting sqref="AB30">
    <cfRule type="cellIs" dxfId="44" priority="64" stopIfTrue="1" operator="lessThan">
      <formula>0</formula>
    </cfRule>
  </conditionalFormatting>
  <conditionalFormatting sqref="AB28">
    <cfRule type="cellIs" dxfId="43" priority="63" stopIfTrue="1" operator="lessThan">
      <formula>0</formula>
    </cfRule>
  </conditionalFormatting>
  <conditionalFormatting sqref="AB28">
    <cfRule type="cellIs" dxfId="42" priority="62" stopIfTrue="1" operator="lessThan">
      <formula>0</formula>
    </cfRule>
  </conditionalFormatting>
  <conditionalFormatting sqref="AB29">
    <cfRule type="cellIs" dxfId="41" priority="61" stopIfTrue="1" operator="lessThan">
      <formula>0</formula>
    </cfRule>
  </conditionalFormatting>
  <conditionalFormatting sqref="AB29">
    <cfRule type="cellIs" dxfId="40" priority="60" stopIfTrue="1" operator="lessThan">
      <formula>0</formula>
    </cfRule>
  </conditionalFormatting>
  <conditionalFormatting sqref="AB78 AB80">
    <cfRule type="cellIs" dxfId="39" priority="55" stopIfTrue="1" operator="lessThan">
      <formula>0</formula>
    </cfRule>
  </conditionalFormatting>
  <conditionalFormatting sqref="AB83">
    <cfRule type="cellIs" dxfId="38" priority="54" stopIfTrue="1" operator="lessThan">
      <formula>0</formula>
    </cfRule>
  </conditionalFormatting>
  <conditionalFormatting sqref="AB83">
    <cfRule type="cellIs" dxfId="37" priority="53" stopIfTrue="1" operator="lessThan">
      <formula>0</formula>
    </cfRule>
  </conditionalFormatting>
  <conditionalFormatting sqref="AB82">
    <cfRule type="cellIs" dxfId="36" priority="52" stopIfTrue="1" operator="lessThan">
      <formula>0</formula>
    </cfRule>
  </conditionalFormatting>
  <conditionalFormatting sqref="AB82">
    <cfRule type="cellIs" dxfId="35" priority="51" stopIfTrue="1" operator="lessThan">
      <formula>0</formula>
    </cfRule>
  </conditionalFormatting>
  <conditionalFormatting sqref="AB81">
    <cfRule type="cellIs" dxfId="34" priority="50" stopIfTrue="1" operator="lessThan">
      <formula>0</formula>
    </cfRule>
  </conditionalFormatting>
  <conditionalFormatting sqref="AB81">
    <cfRule type="cellIs" dxfId="33" priority="49" stopIfTrue="1" operator="lessThan">
      <formula>0</formula>
    </cfRule>
  </conditionalFormatting>
  <conditionalFormatting sqref="AB84 AB86">
    <cfRule type="cellIs" dxfId="32" priority="48" stopIfTrue="1" operator="lessThan">
      <formula>0</formula>
    </cfRule>
  </conditionalFormatting>
  <conditionalFormatting sqref="AB51">
    <cfRule type="cellIs" dxfId="31" priority="43" stopIfTrue="1" operator="lessThan">
      <formula>0</formula>
    </cfRule>
  </conditionalFormatting>
  <conditionalFormatting sqref="AB55:AB56">
    <cfRule type="cellIs" dxfId="30" priority="42" stopIfTrue="1" operator="lessThan">
      <formula>0</formula>
    </cfRule>
  </conditionalFormatting>
  <conditionalFormatting sqref="AB49">
    <cfRule type="cellIs" dxfId="29" priority="41" stopIfTrue="1" operator="lessThan">
      <formula>0</formula>
    </cfRule>
  </conditionalFormatting>
  <conditionalFormatting sqref="AB48">
    <cfRule type="cellIs" dxfId="28" priority="40" stopIfTrue="1" operator="lessThan">
      <formula>0</formula>
    </cfRule>
  </conditionalFormatting>
  <conditionalFormatting sqref="AB47">
    <cfRule type="cellIs" dxfId="27" priority="39" stopIfTrue="1" operator="lessThan">
      <formula>0</formula>
    </cfRule>
  </conditionalFormatting>
  <conditionalFormatting sqref="AB36">
    <cfRule type="cellIs" dxfId="26" priority="38" stopIfTrue="1" operator="lessThan">
      <formula>0</formula>
    </cfRule>
  </conditionalFormatting>
  <conditionalFormatting sqref="AB36">
    <cfRule type="cellIs" dxfId="25" priority="37" stopIfTrue="1" operator="lessThan">
      <formula>0</formula>
    </cfRule>
  </conditionalFormatting>
  <conditionalFormatting sqref="AB35">
    <cfRule type="cellIs" dxfId="24" priority="36" stopIfTrue="1" operator="lessThan">
      <formula>0</formula>
    </cfRule>
  </conditionalFormatting>
  <conditionalFormatting sqref="AB35">
    <cfRule type="cellIs" dxfId="23" priority="35" stopIfTrue="1" operator="lessThan">
      <formula>0</formula>
    </cfRule>
  </conditionalFormatting>
  <conditionalFormatting sqref="AB33">
    <cfRule type="cellIs" dxfId="22" priority="34" stopIfTrue="1" operator="lessThan">
      <formula>0</formula>
    </cfRule>
  </conditionalFormatting>
  <conditionalFormatting sqref="AB33">
    <cfRule type="cellIs" dxfId="21" priority="33" stopIfTrue="1" operator="lessThan">
      <formula>0</formula>
    </cfRule>
  </conditionalFormatting>
  <conditionalFormatting sqref="AB34">
    <cfRule type="cellIs" dxfId="20" priority="32" stopIfTrue="1" operator="lessThan">
      <formula>0</formula>
    </cfRule>
  </conditionalFormatting>
  <conditionalFormatting sqref="AB34">
    <cfRule type="cellIs" dxfId="19" priority="31" stopIfTrue="1" operator="lessThan">
      <formula>0</formula>
    </cfRule>
  </conditionalFormatting>
  <conditionalFormatting sqref="AB43">
    <cfRule type="cellIs" dxfId="18" priority="24" stopIfTrue="1" operator="lessThan">
      <formula>0</formula>
    </cfRule>
  </conditionalFormatting>
  <conditionalFormatting sqref="AB42">
    <cfRule type="cellIs" dxfId="17" priority="23" stopIfTrue="1" operator="lessThan">
      <formula>0</formula>
    </cfRule>
  </conditionalFormatting>
  <conditionalFormatting sqref="AB41">
    <cfRule type="cellIs" dxfId="16" priority="22" stopIfTrue="1" operator="lessThan">
      <formula>0</formula>
    </cfRule>
  </conditionalFormatting>
  <conditionalFormatting sqref="AB79">
    <cfRule type="cellIs" dxfId="15" priority="21" stopIfTrue="1" operator="lessThan">
      <formula>0</formula>
    </cfRule>
  </conditionalFormatting>
  <conditionalFormatting sqref="AB31">
    <cfRule type="cellIs" dxfId="14" priority="20" stopIfTrue="1" operator="lessThan">
      <formula>0</formula>
    </cfRule>
  </conditionalFormatting>
  <conditionalFormatting sqref="AB31">
    <cfRule type="cellIs" dxfId="13" priority="19" stopIfTrue="1" operator="lessThan">
      <formula>0</formula>
    </cfRule>
  </conditionalFormatting>
  <conditionalFormatting sqref="AB46">
    <cfRule type="cellIs" dxfId="12" priority="17" stopIfTrue="1" operator="lessThan">
      <formula>0</formula>
    </cfRule>
  </conditionalFormatting>
  <conditionalFormatting sqref="AB45">
    <cfRule type="cellIs" dxfId="11" priority="16" stopIfTrue="1" operator="lessThan">
      <formula>0</formula>
    </cfRule>
  </conditionalFormatting>
  <conditionalFormatting sqref="AB44">
    <cfRule type="cellIs" dxfId="10" priority="15" stopIfTrue="1" operator="lessThan">
      <formula>0</formula>
    </cfRule>
  </conditionalFormatting>
  <conditionalFormatting sqref="AB58">
    <cfRule type="cellIs" dxfId="9" priority="13" stopIfTrue="1" operator="lessThan">
      <formula>0</formula>
    </cfRule>
  </conditionalFormatting>
  <conditionalFormatting sqref="AB59">
    <cfRule type="cellIs" dxfId="8" priority="10" stopIfTrue="1" operator="lessThan">
      <formula>0</formula>
    </cfRule>
  </conditionalFormatting>
  <conditionalFormatting sqref="AB50">
    <cfRule type="cellIs" dxfId="7" priority="8" stopIfTrue="1" operator="lessThan">
      <formula>0</formula>
    </cfRule>
  </conditionalFormatting>
  <conditionalFormatting sqref="AB85">
    <cfRule type="cellIs" dxfId="6" priority="7" stopIfTrue="1" operator="lessThan">
      <formula>0</formula>
    </cfRule>
  </conditionalFormatting>
  <conditionalFormatting sqref="AB26">
    <cfRule type="cellIs" dxfId="5" priority="6" stopIfTrue="1" operator="lessThan">
      <formula>0</formula>
    </cfRule>
  </conditionalFormatting>
  <conditionalFormatting sqref="AB26">
    <cfRule type="cellIs" dxfId="4" priority="5" stopIfTrue="1" operator="lessThan">
      <formula>0</formula>
    </cfRule>
  </conditionalFormatting>
  <conditionalFormatting sqref="AB12">
    <cfRule type="cellIs" dxfId="3" priority="4" stopIfTrue="1" operator="lessThan">
      <formula>0</formula>
    </cfRule>
  </conditionalFormatting>
  <conditionalFormatting sqref="AB12">
    <cfRule type="cellIs" dxfId="2" priority="3" stopIfTrue="1" operator="lessThan">
      <formula>0</formula>
    </cfRule>
  </conditionalFormatting>
  <conditionalFormatting sqref="AB11">
    <cfRule type="cellIs" dxfId="1" priority="2" stopIfTrue="1" operator="lessThan">
      <formula>0</formula>
    </cfRule>
  </conditionalFormatting>
  <conditionalFormatting sqref="AB11">
    <cfRule type="cellIs" dxfId="0" priority="1" stopIfTrue="1" operator="lessThan">
      <formula>0</formula>
    </cfRule>
  </conditionalFormatting>
  <pageMargins left="0.75" right="0.75" top="1" bottom="1" header="0.5" footer="0.5"/>
  <pageSetup scale="35" fitToHeight="0" orientation="portrait" horizontalDpi="429496729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43"/>
  <sheetViews>
    <sheetView zoomScale="130" zoomScaleNormal="130" workbookViewId="0">
      <selection activeCell="G7" sqref="G7"/>
    </sheetView>
  </sheetViews>
  <sheetFormatPr defaultColWidth="9.85546875" defaultRowHeight="12.75"/>
  <cols>
    <col min="1" max="1" width="26.42578125" style="7" customWidth="1"/>
    <col min="2" max="2" width="16.28515625" style="7" customWidth="1"/>
    <col min="3" max="3" width="18.7109375" style="7" customWidth="1"/>
    <col min="4" max="4" width="13.7109375" style="7" customWidth="1"/>
    <col min="5" max="5" width="11.28515625" style="7" customWidth="1"/>
    <col min="6" max="16384" width="9.85546875" style="7"/>
  </cols>
  <sheetData>
    <row r="1" spans="1:7" ht="18">
      <c r="A1" s="6" t="s">
        <v>66</v>
      </c>
    </row>
    <row r="6" spans="1:7" ht="18">
      <c r="A6" s="152" t="s">
        <v>3</v>
      </c>
      <c r="B6" s="155">
        <f>+VLOOKUP(B7,Costo!$A$5:$M$143,13,FALSE)</f>
        <v>0</v>
      </c>
      <c r="E6" s="148"/>
    </row>
    <row r="7" spans="1:7" ht="18">
      <c r="A7" s="152" t="s">
        <v>23</v>
      </c>
      <c r="B7" s="21" t="str">
        <f>+'CALCULO PRECIO'!C7</f>
        <v>1MS48A</v>
      </c>
    </row>
    <row r="8" spans="1:7" ht="18">
      <c r="A8" s="152" t="s">
        <v>4</v>
      </c>
      <c r="B8" s="21">
        <f>+'CALCULO PRECIO'!G27</f>
        <v>75504.447916666672</v>
      </c>
      <c r="C8" s="152" t="s">
        <v>5</v>
      </c>
      <c r="D8" s="156">
        <f>IF(OR(B8&lt;=217231.39,B6="CERO"),0,IF(AND(B8&lt;=275159.75,B6=0),((B8-B16)*C16+D16)/2,IF(AND(B8&lt;=275159.75,B6=0.05),(B8*0.05/2),IF(AND(B8&lt;=C12,B6=0),(B8-B16)*C16+D16,IF(AND(B8&lt;=C12,B6=0.05),B8*0.05,IF(AND(B8&gt;C12,B6=0),((((B8-B16)*C16)+D16)-((B8-C12)*0.07)),IF(AND(B8&gt;C12,B6=0.05),B8*0.05,"error")))))))</f>
        <v>0</v>
      </c>
      <c r="E8" s="153"/>
      <c r="F8" s="13"/>
      <c r="G8" s="257"/>
    </row>
    <row r="9" spans="1:7">
      <c r="E9" s="151"/>
    </row>
    <row r="10" spans="1:7" ht="15.75">
      <c r="B10" s="8" t="s">
        <v>67</v>
      </c>
      <c r="C10" s="9"/>
      <c r="D10" s="9"/>
      <c r="E10" s="9"/>
    </row>
    <row r="12" spans="1:7">
      <c r="B12" s="10" t="s">
        <v>68</v>
      </c>
      <c r="C12" s="150">
        <v>644340.49333090486</v>
      </c>
      <c r="F12" s="7" t="s">
        <v>69</v>
      </c>
    </row>
    <row r="14" spans="1:7">
      <c r="B14" s="12" t="s">
        <v>70</v>
      </c>
      <c r="C14" s="12" t="s">
        <v>71</v>
      </c>
      <c r="D14" s="12" t="s">
        <v>72</v>
      </c>
    </row>
    <row r="16" spans="1:7">
      <c r="B16" s="11">
        <f>LOOKUP($B$8,$B$31:$B$35)</f>
        <v>0.01</v>
      </c>
      <c r="C16" s="11">
        <f>LOOKUP($B$8,$B$31:$C$35)</f>
        <v>0.02</v>
      </c>
      <c r="D16" s="11">
        <f>LOOKUP($B$8,$B$31:$D$35)</f>
        <v>0</v>
      </c>
    </row>
    <row r="17" spans="1:5">
      <c r="B17" s="13"/>
      <c r="C17" s="13"/>
      <c r="D17" s="13"/>
    </row>
    <row r="18" spans="1:5" hidden="1">
      <c r="B18" s="13"/>
      <c r="C18" s="13"/>
      <c r="D18" s="13"/>
    </row>
    <row r="19" spans="1:5" hidden="1">
      <c r="A19" s="14"/>
      <c r="B19" s="13"/>
      <c r="C19" s="13"/>
      <c r="D19" s="13"/>
    </row>
    <row r="20" spans="1:5" hidden="1">
      <c r="B20" s="13"/>
      <c r="C20" s="13"/>
      <c r="D20" s="13"/>
    </row>
    <row r="21" spans="1:5" hidden="1">
      <c r="B21" s="15"/>
      <c r="C21" s="13"/>
      <c r="D21" s="13"/>
    </row>
    <row r="22" spans="1:5" hidden="1">
      <c r="A22" s="10"/>
      <c r="B22" s="13"/>
      <c r="C22" s="13"/>
      <c r="D22" s="13"/>
    </row>
    <row r="23" spans="1:5" hidden="1">
      <c r="B23" s="13"/>
      <c r="C23" s="13"/>
      <c r="D23" s="13"/>
    </row>
    <row r="24" spans="1:5" hidden="1">
      <c r="B24" s="13"/>
      <c r="C24" s="13"/>
      <c r="D24" s="13"/>
    </row>
    <row r="25" spans="1:5" hidden="1">
      <c r="B25" s="13"/>
      <c r="C25" s="13"/>
      <c r="D25" s="13"/>
    </row>
    <row r="26" spans="1:5" hidden="1"/>
    <row r="28" spans="1:5" ht="15.75">
      <c r="B28" s="16" t="s">
        <v>73</v>
      </c>
      <c r="C28" s="9"/>
      <c r="D28" s="9"/>
      <c r="E28" s="17"/>
    </row>
    <row r="29" spans="1:5" ht="13.5" thickBot="1">
      <c r="D29" s="10"/>
      <c r="E29" s="13"/>
    </row>
    <row r="30" spans="1:5" ht="13.5" thickBot="1">
      <c r="B30" s="18" t="s">
        <v>70</v>
      </c>
      <c r="C30" s="18" t="s">
        <v>71</v>
      </c>
      <c r="D30" s="18" t="s">
        <v>72</v>
      </c>
    </row>
    <row r="31" spans="1:5" ht="15.75">
      <c r="B31" s="19">
        <v>0.01</v>
      </c>
      <c r="C31" s="161">
        <v>0.02</v>
      </c>
      <c r="D31" s="20">
        <v>0</v>
      </c>
    </row>
    <row r="32" spans="1:5" ht="15.75">
      <c r="B32" s="40">
        <v>233343.41361300842</v>
      </c>
      <c r="C32" s="162">
        <v>0.05</v>
      </c>
      <c r="D32" s="41">
        <v>4666.7875739028032</v>
      </c>
    </row>
    <row r="33" spans="2:4" ht="15.75">
      <c r="B33" s="40">
        <v>280012.02221280435</v>
      </c>
      <c r="C33" s="162">
        <v>0.1</v>
      </c>
      <c r="D33" s="41">
        <v>7000.3209533814279</v>
      </c>
    </row>
    <row r="34" spans="2:4" ht="15.75">
      <c r="B34" s="40">
        <v>326680.84020139114</v>
      </c>
      <c r="C34" s="162">
        <v>0.15</v>
      </c>
      <c r="D34" s="41">
        <v>11667.178323547843</v>
      </c>
    </row>
    <row r="35" spans="2:4" ht="16.5" thickBot="1">
      <c r="B35" s="42">
        <v>420017.95270658768</v>
      </c>
      <c r="C35" s="163">
        <v>0.17</v>
      </c>
      <c r="D35" s="43">
        <v>25667.727168625886</v>
      </c>
    </row>
    <row r="38" spans="2:4">
      <c r="C38" s="148"/>
    </row>
    <row r="41" spans="2:4">
      <c r="C41" s="147"/>
    </row>
    <row r="43" spans="2:4">
      <c r="C43" s="147"/>
    </row>
  </sheetData>
  <phoneticPr fontId="19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INSTRUCCIONES</vt:lpstr>
      <vt:lpstr>MODELOS</vt:lpstr>
      <vt:lpstr>DEALERS</vt:lpstr>
      <vt:lpstr>CALCULO PRECIO</vt:lpstr>
      <vt:lpstr>Costo</vt:lpstr>
      <vt:lpstr>Precio</vt:lpstr>
      <vt:lpstr>ISAN</vt:lpstr>
      <vt:lpstr>'CALCULO PRECIO'!Print_Area</vt:lpstr>
      <vt:lpstr>DEALERS!Print_Area</vt:lpstr>
      <vt:lpstr>DEALERS!Print_Titles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Analysis</dc:title>
  <dc:creator>Ernesto Miranda</dc:creator>
  <cp:lastModifiedBy>Ricardo Frias</cp:lastModifiedBy>
  <cp:lastPrinted>2014-07-02T18:19:52Z</cp:lastPrinted>
  <dcterms:created xsi:type="dcterms:W3CDTF">1999-12-01T15:32:49Z</dcterms:created>
  <dcterms:modified xsi:type="dcterms:W3CDTF">2015-02-04T15:57:06Z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A3517F4">
    <vt:lpwstr/>
  </property>
  <property fmtid="{D5CDD505-2E9C-101B-9397-08002B2CF9AE}" pid="24" name="IVID2B0E1302">
    <vt:lpwstr/>
  </property>
  <property fmtid="{D5CDD505-2E9C-101B-9397-08002B2CF9AE}" pid="25" name="IVID332E19D7">
    <vt:lpwstr/>
  </property>
  <property fmtid="{D5CDD505-2E9C-101B-9397-08002B2CF9AE}" pid="26" name="IVID22261800">
    <vt:lpwstr/>
  </property>
  <property fmtid="{D5CDD505-2E9C-101B-9397-08002B2CF9AE}" pid="27" name="IVID102124BA">
    <vt:lpwstr/>
  </property>
  <property fmtid="{D5CDD505-2E9C-101B-9397-08002B2CF9AE}" pid="28" name="IVID91516E1">
    <vt:lpwstr/>
  </property>
  <property fmtid="{D5CDD505-2E9C-101B-9397-08002B2CF9AE}" pid="29" name="IVID365D17EE">
    <vt:lpwstr/>
  </property>
  <property fmtid="{D5CDD505-2E9C-101B-9397-08002B2CF9AE}" pid="30" name="IVID8531007">
    <vt:lpwstr/>
  </property>
  <property fmtid="{D5CDD505-2E9C-101B-9397-08002B2CF9AE}" pid="31" name="IVIDE6C12F1">
    <vt:lpwstr/>
  </property>
  <property fmtid="{D5CDD505-2E9C-101B-9397-08002B2CF9AE}" pid="32" name="IVID2C3C1BEE">
    <vt:lpwstr/>
  </property>
  <property fmtid="{D5CDD505-2E9C-101B-9397-08002B2CF9AE}" pid="33" name="IVIDA2610F0">
    <vt:lpwstr/>
  </property>
  <property fmtid="{D5CDD505-2E9C-101B-9397-08002B2CF9AE}" pid="34" name="IVID215B0FE5">
    <vt:lpwstr/>
  </property>
  <property fmtid="{D5CDD505-2E9C-101B-9397-08002B2CF9AE}" pid="35" name="IVID316311F9">
    <vt:lpwstr/>
  </property>
  <property fmtid="{D5CDD505-2E9C-101B-9397-08002B2CF9AE}" pid="36" name="IVID125512D2">
    <vt:lpwstr/>
  </property>
  <property fmtid="{D5CDD505-2E9C-101B-9397-08002B2CF9AE}" pid="37" name="IVID392516E1">
    <vt:lpwstr/>
  </property>
  <property fmtid="{D5CDD505-2E9C-101B-9397-08002B2CF9AE}" pid="38" name="IVID381A11D6">
    <vt:lpwstr/>
  </property>
  <property fmtid="{D5CDD505-2E9C-101B-9397-08002B2CF9AE}" pid="39" name="IVID173E1206">
    <vt:lpwstr/>
  </property>
  <property fmtid="{D5CDD505-2E9C-101B-9397-08002B2CF9AE}" pid="40" name="IVID232310EC">
    <vt:lpwstr/>
  </property>
  <property fmtid="{D5CDD505-2E9C-101B-9397-08002B2CF9AE}" pid="41" name="IVID133D1AE5">
    <vt:lpwstr/>
  </property>
  <property fmtid="{D5CDD505-2E9C-101B-9397-08002B2CF9AE}" pid="42" name="IVIDF6113D9">
    <vt:lpwstr/>
  </property>
  <property fmtid="{D5CDD505-2E9C-101B-9397-08002B2CF9AE}" pid="43" name="IVID303D1708">
    <vt:lpwstr/>
  </property>
  <property fmtid="{D5CDD505-2E9C-101B-9397-08002B2CF9AE}" pid="44" name="IVID133117D4">
    <vt:lpwstr/>
  </property>
  <property fmtid="{D5CDD505-2E9C-101B-9397-08002B2CF9AE}" pid="45" name="IVID392019F0">
    <vt:lpwstr/>
  </property>
  <property fmtid="{D5CDD505-2E9C-101B-9397-08002B2CF9AE}" pid="46" name="IVIDD630FD4">
    <vt:lpwstr/>
  </property>
  <property fmtid="{D5CDD505-2E9C-101B-9397-08002B2CF9AE}" pid="47" name="IVID39461CD9">
    <vt:lpwstr/>
  </property>
  <property fmtid="{D5CDD505-2E9C-101B-9397-08002B2CF9AE}" pid="48" name="IVID152116C4">
    <vt:lpwstr/>
  </property>
  <property fmtid="{D5CDD505-2E9C-101B-9397-08002B2CF9AE}" pid="49" name="IVID277C11E2">
    <vt:lpwstr/>
  </property>
  <property fmtid="{D5CDD505-2E9C-101B-9397-08002B2CF9AE}" pid="50" name="IVIDB4311F4">
    <vt:lpwstr/>
  </property>
  <property fmtid="{D5CDD505-2E9C-101B-9397-08002B2CF9AE}" pid="51" name="IVID2D4B10DA">
    <vt:lpwstr/>
  </property>
  <property fmtid="{D5CDD505-2E9C-101B-9397-08002B2CF9AE}" pid="52" name="IVID3A1C15D3">
    <vt:lpwstr/>
  </property>
  <property fmtid="{D5CDD505-2E9C-101B-9397-08002B2CF9AE}" pid="53" name="IVID10042A38">
    <vt:lpwstr/>
  </property>
  <property fmtid="{D5CDD505-2E9C-101B-9397-08002B2CF9AE}" pid="54" name="IVID133A0FFA">
    <vt:lpwstr/>
  </property>
  <property fmtid="{D5CDD505-2E9C-101B-9397-08002B2CF9AE}" pid="55" name="IVID240A1504">
    <vt:lpwstr/>
  </property>
  <property fmtid="{D5CDD505-2E9C-101B-9397-08002B2CF9AE}" pid="56" name="IVID154E14F1">
    <vt:lpwstr/>
  </property>
  <property fmtid="{D5CDD505-2E9C-101B-9397-08002B2CF9AE}" pid="57" name="IVID224A1703">
    <vt:lpwstr/>
  </property>
  <property fmtid="{D5CDD505-2E9C-101B-9397-08002B2CF9AE}" pid="58" name="IVID3A4B17F3">
    <vt:lpwstr/>
  </property>
  <property fmtid="{D5CDD505-2E9C-101B-9397-08002B2CF9AE}" pid="59" name="IVID212E18DA">
    <vt:lpwstr/>
  </property>
  <property fmtid="{D5CDD505-2E9C-101B-9397-08002B2CF9AE}" pid="60" name="IVID3B6F17DF">
    <vt:lpwstr/>
  </property>
  <property fmtid="{D5CDD505-2E9C-101B-9397-08002B2CF9AE}" pid="61" name="IVID95112FF">
    <vt:lpwstr/>
  </property>
  <property fmtid="{D5CDD505-2E9C-101B-9397-08002B2CF9AE}" pid="62" name="IVIDC441AD5">
    <vt:lpwstr/>
  </property>
  <property fmtid="{D5CDD505-2E9C-101B-9397-08002B2CF9AE}" pid="63" name="IVIDF6C16FC">
    <vt:lpwstr/>
  </property>
  <property fmtid="{D5CDD505-2E9C-101B-9397-08002B2CF9AE}" pid="64" name="IVID2E6519D4">
    <vt:lpwstr/>
  </property>
  <property fmtid="{D5CDD505-2E9C-101B-9397-08002B2CF9AE}" pid="65" name="IVID272C0FEF">
    <vt:lpwstr/>
  </property>
  <property fmtid="{D5CDD505-2E9C-101B-9397-08002B2CF9AE}" pid="66" name="IVID3B3616E1">
    <vt:lpwstr/>
  </property>
  <property fmtid="{D5CDD505-2E9C-101B-9397-08002B2CF9AE}" pid="67" name="IVIDD2514CE">
    <vt:lpwstr/>
  </property>
  <property fmtid="{D5CDD505-2E9C-101B-9397-08002B2CF9AE}" pid="68" name="IVID16D03047">
    <vt:lpwstr/>
  </property>
  <property fmtid="{D5CDD505-2E9C-101B-9397-08002B2CF9AE}" pid="69" name="IVID3B121008">
    <vt:lpwstr/>
  </property>
  <property fmtid="{D5CDD505-2E9C-101B-9397-08002B2CF9AE}" pid="70" name="IVID2A5E1D03">
    <vt:lpwstr/>
  </property>
  <property fmtid="{D5CDD505-2E9C-101B-9397-08002B2CF9AE}" pid="71" name="IVID20460902">
    <vt:lpwstr/>
  </property>
  <property fmtid="{D5CDD505-2E9C-101B-9397-08002B2CF9AE}" pid="72" name="IVID3D1509D0">
    <vt:lpwstr/>
  </property>
  <property fmtid="{D5CDD505-2E9C-101B-9397-08002B2CF9AE}" pid="73" name="IVID3A4D10EE">
    <vt:lpwstr/>
  </property>
  <property fmtid="{D5CDD505-2E9C-101B-9397-08002B2CF9AE}" pid="74" name="IVID2D7111DB">
    <vt:lpwstr/>
  </property>
  <property fmtid="{D5CDD505-2E9C-101B-9397-08002B2CF9AE}" pid="75" name="IVID135B1DF5">
    <vt:lpwstr/>
  </property>
  <property fmtid="{D5CDD505-2E9C-101B-9397-08002B2CF9AE}" pid="76" name="IVID253840C4">
    <vt:lpwstr/>
  </property>
  <property fmtid="{D5CDD505-2E9C-101B-9397-08002B2CF9AE}" pid="77" name="IVID3C5719E2">
    <vt:lpwstr/>
  </property>
  <property fmtid="{D5CDD505-2E9C-101B-9397-08002B2CF9AE}" pid="78" name="IVID2D2D16D8">
    <vt:lpwstr/>
  </property>
  <property fmtid="{D5CDD505-2E9C-101B-9397-08002B2CF9AE}" pid="79" name="IVID205610F0">
    <vt:lpwstr/>
  </property>
  <property fmtid="{D5CDD505-2E9C-101B-9397-08002B2CF9AE}" pid="80" name="IVID22631809">
    <vt:lpwstr/>
  </property>
  <property fmtid="{D5CDD505-2E9C-101B-9397-08002B2CF9AE}" pid="81" name="IVID366A14F0">
    <vt:lpwstr/>
  </property>
  <property fmtid="{D5CDD505-2E9C-101B-9397-08002B2CF9AE}" pid="82" name="IVID104017E5">
    <vt:lpwstr/>
  </property>
  <property fmtid="{D5CDD505-2E9C-101B-9397-08002B2CF9AE}" pid="83" name="IVID263D15E7">
    <vt:lpwstr/>
  </property>
  <property fmtid="{D5CDD505-2E9C-101B-9397-08002B2CF9AE}" pid="84" name="IVID375215CF">
    <vt:lpwstr/>
  </property>
  <property fmtid="{D5CDD505-2E9C-101B-9397-08002B2CF9AE}" pid="85" name="IVID1D401702">
    <vt:lpwstr/>
  </property>
  <property fmtid="{D5CDD505-2E9C-101B-9397-08002B2CF9AE}" pid="86" name="IVID226119DE">
    <vt:lpwstr/>
  </property>
  <property fmtid="{D5CDD505-2E9C-101B-9397-08002B2CF9AE}" pid="87" name="IVID434D1608">
    <vt:lpwstr/>
  </property>
  <property fmtid="{D5CDD505-2E9C-101B-9397-08002B2CF9AE}" pid="88" name="IVID306310DF">
    <vt:lpwstr/>
  </property>
  <property fmtid="{D5CDD505-2E9C-101B-9397-08002B2CF9AE}" pid="89" name="IVID124719DB">
    <vt:lpwstr/>
  </property>
  <property fmtid="{D5CDD505-2E9C-101B-9397-08002B2CF9AE}" pid="90" name="IVID213717E3">
    <vt:lpwstr/>
  </property>
  <property fmtid="{D5CDD505-2E9C-101B-9397-08002B2CF9AE}" pid="91" name="IVID307414D1">
    <vt:lpwstr/>
  </property>
  <property fmtid="{D5CDD505-2E9C-101B-9397-08002B2CF9AE}" pid="92" name="IVID344B1400">
    <vt:lpwstr/>
  </property>
  <property fmtid="{D5CDD505-2E9C-101B-9397-08002B2CF9AE}" pid="93" name="IVID1A3716D3">
    <vt:lpwstr/>
  </property>
  <property fmtid="{D5CDD505-2E9C-101B-9397-08002B2CF9AE}" pid="94" name="IVIDD1916DB">
    <vt:lpwstr/>
  </property>
  <property fmtid="{D5CDD505-2E9C-101B-9397-08002B2CF9AE}" pid="95" name="IVID11431AF1">
    <vt:lpwstr/>
  </property>
  <property fmtid="{D5CDD505-2E9C-101B-9397-08002B2CF9AE}" pid="96" name="IVID1B2C19F3">
    <vt:lpwstr/>
  </property>
  <property fmtid="{D5CDD505-2E9C-101B-9397-08002B2CF9AE}" pid="97" name="IVIDD5E0FE6">
    <vt:lpwstr/>
  </property>
  <property fmtid="{D5CDD505-2E9C-101B-9397-08002B2CF9AE}" pid="98" name="IVID62415D6">
    <vt:lpwstr/>
  </property>
  <property fmtid="{D5CDD505-2E9C-101B-9397-08002B2CF9AE}" pid="99" name="IVID27641707">
    <vt:lpwstr/>
  </property>
  <property fmtid="{D5CDD505-2E9C-101B-9397-08002B2CF9AE}" pid="100" name="IVID193412D2">
    <vt:lpwstr/>
  </property>
  <property fmtid="{D5CDD505-2E9C-101B-9397-08002B2CF9AE}" pid="101" name="IVID304312E4">
    <vt:lpwstr/>
  </property>
  <property fmtid="{D5CDD505-2E9C-101B-9397-08002B2CF9AE}" pid="102" name="IVID1F4C07D1">
    <vt:lpwstr/>
  </property>
  <property fmtid="{D5CDD505-2E9C-101B-9397-08002B2CF9AE}" pid="103" name="IVIDA2712E7">
    <vt:lpwstr/>
  </property>
  <property fmtid="{D5CDD505-2E9C-101B-9397-08002B2CF9AE}" pid="104" name="IVID332613CE">
    <vt:lpwstr/>
  </property>
  <property fmtid="{D5CDD505-2E9C-101B-9397-08002B2CF9AE}" pid="105" name="IVID186818E5">
    <vt:lpwstr/>
  </property>
  <property fmtid="{D5CDD505-2E9C-101B-9397-08002B2CF9AE}" pid="106" name="IVID326E15EE">
    <vt:lpwstr/>
  </property>
  <property fmtid="{D5CDD505-2E9C-101B-9397-08002B2CF9AE}" pid="107" name="IVID133914FB">
    <vt:lpwstr/>
  </property>
  <property fmtid="{D5CDD505-2E9C-101B-9397-08002B2CF9AE}" pid="108" name="IVID382E16DB">
    <vt:lpwstr/>
  </property>
  <property fmtid="{D5CDD505-2E9C-101B-9397-08002B2CF9AE}" pid="109" name="IVID30321805">
    <vt:lpwstr/>
  </property>
  <property fmtid="{D5CDD505-2E9C-101B-9397-08002B2CF9AE}" pid="110" name="IVIDF3415DD">
    <vt:lpwstr/>
  </property>
  <property fmtid="{D5CDD505-2E9C-101B-9397-08002B2CF9AE}" pid="111" name="IVID112E12E9">
    <vt:lpwstr/>
  </property>
  <property fmtid="{D5CDD505-2E9C-101B-9397-08002B2CF9AE}" pid="112" name="IVID233A10E1">
    <vt:lpwstr/>
  </property>
  <property fmtid="{D5CDD505-2E9C-101B-9397-08002B2CF9AE}" pid="113" name="IVID135312DB">
    <vt:lpwstr/>
  </property>
  <property fmtid="{D5CDD505-2E9C-101B-9397-08002B2CF9AE}" pid="114" name="IVID19581A07">
    <vt:lpwstr/>
  </property>
  <property fmtid="{D5CDD505-2E9C-101B-9397-08002B2CF9AE}" pid="115" name="IVID6661BCF">
    <vt:lpwstr/>
  </property>
  <property fmtid="{D5CDD505-2E9C-101B-9397-08002B2CF9AE}" pid="116" name="IVID225517DA">
    <vt:lpwstr/>
  </property>
  <property fmtid="{D5CDD505-2E9C-101B-9397-08002B2CF9AE}" pid="117" name="IVID2E211500">
    <vt:lpwstr/>
  </property>
  <property fmtid="{D5CDD505-2E9C-101B-9397-08002B2CF9AE}" pid="118" name="IVID3B2815D4">
    <vt:lpwstr/>
  </property>
  <property fmtid="{D5CDD505-2E9C-101B-9397-08002B2CF9AE}" pid="119" name="IVID113214F6">
    <vt:lpwstr/>
  </property>
  <property fmtid="{D5CDD505-2E9C-101B-9397-08002B2CF9AE}" pid="120" name="IVID3E3911E7">
    <vt:lpwstr/>
  </property>
  <property fmtid="{D5CDD505-2E9C-101B-9397-08002B2CF9AE}" pid="121" name="IVID1B4017E8">
    <vt:lpwstr/>
  </property>
  <property fmtid="{D5CDD505-2E9C-101B-9397-08002B2CF9AE}" pid="122" name="IVID12FE1450">
    <vt:lpwstr/>
  </property>
  <property fmtid="{D5CDD505-2E9C-101B-9397-08002B2CF9AE}" pid="123" name="IVID112F14F8">
    <vt:lpwstr/>
  </property>
  <property fmtid="{D5CDD505-2E9C-101B-9397-08002B2CF9AE}" pid="124" name="IVID293B1304">
    <vt:lpwstr/>
  </property>
  <property fmtid="{D5CDD505-2E9C-101B-9397-08002B2CF9AE}" pid="125" name="IVID275115E5">
    <vt:lpwstr/>
  </property>
  <property fmtid="{D5CDD505-2E9C-101B-9397-08002B2CF9AE}" pid="126" name="IVID9320FE4">
    <vt:lpwstr/>
  </property>
  <property fmtid="{D5CDD505-2E9C-101B-9397-08002B2CF9AE}" pid="127" name="IVID154A14E1">
    <vt:lpwstr/>
  </property>
  <property fmtid="{D5CDD505-2E9C-101B-9397-08002B2CF9AE}" pid="128" name="IVID274310D2">
    <vt:lpwstr/>
  </property>
  <property fmtid="{D5CDD505-2E9C-101B-9397-08002B2CF9AE}" pid="129" name="IVID362E14DB">
    <vt:lpwstr/>
  </property>
  <property fmtid="{D5CDD505-2E9C-101B-9397-08002B2CF9AE}" pid="130" name="IVID1A6610D5">
    <vt:lpwstr/>
  </property>
  <property fmtid="{D5CDD505-2E9C-101B-9397-08002B2CF9AE}" pid="131" name="IVID3A610FE3">
    <vt:lpwstr/>
  </property>
  <property fmtid="{D5CDD505-2E9C-101B-9397-08002B2CF9AE}" pid="132" name="IVID1F681BD7">
    <vt:lpwstr/>
  </property>
  <property fmtid="{D5CDD505-2E9C-101B-9397-08002B2CF9AE}" pid="133" name="IVID2D2111E4">
    <vt:lpwstr/>
  </property>
  <property fmtid="{D5CDD505-2E9C-101B-9397-08002B2CF9AE}" pid="134" name="IVID2A4414F1">
    <vt:lpwstr/>
  </property>
  <property fmtid="{D5CDD505-2E9C-101B-9397-08002B2CF9AE}" pid="135" name="IVID3D6E1702">
    <vt:lpwstr/>
  </property>
  <property fmtid="{D5CDD505-2E9C-101B-9397-08002B2CF9AE}" pid="136" name="IVID325116DE">
    <vt:lpwstr/>
  </property>
  <property fmtid="{D5CDD505-2E9C-101B-9397-08002B2CF9AE}" pid="137" name="IVID1D3915FA">
    <vt:lpwstr/>
  </property>
  <property fmtid="{D5CDD505-2E9C-101B-9397-08002B2CF9AE}" pid="138" name="IVID266F16CF">
    <vt:lpwstr/>
  </property>
  <property fmtid="{D5CDD505-2E9C-101B-9397-08002B2CF9AE}" pid="139" name="IVID271A16F9">
    <vt:lpwstr/>
  </property>
  <property fmtid="{D5CDD505-2E9C-101B-9397-08002B2CF9AE}" pid="140" name="IVID83E14EA">
    <vt:lpwstr/>
  </property>
  <property fmtid="{D5CDD505-2E9C-101B-9397-08002B2CF9AE}" pid="141" name="IVIDB4612D1">
    <vt:lpwstr/>
  </property>
  <property fmtid="{D5CDD505-2E9C-101B-9397-08002B2CF9AE}" pid="142" name="IVID382810E4">
    <vt:lpwstr/>
  </property>
  <property fmtid="{D5CDD505-2E9C-101B-9397-08002B2CF9AE}" pid="143" name="IVID356916EC">
    <vt:lpwstr/>
  </property>
  <property fmtid="{D5CDD505-2E9C-101B-9397-08002B2CF9AE}" pid="144" name="IVID38E9B181">
    <vt:lpwstr/>
  </property>
  <property fmtid="{D5CDD505-2E9C-101B-9397-08002B2CF9AE}" pid="145" name="IVID131A5309">
    <vt:lpwstr/>
  </property>
  <property fmtid="{D5CDD505-2E9C-101B-9397-08002B2CF9AE}" pid="146" name="IVID38C4211E">
    <vt:lpwstr/>
  </property>
  <property fmtid="{D5CDD505-2E9C-101B-9397-08002B2CF9AE}" pid="147" name="IVID38740EEB">
    <vt:lpwstr/>
  </property>
  <property fmtid="{D5CDD505-2E9C-101B-9397-08002B2CF9AE}" pid="148" name="IVID302816EE">
    <vt:lpwstr/>
  </property>
  <property fmtid="{D5CDD505-2E9C-101B-9397-08002B2CF9AE}" pid="149" name="IVID2F5C1607">
    <vt:lpwstr/>
  </property>
  <property fmtid="{D5CDD505-2E9C-101B-9397-08002B2CF9AE}" pid="150" name="IVID38003D41">
    <vt:lpwstr/>
  </property>
  <property fmtid="{D5CDD505-2E9C-101B-9397-08002B2CF9AE}" pid="151" name="IVIDFC93475E">
    <vt:lpwstr/>
  </property>
  <property fmtid="{D5CDD505-2E9C-101B-9397-08002B2CF9AE}" pid="152" name="IVID2E5D1108">
    <vt:lpwstr/>
  </property>
  <property fmtid="{D5CDD505-2E9C-101B-9397-08002B2CF9AE}" pid="153" name="IVID305D14E1">
    <vt:lpwstr/>
  </property>
  <property fmtid="{D5CDD505-2E9C-101B-9397-08002B2CF9AE}" pid="154" name="IVID211F12D8">
    <vt:lpwstr/>
  </property>
</Properties>
</file>