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750" windowWidth="12015" windowHeight="4815" tabRatio="816"/>
  </bookViews>
  <sheets>
    <sheet name="Cuadro Resumen 13MY" sheetId="147" r:id="rId1"/>
    <sheet name="Precios Distribuidor" sheetId="148" r:id="rId2"/>
    <sheet name="Precios Público" sheetId="149" r:id="rId3"/>
    <sheet name="Precios Empleados" sheetId="150" r:id="rId4"/>
  </sheets>
  <definedNames>
    <definedName name="_xlnm._FilterDatabase" localSheetId="0" hidden="1">'Cuadro Resumen 13MY'!$A$5:$I$424</definedName>
    <definedName name="DOS" localSheetId="0">#REF!</definedName>
    <definedName name="DOS">#REF!</definedName>
    <definedName name="_xlnm.Print_Area" localSheetId="0">'Cuadro Resumen 13MY'!$A$1:$H$419</definedName>
    <definedName name="_xlnm.Print_Area" localSheetId="3">'Precios Empleados'!$A$1:$L$100</definedName>
    <definedName name="_xlnm.Print_Titles" localSheetId="0">'Cuadro Resumen 13MY'!$1:$4</definedName>
    <definedName name="table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A196" i="147" l="1"/>
  <c r="A188" i="147"/>
  <c r="A133" i="147"/>
  <c r="A126" i="147"/>
  <c r="A83" i="147"/>
  <c r="B84" i="147"/>
  <c r="A7" i="147" l="1"/>
  <c r="B8" i="147"/>
  <c r="B93" i="147" s="1"/>
  <c r="B118" i="147" s="1"/>
  <c r="B232" i="147" s="1"/>
  <c r="B259" i="147" s="1"/>
  <c r="B287" i="147" s="1"/>
  <c r="B319" i="147" s="1"/>
  <c r="B134" i="147" s="1"/>
  <c r="A12" i="147"/>
  <c r="A99" i="147" s="1"/>
  <c r="A141" i="147" s="1"/>
  <c r="A20" i="147"/>
  <c r="A107" i="147" s="1"/>
  <c r="A54" i="147"/>
  <c r="B55" i="147"/>
  <c r="A92" i="147"/>
  <c r="A117" i="147" s="1"/>
  <c r="C188" i="147"/>
  <c r="D188" i="147"/>
  <c r="C189" i="147"/>
  <c r="D189" i="147"/>
  <c r="C190" i="147"/>
  <c r="D190" i="147"/>
  <c r="C191" i="147"/>
  <c r="D191" i="147"/>
  <c r="C192" i="147"/>
  <c r="D192" i="147"/>
  <c r="C193" i="147"/>
  <c r="D193" i="147"/>
  <c r="C194" i="147"/>
  <c r="D194" i="147"/>
  <c r="C195" i="147"/>
  <c r="D195" i="147"/>
  <c r="C196" i="147"/>
  <c r="D196" i="147"/>
  <c r="C197" i="147"/>
  <c r="D197" i="147"/>
  <c r="C198" i="147"/>
  <c r="D198" i="147"/>
  <c r="C199" i="147"/>
  <c r="D199" i="147"/>
  <c r="C200" i="147"/>
  <c r="D200" i="147"/>
  <c r="C201" i="147"/>
  <c r="D201" i="147"/>
  <c r="C202" i="147"/>
  <c r="D202" i="147"/>
  <c r="C203" i="147"/>
  <c r="D203" i="147"/>
  <c r="B265" i="147"/>
  <c r="B266" i="147"/>
  <c r="B294" i="147"/>
  <c r="B326" i="147" s="1"/>
  <c r="B295" i="147"/>
  <c r="B296" i="147"/>
  <c r="B297" i="147"/>
  <c r="B298" i="147"/>
  <c r="B327" i="147"/>
  <c r="B328" i="147"/>
  <c r="B329" i="147"/>
  <c r="B330" i="147"/>
  <c r="D360" i="147"/>
  <c r="E360" i="147"/>
  <c r="F360" i="147"/>
  <c r="D361" i="147"/>
  <c r="E361" i="147"/>
  <c r="F361" i="147"/>
  <c r="D362" i="147"/>
  <c r="E362" i="147"/>
  <c r="F362" i="147"/>
  <c r="D363" i="147"/>
  <c r="E363" i="147"/>
  <c r="F363" i="147"/>
  <c r="D364" i="147"/>
  <c r="E364" i="147"/>
  <c r="F364" i="147"/>
  <c r="D376" i="147"/>
  <c r="E376" i="147"/>
  <c r="F376" i="147"/>
  <c r="D377" i="147"/>
  <c r="E377" i="147"/>
  <c r="F377" i="147"/>
  <c r="D378" i="147"/>
  <c r="E378" i="147"/>
  <c r="F378" i="147"/>
  <c r="D379" i="147"/>
  <c r="E379" i="147"/>
  <c r="F379" i="147"/>
  <c r="D380" i="147"/>
  <c r="E380" i="147"/>
  <c r="F380" i="147"/>
  <c r="D392" i="147"/>
  <c r="E392" i="147"/>
  <c r="F392" i="147"/>
  <c r="D393" i="147"/>
  <c r="E393" i="147"/>
  <c r="F393" i="147"/>
  <c r="D394" i="147"/>
  <c r="E394" i="147"/>
  <c r="F394" i="147"/>
  <c r="D395" i="147"/>
  <c r="E395" i="147"/>
  <c r="F395" i="147"/>
  <c r="D396" i="147"/>
  <c r="E396" i="147"/>
  <c r="F396" i="147"/>
  <c r="D408" i="147"/>
  <c r="E408" i="147"/>
  <c r="F408" i="147"/>
  <c r="D409" i="147"/>
  <c r="E409" i="147"/>
  <c r="F409" i="147"/>
  <c r="D410" i="147"/>
  <c r="E410" i="147"/>
  <c r="F410" i="147"/>
  <c r="B160" i="147" l="1"/>
  <c r="B184" i="147" s="1"/>
  <c r="B208" i="147" s="1"/>
  <c r="A231" i="147"/>
  <c r="A286" i="147" s="1"/>
  <c r="A318" i="147" s="1"/>
  <c r="A165" i="147"/>
  <c r="A149" i="147"/>
  <c r="A248" i="147"/>
  <c r="A293" i="147"/>
  <c r="A325" i="147" s="1"/>
  <c r="A240" i="147"/>
  <c r="F100" i="150"/>
  <c r="F99" i="150"/>
  <c r="F98" i="150"/>
  <c r="F97" i="150"/>
  <c r="F96" i="150"/>
  <c r="F95" i="150"/>
  <c r="F94" i="150"/>
  <c r="F93" i="150"/>
  <c r="F92" i="150"/>
  <c r="F91" i="150"/>
  <c r="F90" i="150"/>
  <c r="F89" i="150"/>
  <c r="F88" i="150"/>
  <c r="F87" i="150"/>
  <c r="F86" i="150"/>
  <c r="F85" i="150"/>
  <c r="F81" i="150"/>
  <c r="F80" i="150"/>
  <c r="F79" i="150"/>
  <c r="F78" i="150"/>
  <c r="F77" i="150"/>
  <c r="F76" i="150"/>
  <c r="F71" i="150"/>
  <c r="F70" i="150"/>
  <c r="F69" i="150"/>
  <c r="F68" i="150"/>
  <c r="F67" i="150"/>
  <c r="F66" i="150"/>
  <c r="F65" i="150"/>
  <c r="F64" i="150"/>
  <c r="F63" i="150"/>
  <c r="F62" i="150"/>
  <c r="F61" i="150"/>
  <c r="F60" i="150"/>
  <c r="F59" i="150"/>
  <c r="F58" i="150"/>
  <c r="F57" i="150"/>
  <c r="F56" i="150"/>
  <c r="F55" i="150"/>
  <c r="F54" i="150"/>
  <c r="F53" i="150"/>
  <c r="F52" i="150"/>
  <c r="F51" i="150"/>
  <c r="F50" i="150"/>
  <c r="F46" i="150"/>
  <c r="F45" i="150"/>
  <c r="F44" i="150"/>
  <c r="F43" i="150"/>
  <c r="F41" i="150"/>
  <c r="F40" i="150"/>
  <c r="F39" i="150"/>
  <c r="F38" i="150"/>
  <c r="F36" i="150"/>
  <c r="F35" i="150"/>
  <c r="F34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4" i="150"/>
  <c r="F13" i="150"/>
  <c r="F12" i="150"/>
  <c r="F11" i="150"/>
  <c r="F10" i="150"/>
  <c r="F9" i="150"/>
  <c r="D3" i="150"/>
  <c r="F107" i="149"/>
  <c r="F106" i="149"/>
  <c r="F105" i="149"/>
  <c r="F103" i="149"/>
  <c r="F102" i="149"/>
  <c r="F101" i="149"/>
  <c r="F99" i="149"/>
  <c r="F98" i="149"/>
  <c r="F85" i="149"/>
  <c r="F84" i="149"/>
  <c r="F82" i="149"/>
  <c r="F81" i="149"/>
  <c r="F80" i="149"/>
  <c r="F79" i="149"/>
  <c r="F78" i="149"/>
  <c r="F77" i="149"/>
  <c r="F75" i="149"/>
  <c r="F74" i="149"/>
  <c r="F73" i="149"/>
  <c r="F49" i="149"/>
  <c r="F48" i="149"/>
  <c r="F46" i="149"/>
  <c r="F45" i="149"/>
  <c r="F44" i="149"/>
  <c r="F42" i="149"/>
  <c r="F41" i="149"/>
  <c r="F40" i="149"/>
  <c r="F39" i="149"/>
  <c r="F37" i="149"/>
  <c r="F35" i="149"/>
  <c r="F33" i="149"/>
  <c r="F32" i="149"/>
  <c r="F31" i="149"/>
  <c r="F30" i="149"/>
  <c r="F28" i="149"/>
  <c r="F27" i="149"/>
  <c r="F26" i="149"/>
  <c r="F25" i="149"/>
  <c r="F14" i="149"/>
  <c r="F13" i="149"/>
  <c r="F12" i="149"/>
  <c r="F10" i="149"/>
  <c r="F9" i="149"/>
  <c r="D3" i="149"/>
  <c r="F110" i="148"/>
  <c r="F109" i="148"/>
  <c r="F107" i="148"/>
  <c r="F106" i="148"/>
  <c r="F105" i="148"/>
  <c r="F103" i="148"/>
  <c r="F102" i="148"/>
  <c r="F101" i="148"/>
  <c r="F99" i="148"/>
  <c r="F98" i="148"/>
  <c r="F96" i="148"/>
  <c r="F95" i="148"/>
  <c r="F94" i="148"/>
  <c r="F93" i="148"/>
  <c r="F92" i="148"/>
  <c r="F90" i="148"/>
  <c r="F89" i="148"/>
  <c r="F88" i="148"/>
  <c r="F87" i="148"/>
  <c r="F85" i="148"/>
  <c r="F84" i="148"/>
  <c r="F82" i="148"/>
  <c r="F81" i="148"/>
  <c r="F80" i="148"/>
  <c r="F79" i="148"/>
  <c r="F78" i="148"/>
  <c r="F77" i="148"/>
  <c r="F75" i="148"/>
  <c r="F74" i="148"/>
  <c r="F73" i="148"/>
  <c r="F71" i="148"/>
  <c r="F70" i="148"/>
  <c r="F68" i="148"/>
  <c r="F67" i="148"/>
  <c r="F65" i="148"/>
  <c r="F64" i="148"/>
  <c r="F63" i="148"/>
  <c r="F61" i="148"/>
  <c r="F60" i="148"/>
  <c r="F58" i="148"/>
  <c r="F57" i="148"/>
  <c r="F56" i="148"/>
  <c r="F54" i="148"/>
  <c r="F53" i="148"/>
  <c r="F52" i="148"/>
  <c r="F51" i="148"/>
  <c r="F49" i="148"/>
  <c r="F48" i="148"/>
  <c r="F46" i="148"/>
  <c r="F45" i="148"/>
  <c r="F44" i="148"/>
  <c r="F42" i="148"/>
  <c r="F41" i="148"/>
  <c r="F40" i="148"/>
  <c r="F39" i="148"/>
  <c r="F37" i="148"/>
  <c r="F35" i="148"/>
  <c r="F33" i="148"/>
  <c r="F32" i="148"/>
  <c r="F31" i="148"/>
  <c r="F30" i="148"/>
  <c r="F28" i="148"/>
  <c r="F27" i="148"/>
  <c r="F26" i="148"/>
  <c r="F25" i="148"/>
  <c r="F23" i="148"/>
  <c r="F22" i="148"/>
  <c r="F21" i="148"/>
  <c r="F20" i="148"/>
  <c r="F19" i="148"/>
  <c r="F18" i="148"/>
  <c r="F17" i="148"/>
  <c r="F16" i="148"/>
  <c r="F14" i="148"/>
  <c r="F13" i="148"/>
  <c r="F12" i="148"/>
  <c r="F10" i="148"/>
  <c r="F9" i="148"/>
  <c r="A268" i="147" l="1"/>
  <c r="A300" i="147" s="1"/>
  <c r="A332" i="147" s="1"/>
  <c r="A213" i="147"/>
  <c r="A173" i="147"/>
  <c r="A159" i="147"/>
  <c r="A183" i="147" s="1"/>
  <c r="A207" i="147" s="1"/>
  <c r="A221" i="147"/>
  <c r="A276" i="147"/>
  <c r="A308" i="147" s="1"/>
  <c r="A340" i="147" s="1"/>
</calcChain>
</file>

<file path=xl/sharedStrings.xml><?xml version="1.0" encoding="utf-8"?>
<sst xmlns="http://schemas.openxmlformats.org/spreadsheetml/2006/main" count="1526" uniqueCount="359">
  <si>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</si>
  <si>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</si>
  <si>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</si>
  <si>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</si>
  <si>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</si>
  <si>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</si>
  <si>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</si>
  <si>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</si>
  <si>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</si>
  <si>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</si>
  <si>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</si>
  <si>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</si>
  <si>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</si>
  <si>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</si>
  <si>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</si>
  <si>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</si>
  <si>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</si>
  <si>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</si>
  <si>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</si>
  <si>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</si>
  <si>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</si>
  <si>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</si>
  <si>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</si>
  <si>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</si>
  <si>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</si>
  <si>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Financiamiento tasa subsidiada desde 20% enganche SIN seguro.</t>
  </si>
  <si>
    <t>Financiamiento tasa subsidiada desde 35% enganche SIN seguro.</t>
  </si>
  <si>
    <t>Financiamiento tasa subsidiada DESDE 20% enganche Sin Seguro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</si>
  <si>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</si>
  <si>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</si>
  <si>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Planes ALLY</t>
  </si>
  <si>
    <t>Plan Especial Matiz y Spark</t>
  </si>
  <si>
    <t>Matiz y Spark</t>
  </si>
  <si>
    <t>Plan Especial Aveo y Sonic</t>
  </si>
  <si>
    <t>Aveo y Sonic</t>
  </si>
  <si>
    <t>MATIZ 2013</t>
  </si>
  <si>
    <t>AVEO 2013</t>
  </si>
  <si>
    <t>Financiamiento tasa subsidiada DESDE 35% enganche Sin Seguro</t>
  </si>
  <si>
    <t>SONIC 2013</t>
  </si>
  <si>
    <t>SPARK 2013</t>
  </si>
  <si>
    <t>CAPTIVA SPORT 2013</t>
  </si>
  <si>
    <t>TRAX 2013</t>
  </si>
  <si>
    <t>TAHOE 2013 (Excepto Paq H)</t>
  </si>
  <si>
    <t>SUBURBAN 2013 (No aplica paquete G)</t>
  </si>
  <si>
    <t>CRUZE 2013</t>
  </si>
  <si>
    <t>MALIBU 2013</t>
  </si>
  <si>
    <t>CHEYENNE 2013 (Excepto Crew Cab)</t>
  </si>
  <si>
    <t>CHEYENNE Crew Cab 2013</t>
  </si>
  <si>
    <t>Plan Personalizado</t>
  </si>
  <si>
    <t xml:space="preserve"> </t>
  </si>
  <si>
    <t>Tasa Plan Personalizado</t>
  </si>
  <si>
    <t>Plan Especial Trax</t>
  </si>
  <si>
    <t>Trax</t>
  </si>
  <si>
    <t>Todas las unidades excepto Matiz, Spark, Aveo, Sonic &amp; Trax</t>
  </si>
  <si>
    <t>PLAN CLIENTE "A" MATIZ &amp; SPARK</t>
  </si>
  <si>
    <t>PLAN CLIENTE "B" MATIZ &amp; SPARK</t>
  </si>
  <si>
    <t>PLAN CLIENTE "A" AVEO &amp; SONIC</t>
  </si>
  <si>
    <t>PLAN CLIENTE "B" AVEO &amp; SONIC</t>
  </si>
  <si>
    <t>PLAN CLIENTE "A" TRAX</t>
  </si>
  <si>
    <t>PLAN CLIENTE "B" TRAX</t>
  </si>
  <si>
    <t>PLAN PERSONALIZADO CLIENTE "A"</t>
  </si>
  <si>
    <t>PLAN PERSONALIZADO CLIENTE "B"</t>
  </si>
  <si>
    <t>Precio (máximo) de contado para bonificación incluye 5pp del Margen del Distribuidor</t>
  </si>
  <si>
    <t>Precio (máximo) de contado para bonificación incluye 6pp del Margen del Distribuidor</t>
  </si>
  <si>
    <t>Precio (máximo) de contado para bonificación incluye 7pp del Margen del Distribuidor</t>
  </si>
  <si>
    <t>SILVERADO 2500 2013</t>
  </si>
  <si>
    <t>Precio especial en operaciones al contado y financiamiento Plan Personalizado SIN seguro CON Bonificación.</t>
  </si>
  <si>
    <t>TRAVERSE 2013</t>
  </si>
  <si>
    <t>SILVERADO 1500 2013</t>
  </si>
  <si>
    <t>Precio especial en operaciones al contado y financiamiento Plan Personalizado CON 1 año de seguro. SIN Bonificación</t>
  </si>
  <si>
    <t xml:space="preserve">     PLANES Y BONIFICACIONES APLICABLES DEL 01 DE AGOSTO AL 02 DE SEPTIEMBRE DE 2013</t>
  </si>
  <si>
    <t>GM de México</t>
  </si>
  <si>
    <t>Guía de Precios al Distribuidor</t>
  </si>
  <si>
    <t>Vigentes a partir del 01 de Agosto de 2013</t>
  </si>
  <si>
    <t>AM</t>
  </si>
  <si>
    <t>Código</t>
  </si>
  <si>
    <t>Modelo</t>
  </si>
  <si>
    <t>Pqt.</t>
  </si>
  <si>
    <t>Versión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</si>
  <si>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</si>
  <si>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</si>
  <si>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</si>
  <si>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</si>
  <si>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</si>
  <si>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</si>
  <si>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</si>
  <si>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</si>
  <si>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</si>
  <si>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</si>
  <si>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LS</t>
  </si>
  <si>
    <t>1MT48</t>
  </si>
  <si>
    <t>B</t>
  </si>
  <si>
    <t>1CS48</t>
  </si>
  <si>
    <t>Spark 5 ptas.</t>
  </si>
  <si>
    <t>1CT48</t>
  </si>
  <si>
    <t>LT</t>
  </si>
  <si>
    <t>1CU48</t>
  </si>
  <si>
    <t>C</t>
  </si>
  <si>
    <t>LTZ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</si>
  <si>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</si>
  <si>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</si>
  <si>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</si>
  <si>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</si>
  <si>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</si>
  <si>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</si>
  <si>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</si>
  <si>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</si>
  <si>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</si>
  <si>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</si>
  <si>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 xml:space="preserve">Sonic 4 ptas. </t>
  </si>
  <si>
    <t>1JS69</t>
  </si>
  <si>
    <t>1JT69</t>
  </si>
  <si>
    <t>1PS69</t>
  </si>
  <si>
    <t>Cruze 4 ptas.</t>
  </si>
  <si>
    <t>1PT69</t>
  </si>
  <si>
    <t>1PU69</t>
  </si>
  <si>
    <t>1GB69</t>
  </si>
  <si>
    <t>Malibu 4 ptas.</t>
  </si>
  <si>
    <t>1GC69</t>
  </si>
  <si>
    <t>Malibu 4 ptas.C</t>
  </si>
  <si>
    <t>1GD69</t>
  </si>
  <si>
    <t>G</t>
  </si>
  <si>
    <t>1EH37</t>
  </si>
  <si>
    <t>Camaro 2 ptas.</t>
  </si>
  <si>
    <t>1ET37</t>
  </si>
  <si>
    <t>SS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</si>
  <si>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</si>
  <si>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</si>
  <si>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</si>
  <si>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</si>
  <si>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</si>
  <si>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</si>
  <si>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</si>
  <si>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</si>
  <si>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</si>
  <si>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Silverado 1500 Cabina Regular</t>
  </si>
  <si>
    <t>WT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</si>
  <si>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</si>
  <si>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</si>
  <si>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</si>
  <si>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</si>
  <si>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</si>
  <si>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</si>
  <si>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</si>
  <si>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</si>
  <si>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</si>
  <si>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</si>
  <si>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</si>
  <si>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</si>
  <si>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</si>
  <si>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</si>
  <si>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</si>
  <si>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</si>
  <si>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</si>
  <si>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</si>
  <si>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</si>
  <si>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</si>
  <si>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</si>
  <si>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</si>
  <si>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</si>
  <si>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</si>
  <si>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</si>
  <si>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</si>
  <si>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Captiva Sport SUV Edición Especial</t>
  </si>
  <si>
    <t>1LW26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</si>
  <si>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</si>
  <si>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</si>
  <si>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</si>
  <si>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</si>
  <si>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</si>
  <si>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</si>
  <si>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</si>
  <si>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</si>
  <si>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</si>
  <si>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</si>
  <si>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</si>
  <si>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</si>
  <si>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</si>
  <si>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</si>
  <si>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</si>
  <si>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</si>
  <si>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</si>
  <si>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</si>
  <si>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</si>
  <si>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</si>
  <si>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</si>
  <si>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</si>
  <si>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</si>
  <si>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</si>
  <si>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</si>
  <si>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</si>
  <si>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</si>
  <si>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</si>
  <si>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</si>
  <si>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</si>
  <si>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</si>
  <si>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</si>
  <si>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</si>
  <si>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</si>
  <si>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ptas.J</t>
  </si>
  <si>
    <t>Aveo 4 ptas.F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</si>
  <si>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</si>
  <si>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</si>
  <si>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</si>
  <si>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</si>
  <si>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</si>
  <si>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</si>
  <si>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</si>
  <si>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</si>
  <si>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</si>
  <si>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</si>
  <si>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</si>
  <si>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</si>
  <si>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</si>
  <si>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</si>
  <si>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</si>
  <si>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</si>
  <si>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</si>
  <si>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</si>
  <si>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</si>
  <si>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</si>
  <si>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</si>
  <si>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</si>
  <si>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</si>
  <si>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</si>
  <si>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</si>
  <si>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</si>
  <si>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</si>
  <si>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</si>
  <si>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</si>
  <si>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</si>
  <si>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</si>
  <si>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</si>
  <si>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</si>
  <si>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</si>
  <si>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1ZG69</t>
  </si>
  <si>
    <t>1ZJ69</t>
  </si>
  <si>
    <t>1ZK69</t>
  </si>
  <si>
    <t>Traverse SUVC</t>
  </si>
  <si>
    <t>Traverse SUVB</t>
  </si>
  <si>
    <t>Paquete F $30,278</t>
  </si>
  <si>
    <t>Paquete F  $261,500</t>
  </si>
  <si>
    <t>Paquete G $24,628</t>
  </si>
  <si>
    <t>Paquete G  $273,500</t>
  </si>
  <si>
    <t>Paquete J  $80,449</t>
  </si>
  <si>
    <t>Paquete J  $214,700</t>
  </si>
  <si>
    <t>Paquete K  $81,557</t>
  </si>
  <si>
    <t>Paquete K  $249,200</t>
  </si>
  <si>
    <t>Paquete A  $20,037</t>
  </si>
  <si>
    <t>Paquete A  $335,100</t>
  </si>
  <si>
    <t>Paquete E  $14,832</t>
  </si>
  <si>
    <t>Paquete E  $404,300</t>
  </si>
  <si>
    <t>Paquete F  $15,990</t>
  </si>
  <si>
    <t>Paquete F  $426,500</t>
  </si>
  <si>
    <t>Paquete N  $85,447</t>
  </si>
  <si>
    <t>Paquete N  $318,900</t>
  </si>
  <si>
    <t>Paquete P  $86,683</t>
  </si>
  <si>
    <t>Paquete P  $351,000</t>
  </si>
  <si>
    <t>Paquete Ext B  $34,142</t>
  </si>
  <si>
    <t>Paquete B  $458,400</t>
  </si>
  <si>
    <t>Paquete Crew Cab B $23,182</t>
  </si>
  <si>
    <t>Paquete B Crew Cab  $527,900</t>
  </si>
  <si>
    <t>Paquete Crew Cab C $24,422</t>
  </si>
  <si>
    <t>Paquete C Crew Cab  $589,300</t>
  </si>
  <si>
    <t>Paquete A  $13,608</t>
  </si>
  <si>
    <t>Paquete A  $228,500</t>
  </si>
  <si>
    <t>Paquete A  $25,474</t>
  </si>
  <si>
    <t>Paquete A  $295,500</t>
  </si>
  <si>
    <t>Paquete B  $27,096</t>
  </si>
  <si>
    <t>Paquete B  $340,500</t>
  </si>
  <si>
    <t>Paquete C  $27,006</t>
  </si>
  <si>
    <t>Paquete C  $343,500</t>
  </si>
  <si>
    <t>Paquete D  $26,466</t>
  </si>
  <si>
    <t>Paquete D  $361,500</t>
  </si>
  <si>
    <t>Paquete Edición Especial $26,387</t>
  </si>
  <si>
    <t>Paquete Edición Especial $378,500</t>
  </si>
  <si>
    <t>Paquete G  $26,387</t>
  </si>
  <si>
    <t>Paquete G  $381,500</t>
  </si>
  <si>
    <t>Paquete C  $15,497</t>
  </si>
  <si>
    <t>Paquete C  $519,600</t>
  </si>
  <si>
    <t>Paquete B  $16,534</t>
  </si>
  <si>
    <t>Paquete B  $563,000</t>
  </si>
  <si>
    <t>Paquete C  $543,500</t>
  </si>
  <si>
    <t>Paquete B  $588,500</t>
  </si>
  <si>
    <t>Paquete A  $16,340</t>
  </si>
  <si>
    <t>Paquete A  $583,300</t>
  </si>
  <si>
    <t>Paquete C  $17,571</t>
  </si>
  <si>
    <t>Paquete C  $638,400</t>
  </si>
  <si>
    <t>Paquete D  $18,025</t>
  </si>
  <si>
    <t>Paquete D  $657,700</t>
  </si>
  <si>
    <t>Paquete E  $18,544</t>
  </si>
  <si>
    <t>Paquete E  $679,900</t>
  </si>
  <si>
    <t>Paquete A  $608,500</t>
  </si>
  <si>
    <t>Paquete C  $665,500</t>
  </si>
  <si>
    <t>Paquete D  $685,500</t>
  </si>
  <si>
    <t>Paquete E  $708,500</t>
  </si>
  <si>
    <t>Paquete A  $16,210</t>
  </si>
  <si>
    <t>Paquete A  $620,500</t>
  </si>
  <si>
    <t>Paquete B  $17,636</t>
  </si>
  <si>
    <t>Paquete B  $687,300</t>
  </si>
  <si>
    <t>Paquete C  $17,636</t>
  </si>
  <si>
    <t>Paquete C  $687,300</t>
  </si>
  <si>
    <t>Paquete D  $18,479</t>
  </si>
  <si>
    <t>Paquete D  $722,000</t>
  </si>
  <si>
    <t>Paquete A  $645,500</t>
  </si>
  <si>
    <t>Paquete B  $714,500</t>
  </si>
  <si>
    <t>Paquete C  $714,500</t>
  </si>
  <si>
    <t>Paquete D  $750,500</t>
  </si>
  <si>
    <t>Paquete A  $12,138</t>
  </si>
  <si>
    <t>Paquete A  $88,000</t>
  </si>
  <si>
    <t>Paquete B  $9,596</t>
  </si>
  <si>
    <t>Paquete B  $104,900</t>
  </si>
  <si>
    <t>Paquete A  $8,922</t>
  </si>
  <si>
    <t>Paquete A  $120,000</t>
  </si>
  <si>
    <t>Paquete B  $12,736</t>
  </si>
  <si>
    <t>Paquete B $130,900</t>
  </si>
  <si>
    <t>Paquete C  $9,207</t>
  </si>
  <si>
    <t>Paquete C $153,500</t>
  </si>
  <si>
    <t>Paquete A  $5,431</t>
  </si>
  <si>
    <t>Paquete A  $129,500</t>
  </si>
  <si>
    <t>Paquete M  $5,431</t>
  </si>
  <si>
    <t>Paquete M  $140,500</t>
  </si>
  <si>
    <t>Paquete B  $5,431</t>
  </si>
  <si>
    <t>Paquete B  $156,500</t>
  </si>
  <si>
    <t>Paquete J  $5,431</t>
  </si>
  <si>
    <t>Paquete J  $159,500</t>
  </si>
  <si>
    <t>Paquete F  $5,371</t>
  </si>
  <si>
    <t>Paquete F  $159,500</t>
  </si>
  <si>
    <t>Paquete C  $5,371</t>
  </si>
  <si>
    <t>Paquete C  $173,500</t>
  </si>
  <si>
    <t>Paquete D  $5,371</t>
  </si>
  <si>
    <t>Paquete D  $182,500</t>
  </si>
  <si>
    <t>Paquete E  $5,371</t>
  </si>
  <si>
    <t>Paquete E  $196,500</t>
  </si>
  <si>
    <t>Paquete A  $15,569</t>
  </si>
  <si>
    <t>Paquete A  $159,000</t>
  </si>
  <si>
    <t>Paquete D  $15,269</t>
  </si>
  <si>
    <t>Paquete D  $180,900</t>
  </si>
  <si>
    <t>Paquete E  $15,010</t>
  </si>
  <si>
    <t>Paquete E  $195,900</t>
  </si>
  <si>
    <t>Paquete F  $13,519</t>
  </si>
  <si>
    <t>Paquete F  $218,900</t>
  </si>
  <si>
    <t>Paquete M  $16,818</t>
  </si>
  <si>
    <t>Paquete M  $209,900</t>
  </si>
  <si>
    <t>Paquete A  $18,874</t>
  </si>
  <si>
    <t>Paquete A  $219,900</t>
  </si>
  <si>
    <t>Paquete C  $20,002</t>
  </si>
  <si>
    <t>Paquete C  $241,900</t>
  </si>
  <si>
    <t>Paquete F  $16,503</t>
  </si>
  <si>
    <t>Paquete F  $274,900</t>
  </si>
  <si>
    <t>Paquete B  $14,120</t>
  </si>
  <si>
    <t>Paquete B  $308,500</t>
  </si>
  <si>
    <t>Paquete C  $10,580</t>
  </si>
  <si>
    <t>Paquete C  $342,500</t>
  </si>
  <si>
    <t>Paquete G  $10,120</t>
  </si>
  <si>
    <t>Paquete G  $398,500</t>
  </si>
  <si>
    <t>(CÓDIGO:  LTW)</t>
  </si>
  <si>
    <t>(CÓDIGO: LTX)</t>
  </si>
  <si>
    <t>KKW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</si>
</sst>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</numFmts>
  <fonts count="6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rgb="FFFF0000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sz val="10"/>
      <color rgb="FFFF0000"/>
      <name val="GM Sans Regular"/>
    </font>
    <font>
      <b/>
      <sz val="14"/>
      <name val="GM Sans Regular"/>
    </font>
    <font>
      <sz val="12"/>
      <color rgb="FFFF0000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sz val="12"/>
      <color theme="1"/>
      <name val="GM Sans Regular"/>
    </font>
    <font>
      <b/>
      <sz val="12"/>
      <color theme="1"/>
      <name val="GM Sans Regular"/>
    </font>
    <font>
      <b/>
      <sz val="16"/>
      <name val="GM Sans Regular"/>
    </font>
    <font>
      <b/>
      <sz val="18"/>
      <name val="GM Sans Regular"/>
    </font>
    <font>
      <sz val="16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name val="GM Sans Regular"/>
    </font>
    <font>
      <sz val="11"/>
      <color indexed="62"/>
      <name val="GM Sans Regular"/>
    </font>
    <font>
      <sz val="11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2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sz val="10"/>
      <color indexed="59"/>
      <name val="GM Sans Regula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616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25" borderId="0" xfId="0" applyNumberFormat="1" applyFont="1" applyFill="1" applyBorder="1" applyAlignment="1" applyProtection="1">
      <alignment horizontal="center"/>
    </xf>
    <xf numFmtId="4" fontId="28" fillId="25" borderId="0" xfId="0" applyNumberFormat="1" applyFont="1" applyFill="1" applyBorder="1" applyAlignment="1" applyProtection="1">
      <alignment horizont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1" fillId="25" borderId="0" xfId="0" applyFont="1" applyFill="1" applyBorder="1" applyAlignment="1" applyProtection="1">
      <alignment horizontal="center" vertical="center" wrapText="1"/>
    </xf>
    <xf numFmtId="37" fontId="32" fillId="25" borderId="0" xfId="0" applyFont="1" applyFill="1" applyBorder="1" applyAlignment="1" applyProtection="1">
      <alignment horizontal="center" vertical="center" wrapText="1"/>
    </xf>
    <xf numFmtId="37" fontId="31" fillId="25" borderId="0" xfId="0" applyNumberFormat="1" applyFont="1" applyFill="1" applyBorder="1" applyAlignment="1" applyProtection="1">
      <alignment horizontal="center"/>
    </xf>
    <xf numFmtId="39" fontId="31" fillId="25" borderId="0" xfId="0" applyNumberFormat="1" applyFont="1" applyFill="1" applyBorder="1" applyAlignment="1" applyProtection="1">
      <alignment horizontal="center"/>
    </xf>
    <xf numFmtId="40" fontId="31" fillId="25" borderId="0" xfId="0" applyNumberFormat="1" applyFont="1" applyFill="1" applyBorder="1" applyAlignment="1" applyProtection="1">
      <alignment horizontal="center"/>
    </xf>
    <xf numFmtId="4" fontId="31" fillId="25" borderId="0" xfId="0" applyNumberFormat="1" applyFont="1" applyFill="1" applyBorder="1" applyAlignment="1" applyProtection="1">
      <alignment horizontal="center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24" xfId="0" applyFont="1" applyFill="1" applyBorder="1" applyAlignment="1" applyProtection="1">
      <alignment horizontal="center" vertical="center" wrapText="1"/>
    </xf>
    <xf numFmtId="1" fontId="27" fillId="0" borderId="24" xfId="39" applyNumberFormat="1" applyFont="1" applyFill="1" applyBorder="1" applyAlignment="1" applyProtection="1">
      <alignment horizontal="center" wrapText="1"/>
    </xf>
    <xf numFmtId="37" fontId="27" fillId="0" borderId="24" xfId="0" applyNumberFormat="1" applyFont="1" applyFill="1" applyBorder="1" applyAlignment="1" applyProtection="1">
      <alignment horizontal="center"/>
    </xf>
    <xf numFmtId="39" fontId="27" fillId="0" borderId="24" xfId="0" applyNumberFormat="1" applyFont="1" applyFill="1" applyBorder="1" applyAlignment="1" applyProtection="1">
      <alignment horizontal="center"/>
    </xf>
    <xf numFmtId="40" fontId="27" fillId="0" borderId="24" xfId="0" applyNumberFormat="1" applyFont="1" applyFill="1" applyBorder="1" applyAlignment="1" applyProtection="1">
      <alignment horizontal="center"/>
    </xf>
    <xf numFmtId="40" fontId="27" fillId="0" borderId="28" xfId="0" applyNumberFormat="1" applyFont="1" applyFill="1" applyBorder="1" applyAlignment="1" applyProtection="1">
      <alignment horizontal="center"/>
    </xf>
    <xf numFmtId="37" fontId="31" fillId="0" borderId="0" xfId="0" applyFont="1" applyFill="1" applyBorder="1" applyAlignment="1" applyProtection="1">
      <alignment horizontal="center" vertical="center" wrapText="1"/>
    </xf>
    <xf numFmtId="1" fontId="31" fillId="0" borderId="0" xfId="39" applyNumberFormat="1" applyFont="1" applyFill="1" applyBorder="1" applyAlignment="1" applyProtection="1">
      <alignment horizontal="center" wrapText="1"/>
    </xf>
    <xf numFmtId="37" fontId="31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/>
    </xf>
    <xf numFmtId="4" fontId="31" fillId="0" borderId="0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6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9" borderId="0" xfId="0" applyFont="1" applyFill="1" applyBorder="1" applyAlignment="1" applyProtection="1">
      <alignment horizontal="center" vertical="center"/>
    </xf>
    <xf numFmtId="43" fontId="5" fillId="29" borderId="0" xfId="23" applyFont="1" applyFill="1" applyBorder="1" applyAlignment="1" applyProtection="1">
      <alignment horizontal="center" vertical="center"/>
    </xf>
    <xf numFmtId="43" fontId="34" fillId="26" borderId="0" xfId="23" applyFont="1" applyFill="1" applyBorder="1" applyAlignment="1" applyProtection="1">
      <alignment horizontal="center" vertical="center"/>
    </xf>
    <xf numFmtId="37" fontId="4" fillId="26" borderId="0" xfId="0" applyFont="1" applyFill="1" applyBorder="1" applyAlignment="1" applyProtection="1">
      <alignment horizontal="center" vertical="center"/>
    </xf>
    <xf numFmtId="43" fontId="4" fillId="26" borderId="0" xfId="23" applyFont="1" applyFill="1" applyBorder="1" applyAlignment="1" applyProtection="1">
      <alignment horizontal="center" vertical="center"/>
    </xf>
    <xf numFmtId="37" fontId="33" fillId="26" borderId="0" xfId="0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" fontId="28" fillId="30" borderId="16" xfId="23" applyNumberFormat="1" applyFont="1" applyFill="1" applyBorder="1" applyAlignment="1" applyProtection="1">
      <alignment horizontal="center" vertical="center" wrapText="1"/>
    </xf>
    <xf numFmtId="3" fontId="24" fillId="30" borderId="19" xfId="23" applyNumberFormat="1" applyFont="1" applyFill="1" applyBorder="1" applyAlignment="1" applyProtection="1">
      <alignment horizontal="center" vertical="center" wrapText="1"/>
    </xf>
    <xf numFmtId="2" fontId="24" fillId="30" borderId="25" xfId="0" applyNumberFormat="1" applyFont="1" applyFill="1" applyBorder="1" applyAlignment="1" applyProtection="1">
      <alignment horizontal="center" wrapText="1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31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31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31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37" fontId="37" fillId="25" borderId="0" xfId="0" applyFont="1" applyFill="1" applyBorder="1" applyAlignment="1" applyProtection="1">
      <alignment horizontal="center" vertical="center" wrapText="1"/>
    </xf>
    <xf numFmtId="1" fontId="37" fillId="25" borderId="0" xfId="39" applyNumberFormat="1" applyFont="1" applyFill="1" applyBorder="1" applyAlignment="1" applyProtection="1">
      <alignment horizontal="center" wrapText="1"/>
    </xf>
    <xf numFmtId="37" fontId="37" fillId="25" borderId="0" xfId="0" applyNumberFormat="1" applyFont="1" applyFill="1" applyBorder="1" applyAlignment="1" applyProtection="1">
      <alignment horizontal="center"/>
    </xf>
    <xf numFmtId="164" fontId="37" fillId="25" borderId="0" xfId="0" applyNumberFormat="1" applyFont="1" applyFill="1" applyBorder="1" applyAlignment="1" applyProtection="1">
      <alignment horizontal="center"/>
    </xf>
    <xf numFmtId="4" fontId="37" fillId="25" borderId="0" xfId="0" applyNumberFormat="1" applyFont="1" applyFill="1" applyBorder="1" applyAlignment="1" applyProtection="1">
      <alignment horizontal="center"/>
    </xf>
    <xf numFmtId="37" fontId="35" fillId="25" borderId="0" xfId="0" applyFont="1" applyFill="1" applyBorder="1" applyAlignment="1" applyProtection="1">
      <alignment horizontal="center" vertical="center"/>
    </xf>
    <xf numFmtId="43" fontId="35" fillId="25" borderId="0" xfId="23" applyFont="1" applyFill="1" applyBorder="1" applyAlignment="1" applyProtection="1">
      <alignment horizontal="center" vertical="center"/>
    </xf>
    <xf numFmtId="2" fontId="24" fillId="25" borderId="27" xfId="0" applyNumberFormat="1" applyFont="1" applyFill="1" applyBorder="1" applyAlignment="1" applyProtection="1">
      <alignment horizontal="center" wrapText="1"/>
    </xf>
    <xf numFmtId="2" fontId="24" fillId="25" borderId="25" xfId="0" applyNumberFormat="1" applyFont="1" applyFill="1" applyBorder="1" applyAlignment="1" applyProtection="1">
      <alignment horizontal="center" wrapText="1"/>
    </xf>
    <xf numFmtId="2" fontId="24" fillId="25" borderId="35" xfId="0" applyNumberFormat="1" applyFont="1" applyFill="1" applyBorder="1" applyAlignment="1" applyProtection="1">
      <alignment horizontal="center" wrapText="1"/>
    </xf>
    <xf numFmtId="2" fontId="24" fillId="25" borderId="28" xfId="0" applyNumberFormat="1" applyFont="1" applyFill="1" applyBorder="1" applyAlignment="1" applyProtection="1">
      <alignment horizont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2" fontId="24" fillId="30" borderId="27" xfId="0" applyNumberFormat="1" applyFont="1" applyFill="1" applyBorder="1" applyAlignment="1" applyProtection="1">
      <alignment horizontal="center" wrapText="1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35" xfId="0" applyFont="1" applyFill="1" applyBorder="1" applyAlignment="1" applyProtection="1">
      <alignment horizontal="center" vertical="center"/>
    </xf>
    <xf numFmtId="37" fontId="28" fillId="0" borderId="28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 wrapText="1"/>
    </xf>
    <xf numFmtId="37" fontId="24" fillId="0" borderId="13" xfId="0" applyFont="1" applyFill="1" applyBorder="1" applyAlignment="1" applyProtection="1">
      <alignment horizontal="center" vertical="center" wrapText="1"/>
    </xf>
    <xf numFmtId="37" fontId="24" fillId="0" borderId="13" xfId="0" applyNumberFormat="1" applyFont="1" applyFill="1" applyBorder="1" applyAlignment="1" applyProtection="1">
      <alignment horizontal="center"/>
    </xf>
    <xf numFmtId="39" fontId="24" fillId="0" borderId="13" xfId="0" applyNumberFormat="1" applyFont="1" applyFill="1" applyBorder="1" applyAlignment="1" applyProtection="1">
      <alignment horizontal="center"/>
    </xf>
    <xf numFmtId="40" fontId="24" fillId="0" borderId="13" xfId="0" applyNumberFormat="1" applyFont="1" applyFill="1" applyBorder="1" applyAlignment="1" applyProtection="1">
      <alignment horizontal="center"/>
    </xf>
    <xf numFmtId="4" fontId="24" fillId="0" borderId="14" xfId="0" applyNumberFormat="1" applyFont="1" applyFill="1" applyBorder="1" applyAlignment="1" applyProtection="1">
      <alignment horizontal="center"/>
    </xf>
    <xf numFmtId="1" fontId="28" fillId="0" borderId="22" xfId="39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1" fontId="28" fillId="25" borderId="20" xfId="39" applyNumberFormat="1" applyFont="1" applyFill="1" applyBorder="1" applyAlignment="1" applyProtection="1">
      <alignment horizontal="center" wrapText="1"/>
    </xf>
    <xf numFmtId="37" fontId="28" fillId="25" borderId="17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2" fontId="28" fillId="25" borderId="10" xfId="0" applyNumberFormat="1" applyFont="1" applyFill="1" applyBorder="1" applyAlignment="1" applyProtection="1">
      <alignment horizontal="center" wrapText="1"/>
    </xf>
    <xf numFmtId="2" fontId="28" fillId="25" borderId="27" xfId="0" applyNumberFormat="1" applyFont="1" applyFill="1" applyBorder="1" applyAlignment="1" applyProtection="1">
      <alignment horizontal="center" wrapText="1"/>
    </xf>
    <xf numFmtId="1" fontId="28" fillId="25" borderId="21" xfId="39" applyNumberFormat="1" applyFont="1" applyFill="1" applyBorder="1" applyAlignment="1" applyProtection="1">
      <alignment horizontal="center" wrapText="1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2" fontId="28" fillId="25" borderId="34" xfId="0" applyNumberFormat="1" applyFont="1" applyFill="1" applyBorder="1" applyAlignment="1" applyProtection="1">
      <alignment horizontal="center" wrapText="1"/>
    </xf>
    <xf numFmtId="2" fontId="28" fillId="25" borderId="25" xfId="0" applyNumberFormat="1" applyFont="1" applyFill="1" applyBorder="1" applyAlignment="1" applyProtection="1">
      <alignment horizontal="center" wrapText="1"/>
    </xf>
    <xf numFmtId="1" fontId="28" fillId="25" borderId="21" xfId="39" quotePrefix="1" applyNumberFormat="1" applyFont="1" applyFill="1" applyBorder="1" applyAlignment="1" applyProtection="1">
      <alignment horizontal="center" wrapText="1"/>
    </xf>
    <xf numFmtId="37" fontId="28" fillId="25" borderId="18" xfId="0" applyNumberFormat="1" applyFont="1" applyFill="1" applyBorder="1" applyAlignment="1" applyProtection="1">
      <alignment horizontal="center"/>
    </xf>
    <xf numFmtId="1" fontId="28" fillId="25" borderId="39" xfId="39" applyNumberFormat="1" applyFont="1" applyFill="1" applyBorder="1" applyAlignment="1" applyProtection="1">
      <alignment horizontal="center" wrapText="1"/>
    </xf>
    <xf numFmtId="37" fontId="28" fillId="25" borderId="19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4" fontId="28" fillId="25" borderId="18" xfId="0" applyNumberFormat="1" applyFont="1" applyFill="1" applyBorder="1" applyAlignment="1" applyProtection="1">
      <alignment horizontal="center"/>
    </xf>
    <xf numFmtId="4" fontId="28" fillId="25" borderId="33" xfId="0" applyNumberFormat="1" applyFont="1" applyFill="1" applyBorder="1" applyAlignment="1" applyProtection="1">
      <alignment horizontal="center"/>
    </xf>
    <xf numFmtId="4" fontId="28" fillId="25" borderId="28" xfId="0" applyNumberFormat="1" applyFont="1" applyFill="1" applyBorder="1" applyAlignment="1" applyProtection="1">
      <alignment horizontal="center"/>
    </xf>
    <xf numFmtId="164" fontId="28" fillId="25" borderId="0" xfId="0" applyNumberFormat="1" applyFont="1" applyFill="1" applyBorder="1" applyAlignment="1" applyProtection="1">
      <alignment horizontal="center"/>
    </xf>
    <xf numFmtId="39" fontId="28" fillId="25" borderId="22" xfId="0" applyNumberFormat="1" applyFont="1" applyFill="1" applyBorder="1" applyAlignment="1" applyProtection="1">
      <alignment horizontal="center"/>
    </xf>
    <xf numFmtId="1" fontId="28" fillId="25" borderId="23" xfId="39" applyNumberFormat="1" applyFont="1" applyFill="1" applyBorder="1" applyAlignment="1" applyProtection="1">
      <alignment horizontal="center" wrapText="1"/>
    </xf>
    <xf numFmtId="1" fontId="28" fillId="25" borderId="24" xfId="39" applyNumberFormat="1" applyFont="1" applyFill="1" applyBorder="1" applyAlignment="1" applyProtection="1">
      <alignment horizontal="center" wrapText="1"/>
    </xf>
    <xf numFmtId="2" fontId="28" fillId="25" borderId="35" xfId="0" applyNumberFormat="1" applyFont="1" applyFill="1" applyBorder="1" applyAlignment="1" applyProtection="1">
      <alignment horizontal="center" wrapText="1"/>
    </xf>
    <xf numFmtId="2" fontId="28" fillId="25" borderId="28" xfId="0" applyNumberFormat="1" applyFont="1" applyFill="1" applyBorder="1" applyAlignment="1" applyProtection="1">
      <alignment horizontal="center" wrapText="1"/>
    </xf>
    <xf numFmtId="37" fontId="24" fillId="25" borderId="0" xfId="0" applyFont="1" applyFill="1" applyBorder="1" applyAlignment="1" applyProtection="1">
      <alignment horizontal="center" vertical="center" wrapText="1"/>
    </xf>
    <xf numFmtId="1" fontId="24" fillId="25" borderId="0" xfId="39" applyNumberFormat="1" applyFont="1" applyFill="1" applyBorder="1" applyAlignment="1" applyProtection="1">
      <alignment horizontal="center" wrapText="1"/>
    </xf>
    <xf numFmtId="37" fontId="24" fillId="25" borderId="0" xfId="0" applyNumberFormat="1" applyFont="1" applyFill="1" applyBorder="1" applyAlignment="1" applyProtection="1">
      <alignment horizontal="center"/>
    </xf>
    <xf numFmtId="39" fontId="24" fillId="25" borderId="0" xfId="0" applyNumberFormat="1" applyFont="1" applyFill="1" applyBorder="1" applyAlignment="1" applyProtection="1">
      <alignment horizontal="center"/>
    </xf>
    <xf numFmtId="2" fontId="24" fillId="25" borderId="0" xfId="0" applyNumberFormat="1" applyFont="1" applyFill="1" applyBorder="1" applyAlignment="1" applyProtection="1">
      <alignment horizontal="center" wrapText="1"/>
    </xf>
    <xf numFmtId="37" fontId="28" fillId="25" borderId="26" xfId="0" applyNumberFormat="1" applyFont="1" applyFill="1" applyBorder="1" applyAlignment="1" applyProtection="1">
      <alignment horizontal="center"/>
    </xf>
    <xf numFmtId="39" fontId="28" fillId="25" borderId="26" xfId="0" applyNumberFormat="1" applyFont="1" applyFill="1" applyBorder="1" applyAlignment="1" applyProtection="1">
      <alignment horizontal="center"/>
    </xf>
    <xf numFmtId="1" fontId="28" fillId="25" borderId="31" xfId="39" applyNumberFormat="1" applyFont="1" applyFill="1" applyBorder="1" applyAlignment="1" applyProtection="1">
      <alignment horizontal="center" wrapText="1"/>
    </xf>
    <xf numFmtId="37" fontId="5" fillId="30" borderId="0" xfId="0" applyFont="1" applyFill="1" applyBorder="1" applyAlignment="1" applyProtection="1">
      <alignment horizontal="center" vertical="center"/>
    </xf>
    <xf numFmtId="43" fontId="5" fillId="30" borderId="0" xfId="23" applyFont="1" applyFill="1" applyBorder="1" applyAlignment="1" applyProtection="1">
      <alignment horizontal="center" vertical="center"/>
    </xf>
    <xf numFmtId="37" fontId="28" fillId="0" borderId="10" xfId="0" applyFont="1" applyFill="1" applyBorder="1" applyAlignment="1" applyProtection="1">
      <alignment horizontal="center" vertical="center"/>
    </xf>
    <xf numFmtId="4" fontId="28" fillId="0" borderId="17" xfId="0" applyNumberFormat="1" applyFont="1" applyFill="1" applyBorder="1" applyAlignment="1" applyProtection="1">
      <alignment horizontal="center"/>
    </xf>
    <xf numFmtId="4" fontId="28" fillId="0" borderId="18" xfId="0" applyNumberFormat="1" applyFont="1" applyFill="1" applyBorder="1" applyAlignment="1" applyProtection="1">
      <alignment horizontal="center"/>
    </xf>
    <xf numFmtId="40" fontId="28" fillId="0" borderId="26" xfId="0" applyNumberFormat="1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1" fontId="40" fillId="25" borderId="30" xfId="39" applyNumberFormat="1" applyFont="1" applyFill="1" applyBorder="1" applyAlignment="1" applyProtection="1">
      <alignment horizontal="center" wrapText="1"/>
    </xf>
    <xf numFmtId="37" fontId="40" fillId="25" borderId="17" xfId="0" applyNumberFormat="1" applyFont="1" applyFill="1" applyBorder="1" applyAlignment="1" applyProtection="1">
      <alignment horizontal="center"/>
    </xf>
    <xf numFmtId="39" fontId="40" fillId="25" borderId="17" xfId="0" applyNumberFormat="1" applyFont="1" applyFill="1" applyBorder="1" applyAlignment="1" applyProtection="1">
      <alignment horizontal="center"/>
    </xf>
    <xf numFmtId="37" fontId="41" fillId="25" borderId="10" xfId="0" applyFont="1" applyFill="1" applyBorder="1" applyAlignment="1" applyProtection="1">
      <alignment horizontal="center" vertical="center"/>
    </xf>
    <xf numFmtId="37" fontId="41" fillId="25" borderId="27" xfId="0" applyFont="1" applyFill="1" applyBorder="1" applyAlignment="1" applyProtection="1">
      <alignment horizontal="center" vertical="center"/>
    </xf>
    <xf numFmtId="1" fontId="40" fillId="25" borderId="23" xfId="39" applyNumberFormat="1" applyFont="1" applyFill="1" applyBorder="1" applyAlignment="1" applyProtection="1">
      <alignment horizontal="center" wrapText="1"/>
    </xf>
    <xf numFmtId="37" fontId="40" fillId="25" borderId="22" xfId="0" applyNumberFormat="1" applyFont="1" applyFill="1" applyBorder="1" applyAlignment="1" applyProtection="1">
      <alignment horizontal="center"/>
    </xf>
    <xf numFmtId="39" fontId="40" fillId="25" borderId="22" xfId="0" applyNumberFormat="1" applyFont="1" applyFill="1" applyBorder="1" applyAlignment="1" applyProtection="1">
      <alignment horizontal="center"/>
    </xf>
    <xf numFmtId="37" fontId="41" fillId="25" borderId="34" xfId="0" applyFont="1" applyFill="1" applyBorder="1" applyAlignment="1" applyProtection="1">
      <alignment horizontal="center" vertical="center"/>
    </xf>
    <xf numFmtId="37" fontId="41" fillId="25" borderId="25" xfId="0" applyFont="1" applyFill="1" applyBorder="1" applyAlignment="1" applyProtection="1">
      <alignment horizontal="center" vertical="center"/>
    </xf>
    <xf numFmtId="8" fontId="41" fillId="25" borderId="34" xfId="24" applyNumberFormat="1" applyFont="1" applyFill="1" applyBorder="1" applyAlignment="1" applyProtection="1">
      <alignment horizontal="center" vertical="center"/>
    </xf>
    <xf numFmtId="8" fontId="41" fillId="25" borderId="25" xfId="24" applyNumberFormat="1" applyFont="1" applyFill="1" applyBorder="1" applyAlignment="1" applyProtection="1">
      <alignment horizontal="center" vertical="center"/>
    </xf>
    <xf numFmtId="1" fontId="40" fillId="25" borderId="23" xfId="39" quotePrefix="1" applyNumberFormat="1" applyFont="1" applyFill="1" applyBorder="1" applyAlignment="1" applyProtection="1">
      <alignment horizontal="center" wrapText="1"/>
    </xf>
    <xf numFmtId="37" fontId="40" fillId="25" borderId="18" xfId="0" applyNumberFormat="1" applyFont="1" applyFill="1" applyBorder="1" applyAlignment="1" applyProtection="1">
      <alignment horizontal="center"/>
    </xf>
    <xf numFmtId="39" fontId="40" fillId="25" borderId="18" xfId="0" applyNumberFormat="1" applyFont="1" applyFill="1" applyBorder="1" applyAlignment="1" applyProtection="1">
      <alignment horizontal="center"/>
    </xf>
    <xf numFmtId="1" fontId="40" fillId="25" borderId="31" xfId="39" applyNumberFormat="1" applyFont="1" applyFill="1" applyBorder="1" applyAlignment="1" applyProtection="1">
      <alignment horizontal="center" wrapText="1"/>
    </xf>
    <xf numFmtId="37" fontId="40" fillId="25" borderId="26" xfId="0" applyNumberFormat="1" applyFont="1" applyFill="1" applyBorder="1" applyAlignment="1" applyProtection="1">
      <alignment horizontal="center"/>
    </xf>
    <xf numFmtId="39" fontId="40" fillId="25" borderId="26" xfId="0" applyNumberFormat="1" applyFont="1" applyFill="1" applyBorder="1" applyAlignment="1" applyProtection="1">
      <alignment horizontal="center"/>
    </xf>
    <xf numFmtId="1" fontId="40" fillId="25" borderId="20" xfId="39" applyNumberFormat="1" applyFont="1" applyFill="1" applyBorder="1" applyAlignment="1" applyProtection="1">
      <alignment horizontal="center" wrapText="1"/>
    </xf>
    <xf numFmtId="40" fontId="40" fillId="25" borderId="17" xfId="0" applyNumberFormat="1" applyFont="1" applyFill="1" applyBorder="1" applyAlignment="1" applyProtection="1">
      <alignment horizontal="center"/>
    </xf>
    <xf numFmtId="1" fontId="40" fillId="25" borderId="21" xfId="39" applyNumberFormat="1" applyFont="1" applyFill="1" applyBorder="1" applyAlignment="1" applyProtection="1">
      <alignment horizontal="center" wrapText="1"/>
    </xf>
    <xf numFmtId="40" fontId="40" fillId="25" borderId="18" xfId="0" applyNumberFormat="1" applyFont="1" applyFill="1" applyBorder="1" applyAlignment="1" applyProtection="1">
      <alignment horizontal="center"/>
    </xf>
    <xf numFmtId="1" fontId="40" fillId="25" borderId="21" xfId="39" quotePrefix="1" applyNumberFormat="1" applyFont="1" applyFill="1" applyBorder="1" applyAlignment="1" applyProtection="1">
      <alignment horizontal="center" wrapText="1"/>
    </xf>
    <xf numFmtId="1" fontId="40" fillId="25" borderId="24" xfId="39" applyNumberFormat="1" applyFont="1" applyFill="1" applyBorder="1" applyAlignment="1" applyProtection="1">
      <alignment horizontal="center" wrapText="1"/>
    </xf>
    <xf numFmtId="37" fontId="40" fillId="25" borderId="19" xfId="0" applyNumberFormat="1" applyFont="1" applyFill="1" applyBorder="1" applyAlignment="1" applyProtection="1">
      <alignment horizontal="center"/>
    </xf>
    <xf numFmtId="39" fontId="40" fillId="25" borderId="19" xfId="0" applyNumberFormat="1" applyFont="1" applyFill="1" applyBorder="1" applyAlignment="1" applyProtection="1">
      <alignment horizontal="center"/>
    </xf>
    <xf numFmtId="40" fontId="40" fillId="25" borderId="26" xfId="0" applyNumberFormat="1" applyFont="1" applyFill="1" applyBorder="1" applyAlignment="1" applyProtection="1">
      <alignment horizontal="center"/>
    </xf>
    <xf numFmtId="1" fontId="28" fillId="25" borderId="30" xfId="39" applyNumberFormat="1" applyFont="1" applyFill="1" applyBorder="1" applyAlignment="1" applyProtection="1">
      <alignment horizontal="center" wrapText="1"/>
    </xf>
    <xf numFmtId="37" fontId="28" fillId="25" borderId="10" xfId="0" applyFont="1" applyFill="1" applyBorder="1" applyAlignment="1" applyProtection="1">
      <alignment horizontal="center" vertical="center"/>
    </xf>
    <xf numFmtId="37" fontId="28" fillId="25" borderId="27" xfId="0" applyFont="1" applyFill="1" applyBorder="1" applyAlignment="1" applyProtection="1">
      <alignment horizontal="center" vertical="center"/>
    </xf>
    <xf numFmtId="37" fontId="28" fillId="25" borderId="34" xfId="0" applyFont="1" applyFill="1" applyBorder="1" applyAlignment="1" applyProtection="1">
      <alignment horizontal="center" vertical="center"/>
    </xf>
    <xf numFmtId="37" fontId="28" fillId="25" borderId="25" xfId="0" applyFont="1" applyFill="1" applyBorder="1" applyAlignment="1" applyProtection="1">
      <alignment horizontal="center" vertical="center"/>
    </xf>
    <xf numFmtId="8" fontId="28" fillId="25" borderId="34" xfId="24" applyNumberFormat="1" applyFont="1" applyFill="1" applyBorder="1" applyAlignment="1" applyProtection="1">
      <alignment horizontal="center" vertical="center"/>
    </xf>
    <xf numFmtId="8" fontId="28" fillId="25" borderId="25" xfId="24" applyNumberFormat="1" applyFont="1" applyFill="1" applyBorder="1" applyAlignment="1" applyProtection="1">
      <alignment horizontal="center" vertical="center"/>
    </xf>
    <xf numFmtId="1" fontId="28" fillId="25" borderId="23" xfId="39" quotePrefix="1" applyNumberFormat="1" applyFont="1" applyFill="1" applyBorder="1" applyAlignment="1" applyProtection="1">
      <alignment horizont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/>
    </xf>
    <xf numFmtId="0" fontId="27" fillId="30" borderId="15" xfId="37" applyFont="1" applyFill="1" applyBorder="1" applyAlignment="1" applyProtection="1">
      <alignment horizontal="center" vertical="center" wrapText="1"/>
    </xf>
    <xf numFmtId="3" fontId="27" fillId="30" borderId="16" xfId="37" applyNumberFormat="1" applyFont="1" applyFill="1" applyBorder="1" applyAlignment="1" applyProtection="1">
      <alignment horizontal="center" vertical="center" wrapText="1"/>
    </xf>
    <xf numFmtId="1" fontId="24" fillId="0" borderId="16" xfId="39" applyNumberFormat="1" applyFont="1" applyFill="1" applyBorder="1" applyAlignment="1" applyProtection="1">
      <alignment horizontal="center" vertical="center" wrapText="1"/>
    </xf>
    <xf numFmtId="37" fontId="24" fillId="0" borderId="16" xfId="39" applyNumberFormat="1" applyFont="1" applyFill="1" applyBorder="1" applyAlignment="1" applyProtection="1">
      <alignment horizontal="center" vertical="center" wrapText="1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37" fontId="44" fillId="0" borderId="34" xfId="0" applyFont="1" applyFill="1" applyBorder="1" applyAlignment="1" applyProtection="1">
      <alignment horizontal="center" vertical="center"/>
    </xf>
    <xf numFmtId="37" fontId="44" fillId="0" borderId="25" xfId="0" applyFont="1" applyFill="1" applyBorder="1" applyAlignment="1" applyProtection="1">
      <alignment horizontal="center" vertical="center"/>
    </xf>
    <xf numFmtId="0" fontId="28" fillId="0" borderId="15" xfId="37" applyFont="1" applyFill="1" applyBorder="1" applyAlignment="1" applyProtection="1">
      <alignment horizontal="center" vertical="center" wrapText="1"/>
    </xf>
    <xf numFmtId="37" fontId="44" fillId="0" borderId="10" xfId="0" applyFont="1" applyFill="1" applyBorder="1" applyAlignment="1" applyProtection="1">
      <alignment horizontal="center" vertical="center"/>
    </xf>
    <xf numFmtId="37" fontId="44" fillId="0" borderId="27" xfId="0" applyFont="1" applyFill="1" applyBorder="1" applyAlignment="1" applyProtection="1">
      <alignment horizontal="center" vertical="center"/>
    </xf>
    <xf numFmtId="3" fontId="27" fillId="0" borderId="16" xfId="23" applyNumberFormat="1" applyFont="1" applyFill="1" applyBorder="1" applyAlignment="1" applyProtection="1">
      <alignment horizontal="center" vertical="center" wrapText="1"/>
    </xf>
    <xf numFmtId="3" fontId="28" fillId="0" borderId="19" xfId="23" applyNumberFormat="1" applyFont="1" applyFill="1" applyBorder="1" applyAlignment="1" applyProtection="1">
      <alignment horizontal="center" vertical="center" wrapText="1"/>
    </xf>
    <xf numFmtId="37" fontId="44" fillId="0" borderId="35" xfId="0" applyFont="1" applyFill="1" applyBorder="1" applyAlignment="1" applyProtection="1">
      <alignment horizontal="center" vertical="center"/>
    </xf>
    <xf numFmtId="37" fontId="44" fillId="0" borderId="28" xfId="0" applyFont="1" applyFill="1" applyBorder="1" applyAlignment="1" applyProtection="1">
      <alignment horizontal="center" vertical="center"/>
    </xf>
    <xf numFmtId="0" fontId="24" fillId="0" borderId="15" xfId="37" applyFont="1" applyFill="1" applyBorder="1" applyAlignment="1" applyProtection="1">
      <alignment horizontal="center" vertical="center" wrapText="1"/>
    </xf>
    <xf numFmtId="37" fontId="42" fillId="0" borderId="10" xfId="0" applyFont="1" applyFill="1" applyBorder="1" applyAlignment="1" applyProtection="1">
      <alignment horizontal="center" vertical="center"/>
    </xf>
    <xf numFmtId="37" fontId="42" fillId="0" borderId="27" xfId="0" applyFont="1" applyFill="1" applyBorder="1" applyAlignment="1" applyProtection="1">
      <alignment horizontal="center" vertical="center"/>
    </xf>
    <xf numFmtId="3" fontId="27" fillId="0" borderId="16" xfId="37" applyNumberFormat="1" applyFont="1" applyFill="1" applyBorder="1" applyAlignment="1" applyProtection="1">
      <alignment horizontal="center" vertical="center" wrapText="1"/>
    </xf>
    <xf numFmtId="37" fontId="42" fillId="0" borderId="34" xfId="0" applyFont="1" applyFill="1" applyBorder="1" applyAlignment="1" applyProtection="1">
      <alignment horizontal="center" vertical="center"/>
    </xf>
    <xf numFmtId="37" fontId="42" fillId="0" borderId="25" xfId="0" applyFont="1" applyFill="1" applyBorder="1" applyAlignment="1" applyProtection="1">
      <alignment horizontal="center" vertical="center"/>
    </xf>
    <xf numFmtId="3" fontId="24" fillId="0" borderId="19" xfId="23" applyNumberFormat="1" applyFont="1" applyFill="1" applyBorder="1" applyAlignment="1" applyProtection="1">
      <alignment horizontal="center" vertical="center" wrapText="1"/>
    </xf>
    <xf numFmtId="37" fontId="42" fillId="0" borderId="35" xfId="0" applyFont="1" applyFill="1" applyBorder="1" applyAlignment="1" applyProtection="1">
      <alignment horizontal="center" vertical="center"/>
    </xf>
    <xf numFmtId="37" fontId="42" fillId="0" borderId="28" xfId="0" applyFont="1" applyFill="1" applyBorder="1" applyAlignment="1" applyProtection="1">
      <alignment horizontal="center" vertical="center"/>
    </xf>
    <xf numFmtId="0" fontId="27" fillId="0" borderId="15" xfId="37" applyFont="1" applyFill="1" applyBorder="1" applyAlignment="1" applyProtection="1">
      <alignment horizontal="center" vertical="center" wrapText="1"/>
    </xf>
    <xf numFmtId="37" fontId="27" fillId="25" borderId="16" xfId="37" applyNumberFormat="1" applyFont="1" applyFill="1" applyBorder="1" applyAlignment="1" applyProtection="1">
      <alignment horizontal="center" vertical="center" wrapText="1"/>
    </xf>
    <xf numFmtId="0" fontId="27" fillId="25" borderId="15" xfId="37" applyFont="1" applyFill="1" applyBorder="1" applyAlignment="1" applyProtection="1">
      <alignment horizontal="center" vertical="center" wrapText="1"/>
    </xf>
    <xf numFmtId="2" fontId="39" fillId="25" borderId="10" xfId="0" applyNumberFormat="1" applyFont="1" applyFill="1" applyBorder="1" applyAlignment="1" applyProtection="1">
      <alignment horizontal="center" wrapText="1"/>
    </xf>
    <xf numFmtId="2" fontId="39" fillId="25" borderId="34" xfId="0" applyNumberFormat="1" applyFont="1" applyFill="1" applyBorder="1" applyAlignment="1" applyProtection="1">
      <alignment horizontal="center" wrapText="1"/>
    </xf>
    <xf numFmtId="3" fontId="38" fillId="25" borderId="16" xfId="23" applyNumberFormat="1" applyFont="1" applyFill="1" applyBorder="1" applyAlignment="1" applyProtection="1">
      <alignment horizontal="center" vertical="center" wrapText="1"/>
    </xf>
    <xf numFmtId="3" fontId="38" fillId="25" borderId="19" xfId="23" applyNumberFormat="1" applyFont="1" applyFill="1" applyBorder="1" applyAlignment="1" applyProtection="1">
      <alignment horizontal="center" vertical="center" wrapText="1"/>
    </xf>
    <xf numFmtId="165" fontId="38" fillId="25" borderId="35" xfId="0" applyNumberFormat="1" applyFont="1" applyFill="1" applyBorder="1" applyAlignment="1" applyProtection="1">
      <alignment horizontal="center"/>
    </xf>
    <xf numFmtId="165" fontId="38" fillId="25" borderId="24" xfId="0" applyNumberFormat="1" applyFont="1" applyFill="1" applyBorder="1" applyAlignment="1" applyProtection="1">
      <alignment horizontal="center"/>
    </xf>
    <xf numFmtId="2" fontId="39" fillId="25" borderId="35" xfId="0" applyNumberFormat="1" applyFont="1" applyFill="1" applyBorder="1" applyAlignment="1" applyProtection="1">
      <alignment horizontal="center" wrapText="1"/>
    </xf>
    <xf numFmtId="2" fontId="27" fillId="25" borderId="28" xfId="0" applyNumberFormat="1" applyFont="1" applyFill="1" applyBorder="1" applyAlignment="1" applyProtection="1">
      <alignment horizontal="center" wrapText="1"/>
    </xf>
    <xf numFmtId="2" fontId="27" fillId="25" borderId="25" xfId="0" applyNumberFormat="1" applyFont="1" applyFill="1" applyBorder="1" applyAlignment="1" applyProtection="1">
      <alignment horizontal="center" wrapText="1"/>
    </xf>
    <xf numFmtId="2" fontId="24" fillId="0" borderId="27" xfId="0" applyNumberFormat="1" applyFont="1" applyFill="1" applyBorder="1" applyAlignment="1" applyProtection="1">
      <alignment horizontal="center" wrapText="1"/>
    </xf>
    <xf numFmtId="2" fontId="24" fillId="0" borderId="25" xfId="0" applyNumberFormat="1" applyFont="1" applyFill="1" applyBorder="1" applyAlignment="1" applyProtection="1">
      <alignment horizontal="center" wrapText="1"/>
    </xf>
    <xf numFmtId="2" fontId="24" fillId="0" borderId="10" xfId="0" applyNumberFormat="1" applyFont="1" applyFill="1" applyBorder="1" applyAlignment="1" applyProtection="1">
      <alignment horizontal="center" wrapText="1"/>
    </xf>
    <xf numFmtId="2" fontId="24" fillId="0" borderId="34" xfId="0" applyNumberFormat="1" applyFont="1" applyFill="1" applyBorder="1" applyAlignment="1" applyProtection="1">
      <alignment horizontal="center" wrapText="1"/>
    </xf>
    <xf numFmtId="2" fontId="24" fillId="0" borderId="35" xfId="0" applyNumberFormat="1" applyFont="1" applyFill="1" applyBorder="1" applyAlignment="1" applyProtection="1">
      <alignment horizontal="center" wrapText="1"/>
    </xf>
    <xf numFmtId="2" fontId="24" fillId="0" borderId="28" xfId="0" applyNumberFormat="1" applyFont="1" applyFill="1" applyBorder="1" applyAlignment="1" applyProtection="1">
      <alignment horizontal="center" wrapText="1"/>
    </xf>
    <xf numFmtId="0" fontId="27" fillId="0" borderId="16" xfId="37" applyFont="1" applyFill="1" applyBorder="1" applyAlignment="1" applyProtection="1">
      <alignment horizontal="center" vertical="center" wrapText="1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0" fontId="28" fillId="0" borderId="28" xfId="0" applyNumberFormat="1" applyFont="1" applyFill="1" applyBorder="1" applyAlignment="1" applyProtection="1">
      <alignment horizontal="center"/>
    </xf>
    <xf numFmtId="37" fontId="26" fillId="0" borderId="15" xfId="0" applyFont="1" applyFill="1" applyBorder="1" applyAlignment="1" applyProtection="1">
      <alignment horizontal="center" vertical="center"/>
    </xf>
    <xf numFmtId="37" fontId="26" fillId="0" borderId="10" xfId="0" applyFont="1" applyFill="1" applyBorder="1" applyAlignment="1" applyProtection="1">
      <alignment horizontal="center" vertical="center"/>
    </xf>
    <xf numFmtId="37" fontId="26" fillId="0" borderId="11" xfId="0" applyFont="1" applyFill="1" applyBorder="1" applyAlignment="1" applyProtection="1">
      <alignment horizontal="center" vertical="center"/>
    </xf>
    <xf numFmtId="37" fontId="26" fillId="0" borderId="27" xfId="0" applyFont="1" applyFill="1" applyBorder="1" applyAlignment="1" applyProtection="1">
      <alignment horizontal="center" vertical="center"/>
    </xf>
    <xf numFmtId="37" fontId="27" fillId="0" borderId="16" xfId="37" applyNumberFormat="1" applyFont="1" applyFill="1" applyBorder="1" applyAlignment="1" applyProtection="1">
      <alignment horizontal="center" vertical="center" wrapText="1"/>
    </xf>
    <xf numFmtId="4" fontId="24" fillId="0" borderId="34" xfId="0" applyNumberFormat="1" applyFont="1" applyFill="1" applyBorder="1" applyAlignment="1" applyProtection="1">
      <alignment horizontal="center"/>
    </xf>
    <xf numFmtId="4" fontId="24" fillId="0" borderId="25" xfId="0" applyNumberFormat="1" applyFont="1" applyFill="1" applyBorder="1" applyAlignment="1" applyProtection="1">
      <alignment horizontal="center"/>
    </xf>
    <xf numFmtId="4" fontId="24" fillId="0" borderId="35" xfId="0" applyNumberFormat="1" applyFont="1" applyFill="1" applyBorder="1" applyAlignment="1" applyProtection="1">
      <alignment horizontal="center"/>
    </xf>
    <xf numFmtId="2" fontId="28" fillId="0" borderId="10" xfId="0" applyNumberFormat="1" applyFont="1" applyFill="1" applyBorder="1" applyAlignment="1" applyProtection="1">
      <alignment horizontal="center" wrapText="1"/>
    </xf>
    <xf numFmtId="2" fontId="28" fillId="0" borderId="27" xfId="0" applyNumberFormat="1" applyFont="1" applyFill="1" applyBorder="1" applyAlignment="1" applyProtection="1">
      <alignment horizontal="center" wrapText="1"/>
    </xf>
    <xf numFmtId="1" fontId="28" fillId="0" borderId="26" xfId="39" applyNumberFormat="1" applyFont="1" applyFill="1" applyBorder="1" applyAlignment="1" applyProtection="1">
      <alignment horizontal="center" wrapText="1"/>
    </xf>
    <xf numFmtId="39" fontId="28" fillId="0" borderId="37" xfId="0" applyNumberFormat="1" applyFont="1" applyFill="1" applyBorder="1" applyAlignment="1" applyProtection="1">
      <alignment horizontal="center"/>
    </xf>
    <xf numFmtId="40" fontId="28" fillId="0" borderId="17" xfId="0" applyNumberFormat="1" applyFont="1" applyFill="1" applyBorder="1" applyAlignment="1" applyProtection="1">
      <alignment horizontal="center"/>
    </xf>
    <xf numFmtId="40" fontId="28" fillId="0" borderId="18" xfId="0" applyNumberFormat="1" applyFont="1" applyFill="1" applyBorder="1" applyAlignment="1" applyProtection="1">
      <alignment horizontal="center"/>
    </xf>
    <xf numFmtId="4" fontId="28" fillId="0" borderId="33" xfId="0" applyNumberFormat="1" applyFont="1" applyFill="1" applyBorder="1" applyAlignment="1" applyProtection="1">
      <alignment horizontal="center"/>
    </xf>
    <xf numFmtId="4" fontId="28" fillId="0" borderId="28" xfId="0" applyNumberFormat="1" applyFont="1" applyFill="1" applyBorder="1" applyAlignment="1" applyProtection="1">
      <alignment horizontal="center"/>
    </xf>
    <xf numFmtId="2" fontId="39" fillId="0" borderId="10" xfId="0" applyNumberFormat="1" applyFont="1" applyFill="1" applyBorder="1" applyAlignment="1" applyProtection="1">
      <alignment horizontal="center" wrapText="1"/>
    </xf>
    <xf numFmtId="2" fontId="39" fillId="0" borderId="27" xfId="0" applyNumberFormat="1" applyFont="1" applyFill="1" applyBorder="1" applyAlignment="1" applyProtection="1">
      <alignment horizontal="center" wrapText="1"/>
    </xf>
    <xf numFmtId="2" fontId="39" fillId="0" borderId="34" xfId="0" applyNumberFormat="1" applyFont="1" applyFill="1" applyBorder="1" applyAlignment="1" applyProtection="1">
      <alignment horizontal="center" wrapText="1"/>
    </xf>
    <xf numFmtId="2" fontId="39" fillId="0" borderId="25" xfId="0" applyNumberFormat="1" applyFont="1" applyFill="1" applyBorder="1" applyAlignment="1" applyProtection="1">
      <alignment horizontal="center" wrapText="1"/>
    </xf>
    <xf numFmtId="3" fontId="38" fillId="0" borderId="16" xfId="23" applyNumberFormat="1" applyFont="1" applyFill="1" applyBorder="1" applyAlignment="1" applyProtection="1">
      <alignment horizontal="center" vertical="center" wrapText="1"/>
    </xf>
    <xf numFmtId="3" fontId="39" fillId="0" borderId="19" xfId="23" applyNumberFormat="1" applyFont="1" applyFill="1" applyBorder="1" applyAlignment="1" applyProtection="1">
      <alignment horizontal="center" vertical="center" wrapText="1"/>
    </xf>
    <xf numFmtId="2" fontId="39" fillId="0" borderId="35" xfId="0" applyNumberFormat="1" applyFont="1" applyFill="1" applyBorder="1" applyAlignment="1" applyProtection="1">
      <alignment horizontal="center" wrapText="1"/>
    </xf>
    <xf numFmtId="2" fontId="39" fillId="0" borderId="28" xfId="0" applyNumberFormat="1" applyFont="1" applyFill="1" applyBorder="1" applyAlignment="1" applyProtection="1">
      <alignment horizont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3" fontId="38" fillId="0" borderId="19" xfId="23" applyNumberFormat="1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37" fontId="27" fillId="0" borderId="15" xfId="37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27" xfId="0" applyNumberFormat="1" applyFont="1" applyFill="1" applyBorder="1" applyAlignment="1" applyProtection="1">
      <alignment horizontal="center"/>
    </xf>
    <xf numFmtId="37" fontId="24" fillId="0" borderId="19" xfId="37" applyNumberFormat="1" applyFont="1" applyFill="1" applyBorder="1" applyAlignment="1" applyProtection="1">
      <alignment horizontal="center" vertical="center" wrapText="1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165" fontId="38" fillId="0" borderId="35" xfId="0" applyNumberFormat="1" applyFont="1" applyFill="1" applyBorder="1" applyAlignment="1" applyProtection="1">
      <alignment horizontal="center"/>
    </xf>
    <xf numFmtId="165" fontId="38" fillId="0" borderId="24" xfId="0" applyNumberFormat="1" applyFont="1" applyFill="1" applyBorder="1" applyAlignment="1" applyProtection="1">
      <alignment horizontal="center"/>
    </xf>
    <xf numFmtId="2" fontId="27" fillId="0" borderId="28" xfId="0" applyNumberFormat="1" applyFont="1" applyFill="1" applyBorder="1" applyAlignment="1" applyProtection="1">
      <alignment horizontal="center" wrapText="1"/>
    </xf>
    <xf numFmtId="2" fontId="24" fillId="30" borderId="10" xfId="0" applyNumberFormat="1" applyFont="1" applyFill="1" applyBorder="1" applyAlignment="1" applyProtection="1">
      <alignment horizontal="center" wrapText="1"/>
    </xf>
    <xf numFmtId="2" fontId="24" fillId="30" borderId="34" xfId="0" applyNumberFormat="1" applyFont="1" applyFill="1" applyBorder="1" applyAlignment="1" applyProtection="1">
      <alignment horizontal="center" wrapText="1"/>
    </xf>
    <xf numFmtId="2" fontId="24" fillId="30" borderId="35" xfId="0" applyNumberFormat="1" applyFont="1" applyFill="1" applyBorder="1" applyAlignment="1" applyProtection="1">
      <alignment horizontal="center" wrapText="1"/>
    </xf>
    <xf numFmtId="2" fontId="24" fillId="30" borderId="28" xfId="0" applyNumberFormat="1" applyFont="1" applyFill="1" applyBorder="1" applyAlignment="1" applyProtection="1">
      <alignment horizontal="center" wrapText="1"/>
    </xf>
    <xf numFmtId="0" fontId="24" fillId="27" borderId="15" xfId="37" applyFont="1" applyFill="1" applyBorder="1" applyAlignment="1" applyProtection="1">
      <alignment horizontal="center" vertical="center" wrapText="1"/>
    </xf>
    <xf numFmtId="37" fontId="42" fillId="27" borderId="10" xfId="0" applyFont="1" applyFill="1" applyBorder="1" applyAlignment="1" applyProtection="1">
      <alignment horizontal="center" vertical="center"/>
    </xf>
    <xf numFmtId="37" fontId="42" fillId="27" borderId="27" xfId="0" applyFont="1" applyFill="1" applyBorder="1" applyAlignment="1" applyProtection="1">
      <alignment horizontal="center" vertical="center"/>
    </xf>
    <xf numFmtId="3" fontId="27" fillId="27" borderId="16" xfId="23" applyNumberFormat="1" applyFont="1" applyFill="1" applyBorder="1" applyAlignment="1" applyProtection="1">
      <alignment horizontal="center" vertical="center" wrapText="1"/>
    </xf>
    <xf numFmtId="37" fontId="42" fillId="27" borderId="34" xfId="0" applyFont="1" applyFill="1" applyBorder="1" applyAlignment="1" applyProtection="1">
      <alignment horizontal="center" vertical="center"/>
    </xf>
    <xf numFmtId="37" fontId="42" fillId="27" borderId="25" xfId="0" applyFont="1" applyFill="1" applyBorder="1" applyAlignment="1" applyProtection="1">
      <alignment horizontal="center" vertical="center"/>
    </xf>
    <xf numFmtId="3" fontId="28" fillId="27" borderId="16" xfId="23" applyNumberFormat="1" applyFont="1" applyFill="1" applyBorder="1" applyAlignment="1" applyProtection="1">
      <alignment horizontal="center" vertical="center" wrapText="1"/>
    </xf>
    <xf numFmtId="3" fontId="24" fillId="27" borderId="19" xfId="23" applyNumberFormat="1" applyFont="1" applyFill="1" applyBorder="1" applyAlignment="1" applyProtection="1">
      <alignment horizontal="center" vertical="center" wrapText="1"/>
    </xf>
    <xf numFmtId="37" fontId="42" fillId="27" borderId="35" xfId="0" applyFont="1" applyFill="1" applyBorder="1" applyAlignment="1" applyProtection="1">
      <alignment horizontal="center" vertical="center"/>
    </xf>
    <xf numFmtId="37" fontId="42" fillId="27" borderId="28" xfId="0" applyFont="1" applyFill="1" applyBorder="1" applyAlignment="1" applyProtection="1">
      <alignment horizontal="center" vertical="center"/>
    </xf>
    <xf numFmtId="0" fontId="27" fillId="27" borderId="15" xfId="37" applyFont="1" applyFill="1" applyBorder="1" applyAlignment="1" applyProtection="1">
      <alignment horizontal="center" vertical="center" wrapText="1"/>
    </xf>
    <xf numFmtId="37" fontId="29" fillId="27" borderId="10" xfId="0" applyFont="1" applyFill="1" applyBorder="1" applyAlignment="1" applyProtection="1">
      <alignment horizontal="center" vertical="center"/>
    </xf>
    <xf numFmtId="37" fontId="29" fillId="27" borderId="27" xfId="0" applyFont="1" applyFill="1" applyBorder="1" applyAlignment="1" applyProtection="1">
      <alignment horizontal="center" vertical="center"/>
    </xf>
    <xf numFmtId="37" fontId="29" fillId="27" borderId="34" xfId="0" applyFont="1" applyFill="1" applyBorder="1" applyAlignment="1" applyProtection="1">
      <alignment horizontal="center" vertical="center"/>
    </xf>
    <xf numFmtId="37" fontId="29" fillId="27" borderId="25" xfId="0" applyFont="1" applyFill="1" applyBorder="1" applyAlignment="1" applyProtection="1">
      <alignment horizontal="center" vertical="center"/>
    </xf>
    <xf numFmtId="3" fontId="27" fillId="27" borderId="19" xfId="23" applyNumberFormat="1" applyFont="1" applyFill="1" applyBorder="1" applyAlignment="1" applyProtection="1">
      <alignment horizontal="center" vertical="center" wrapText="1"/>
    </xf>
    <xf numFmtId="8" fontId="27" fillId="27" borderId="35" xfId="24" applyNumberFormat="1" applyFont="1" applyFill="1" applyBorder="1" applyAlignment="1" applyProtection="1">
      <alignment horizontal="center" vertical="center"/>
    </xf>
    <xf numFmtId="8" fontId="27" fillId="27" borderId="28" xfId="24" applyNumberFormat="1" applyFont="1" applyFill="1" applyBorder="1" applyAlignment="1" applyProtection="1">
      <alignment horizontal="center" vertical="center"/>
    </xf>
    <xf numFmtId="37" fontId="45" fillId="0" borderId="0" xfId="36" applyFont="1" applyFill="1" applyBorder="1"/>
    <xf numFmtId="37" fontId="46" fillId="0" borderId="0" xfId="36" applyFont="1" applyFill="1" applyBorder="1" applyAlignment="1">
      <alignment horizontal="left"/>
    </xf>
    <xf numFmtId="37" fontId="47" fillId="0" borderId="0" xfId="36" applyFont="1" applyFill="1" applyBorder="1"/>
    <xf numFmtId="3" fontId="45" fillId="0" borderId="0" xfId="23" applyNumberFormat="1" applyFont="1" applyFill="1" applyBorder="1" applyAlignment="1">
      <alignment horizontal="center"/>
    </xf>
    <xf numFmtId="37" fontId="45" fillId="0" borderId="0" xfId="36" applyFont="1" applyFill="1" applyBorder="1" applyAlignment="1">
      <alignment horizontal="center"/>
    </xf>
    <xf numFmtId="37" fontId="48" fillId="0" borderId="0" xfId="36" applyFont="1" applyFill="1" applyBorder="1"/>
    <xf numFmtId="37" fontId="49" fillId="0" borderId="0" xfId="36" applyFont="1" applyFill="1" applyBorder="1" applyAlignment="1"/>
    <xf numFmtId="37" fontId="24" fillId="0" borderId="0" xfId="36" applyFont="1" applyFill="1" applyBorder="1" applyAlignment="1">
      <alignment horizontal="center"/>
    </xf>
    <xf numFmtId="37" fontId="50" fillId="0" borderId="0" xfId="36" applyFont="1" applyFill="1" applyBorder="1" applyAlignment="1"/>
    <xf numFmtId="37" fontId="51" fillId="0" borderId="0" xfId="36" applyFont="1" applyFill="1" applyBorder="1" applyAlignment="1">
      <alignment horizontal="center"/>
    </xf>
    <xf numFmtId="37" fontId="52" fillId="0" borderId="0" xfId="36" applyFont="1" applyFill="1" applyBorder="1" applyAlignment="1">
      <alignment horizontal="center"/>
    </xf>
    <xf numFmtId="3" fontId="51" fillId="0" borderId="0" xfId="23" applyNumberFormat="1" applyFont="1" applyFill="1" applyBorder="1" applyAlignment="1">
      <alignment horizontal="center"/>
    </xf>
    <xf numFmtId="37" fontId="51" fillId="32" borderId="0" xfId="36" applyFont="1" applyFill="1" applyBorder="1" applyAlignment="1">
      <alignment horizontal="center"/>
    </xf>
    <xf numFmtId="3" fontId="51" fillId="32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37" fontId="54" fillId="0" borderId="0" xfId="36" applyFont="1" applyFill="1" applyBorder="1" applyAlignment="1">
      <alignment horizontal="center"/>
    </xf>
    <xf numFmtId="3" fontId="53" fillId="0" borderId="0" xfId="23" applyNumberFormat="1" applyFont="1" applyFill="1" applyBorder="1" applyAlignment="1">
      <alignment horizontal="center"/>
    </xf>
    <xf numFmtId="37" fontId="55" fillId="0" borderId="0" xfId="36" applyFont="1" applyFill="1" applyBorder="1" applyAlignment="1">
      <alignment horizontal="center"/>
    </xf>
    <xf numFmtId="37" fontId="56" fillId="33" borderId="49" xfId="36" applyFont="1" applyFill="1" applyBorder="1" applyAlignment="1">
      <alignment horizontal="center"/>
    </xf>
    <xf numFmtId="37" fontId="57" fillId="33" borderId="50" xfId="36" applyFont="1" applyFill="1" applyBorder="1" applyAlignment="1">
      <alignment horizontal="center"/>
    </xf>
    <xf numFmtId="37" fontId="56" fillId="33" borderId="50" xfId="36" applyFont="1" applyFill="1" applyBorder="1" applyAlignment="1">
      <alignment horizontal="center"/>
    </xf>
    <xf numFmtId="37" fontId="58" fillId="0" borderId="50" xfId="36" applyFont="1" applyFill="1" applyBorder="1" applyAlignment="1">
      <alignment horizontal="center"/>
    </xf>
    <xf numFmtId="3" fontId="57" fillId="33" borderId="50" xfId="23" applyNumberFormat="1" applyFont="1" applyFill="1" applyBorder="1" applyAlignment="1">
      <alignment horizontal="center"/>
    </xf>
    <xf numFmtId="37" fontId="59" fillId="33" borderId="50" xfId="36" applyFont="1" applyFill="1" applyBorder="1" applyAlignment="1">
      <alignment horizontal="center"/>
    </xf>
    <xf numFmtId="37" fontId="59" fillId="33" borderId="50" xfId="36" applyFont="1" applyFill="1" applyBorder="1" applyAlignment="1">
      <alignment horizontal="center" wrapText="1"/>
    </xf>
    <xf numFmtId="37" fontId="56" fillId="33" borderId="51" xfId="36" applyFont="1" applyFill="1" applyBorder="1" applyAlignment="1">
      <alignment horizontal="center"/>
    </xf>
    <xf numFmtId="37" fontId="53" fillId="0" borderId="0" xfId="36" applyFont="1" applyFill="1" applyBorder="1"/>
    <xf numFmtId="37" fontId="60" fillId="0" borderId="0" xfId="36" applyNumberFormat="1" applyFont="1" applyFill="1" applyBorder="1" applyAlignment="1" applyProtection="1">
      <alignment horizontal="center"/>
    </xf>
    <xf numFmtId="37" fontId="61" fillId="0" borderId="0" xfId="36" applyFont="1" applyFill="1" applyBorder="1" applyAlignment="1">
      <alignment horizontal="center"/>
    </xf>
    <xf numFmtId="3" fontId="60" fillId="0" borderId="0" xfId="23" applyNumberFormat="1" applyFont="1" applyFill="1" applyBorder="1" applyAlignment="1">
      <alignment horizontal="center"/>
    </xf>
    <xf numFmtId="37" fontId="60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7" fillId="0" borderId="0" xfId="23" applyNumberFormat="1" applyFont="1" applyFill="1" applyBorder="1" applyAlignment="1">
      <alignment horizontal="center"/>
    </xf>
    <xf numFmtId="167" fontId="47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7" fillId="0" borderId="53" xfId="23" applyNumberFormat="1" applyFont="1" applyFill="1" applyBorder="1" applyAlignment="1">
      <alignment horizontal="center"/>
    </xf>
    <xf numFmtId="37" fontId="47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3" fontId="4" fillId="26" borderId="0" xfId="48" applyNumberFormat="1" applyFont="1" applyFill="1" applyBorder="1" applyAlignment="1">
      <alignment horizontal="right"/>
    </xf>
    <xf numFmtId="167" fontId="47" fillId="26" borderId="0" xfId="48" applyNumberFormat="1" applyFont="1" applyFill="1" applyBorder="1" applyAlignment="1">
      <alignment horizontal="center"/>
    </xf>
    <xf numFmtId="167" fontId="47" fillId="26" borderId="0" xfId="48" applyNumberFormat="1" applyFont="1" applyFill="1" applyBorder="1"/>
    <xf numFmtId="37" fontId="47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" fontId="4" fillId="26" borderId="56" xfId="48" applyNumberFormat="1" applyFont="1" applyFill="1" applyBorder="1" applyAlignment="1">
      <alignment horizontal="right"/>
    </xf>
    <xf numFmtId="167" fontId="47" fillId="26" borderId="56" xfId="48" applyNumberFormat="1" applyFont="1" applyFill="1" applyBorder="1" applyAlignment="1">
      <alignment horizontal="center"/>
    </xf>
    <xf numFmtId="37" fontId="47" fillId="26" borderId="56" xfId="36" applyFont="1" applyFill="1" applyBorder="1"/>
    <xf numFmtId="167" fontId="4" fillId="26" borderId="57" xfId="48" applyNumberFormat="1" applyFont="1" applyFill="1" applyBorder="1" applyProtection="1"/>
    <xf numFmtId="3" fontId="4" fillId="0" borderId="0" xfId="48" applyNumberFormat="1" applyFont="1" applyFill="1" applyBorder="1" applyAlignment="1">
      <alignment horizontal="right"/>
    </xf>
    <xf numFmtId="167" fontId="47" fillId="0" borderId="0" xfId="48" applyNumberFormat="1" applyFont="1" applyFill="1" applyBorder="1" applyAlignment="1">
      <alignment horizontal="center"/>
    </xf>
    <xf numFmtId="167" fontId="47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62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" fontId="4" fillId="0" borderId="56" xfId="48" applyNumberFormat="1" applyFont="1" applyFill="1" applyBorder="1" applyAlignment="1">
      <alignment horizontal="right"/>
    </xf>
    <xf numFmtId="167" fontId="47" fillId="0" borderId="56" xfId="48" applyNumberFormat="1" applyFont="1" applyFill="1" applyBorder="1" applyAlignment="1">
      <alignment horizontal="center"/>
    </xf>
    <xf numFmtId="37" fontId="47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63" fillId="0" borderId="0" xfId="36" applyFont="1" applyFill="1" applyBorder="1"/>
    <xf numFmtId="167" fontId="4" fillId="0" borderId="0" xfId="48" applyNumberFormat="1" applyFont="1" applyFill="1" applyBorder="1" applyProtection="1"/>
    <xf numFmtId="37" fontId="4" fillId="25" borderId="0" xfId="36" applyFont="1" applyFill="1" applyBorder="1" applyAlignment="1">
      <alignment horizontal="left" vertical="center"/>
    </xf>
    <xf numFmtId="167" fontId="45" fillId="0" borderId="0" xfId="23" applyNumberFormat="1" applyFont="1" applyFill="1" applyBorder="1" applyAlignment="1">
      <alignment horizontal="center"/>
    </xf>
    <xf numFmtId="167" fontId="48" fillId="0" borderId="0" xfId="48" applyNumberFormat="1" applyFont="1" applyFill="1" applyBorder="1"/>
    <xf numFmtId="37" fontId="64" fillId="0" borderId="0" xfId="36" applyFont="1" applyFill="1" applyBorder="1" applyAlignment="1">
      <alignment horizontal="center"/>
    </xf>
    <xf numFmtId="167" fontId="51" fillId="0" borderId="0" xfId="23" applyNumberFormat="1" applyFont="1" applyFill="1" applyBorder="1" applyAlignment="1">
      <alignment horizontal="center"/>
    </xf>
    <xf numFmtId="167" fontId="51" fillId="32" borderId="0" xfId="23" applyNumberFormat="1" applyFont="1" applyFill="1" applyBorder="1" applyAlignment="1">
      <alignment horizontal="center"/>
    </xf>
    <xf numFmtId="167" fontId="45" fillId="0" borderId="0" xfId="23" applyNumberFormat="1" applyFont="1" applyFill="1" applyBorder="1"/>
    <xf numFmtId="167" fontId="56" fillId="33" borderId="50" xfId="23" applyNumberFormat="1" applyFont="1" applyFill="1" applyBorder="1" applyAlignment="1">
      <alignment horizontal="center"/>
    </xf>
    <xf numFmtId="37" fontId="56" fillId="33" borderId="51" xfId="36" applyFont="1" applyFill="1" applyBorder="1" applyAlignment="1">
      <alignment horizontal="center" wrapText="1"/>
    </xf>
    <xf numFmtId="167" fontId="57" fillId="33" borderId="58" xfId="48" applyNumberFormat="1" applyFont="1" applyFill="1" applyBorder="1" applyAlignment="1">
      <alignment horizontal="center" wrapText="1"/>
    </xf>
    <xf numFmtId="37" fontId="60" fillId="0" borderId="0" xfId="36" applyFont="1" applyFill="1" applyBorder="1"/>
    <xf numFmtId="167" fontId="66" fillId="0" borderId="0" xfId="48" applyNumberFormat="1" applyFont="1" applyFill="1" applyBorder="1" applyAlignment="1">
      <alignment horizontal="center"/>
    </xf>
    <xf numFmtId="167" fontId="47" fillId="0" borderId="53" xfId="23" applyNumberFormat="1" applyFont="1" applyFill="1" applyBorder="1"/>
    <xf numFmtId="167" fontId="47" fillId="26" borderId="0" xfId="23" applyNumberFormat="1" applyFont="1" applyFill="1" applyBorder="1"/>
    <xf numFmtId="167" fontId="47" fillId="26" borderId="56" xfId="23" applyNumberFormat="1" applyFont="1" applyFill="1" applyBorder="1"/>
    <xf numFmtId="167" fontId="47" fillId="0" borderId="56" xfId="23" applyNumberFormat="1" applyFont="1" applyFill="1" applyBorder="1"/>
    <xf numFmtId="37" fontId="61" fillId="0" borderId="0" xfId="36" applyFont="1" applyFill="1" applyBorder="1"/>
    <xf numFmtId="37" fontId="52" fillId="32" borderId="0" xfId="36" applyFont="1" applyFill="1" applyBorder="1" applyAlignment="1">
      <alignment horizontal="center"/>
    </xf>
    <xf numFmtId="37" fontId="58" fillId="33" borderId="50" xfId="36" applyFont="1" applyFill="1" applyBorder="1" applyAlignment="1">
      <alignment horizontal="center"/>
    </xf>
    <xf numFmtId="37" fontId="61" fillId="0" borderId="0" xfId="36" applyNumberFormat="1" applyFont="1" applyFill="1" applyBorder="1" applyAlignment="1" applyProtection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7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167" fontId="4" fillId="0" borderId="55" xfId="23" applyNumberFormat="1" applyFont="1" applyFill="1" applyBorder="1" applyAlignment="1" applyProtection="1">
      <alignment horizontal="center"/>
    </xf>
    <xf numFmtId="167" fontId="4" fillId="0" borderId="57" xfId="23" applyNumberFormat="1" applyFont="1" applyFill="1" applyBorder="1" applyAlignment="1" applyProtection="1">
      <alignment horizontal="center"/>
    </xf>
    <xf numFmtId="37" fontId="48" fillId="0" borderId="0" xfId="36" applyFont="1" applyFill="1" applyBorder="1" applyAlignment="1">
      <alignment horizontal="center"/>
    </xf>
    <xf numFmtId="167" fontId="4" fillId="26" borderId="55" xfId="48" applyNumberFormat="1" applyFont="1" applyFill="1" applyBorder="1" applyAlignment="1" applyProtection="1">
      <alignment horizontal="center"/>
    </xf>
    <xf numFmtId="167" fontId="4" fillId="26" borderId="57" xfId="48" applyNumberFormat="1" applyFont="1" applyFill="1" applyBorder="1" applyAlignment="1" applyProtection="1">
      <alignment horizontal="center"/>
    </xf>
    <xf numFmtId="167" fontId="4" fillId="0" borderId="55" xfId="48" applyNumberFormat="1" applyFont="1" applyFill="1" applyBorder="1" applyAlignment="1" applyProtection="1">
      <alignment horizontal="center"/>
    </xf>
    <xf numFmtId="167" fontId="4" fillId="0" borderId="57" xfId="48" applyNumberFormat="1" applyFont="1" applyFill="1" applyBorder="1" applyAlignment="1" applyProtection="1">
      <alignment horizontal="center"/>
    </xf>
    <xf numFmtId="37" fontId="63" fillId="0" borderId="0" xfId="36" applyFont="1" applyFill="1" applyBorder="1" applyAlignment="1">
      <alignment horizontal="center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43" fillId="0" borderId="10" xfId="0" applyFont="1" applyFill="1" applyBorder="1" applyAlignment="1" applyProtection="1">
      <alignment horizontal="center" vertical="center" wrapText="1"/>
    </xf>
    <xf numFmtId="37" fontId="43" fillId="0" borderId="27" xfId="0" applyFont="1" applyFill="1" applyBorder="1" applyAlignment="1" applyProtection="1">
      <alignment horizontal="center" vertical="center" wrapText="1"/>
    </xf>
    <xf numFmtId="37" fontId="43" fillId="0" borderId="35" xfId="0" applyFont="1" applyFill="1" applyBorder="1" applyAlignment="1" applyProtection="1">
      <alignment horizontal="center" vertical="center" wrapText="1"/>
    </xf>
    <xf numFmtId="37" fontId="43" fillId="0" borderId="28" xfId="0" applyFont="1" applyFill="1" applyBorder="1" applyAlignment="1" applyProtection="1">
      <alignment horizontal="center" vertical="center" wrapText="1"/>
    </xf>
    <xf numFmtId="37" fontId="43" fillId="0" borderId="0" xfId="0" applyFont="1" applyFill="1" applyBorder="1" applyAlignment="1" applyProtection="1">
      <alignment horizontal="center" vertical="center" wrapText="1"/>
    </xf>
    <xf numFmtId="37" fontId="43" fillId="0" borderId="25" xfId="0" applyFont="1" applyFill="1" applyBorder="1" applyAlignment="1" applyProtection="1">
      <alignment horizontal="center" vertical="center" wrapText="1"/>
    </xf>
    <xf numFmtId="37" fontId="43" fillId="0" borderId="24" xfId="0" applyFont="1" applyFill="1" applyBorder="1" applyAlignment="1" applyProtection="1">
      <alignment horizontal="center" vertical="center" wrapText="1"/>
    </xf>
    <xf numFmtId="37" fontId="30" fillId="28" borderId="38" xfId="0" applyFont="1" applyFill="1" applyBorder="1" applyAlignment="1" applyProtection="1">
      <alignment horizontal="center" vertical="center"/>
    </xf>
    <xf numFmtId="37" fontId="30" fillId="28" borderId="13" xfId="0" applyFont="1" applyFill="1" applyBorder="1" applyAlignment="1" applyProtection="1">
      <alignment horizontal="center" vertical="center"/>
    </xf>
    <xf numFmtId="37" fontId="30" fillId="28" borderId="14" xfId="0" applyFont="1" applyFill="1" applyBorder="1" applyAlignment="1" applyProtection="1">
      <alignment horizontal="center" vertical="center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27" fillId="25" borderId="10" xfId="0" applyFont="1" applyFill="1" applyBorder="1" applyAlignment="1" applyProtection="1">
      <alignment horizontal="center" vertical="center" wrapText="1"/>
    </xf>
    <xf numFmtId="37" fontId="27" fillId="25" borderId="34" xfId="0" applyFont="1" applyFill="1" applyBorder="1" applyAlignment="1" applyProtection="1">
      <alignment horizontal="center" vertical="center" wrapText="1"/>
    </xf>
    <xf numFmtId="37" fontId="27" fillId="25" borderId="35" xfId="0" applyFont="1" applyFill="1" applyBorder="1" applyAlignment="1" applyProtection="1">
      <alignment horizontal="center" vertical="center" wrapText="1"/>
    </xf>
    <xf numFmtId="37" fontId="27" fillId="27" borderId="10" xfId="0" applyFont="1" applyFill="1" applyBorder="1" applyAlignment="1" applyProtection="1">
      <alignment horizontal="center" vertical="center"/>
    </xf>
    <xf numFmtId="37" fontId="27" fillId="27" borderId="11" xfId="0" applyFont="1" applyFill="1" applyBorder="1" applyAlignment="1" applyProtection="1">
      <alignment horizontal="center" vertical="center"/>
    </xf>
    <xf numFmtId="37" fontId="27" fillId="27" borderId="27" xfId="0" applyFont="1" applyFill="1" applyBorder="1" applyAlignment="1" applyProtection="1">
      <alignment horizontal="center" vertical="center"/>
    </xf>
    <xf numFmtId="0" fontId="41" fillId="27" borderId="34" xfId="0" applyNumberFormat="1" applyFont="1" applyFill="1" applyBorder="1" applyAlignment="1" applyProtection="1">
      <alignment horizontal="center"/>
    </xf>
    <xf numFmtId="0" fontId="41" fillId="27" borderId="0" xfId="0" applyNumberFormat="1" applyFont="1" applyFill="1" applyBorder="1" applyAlignment="1" applyProtection="1">
      <alignment horizontal="center"/>
    </xf>
    <xf numFmtId="0" fontId="41" fillId="27" borderId="25" xfId="0" applyNumberFormat="1" applyFont="1" applyFill="1" applyBorder="1" applyAlignment="1" applyProtection="1">
      <alignment horizontal="center"/>
    </xf>
    <xf numFmtId="37" fontId="28" fillId="0" borderId="15" xfId="0" quotePrefix="1" applyFont="1" applyFill="1" applyBorder="1" applyAlignment="1" applyProtection="1">
      <alignment horizontal="center" vertical="center" wrapText="1"/>
    </xf>
    <xf numFmtId="37" fontId="28" fillId="0" borderId="16" xfId="0" quotePrefix="1" applyFont="1" applyFill="1" applyBorder="1" applyAlignment="1" applyProtection="1">
      <alignment horizontal="center" vertical="center" wrapText="1"/>
    </xf>
    <xf numFmtId="37" fontId="28" fillId="0" borderId="19" xfId="0" quotePrefix="1" applyFont="1" applyFill="1" applyBorder="1" applyAlignment="1" applyProtection="1">
      <alignment horizontal="center" vertical="center" wrapText="1"/>
    </xf>
    <xf numFmtId="0" fontId="28" fillId="27" borderId="34" xfId="0" applyNumberFormat="1" applyFont="1" applyFill="1" applyBorder="1" applyAlignment="1" applyProtection="1">
      <alignment horizontal="center"/>
    </xf>
    <xf numFmtId="0" fontId="28" fillId="27" borderId="0" xfId="0" applyNumberFormat="1" applyFont="1" applyFill="1" applyBorder="1" applyAlignment="1" applyProtection="1">
      <alignment horizontal="center"/>
    </xf>
    <xf numFmtId="0" fontId="28" fillId="27" borderId="25" xfId="0" applyNumberFormat="1" applyFont="1" applyFill="1" applyBorder="1" applyAlignment="1" applyProtection="1">
      <alignment horizontal="center"/>
    </xf>
    <xf numFmtId="37" fontId="28" fillId="27" borderId="15" xfId="0" applyFont="1" applyFill="1" applyBorder="1" applyAlignment="1" applyProtection="1">
      <alignment horizontal="center" vertical="center" wrapText="1"/>
    </xf>
    <xf numFmtId="37" fontId="28" fillId="27" borderId="16" xfId="0" applyFont="1" applyFill="1" applyBorder="1" applyAlignment="1" applyProtection="1">
      <alignment horizontal="center" vertical="center" wrapText="1"/>
    </xf>
    <xf numFmtId="37" fontId="28" fillId="27" borderId="19" xfId="0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/>
    </xf>
    <xf numFmtId="37" fontId="39" fillId="0" borderId="11" xfId="0" applyFont="1" applyFill="1" applyBorder="1" applyAlignment="1" applyProtection="1">
      <alignment horizontal="center" vertical="center"/>
    </xf>
    <xf numFmtId="37" fontId="24" fillId="0" borderId="35" xfId="0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/>
    </xf>
    <xf numFmtId="37" fontId="24" fillId="0" borderId="28" xfId="0" applyFont="1" applyFill="1" applyBorder="1" applyAlignment="1" applyProtection="1">
      <alignment horizontal="center" vertical="center"/>
    </xf>
    <xf numFmtId="165" fontId="28" fillId="0" borderId="0" xfId="0" applyNumberFormat="1" applyFont="1" applyFill="1" applyBorder="1" applyAlignment="1" applyProtection="1">
      <alignment horizontal="center"/>
    </xf>
    <xf numFmtId="37" fontId="27" fillId="25" borderId="15" xfId="0" applyFont="1" applyFill="1" applyBorder="1" applyAlignment="1" applyProtection="1">
      <alignment horizontal="center" vertical="center" wrapText="1"/>
    </xf>
    <xf numFmtId="37" fontId="27" fillId="25" borderId="16" xfId="0" applyFont="1" applyFill="1" applyBorder="1" applyAlignment="1" applyProtection="1">
      <alignment horizontal="center" vertical="center" wrapText="1"/>
    </xf>
    <xf numFmtId="37" fontId="27" fillId="25" borderId="19" xfId="0" applyFont="1" applyFill="1" applyBorder="1" applyAlignment="1" applyProtection="1">
      <alignment horizontal="center" vertical="center" wrapText="1"/>
    </xf>
    <xf numFmtId="37" fontId="39" fillId="25" borderId="10" xfId="0" applyFont="1" applyFill="1" applyBorder="1" applyAlignment="1" applyProtection="1">
      <alignment horizontal="center" vertical="center"/>
    </xf>
    <xf numFmtId="37" fontId="39" fillId="25" borderId="11" xfId="0" applyFont="1" applyFill="1" applyBorder="1" applyAlignment="1" applyProtection="1">
      <alignment horizontal="center" vertical="center"/>
    </xf>
    <xf numFmtId="165" fontId="41" fillId="25" borderId="34" xfId="0" applyNumberFormat="1" applyFont="1" applyFill="1" applyBorder="1" applyAlignment="1" applyProtection="1">
      <alignment horizontal="center" vertical="center" wrapText="1"/>
    </xf>
    <xf numFmtId="165" fontId="41" fillId="25" borderId="0" xfId="0" applyNumberFormat="1" applyFont="1" applyFill="1" applyBorder="1" applyAlignment="1" applyProtection="1">
      <alignment horizontal="center" vertical="center" wrapText="1"/>
    </xf>
    <xf numFmtId="165" fontId="41" fillId="25" borderId="25" xfId="0" applyNumberFormat="1" applyFont="1" applyFill="1" applyBorder="1" applyAlignment="1" applyProtection="1">
      <alignment horizontal="center" vertical="center" wrapText="1"/>
    </xf>
    <xf numFmtId="165" fontId="38" fillId="25" borderId="34" xfId="0" applyNumberFormat="1" applyFont="1" applyFill="1" applyBorder="1" applyAlignment="1" applyProtection="1">
      <alignment horizontal="center"/>
    </xf>
    <xf numFmtId="165" fontId="38" fillId="25" borderId="0" xfId="0" applyNumberFormat="1" applyFont="1" applyFill="1" applyBorder="1" applyAlignment="1" applyProtection="1">
      <alignment horizontal="center"/>
    </xf>
    <xf numFmtId="37" fontId="30" fillId="28" borderId="11" xfId="0" applyFont="1" applyFill="1" applyBorder="1" applyAlignment="1" applyProtection="1">
      <alignment horizontal="center" vertical="center"/>
    </xf>
    <xf numFmtId="37" fontId="30" fillId="28" borderId="27" xfId="0" applyFont="1" applyFill="1" applyBorder="1" applyAlignment="1" applyProtection="1">
      <alignment horizontal="center" vertical="center"/>
    </xf>
    <xf numFmtId="37" fontId="38" fillId="25" borderId="15" xfId="0" quotePrefix="1" applyFont="1" applyFill="1" applyBorder="1" applyAlignment="1" applyProtection="1">
      <alignment horizontal="center" vertical="center" wrapText="1"/>
    </xf>
    <xf numFmtId="37" fontId="38" fillId="25" borderId="16" xfId="0" quotePrefix="1" applyFont="1" applyFill="1" applyBorder="1" applyAlignment="1" applyProtection="1">
      <alignment horizontal="center" vertical="center" wrapText="1"/>
    </xf>
    <xf numFmtId="37" fontId="38" fillId="25" borderId="19" xfId="0" quotePrefix="1" applyFont="1" applyFill="1" applyBorder="1" applyAlignment="1" applyProtection="1">
      <alignment horizontal="center" vertical="center" wrapText="1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4" xfId="0" applyFont="1" applyFill="1" applyBorder="1" applyAlignment="1" applyProtection="1">
      <alignment horizontal="center" vertical="center"/>
    </xf>
    <xf numFmtId="37" fontId="24" fillId="30" borderId="10" xfId="0" applyFont="1" applyFill="1" applyBorder="1" applyAlignment="1" applyProtection="1">
      <alignment horizontal="center" vertical="center" wrapText="1"/>
    </xf>
    <xf numFmtId="37" fontId="24" fillId="30" borderId="11" xfId="0" applyFont="1" applyFill="1" applyBorder="1" applyAlignment="1" applyProtection="1">
      <alignment horizontal="center" vertical="center" wrapText="1"/>
    </xf>
    <xf numFmtId="37" fontId="24" fillId="30" borderId="27" xfId="0" applyFont="1" applyFill="1" applyBorder="1" applyAlignment="1" applyProtection="1">
      <alignment horizontal="center" vertical="center" wrapText="1"/>
    </xf>
    <xf numFmtId="0" fontId="28" fillId="30" borderId="34" xfId="0" applyNumberFormat="1" applyFont="1" applyFill="1" applyBorder="1" applyAlignment="1" applyProtection="1">
      <alignment horizontal="center"/>
    </xf>
    <xf numFmtId="0" fontId="28" fillId="30" borderId="0" xfId="0" applyNumberFormat="1" applyFont="1" applyFill="1" applyBorder="1" applyAlignment="1" applyProtection="1">
      <alignment horizontal="center"/>
    </xf>
    <xf numFmtId="0" fontId="28" fillId="30" borderId="25" xfId="0" applyNumberFormat="1" applyFont="1" applyFill="1" applyBorder="1" applyAlignment="1" applyProtection="1">
      <alignment horizontal="center"/>
    </xf>
    <xf numFmtId="37" fontId="28" fillId="30" borderId="15" xfId="0" applyFont="1" applyFill="1" applyBorder="1" applyAlignment="1" applyProtection="1">
      <alignment horizontal="center" vertical="center" wrapText="1"/>
    </xf>
    <xf numFmtId="37" fontId="28" fillId="30" borderId="16" xfId="0" applyFont="1" applyFill="1" applyBorder="1" applyAlignment="1" applyProtection="1">
      <alignment horizontal="center" vertical="center" wrapText="1"/>
    </xf>
    <xf numFmtId="37" fontId="28" fillId="30" borderId="19" xfId="0" applyFont="1" applyFill="1" applyBorder="1" applyAlignment="1" applyProtection="1">
      <alignment horizontal="center" vertical="center" wrapText="1"/>
    </xf>
    <xf numFmtId="37" fontId="28" fillId="0" borderId="10" xfId="0" quotePrefix="1" applyFont="1" applyFill="1" applyBorder="1" applyAlignment="1" applyProtection="1">
      <alignment horizontal="center" vertical="center" wrapText="1"/>
    </xf>
    <xf numFmtId="37" fontId="28" fillId="0" borderId="34" xfId="0" quotePrefix="1" applyFont="1" applyFill="1" applyBorder="1" applyAlignment="1" applyProtection="1">
      <alignment horizontal="center" vertical="center" wrapText="1"/>
    </xf>
    <xf numFmtId="37" fontId="28" fillId="0" borderId="35" xfId="0" quotePrefix="1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 wrapText="1"/>
    </xf>
    <xf numFmtId="37" fontId="24" fillId="0" borderId="34" xfId="0" applyFont="1" applyFill="1" applyBorder="1" applyAlignment="1" applyProtection="1">
      <alignment horizontal="center" vertical="center" wrapText="1"/>
    </xf>
    <xf numFmtId="37" fontId="24" fillId="0" borderId="25" xfId="0" applyFont="1" applyFill="1" applyBorder="1" applyAlignment="1" applyProtection="1">
      <alignment horizontal="center" vertical="center" wrapText="1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5" xfId="0" applyNumberFormat="1" applyFont="1" applyFill="1" applyBorder="1" applyAlignment="1" applyProtection="1">
      <alignment horizontal="center"/>
    </xf>
    <xf numFmtId="37" fontId="41" fillId="0" borderId="34" xfId="0" applyFont="1" applyFill="1" applyBorder="1" applyAlignment="1" applyProtection="1">
      <alignment horizontal="center" vertical="center" wrapText="1"/>
    </xf>
    <xf numFmtId="37" fontId="41" fillId="0" borderId="0" xfId="0" applyFont="1" applyFill="1" applyBorder="1" applyAlignment="1" applyProtection="1">
      <alignment horizontal="center" vertical="center" wrapText="1"/>
    </xf>
    <xf numFmtId="37" fontId="41" fillId="0" borderId="25" xfId="0" applyFont="1" applyFill="1" applyBorder="1" applyAlignment="1" applyProtection="1">
      <alignment horizontal="center" vertical="center" wrapText="1"/>
    </xf>
    <xf numFmtId="165" fontId="41" fillId="0" borderId="34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41" fillId="0" borderId="25" xfId="0" applyNumberFormat="1" applyFont="1" applyFill="1" applyBorder="1" applyAlignment="1" applyProtection="1">
      <alignment horizontal="center" wrapText="1"/>
    </xf>
    <xf numFmtId="37" fontId="24" fillId="30" borderId="34" xfId="0" applyFont="1" applyFill="1" applyBorder="1" applyAlignment="1" applyProtection="1">
      <alignment horizontal="center" vertical="center" wrapText="1"/>
    </xf>
    <xf numFmtId="37" fontId="24" fillId="30" borderId="0" xfId="0" applyFont="1" applyFill="1" applyBorder="1" applyAlignment="1" applyProtection="1">
      <alignment horizontal="center" vertical="center" wrapText="1"/>
    </xf>
    <xf numFmtId="37" fontId="24" fillId="30" borderId="25" xfId="0" applyFont="1" applyFill="1" applyBorder="1" applyAlignment="1" applyProtection="1">
      <alignment horizontal="center" vertical="center" wrapText="1"/>
    </xf>
    <xf numFmtId="37" fontId="39" fillId="0" borderId="34" xfId="0" applyFont="1" applyFill="1" applyBorder="1" applyAlignment="1" applyProtection="1">
      <alignment horizontal="center" vertical="center" wrapText="1"/>
    </xf>
    <xf numFmtId="37" fontId="39" fillId="0" borderId="0" xfId="0" applyFont="1" applyFill="1" applyBorder="1" applyAlignment="1" applyProtection="1">
      <alignment horizontal="center" vertical="center" wrapText="1"/>
    </xf>
    <xf numFmtId="37" fontId="39" fillId="0" borderId="25" xfId="0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 wrapText="1"/>
    </xf>
    <xf numFmtId="37" fontId="39" fillId="0" borderId="11" xfId="0" applyFont="1" applyFill="1" applyBorder="1" applyAlignment="1" applyProtection="1">
      <alignment horizontal="center" vertical="center" wrapText="1"/>
    </xf>
    <xf numFmtId="37" fontId="39" fillId="0" borderId="27" xfId="0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0" fontId="39" fillId="0" borderId="35" xfId="0" applyNumberFormat="1" applyFont="1" applyFill="1" applyBorder="1" applyAlignment="1" applyProtection="1">
      <alignment horizontal="center"/>
    </xf>
    <xf numFmtId="0" fontId="39" fillId="0" borderId="24" xfId="0" applyNumberFormat="1" applyFont="1" applyFill="1" applyBorder="1" applyAlignment="1" applyProtection="1">
      <alignment horizontal="center"/>
    </xf>
    <xf numFmtId="0" fontId="39" fillId="0" borderId="28" xfId="0" applyNumberFormat="1" applyFont="1" applyFill="1" applyBorder="1" applyAlignment="1" applyProtection="1">
      <alignment horizontal="center"/>
    </xf>
    <xf numFmtId="37" fontId="38" fillId="0" borderId="15" xfId="0" quotePrefix="1" applyFont="1" applyFill="1" applyBorder="1" applyAlignment="1" applyProtection="1">
      <alignment horizontal="center" vertical="center" wrapText="1"/>
    </xf>
    <xf numFmtId="37" fontId="38" fillId="0" borderId="16" xfId="0" quotePrefix="1" applyFont="1" applyFill="1" applyBorder="1" applyAlignment="1" applyProtection="1">
      <alignment horizontal="center" vertic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0" fontId="27" fillId="27" borderId="35" xfId="0" applyNumberFormat="1" applyFont="1" applyFill="1" applyBorder="1" applyAlignment="1" applyProtection="1">
      <alignment horizontal="center"/>
    </xf>
    <xf numFmtId="0" fontId="27" fillId="27" borderId="24" xfId="0" applyNumberFormat="1" applyFont="1" applyFill="1" applyBorder="1" applyAlignment="1" applyProtection="1">
      <alignment horizontal="center"/>
    </xf>
    <xf numFmtId="0" fontId="27" fillId="27" borderId="28" xfId="0" applyNumberFormat="1" applyFont="1" applyFill="1" applyBorder="1" applyAlignment="1" applyProtection="1">
      <alignment horizontal="center"/>
    </xf>
    <xf numFmtId="37" fontId="24" fillId="27" borderId="10" xfId="0" applyFont="1" applyFill="1" applyBorder="1" applyAlignment="1" applyProtection="1">
      <alignment horizontal="center" vertical="center"/>
    </xf>
    <xf numFmtId="37" fontId="24" fillId="27" borderId="11" xfId="0" applyFont="1" applyFill="1" applyBorder="1" applyAlignment="1" applyProtection="1">
      <alignment horizontal="center" vertical="center"/>
    </xf>
    <xf numFmtId="37" fontId="24" fillId="27" borderId="34" xfId="0" applyFont="1" applyFill="1" applyBorder="1" applyAlignment="1" applyProtection="1">
      <alignment horizontal="center" vertical="center"/>
    </xf>
    <xf numFmtId="37" fontId="24" fillId="27" borderId="0" xfId="0" applyFont="1" applyFill="1" applyBorder="1" applyAlignment="1" applyProtection="1">
      <alignment horizontal="center" vertical="center"/>
    </xf>
    <xf numFmtId="165" fontId="38" fillId="0" borderId="34" xfId="0" applyNumberFormat="1" applyFont="1" applyFill="1" applyBorder="1" applyAlignment="1" applyProtection="1">
      <alignment horizontal="center"/>
    </xf>
    <xf numFmtId="165" fontId="38" fillId="0" borderId="0" xfId="0" applyNumberFormat="1" applyFont="1" applyFill="1" applyBorder="1" applyAlignment="1" applyProtection="1">
      <alignment horizontal="center"/>
    </xf>
    <xf numFmtId="165" fontId="38" fillId="0" borderId="25" xfId="0" applyNumberFormat="1" applyFont="1" applyFill="1" applyBorder="1" applyAlignment="1" applyProtection="1">
      <alignment horizontal="center"/>
    </xf>
    <xf numFmtId="37" fontId="43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37" fontId="40" fillId="25" borderId="15" xfId="0" applyFont="1" applyFill="1" applyBorder="1" applyAlignment="1" applyProtection="1">
      <alignment horizontal="center" vertical="center" wrapText="1"/>
    </xf>
    <xf numFmtId="37" fontId="40" fillId="25" borderId="16" xfId="0" applyFont="1" applyFill="1" applyBorder="1" applyAlignment="1" applyProtection="1">
      <alignment horizontal="center" vertical="center" wrapText="1"/>
    </xf>
    <xf numFmtId="37" fontId="40" fillId="25" borderId="19" xfId="0" applyFont="1" applyFill="1" applyBorder="1" applyAlignment="1" applyProtection="1">
      <alignment horizontal="center" vertical="center" wrapText="1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11" xfId="0" applyFont="1" applyFill="1" applyBorder="1" applyAlignment="1" applyProtection="1">
      <alignment horizontal="center" vertical="center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0" fontId="28" fillId="27" borderId="35" xfId="0" applyNumberFormat="1" applyFont="1" applyFill="1" applyBorder="1" applyAlignment="1" applyProtection="1">
      <alignment horizontal="center"/>
    </xf>
    <xf numFmtId="0" fontId="28" fillId="27" borderId="24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 wrapText="1"/>
    </xf>
    <xf numFmtId="37" fontId="28" fillId="0" borderId="11" xfId="0" applyFont="1" applyFill="1" applyBorder="1" applyAlignment="1" applyProtection="1">
      <alignment horizontal="center" vertical="center" wrapText="1"/>
    </xf>
    <xf numFmtId="37" fontId="28" fillId="0" borderId="27" xfId="0" applyFont="1" applyFill="1" applyBorder="1" applyAlignment="1" applyProtection="1">
      <alignment horizontal="center" vertical="center" wrapText="1"/>
    </xf>
    <xf numFmtId="0" fontId="24" fillId="30" borderId="35" xfId="0" applyNumberFormat="1" applyFont="1" applyFill="1" applyBorder="1" applyAlignment="1" applyProtection="1">
      <alignment horizontal="center"/>
    </xf>
    <xf numFmtId="0" fontId="24" fillId="30" borderId="24" xfId="0" applyNumberFormat="1" applyFont="1" applyFill="1" applyBorder="1" applyAlignment="1" applyProtection="1">
      <alignment horizontal="center"/>
    </xf>
    <xf numFmtId="0" fontId="24" fillId="30" borderId="28" xfId="0" applyNumberFormat="1" applyFont="1" applyFill="1" applyBorder="1" applyAlignment="1" applyProtection="1">
      <alignment horizontal="center"/>
    </xf>
    <xf numFmtId="165" fontId="28" fillId="0" borderId="34" xfId="0" applyNumberFormat="1" applyFont="1" applyFill="1" applyBorder="1" applyAlignment="1" applyProtection="1">
      <alignment horizontal="center"/>
    </xf>
    <xf numFmtId="165" fontId="28" fillId="0" borderId="25" xfId="0" applyNumberFormat="1" applyFont="1" applyFill="1" applyBorder="1" applyAlignment="1" applyProtection="1">
      <alignment horizontal="center"/>
    </xf>
    <xf numFmtId="0" fontId="24" fillId="0" borderId="35" xfId="0" applyNumberFormat="1" applyFont="1" applyFill="1" applyBorder="1" applyAlignment="1" applyProtection="1">
      <alignment horizontal="center"/>
    </xf>
    <xf numFmtId="0" fontId="24" fillId="0" borderId="24" xfId="0" applyNumberFormat="1" applyFont="1" applyFill="1" applyBorder="1" applyAlignment="1" applyProtection="1">
      <alignment horizontal="center"/>
    </xf>
    <xf numFmtId="0" fontId="24" fillId="0" borderId="28" xfId="0" applyNumberFormat="1" applyFont="1" applyFill="1" applyBorder="1" applyAlignment="1" applyProtection="1">
      <alignment horizontal="center"/>
    </xf>
    <xf numFmtId="37" fontId="26" fillId="24" borderId="10" xfId="0" applyFont="1" applyFill="1" applyBorder="1" applyAlignment="1" applyProtection="1">
      <alignment horizontal="center" vertical="center"/>
    </xf>
    <xf numFmtId="37" fontId="24" fillId="0" borderId="25" xfId="0" applyFont="1" applyFill="1" applyBorder="1" applyAlignment="1" applyProtection="1">
      <alignment horizontal="center" vertical="center"/>
    </xf>
    <xf numFmtId="165" fontId="24" fillId="0" borderId="35" xfId="0" applyNumberFormat="1" applyFont="1" applyFill="1" applyBorder="1" applyAlignment="1" applyProtection="1">
      <alignment horizontal="center"/>
    </xf>
    <xf numFmtId="165" fontId="24" fillId="0" borderId="24" xfId="0" applyNumberFormat="1" applyFont="1" applyFill="1" applyBorder="1" applyAlignment="1" applyProtection="1">
      <alignment horizontal="center"/>
    </xf>
    <xf numFmtId="165" fontId="24" fillId="0" borderId="28" xfId="0" applyNumberFormat="1" applyFont="1" applyFill="1" applyBorder="1" applyAlignment="1" applyProtection="1">
      <alignment horizontal="center"/>
    </xf>
    <xf numFmtId="37" fontId="65" fillId="0" borderId="0" xfId="36" applyFont="1" applyFill="1" applyBorder="1" applyAlignment="1">
      <alignment horizontal="right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68035</xdr:rowOff>
    </xdr:from>
    <xdr:to>
      <xdr:col>8</xdr:col>
      <xdr:colOff>3</xdr:colOff>
      <xdr:row>0</xdr:row>
      <xdr:rowOff>551387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68035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762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266700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685800</xdr:colOff>
      <xdr:row>0</xdr:row>
      <xdr:rowOff>142875</xdr:rowOff>
    </xdr:from>
    <xdr:to>
      <xdr:col>14</xdr:col>
      <xdr:colOff>0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6762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257175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123825</xdr:colOff>
      <xdr:row>0</xdr:row>
      <xdr:rowOff>142875</xdr:rowOff>
    </xdr:from>
    <xdr:to>
      <xdr:col>16</xdr:col>
      <xdr:colOff>733425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143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219075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142875</xdr:rowOff>
    </xdr:from>
    <xdr:to>
      <xdr:col>11</xdr:col>
      <xdr:colOff>762000</xdr:colOff>
      <xdr:row>3</xdr:row>
      <xdr:rowOff>28575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428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24"/>
  <sheetViews>
    <sheetView showGridLines="0" tabSelected="1" view="pageBreakPreview" zoomScale="70" zoomScaleNormal="70" zoomScaleSheetLayoutView="70" workbookViewId="0">
      <pane ySplit="4" topLeftCell="A56" activePane="bottomLeft" state="frozen"/>
      <selection activeCell="D33" sqref="D33"/>
      <selection pane="bottomLeft" activeCell="C59" sqref="C59:F59"/>
    </sheetView>
  </sheetViews>
  <sheetFormatPr defaultColWidth="9" defaultRowHeight="16.5" customHeight="1" x14ac:dyDescent="0.25"/>
  <cols>
    <col min="1" max="1" width="47.625" style="44" customWidth="1"/>
    <col min="2" max="2" width="41.875" style="44" customWidth="1"/>
    <col min="3" max="3" width="14.75" style="44" customWidth="1"/>
    <col min="4" max="5" width="14.75" style="45" customWidth="1"/>
    <col min="6" max="6" width="14.75" style="43" customWidth="1"/>
    <col min="7" max="7" width="14.875" style="44" bestFit="1" customWidth="1"/>
    <col min="8" max="8" width="13.25" style="44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572" t="s">
        <v>70</v>
      </c>
      <c r="B1" s="572"/>
      <c r="C1" s="572"/>
      <c r="D1" s="572"/>
      <c r="E1" s="572"/>
      <c r="F1" s="572"/>
      <c r="G1" s="572"/>
      <c r="H1" s="572"/>
    </row>
    <row r="2" spans="1:12" s="3" customFormat="1" ht="19.5" customHeight="1" thickBot="1" x14ac:dyDescent="0.2">
      <c r="A2" s="573" t="s">
        <v>18</v>
      </c>
      <c r="B2" s="576" t="s">
        <v>0</v>
      </c>
      <c r="C2" s="579" t="s">
        <v>1</v>
      </c>
      <c r="D2" s="580"/>
      <c r="E2" s="580"/>
      <c r="F2" s="580"/>
      <c r="G2" s="580"/>
      <c r="H2" s="581"/>
      <c r="J2" s="4"/>
      <c r="K2" s="4"/>
      <c r="L2" s="4"/>
    </row>
    <row r="3" spans="1:12" s="3" customFormat="1" ht="16.5" customHeight="1" thickBot="1" x14ac:dyDescent="0.2">
      <c r="A3" s="574"/>
      <c r="B3" s="577"/>
      <c r="C3" s="56"/>
      <c r="D3" s="57"/>
      <c r="E3" s="57"/>
      <c r="F3" s="582" t="s">
        <v>14</v>
      </c>
      <c r="G3" s="583"/>
      <c r="H3" s="584"/>
      <c r="J3" s="4"/>
      <c r="K3" s="4"/>
      <c r="L3" s="4"/>
    </row>
    <row r="4" spans="1:12" s="3" customFormat="1" ht="42.75" customHeight="1" thickBot="1" x14ac:dyDescent="0.2">
      <c r="A4" s="575"/>
      <c r="B4" s="578"/>
      <c r="C4" s="46" t="s">
        <v>11</v>
      </c>
      <c r="D4" s="47" t="s">
        <v>12</v>
      </c>
      <c r="E4" s="48" t="s">
        <v>15</v>
      </c>
      <c r="F4" s="49" t="s">
        <v>13</v>
      </c>
      <c r="G4" s="46" t="s">
        <v>24</v>
      </c>
      <c r="H4" s="46" t="s">
        <v>20</v>
      </c>
      <c r="J4" s="4"/>
      <c r="K4" s="4"/>
      <c r="L4" s="4"/>
    </row>
    <row r="5" spans="1:12" s="3" customFormat="1" ht="16.5" customHeight="1" thickBot="1" x14ac:dyDescent="0.2">
      <c r="A5" s="227"/>
      <c r="B5" s="226"/>
      <c r="C5" s="5"/>
      <c r="D5" s="6"/>
      <c r="E5" s="6"/>
      <c r="F5" s="7"/>
      <c r="G5" s="5"/>
      <c r="H5" s="5"/>
      <c r="I5" s="3" t="s">
        <v>49</v>
      </c>
      <c r="J5" s="4"/>
      <c r="K5" s="4"/>
      <c r="L5" s="4"/>
    </row>
    <row r="6" spans="1:12" s="3" customFormat="1" ht="16.5" customHeight="1" thickBot="1" x14ac:dyDescent="0.2">
      <c r="A6" s="514" t="s">
        <v>35</v>
      </c>
      <c r="B6" s="515"/>
      <c r="C6" s="515"/>
      <c r="D6" s="515"/>
      <c r="E6" s="515"/>
      <c r="F6" s="515"/>
      <c r="G6" s="560"/>
      <c r="H6" s="561"/>
      <c r="J6" s="4"/>
      <c r="K6" s="4"/>
      <c r="L6" s="4"/>
    </row>
    <row r="7" spans="1:12" s="94" customFormat="1" ht="16.5" customHeight="1" x14ac:dyDescent="0.15">
      <c r="A7" s="484" t="str">
        <f>+A30</f>
        <v>Precio especial en operaciones al contado y financiamiento Plan Personalizado SIN seguro CON Bonificación.</v>
      </c>
      <c r="B7" s="314"/>
      <c r="C7" s="565"/>
      <c r="D7" s="566"/>
      <c r="E7" s="566"/>
      <c r="F7" s="566"/>
      <c r="G7" s="315"/>
      <c r="H7" s="316"/>
      <c r="J7" s="95"/>
      <c r="K7" s="95"/>
      <c r="L7" s="95"/>
    </row>
    <row r="8" spans="1:12" s="94" customFormat="1" ht="16.5" customHeight="1" x14ac:dyDescent="0.15">
      <c r="A8" s="485"/>
      <c r="B8" s="317" t="str">
        <f>+B31</f>
        <v>(CÓDIGO:  LTW)</v>
      </c>
      <c r="C8" s="567" t="s">
        <v>16</v>
      </c>
      <c r="D8" s="568"/>
      <c r="E8" s="568"/>
      <c r="F8" s="568"/>
      <c r="G8" s="318"/>
      <c r="H8" s="319"/>
      <c r="J8" s="95"/>
      <c r="K8" s="95"/>
      <c r="L8" s="95"/>
    </row>
    <row r="9" spans="1:12" s="94" customFormat="1" ht="16.5" customHeight="1" x14ac:dyDescent="0.25">
      <c r="A9" s="485"/>
      <c r="B9" s="320" t="s">
        <v>308</v>
      </c>
      <c r="C9" s="481" t="s">
        <v>309</v>
      </c>
      <c r="D9" s="482"/>
      <c r="E9" s="482"/>
      <c r="F9" s="482"/>
      <c r="G9" s="318"/>
      <c r="H9" s="319"/>
      <c r="J9" s="95"/>
      <c r="K9" s="95"/>
      <c r="L9" s="95"/>
    </row>
    <row r="10" spans="1:12" s="94" customFormat="1" ht="16.5" customHeight="1" x14ac:dyDescent="0.25">
      <c r="A10" s="485"/>
      <c r="B10" s="320" t="s">
        <v>310</v>
      </c>
      <c r="C10" s="481" t="s">
        <v>311</v>
      </c>
      <c r="D10" s="482"/>
      <c r="E10" s="482"/>
      <c r="F10" s="482"/>
      <c r="G10" s="318"/>
      <c r="H10" s="319"/>
      <c r="J10" s="95"/>
      <c r="K10" s="95"/>
      <c r="L10" s="95"/>
    </row>
    <row r="11" spans="1:12" s="94" customFormat="1" ht="16.5" customHeight="1" thickBot="1" x14ac:dyDescent="0.3">
      <c r="A11" s="486"/>
      <c r="B11" s="321"/>
      <c r="C11" s="597"/>
      <c r="D11" s="598"/>
      <c r="E11" s="598"/>
      <c r="F11" s="598"/>
      <c r="G11" s="322"/>
      <c r="H11" s="323"/>
      <c r="J11" s="95"/>
      <c r="K11" s="95"/>
      <c r="L11" s="95"/>
    </row>
    <row r="12" spans="1:12" s="94" customFormat="1" ht="16.5" customHeight="1" x14ac:dyDescent="0.25">
      <c r="A12" s="508" t="str">
        <f>+A36</f>
        <v>Financiamiento tasa subsidiada desde 20% enganche SIN seguro.</v>
      </c>
      <c r="B12" s="511" t="s">
        <v>19</v>
      </c>
      <c r="C12" s="122" t="s">
        <v>2</v>
      </c>
      <c r="D12" s="123">
        <v>20</v>
      </c>
      <c r="E12" s="108">
        <v>0</v>
      </c>
      <c r="F12" s="124">
        <v>0</v>
      </c>
      <c r="G12" s="125"/>
      <c r="H12" s="126"/>
      <c r="J12" s="95"/>
      <c r="K12" s="95"/>
      <c r="L12" s="95"/>
    </row>
    <row r="13" spans="1:12" s="94" customFormat="1" ht="16.5" customHeight="1" x14ac:dyDescent="0.25">
      <c r="A13" s="509"/>
      <c r="B13" s="512">
        <v>0</v>
      </c>
      <c r="C13" s="127" t="s">
        <v>3</v>
      </c>
      <c r="D13" s="128">
        <v>20</v>
      </c>
      <c r="E13" s="109">
        <v>0</v>
      </c>
      <c r="F13" s="129">
        <v>0</v>
      </c>
      <c r="G13" s="130"/>
      <c r="H13" s="131"/>
      <c r="J13" s="95"/>
      <c r="K13" s="95"/>
      <c r="L13" s="95"/>
    </row>
    <row r="14" spans="1:12" s="94" customFormat="1" ht="16.5" customHeight="1" x14ac:dyDescent="0.25">
      <c r="A14" s="509"/>
      <c r="B14" s="512">
        <v>0</v>
      </c>
      <c r="C14" s="127" t="s">
        <v>4</v>
      </c>
      <c r="D14" s="128">
        <v>20</v>
      </c>
      <c r="E14" s="109">
        <v>0</v>
      </c>
      <c r="F14" s="129">
        <v>2.9680224187124766</v>
      </c>
      <c r="G14" s="132"/>
      <c r="H14" s="133"/>
      <c r="J14" s="95"/>
      <c r="K14" s="95"/>
      <c r="L14" s="95"/>
    </row>
    <row r="15" spans="1:12" s="94" customFormat="1" ht="16.5" customHeight="1" x14ac:dyDescent="0.25">
      <c r="A15" s="509"/>
      <c r="B15" s="512">
        <v>0</v>
      </c>
      <c r="C15" s="127" t="s">
        <v>5</v>
      </c>
      <c r="D15" s="128">
        <v>20</v>
      </c>
      <c r="E15" s="109">
        <v>0</v>
      </c>
      <c r="F15" s="129">
        <v>5.287386780583172</v>
      </c>
      <c r="G15" s="132"/>
      <c r="H15" s="133"/>
      <c r="J15" s="95"/>
      <c r="K15" s="95"/>
      <c r="L15" s="95"/>
    </row>
    <row r="16" spans="1:12" s="94" customFormat="1" ht="16.5" customHeight="1" x14ac:dyDescent="0.25">
      <c r="A16" s="509"/>
      <c r="B16" s="512">
        <v>0</v>
      </c>
      <c r="C16" s="127" t="s">
        <v>6</v>
      </c>
      <c r="D16" s="128">
        <v>20</v>
      </c>
      <c r="E16" s="109">
        <v>0</v>
      </c>
      <c r="F16" s="129">
        <v>6.7090386908217132</v>
      </c>
      <c r="G16" s="132"/>
      <c r="H16" s="133"/>
      <c r="J16" s="95"/>
      <c r="K16" s="95"/>
      <c r="L16" s="95"/>
    </row>
    <row r="17" spans="1:12" s="94" customFormat="1" ht="16.5" customHeight="1" x14ac:dyDescent="0.25">
      <c r="A17" s="509"/>
      <c r="B17" s="512">
        <v>0</v>
      </c>
      <c r="C17" s="134" t="s">
        <v>7</v>
      </c>
      <c r="D17" s="128">
        <v>20</v>
      </c>
      <c r="E17" s="109">
        <v>0</v>
      </c>
      <c r="F17" s="129">
        <v>7.6690814142202424</v>
      </c>
      <c r="G17" s="132"/>
      <c r="H17" s="133"/>
      <c r="J17" s="95"/>
      <c r="K17" s="95"/>
      <c r="L17" s="95"/>
    </row>
    <row r="18" spans="1:12" s="94" customFormat="1" ht="16.5" customHeight="1" x14ac:dyDescent="0.25">
      <c r="A18" s="509"/>
      <c r="B18" s="512">
        <v>0</v>
      </c>
      <c r="C18" s="127" t="s">
        <v>8</v>
      </c>
      <c r="D18" s="128">
        <v>20</v>
      </c>
      <c r="E18" s="109">
        <v>0</v>
      </c>
      <c r="F18" s="129">
        <v>8.9109333784334996</v>
      </c>
      <c r="G18" s="130"/>
      <c r="H18" s="131"/>
      <c r="J18" s="95"/>
      <c r="K18" s="95"/>
      <c r="L18" s="95"/>
    </row>
    <row r="19" spans="1:12" s="94" customFormat="1" ht="16.5" customHeight="1" thickBot="1" x14ac:dyDescent="0.3">
      <c r="A19" s="510"/>
      <c r="B19" s="513">
        <v>0</v>
      </c>
      <c r="C19" s="135" t="s">
        <v>17</v>
      </c>
      <c r="D19" s="136">
        <v>20</v>
      </c>
      <c r="E19" s="110">
        <v>0</v>
      </c>
      <c r="F19" s="137">
        <v>10.62139587322876</v>
      </c>
      <c r="G19" s="138"/>
      <c r="H19" s="139"/>
      <c r="J19" s="95"/>
      <c r="K19" s="95"/>
      <c r="L19" s="95"/>
    </row>
    <row r="20" spans="1:12" s="94" customFormat="1" ht="16.5" customHeight="1" x14ac:dyDescent="0.25">
      <c r="A20" s="508" t="str">
        <f>+A44</f>
        <v>Financiamiento tasa subsidiada desde 35% enganche SIN seguro.</v>
      </c>
      <c r="B20" s="594" t="s">
        <v>19</v>
      </c>
      <c r="C20" s="111" t="s">
        <v>2</v>
      </c>
      <c r="D20" s="111">
        <v>35</v>
      </c>
      <c r="E20" s="108">
        <v>0</v>
      </c>
      <c r="F20" s="108">
        <v>0</v>
      </c>
      <c r="G20" s="108">
        <v>4.7</v>
      </c>
      <c r="H20" s="108">
        <v>5.29</v>
      </c>
      <c r="J20" s="95"/>
      <c r="K20" s="95"/>
      <c r="L20" s="95"/>
    </row>
    <row r="21" spans="1:12" s="94" customFormat="1" ht="16.5" customHeight="1" x14ac:dyDescent="0.25">
      <c r="A21" s="509"/>
      <c r="B21" s="595">
        <v>0</v>
      </c>
      <c r="C21" s="112" t="s">
        <v>3</v>
      </c>
      <c r="D21" s="112">
        <v>35</v>
      </c>
      <c r="E21" s="113">
        <v>0</v>
      </c>
      <c r="F21" s="113">
        <v>0</v>
      </c>
      <c r="G21" s="113">
        <v>4.5999999999999996</v>
      </c>
      <c r="H21" s="113">
        <v>5.31</v>
      </c>
      <c r="J21" s="95"/>
      <c r="K21" s="95"/>
      <c r="L21" s="95"/>
    </row>
    <row r="22" spans="1:12" s="94" customFormat="1" ht="16.5" customHeight="1" x14ac:dyDescent="0.25">
      <c r="A22" s="509"/>
      <c r="B22" s="595">
        <v>0</v>
      </c>
      <c r="C22" s="112" t="s">
        <v>4</v>
      </c>
      <c r="D22" s="112">
        <v>35</v>
      </c>
      <c r="E22" s="113">
        <v>0</v>
      </c>
      <c r="F22" s="113">
        <v>0</v>
      </c>
      <c r="G22" s="113">
        <v>4.05</v>
      </c>
      <c r="H22" s="113">
        <v>5.31</v>
      </c>
      <c r="J22" s="95"/>
      <c r="K22" s="95"/>
      <c r="L22" s="95"/>
    </row>
    <row r="23" spans="1:12" s="94" customFormat="1" ht="16.5" customHeight="1" x14ac:dyDescent="0.25">
      <c r="A23" s="509"/>
      <c r="B23" s="595">
        <v>0</v>
      </c>
      <c r="C23" s="112" t="s">
        <v>5</v>
      </c>
      <c r="D23" s="112">
        <v>35</v>
      </c>
      <c r="E23" s="113">
        <v>0</v>
      </c>
      <c r="F23" s="113">
        <v>2.8686129037053303</v>
      </c>
      <c r="G23" s="113">
        <v>7.17</v>
      </c>
      <c r="H23" s="113">
        <v>7.37</v>
      </c>
      <c r="J23" s="95"/>
      <c r="K23" s="95"/>
      <c r="L23" s="95"/>
    </row>
    <row r="24" spans="1:12" s="94" customFormat="1" ht="16.5" customHeight="1" x14ac:dyDescent="0.25">
      <c r="A24" s="509"/>
      <c r="B24" s="595">
        <v>0</v>
      </c>
      <c r="C24" s="112" t="s">
        <v>6</v>
      </c>
      <c r="D24" s="112">
        <v>35</v>
      </c>
      <c r="E24" s="113">
        <v>0</v>
      </c>
      <c r="F24" s="113">
        <v>4.62754973996093</v>
      </c>
      <c r="G24" s="113">
        <v>9.08</v>
      </c>
      <c r="H24" s="113">
        <v>8.6300000000000008</v>
      </c>
      <c r="J24" s="95"/>
      <c r="K24" s="95"/>
      <c r="L24" s="95"/>
    </row>
    <row r="25" spans="1:12" s="94" customFormat="1" ht="16.5" customHeight="1" x14ac:dyDescent="0.25">
      <c r="A25" s="509"/>
      <c r="B25" s="595">
        <v>0</v>
      </c>
      <c r="C25" s="112" t="s">
        <v>7</v>
      </c>
      <c r="D25" s="112">
        <v>35</v>
      </c>
      <c r="E25" s="113">
        <v>0</v>
      </c>
      <c r="F25" s="113">
        <v>5.8157025541314251</v>
      </c>
      <c r="G25" s="113">
        <v>10.38</v>
      </c>
      <c r="H25" s="113">
        <v>9.48</v>
      </c>
      <c r="J25" s="95"/>
      <c r="K25" s="95"/>
      <c r="L25" s="95"/>
    </row>
    <row r="26" spans="1:12" s="94" customFormat="1" ht="16.5" customHeight="1" x14ac:dyDescent="0.25">
      <c r="A26" s="509"/>
      <c r="B26" s="595">
        <v>0</v>
      </c>
      <c r="C26" s="114" t="s">
        <v>8</v>
      </c>
      <c r="D26" s="114">
        <v>35</v>
      </c>
      <c r="E26" s="109">
        <v>0</v>
      </c>
      <c r="F26" s="109">
        <v>7.4133970277334118</v>
      </c>
      <c r="G26" s="109">
        <v>12.24</v>
      </c>
      <c r="H26" s="109">
        <v>10.6125515851183</v>
      </c>
      <c r="J26" s="95"/>
      <c r="K26" s="95"/>
      <c r="L26" s="95"/>
    </row>
    <row r="27" spans="1:12" s="94" customFormat="1" ht="16.5" customHeight="1" thickBot="1" x14ac:dyDescent="0.3">
      <c r="A27" s="510"/>
      <c r="B27" s="596">
        <v>0</v>
      </c>
      <c r="C27" s="119" t="s">
        <v>17</v>
      </c>
      <c r="D27" s="119">
        <v>35</v>
      </c>
      <c r="E27" s="120">
        <v>0</v>
      </c>
      <c r="F27" s="120">
        <v>8.8306068689848658</v>
      </c>
      <c r="G27" s="120">
        <v>13.22</v>
      </c>
      <c r="H27" s="120">
        <v>12.271349066639232</v>
      </c>
      <c r="J27" s="95"/>
      <c r="K27" s="95"/>
      <c r="L27" s="95"/>
    </row>
    <row r="28" spans="1:12" s="3" customFormat="1" ht="16.5" customHeight="1" thickBot="1" x14ac:dyDescent="0.3">
      <c r="A28" s="13"/>
      <c r="B28" s="13"/>
      <c r="C28" s="14"/>
      <c r="D28" s="15"/>
      <c r="E28" s="15"/>
      <c r="F28" s="17"/>
      <c r="G28" s="16"/>
      <c r="H28" s="16"/>
      <c r="J28" s="4"/>
      <c r="K28" s="4"/>
      <c r="L28" s="4"/>
    </row>
    <row r="29" spans="1:12" s="3" customFormat="1" ht="16.5" customHeight="1" thickBot="1" x14ac:dyDescent="0.2">
      <c r="A29" s="514" t="s">
        <v>39</v>
      </c>
      <c r="B29" s="515"/>
      <c r="C29" s="515"/>
      <c r="D29" s="515"/>
      <c r="E29" s="515"/>
      <c r="F29" s="515"/>
      <c r="G29" s="560"/>
      <c r="H29" s="561"/>
      <c r="J29" s="4"/>
      <c r="K29" s="4"/>
      <c r="L29" s="4"/>
    </row>
    <row r="30" spans="1:12" s="3" customFormat="1" ht="16.5" customHeight="1" x14ac:dyDescent="0.15">
      <c r="A30" s="508" t="s">
        <v>66</v>
      </c>
      <c r="B30" s="235"/>
      <c r="C30" s="592"/>
      <c r="D30" s="593"/>
      <c r="E30" s="593"/>
      <c r="F30" s="593"/>
      <c r="G30" s="236"/>
      <c r="H30" s="237"/>
      <c r="J30" s="4"/>
      <c r="K30" s="4"/>
      <c r="L30" s="4"/>
    </row>
    <row r="31" spans="1:12" s="3" customFormat="1" ht="16.5" customHeight="1" x14ac:dyDescent="0.15">
      <c r="A31" s="509"/>
      <c r="B31" s="238" t="s">
        <v>356</v>
      </c>
      <c r="C31" s="590" t="s">
        <v>16</v>
      </c>
      <c r="D31" s="591"/>
      <c r="E31" s="591"/>
      <c r="F31" s="591"/>
      <c r="G31" s="233"/>
      <c r="H31" s="234"/>
      <c r="J31" s="4"/>
      <c r="K31" s="4"/>
      <c r="L31" s="4"/>
    </row>
    <row r="32" spans="1:12" s="3" customFormat="1" ht="16.5" customHeight="1" x14ac:dyDescent="0.25">
      <c r="A32" s="509"/>
      <c r="B32" s="232" t="s">
        <v>312</v>
      </c>
      <c r="C32" s="533" t="s">
        <v>313</v>
      </c>
      <c r="D32" s="534"/>
      <c r="E32" s="534"/>
      <c r="F32" s="534"/>
      <c r="G32" s="233"/>
      <c r="H32" s="234"/>
      <c r="J32" s="4"/>
      <c r="K32" s="4"/>
      <c r="L32" s="4"/>
    </row>
    <row r="33" spans="1:12" s="3" customFormat="1" ht="16.5" customHeight="1" x14ac:dyDescent="0.25">
      <c r="A33" s="509"/>
      <c r="B33" s="232" t="s">
        <v>314</v>
      </c>
      <c r="C33" s="533" t="s">
        <v>315</v>
      </c>
      <c r="D33" s="534"/>
      <c r="E33" s="534"/>
      <c r="F33" s="534"/>
      <c r="G33" s="233"/>
      <c r="H33" s="234"/>
      <c r="J33" s="4"/>
      <c r="K33" s="4"/>
      <c r="L33" s="4"/>
    </row>
    <row r="34" spans="1:12" s="3" customFormat="1" ht="16.5" customHeight="1" x14ac:dyDescent="0.25">
      <c r="A34" s="509"/>
      <c r="B34" s="232" t="s">
        <v>316</v>
      </c>
      <c r="C34" s="533" t="s">
        <v>317</v>
      </c>
      <c r="D34" s="534"/>
      <c r="E34" s="534"/>
      <c r="F34" s="534"/>
      <c r="G34" s="233"/>
      <c r="H34" s="234"/>
      <c r="J34" s="4"/>
      <c r="K34" s="4"/>
      <c r="L34" s="4"/>
    </row>
    <row r="35" spans="1:12" s="3" customFormat="1" ht="16.5" customHeight="1" thickBot="1" x14ac:dyDescent="0.3">
      <c r="A35" s="510"/>
      <c r="B35" s="239"/>
      <c r="C35" s="588"/>
      <c r="D35" s="589"/>
      <c r="E35" s="589"/>
      <c r="F35" s="589"/>
      <c r="G35" s="240"/>
      <c r="H35" s="241"/>
      <c r="J35" s="4"/>
      <c r="K35" s="4"/>
      <c r="L35" s="4"/>
    </row>
    <row r="36" spans="1:12" s="58" customFormat="1" ht="16.5" customHeight="1" x14ac:dyDescent="0.25">
      <c r="A36" s="508" t="s">
        <v>25</v>
      </c>
      <c r="B36" s="594" t="s">
        <v>19</v>
      </c>
      <c r="C36" s="122" t="s">
        <v>2</v>
      </c>
      <c r="D36" s="123">
        <v>20</v>
      </c>
      <c r="E36" s="108">
        <v>0</v>
      </c>
      <c r="F36" s="124">
        <v>0</v>
      </c>
      <c r="G36" s="186"/>
      <c r="H36" s="126"/>
      <c r="J36" s="59"/>
      <c r="K36" s="59"/>
      <c r="L36" s="59"/>
    </row>
    <row r="37" spans="1:12" s="58" customFormat="1" ht="16.5" customHeight="1" x14ac:dyDescent="0.25">
      <c r="A37" s="509"/>
      <c r="B37" s="595">
        <v>0</v>
      </c>
      <c r="C37" s="127" t="s">
        <v>3</v>
      </c>
      <c r="D37" s="128">
        <v>20</v>
      </c>
      <c r="E37" s="109">
        <v>0</v>
      </c>
      <c r="F37" s="129">
        <v>0</v>
      </c>
      <c r="G37" s="130"/>
      <c r="H37" s="131"/>
      <c r="J37" s="59"/>
      <c r="K37" s="59"/>
      <c r="L37" s="59"/>
    </row>
    <row r="38" spans="1:12" s="58" customFormat="1" ht="16.5" customHeight="1" x14ac:dyDescent="0.25">
      <c r="A38" s="509"/>
      <c r="B38" s="595">
        <v>0</v>
      </c>
      <c r="C38" s="127" t="s">
        <v>4</v>
      </c>
      <c r="D38" s="128">
        <v>20</v>
      </c>
      <c r="E38" s="109">
        <v>0</v>
      </c>
      <c r="F38" s="129">
        <v>2.9680224187053983</v>
      </c>
      <c r="G38" s="132"/>
      <c r="H38" s="133"/>
      <c r="J38" s="59"/>
      <c r="K38" s="59"/>
      <c r="L38" s="59"/>
    </row>
    <row r="39" spans="1:12" s="58" customFormat="1" ht="16.5" customHeight="1" x14ac:dyDescent="0.25">
      <c r="A39" s="509"/>
      <c r="B39" s="595">
        <v>0</v>
      </c>
      <c r="C39" s="127" t="s">
        <v>5</v>
      </c>
      <c r="D39" s="128">
        <v>20</v>
      </c>
      <c r="E39" s="109">
        <v>0</v>
      </c>
      <c r="F39" s="129">
        <v>5.287386780577279</v>
      </c>
      <c r="G39" s="132"/>
      <c r="H39" s="133"/>
      <c r="J39" s="59"/>
      <c r="K39" s="59"/>
      <c r="L39" s="59"/>
    </row>
    <row r="40" spans="1:12" s="58" customFormat="1" ht="16.5" customHeight="1" x14ac:dyDescent="0.25">
      <c r="A40" s="509"/>
      <c r="B40" s="595">
        <v>0</v>
      </c>
      <c r="C40" s="127" t="s">
        <v>6</v>
      </c>
      <c r="D40" s="128">
        <v>20</v>
      </c>
      <c r="E40" s="109">
        <v>0</v>
      </c>
      <c r="F40" s="129">
        <v>6.7090386908194919</v>
      </c>
      <c r="G40" s="132"/>
      <c r="H40" s="133"/>
      <c r="J40" s="59"/>
      <c r="K40" s="59"/>
      <c r="L40" s="59"/>
    </row>
    <row r="41" spans="1:12" s="58" customFormat="1" ht="16.5" customHeight="1" x14ac:dyDescent="0.25">
      <c r="A41" s="509"/>
      <c r="B41" s="595">
        <v>0</v>
      </c>
      <c r="C41" s="134" t="s">
        <v>7</v>
      </c>
      <c r="D41" s="128">
        <v>20</v>
      </c>
      <c r="E41" s="109">
        <v>0</v>
      </c>
      <c r="F41" s="129">
        <v>7.6690814142164125</v>
      </c>
      <c r="G41" s="132"/>
      <c r="H41" s="133"/>
      <c r="J41" s="59"/>
      <c r="K41" s="59"/>
      <c r="L41" s="59"/>
    </row>
    <row r="42" spans="1:12" s="58" customFormat="1" ht="16.5" customHeight="1" x14ac:dyDescent="0.25">
      <c r="A42" s="509"/>
      <c r="B42" s="595">
        <v>0</v>
      </c>
      <c r="C42" s="127" t="s">
        <v>8</v>
      </c>
      <c r="D42" s="128">
        <v>20</v>
      </c>
      <c r="E42" s="109">
        <v>0</v>
      </c>
      <c r="F42" s="129">
        <v>8.9109333784341569</v>
      </c>
      <c r="G42" s="130"/>
      <c r="H42" s="131"/>
      <c r="J42" s="59"/>
      <c r="K42" s="59"/>
      <c r="L42" s="59"/>
    </row>
    <row r="43" spans="1:12" s="58" customFormat="1" ht="16.5" customHeight="1" thickBot="1" x14ac:dyDescent="0.3">
      <c r="A43" s="510"/>
      <c r="B43" s="596">
        <v>0</v>
      </c>
      <c r="C43" s="135" t="s">
        <v>17</v>
      </c>
      <c r="D43" s="136">
        <v>20</v>
      </c>
      <c r="E43" s="110">
        <v>0</v>
      </c>
      <c r="F43" s="137">
        <v>10.621395873229449</v>
      </c>
      <c r="G43" s="130"/>
      <c r="H43" s="131"/>
      <c r="J43" s="59"/>
      <c r="K43" s="59"/>
      <c r="L43" s="59"/>
    </row>
    <row r="44" spans="1:12" s="58" customFormat="1" ht="16.5" customHeight="1" x14ac:dyDescent="0.25">
      <c r="A44" s="508" t="s">
        <v>26</v>
      </c>
      <c r="B44" s="594" t="s">
        <v>19</v>
      </c>
      <c r="C44" s="122" t="s">
        <v>2</v>
      </c>
      <c r="D44" s="111">
        <v>35</v>
      </c>
      <c r="E44" s="108">
        <v>0</v>
      </c>
      <c r="F44" s="108">
        <v>0</v>
      </c>
      <c r="G44" s="187">
        <v>4.7</v>
      </c>
      <c r="H44" s="187">
        <v>5.29</v>
      </c>
      <c r="J44" s="59"/>
      <c r="K44" s="59"/>
      <c r="L44" s="59"/>
    </row>
    <row r="45" spans="1:12" s="58" customFormat="1" ht="16.5" customHeight="1" x14ac:dyDescent="0.25">
      <c r="A45" s="509"/>
      <c r="B45" s="595">
        <v>0</v>
      </c>
      <c r="C45" s="127" t="s">
        <v>3</v>
      </c>
      <c r="D45" s="112">
        <v>35</v>
      </c>
      <c r="E45" s="113">
        <v>0</v>
      </c>
      <c r="F45" s="113">
        <v>0</v>
      </c>
      <c r="G45" s="188">
        <v>4.5999999999999996</v>
      </c>
      <c r="H45" s="188">
        <v>5.31</v>
      </c>
      <c r="J45" s="59"/>
      <c r="K45" s="59"/>
      <c r="L45" s="59"/>
    </row>
    <row r="46" spans="1:12" s="58" customFormat="1" ht="16.5" customHeight="1" x14ac:dyDescent="0.25">
      <c r="A46" s="509"/>
      <c r="B46" s="595">
        <v>0</v>
      </c>
      <c r="C46" s="127" t="s">
        <v>4</v>
      </c>
      <c r="D46" s="112">
        <v>35</v>
      </c>
      <c r="E46" s="113">
        <v>0</v>
      </c>
      <c r="F46" s="113">
        <v>0</v>
      </c>
      <c r="G46" s="188">
        <v>4.05</v>
      </c>
      <c r="H46" s="188">
        <v>5.31</v>
      </c>
      <c r="J46" s="59"/>
      <c r="K46" s="59"/>
      <c r="L46" s="59"/>
    </row>
    <row r="47" spans="1:12" s="58" customFormat="1" ht="16.5" customHeight="1" x14ac:dyDescent="0.25">
      <c r="A47" s="509"/>
      <c r="B47" s="595">
        <v>0</v>
      </c>
      <c r="C47" s="127" t="s">
        <v>5</v>
      </c>
      <c r="D47" s="112">
        <v>35</v>
      </c>
      <c r="E47" s="113">
        <v>0</v>
      </c>
      <c r="F47" s="113">
        <v>2.8686129033486427</v>
      </c>
      <c r="G47" s="188">
        <v>7.1777496408006289</v>
      </c>
      <c r="H47" s="188">
        <v>7.37</v>
      </c>
      <c r="J47" s="59"/>
      <c r="K47" s="59"/>
      <c r="L47" s="59"/>
    </row>
    <row r="48" spans="1:12" s="58" customFormat="1" ht="16.5" customHeight="1" x14ac:dyDescent="0.25">
      <c r="A48" s="509"/>
      <c r="B48" s="595">
        <v>0</v>
      </c>
      <c r="C48" s="127" t="s">
        <v>6</v>
      </c>
      <c r="D48" s="112">
        <v>35</v>
      </c>
      <c r="E48" s="113">
        <v>0</v>
      </c>
      <c r="F48" s="113">
        <v>4.6275497399608314</v>
      </c>
      <c r="G48" s="188">
        <v>9.0910316346625883</v>
      </c>
      <c r="H48" s="188">
        <v>8.6300000000000008</v>
      </c>
      <c r="J48" s="59"/>
      <c r="K48" s="59"/>
      <c r="L48" s="59"/>
    </row>
    <row r="49" spans="1:12" s="58" customFormat="1" ht="16.5" customHeight="1" x14ac:dyDescent="0.25">
      <c r="A49" s="509"/>
      <c r="B49" s="595">
        <v>0</v>
      </c>
      <c r="C49" s="134" t="s">
        <v>7</v>
      </c>
      <c r="D49" s="112">
        <v>35</v>
      </c>
      <c r="E49" s="113">
        <v>0</v>
      </c>
      <c r="F49" s="113">
        <v>5.8157025541316854</v>
      </c>
      <c r="G49" s="188">
        <v>10.38</v>
      </c>
      <c r="H49" s="188">
        <v>9.48</v>
      </c>
      <c r="J49" s="59"/>
      <c r="K49" s="59"/>
      <c r="L49" s="59"/>
    </row>
    <row r="50" spans="1:12" s="58" customFormat="1" ht="16.5" customHeight="1" x14ac:dyDescent="0.25">
      <c r="A50" s="509"/>
      <c r="B50" s="595">
        <v>0</v>
      </c>
      <c r="C50" s="127" t="s">
        <v>8</v>
      </c>
      <c r="D50" s="114">
        <v>35</v>
      </c>
      <c r="E50" s="109">
        <v>0</v>
      </c>
      <c r="F50" s="109">
        <v>7.4133970277249821</v>
      </c>
      <c r="G50" s="188">
        <v>12.24</v>
      </c>
      <c r="H50" s="188">
        <v>10.6125515851183</v>
      </c>
      <c r="J50" s="59"/>
      <c r="K50" s="59"/>
      <c r="L50" s="59"/>
    </row>
    <row r="51" spans="1:12" s="58" customFormat="1" ht="16.5" customHeight="1" thickBot="1" x14ac:dyDescent="0.3">
      <c r="A51" s="510"/>
      <c r="B51" s="596">
        <v>0</v>
      </c>
      <c r="C51" s="135" t="s">
        <v>17</v>
      </c>
      <c r="D51" s="119">
        <v>35</v>
      </c>
      <c r="E51" s="120">
        <v>0</v>
      </c>
      <c r="F51" s="120">
        <v>8.8306068689846544</v>
      </c>
      <c r="G51" s="189">
        <v>13.222099025138771</v>
      </c>
      <c r="H51" s="190">
        <v>12.271349066639232</v>
      </c>
      <c r="J51" s="59"/>
      <c r="K51" s="59"/>
      <c r="L51" s="59"/>
    </row>
    <row r="52" spans="1:12" s="3" customFormat="1" ht="16.5" customHeight="1" thickBot="1" x14ac:dyDescent="0.3">
      <c r="A52" s="50"/>
      <c r="B52" s="55"/>
      <c r="C52" s="51"/>
      <c r="D52" s="51"/>
      <c r="E52" s="52"/>
      <c r="F52" s="52"/>
      <c r="G52" s="53"/>
      <c r="H52" s="54"/>
      <c r="J52" s="4"/>
      <c r="K52" s="4"/>
      <c r="L52" s="4"/>
    </row>
    <row r="53" spans="1:12" s="3" customFormat="1" ht="16.5" customHeight="1" thickBot="1" x14ac:dyDescent="0.2">
      <c r="A53" s="514" t="s">
        <v>36</v>
      </c>
      <c r="B53" s="515"/>
      <c r="C53" s="515"/>
      <c r="D53" s="515"/>
      <c r="E53" s="515"/>
      <c r="F53" s="515"/>
      <c r="G53" s="560"/>
      <c r="H53" s="561"/>
      <c r="J53" s="4"/>
      <c r="K53" s="4"/>
      <c r="L53" s="4"/>
    </row>
    <row r="54" spans="1:12" s="58" customFormat="1" ht="16.5" customHeight="1" x14ac:dyDescent="0.15">
      <c r="A54" s="508" t="str">
        <f>+A30</f>
        <v>Precio especial en operaciones al contado y financiamiento Plan Personalizado SIN seguro CON Bonificación.</v>
      </c>
      <c r="B54" s="235"/>
      <c r="C54" s="592"/>
      <c r="D54" s="593"/>
      <c r="E54" s="593"/>
      <c r="F54" s="593"/>
      <c r="G54" s="236"/>
      <c r="H54" s="237"/>
      <c r="J54" s="59"/>
      <c r="K54" s="59"/>
      <c r="L54" s="59"/>
    </row>
    <row r="55" spans="1:12" s="58" customFormat="1" ht="16.5" customHeight="1" x14ac:dyDescent="0.15">
      <c r="A55" s="509"/>
      <c r="B55" s="238" t="str">
        <f>+B31</f>
        <v>(CÓDIGO:  LTW)</v>
      </c>
      <c r="C55" s="590" t="s">
        <v>16</v>
      </c>
      <c r="D55" s="591"/>
      <c r="E55" s="591"/>
      <c r="F55" s="591"/>
      <c r="G55" s="233"/>
      <c r="H55" s="234"/>
      <c r="J55" s="59"/>
      <c r="K55" s="59"/>
      <c r="L55" s="59"/>
    </row>
    <row r="56" spans="1:12" s="58" customFormat="1" ht="16.5" customHeight="1" x14ac:dyDescent="0.25">
      <c r="A56" s="509"/>
      <c r="B56" s="232" t="s">
        <v>318</v>
      </c>
      <c r="C56" s="533" t="s">
        <v>319</v>
      </c>
      <c r="D56" s="534"/>
      <c r="E56" s="534"/>
      <c r="F56" s="535"/>
      <c r="G56" s="233"/>
      <c r="H56" s="234"/>
      <c r="J56" s="59"/>
      <c r="K56" s="59"/>
      <c r="L56" s="59"/>
    </row>
    <row r="57" spans="1:12" s="58" customFormat="1" ht="16.5" customHeight="1" x14ac:dyDescent="0.25">
      <c r="A57" s="509"/>
      <c r="B57" s="232" t="s">
        <v>320</v>
      </c>
      <c r="C57" s="533" t="s">
        <v>321</v>
      </c>
      <c r="D57" s="534"/>
      <c r="E57" s="534"/>
      <c r="F57" s="535"/>
      <c r="G57" s="233"/>
      <c r="H57" s="234"/>
      <c r="J57" s="59"/>
      <c r="K57" s="59"/>
      <c r="L57" s="59"/>
    </row>
    <row r="58" spans="1:12" s="58" customFormat="1" ht="16.5" customHeight="1" x14ac:dyDescent="0.25">
      <c r="A58" s="509"/>
      <c r="B58" s="232" t="s">
        <v>322</v>
      </c>
      <c r="C58" s="533" t="s">
        <v>323</v>
      </c>
      <c r="D58" s="534"/>
      <c r="E58" s="534"/>
      <c r="F58" s="535"/>
      <c r="G58" s="233"/>
      <c r="H58" s="234"/>
      <c r="J58" s="59"/>
      <c r="K58" s="59"/>
      <c r="L58" s="59"/>
    </row>
    <row r="59" spans="1:12" s="58" customFormat="1" ht="16.5" customHeight="1" x14ac:dyDescent="0.25">
      <c r="A59" s="509"/>
      <c r="B59" s="232" t="s">
        <v>324</v>
      </c>
      <c r="C59" s="533" t="s">
        <v>325</v>
      </c>
      <c r="D59" s="534"/>
      <c r="E59" s="534"/>
      <c r="F59" s="535"/>
      <c r="G59" s="233"/>
      <c r="H59" s="234"/>
      <c r="J59" s="59"/>
      <c r="K59" s="59"/>
      <c r="L59" s="59"/>
    </row>
    <row r="60" spans="1:12" s="58" customFormat="1" ht="16.5" customHeight="1" x14ac:dyDescent="0.25">
      <c r="A60" s="509"/>
      <c r="B60" s="232" t="s">
        <v>326</v>
      </c>
      <c r="C60" s="533" t="s">
        <v>327</v>
      </c>
      <c r="D60" s="534"/>
      <c r="E60" s="534"/>
      <c r="F60" s="535"/>
      <c r="G60" s="233"/>
      <c r="H60" s="234"/>
      <c r="J60" s="59"/>
      <c r="K60" s="59"/>
      <c r="L60" s="59"/>
    </row>
    <row r="61" spans="1:12" s="58" customFormat="1" ht="16.5" customHeight="1" x14ac:dyDescent="0.25">
      <c r="A61" s="509"/>
      <c r="B61" s="232" t="s">
        <v>328</v>
      </c>
      <c r="C61" s="533" t="s">
        <v>329</v>
      </c>
      <c r="D61" s="534"/>
      <c r="E61" s="534"/>
      <c r="F61" s="535"/>
      <c r="G61" s="233"/>
      <c r="H61" s="234"/>
      <c r="J61" s="59"/>
      <c r="K61" s="59"/>
      <c r="L61" s="59"/>
    </row>
    <row r="62" spans="1:12" s="58" customFormat="1" ht="16.5" customHeight="1" x14ac:dyDescent="0.25">
      <c r="A62" s="509"/>
      <c r="B62" s="232" t="s">
        <v>330</v>
      </c>
      <c r="C62" s="533" t="s">
        <v>331</v>
      </c>
      <c r="D62" s="534"/>
      <c r="E62" s="534"/>
      <c r="F62" s="535"/>
      <c r="G62" s="233"/>
      <c r="H62" s="234"/>
      <c r="J62" s="59"/>
      <c r="K62" s="59"/>
      <c r="L62" s="59"/>
    </row>
    <row r="63" spans="1:12" s="58" customFormat="1" ht="16.5" customHeight="1" x14ac:dyDescent="0.25">
      <c r="A63" s="509"/>
      <c r="B63" s="232" t="s">
        <v>332</v>
      </c>
      <c r="C63" s="533" t="s">
        <v>333</v>
      </c>
      <c r="D63" s="534"/>
      <c r="E63" s="534"/>
      <c r="F63" s="535"/>
      <c r="G63" s="233"/>
      <c r="H63" s="234"/>
      <c r="J63" s="59"/>
      <c r="K63" s="59"/>
      <c r="L63" s="59"/>
    </row>
    <row r="64" spans="1:12" s="58" customFormat="1" ht="16.5" customHeight="1" thickBot="1" x14ac:dyDescent="0.3">
      <c r="A64" s="510"/>
      <c r="B64" s="239"/>
      <c r="C64" s="588"/>
      <c r="D64" s="589"/>
      <c r="E64" s="589"/>
      <c r="F64" s="589"/>
      <c r="G64" s="240"/>
      <c r="H64" s="241"/>
      <c r="J64" s="59"/>
      <c r="K64" s="59"/>
      <c r="L64" s="59"/>
    </row>
    <row r="65" spans="1:12" s="3" customFormat="1" ht="16.5" customHeight="1" x14ac:dyDescent="0.25">
      <c r="A65" s="585" t="s">
        <v>27</v>
      </c>
      <c r="B65" s="493" t="s">
        <v>19</v>
      </c>
      <c r="C65" s="191" t="s">
        <v>2</v>
      </c>
      <c r="D65" s="192">
        <v>20</v>
      </c>
      <c r="E65" s="193">
        <v>0</v>
      </c>
      <c r="F65" s="193">
        <v>0</v>
      </c>
      <c r="G65" s="194"/>
      <c r="H65" s="195"/>
      <c r="J65" s="4"/>
      <c r="K65" s="4"/>
      <c r="L65" s="4"/>
    </row>
    <row r="66" spans="1:12" s="3" customFormat="1" ht="16.5" customHeight="1" x14ac:dyDescent="0.25">
      <c r="A66" s="586"/>
      <c r="B66" s="494">
        <v>0</v>
      </c>
      <c r="C66" s="196" t="s">
        <v>3</v>
      </c>
      <c r="D66" s="197">
        <v>20</v>
      </c>
      <c r="E66" s="198">
        <v>0</v>
      </c>
      <c r="F66" s="198">
        <v>0</v>
      </c>
      <c r="G66" s="199"/>
      <c r="H66" s="200"/>
      <c r="J66" s="4"/>
      <c r="K66" s="4"/>
      <c r="L66" s="4"/>
    </row>
    <row r="67" spans="1:12" s="3" customFormat="1" ht="16.5" customHeight="1" x14ac:dyDescent="0.25">
      <c r="A67" s="586"/>
      <c r="B67" s="494">
        <v>0</v>
      </c>
      <c r="C67" s="196" t="s">
        <v>4</v>
      </c>
      <c r="D67" s="197">
        <v>20</v>
      </c>
      <c r="E67" s="198">
        <v>1.7282413426777072</v>
      </c>
      <c r="F67" s="198">
        <v>0</v>
      </c>
      <c r="G67" s="201"/>
      <c r="H67" s="202"/>
      <c r="J67" s="4"/>
      <c r="K67" s="4"/>
      <c r="L67" s="4"/>
    </row>
    <row r="68" spans="1:12" s="3" customFormat="1" ht="16.5" customHeight="1" x14ac:dyDescent="0.25">
      <c r="A68" s="586"/>
      <c r="B68" s="494">
        <v>0</v>
      </c>
      <c r="C68" s="196" t="s">
        <v>5</v>
      </c>
      <c r="D68" s="197">
        <v>20</v>
      </c>
      <c r="E68" s="198">
        <v>1.7282413426777072</v>
      </c>
      <c r="F68" s="198">
        <v>3.0044276576855196</v>
      </c>
      <c r="G68" s="201"/>
      <c r="H68" s="202"/>
      <c r="J68" s="4"/>
      <c r="K68" s="4"/>
      <c r="L68" s="4"/>
    </row>
    <row r="69" spans="1:12" s="3" customFormat="1" ht="16.5" customHeight="1" x14ac:dyDescent="0.25">
      <c r="A69" s="586"/>
      <c r="B69" s="494">
        <v>0</v>
      </c>
      <c r="C69" s="196" t="s">
        <v>6</v>
      </c>
      <c r="D69" s="197">
        <v>20</v>
      </c>
      <c r="E69" s="198">
        <v>1.7282413426777072</v>
      </c>
      <c r="F69" s="198">
        <v>4.846595027837167</v>
      </c>
      <c r="G69" s="201"/>
      <c r="H69" s="202"/>
      <c r="J69" s="4"/>
      <c r="K69" s="4"/>
      <c r="L69" s="4"/>
    </row>
    <row r="70" spans="1:12" s="3" customFormat="1" ht="16.5" customHeight="1" x14ac:dyDescent="0.25">
      <c r="A70" s="586"/>
      <c r="B70" s="494">
        <v>0</v>
      </c>
      <c r="C70" s="203" t="s">
        <v>7</v>
      </c>
      <c r="D70" s="197">
        <v>20</v>
      </c>
      <c r="E70" s="198">
        <v>1.7282413426777072</v>
      </c>
      <c r="F70" s="198">
        <v>6.0908823744549352</v>
      </c>
      <c r="G70" s="201"/>
      <c r="H70" s="202"/>
      <c r="J70" s="4"/>
      <c r="K70" s="4"/>
      <c r="L70" s="4"/>
    </row>
    <row r="71" spans="1:12" s="3" customFormat="1" ht="16.5" customHeight="1" x14ac:dyDescent="0.25">
      <c r="A71" s="586"/>
      <c r="B71" s="494">
        <v>0</v>
      </c>
      <c r="C71" s="196" t="s">
        <v>8</v>
      </c>
      <c r="D71" s="204">
        <v>20</v>
      </c>
      <c r="E71" s="205">
        <v>1.7282413426777072</v>
      </c>
      <c r="F71" s="205">
        <v>7.6918760249275673</v>
      </c>
      <c r="G71" s="199"/>
      <c r="H71" s="200"/>
      <c r="J71" s="4"/>
      <c r="K71" s="4"/>
      <c r="L71" s="4"/>
    </row>
    <row r="72" spans="1:12" s="3" customFormat="1" ht="16.5" customHeight="1" thickBot="1" x14ac:dyDescent="0.3">
      <c r="A72" s="587"/>
      <c r="B72" s="495">
        <v>0</v>
      </c>
      <c r="C72" s="206" t="s">
        <v>17</v>
      </c>
      <c r="D72" s="207">
        <v>20</v>
      </c>
      <c r="E72" s="208">
        <v>1.7282413426777072</v>
      </c>
      <c r="F72" s="208">
        <v>9.6104481083205844</v>
      </c>
      <c r="G72" s="199"/>
      <c r="H72" s="200"/>
      <c r="J72" s="4"/>
      <c r="K72" s="4"/>
      <c r="L72" s="4"/>
    </row>
    <row r="73" spans="1:12" s="58" customFormat="1" ht="16.5" customHeight="1" x14ac:dyDescent="0.25">
      <c r="A73" s="585" t="s">
        <v>37</v>
      </c>
      <c r="B73" s="493" t="s">
        <v>19</v>
      </c>
      <c r="C73" s="209" t="s">
        <v>2</v>
      </c>
      <c r="D73" s="192">
        <v>35</v>
      </c>
      <c r="E73" s="193">
        <v>0</v>
      </c>
      <c r="F73" s="193">
        <v>0</v>
      </c>
      <c r="G73" s="210">
        <v>4.7</v>
      </c>
      <c r="H73" s="210">
        <v>5.29</v>
      </c>
      <c r="J73" s="59"/>
      <c r="K73" s="59"/>
      <c r="L73" s="59"/>
    </row>
    <row r="74" spans="1:12" s="58" customFormat="1" ht="16.5" customHeight="1" x14ac:dyDescent="0.25">
      <c r="A74" s="586"/>
      <c r="B74" s="494">
        <v>0</v>
      </c>
      <c r="C74" s="211" t="s">
        <v>3</v>
      </c>
      <c r="D74" s="197">
        <v>35</v>
      </c>
      <c r="E74" s="198">
        <v>0</v>
      </c>
      <c r="F74" s="198">
        <v>0</v>
      </c>
      <c r="G74" s="212">
        <v>4.5999999999999996</v>
      </c>
      <c r="H74" s="212">
        <v>5.31</v>
      </c>
      <c r="J74" s="59"/>
      <c r="K74" s="59"/>
      <c r="L74" s="59"/>
    </row>
    <row r="75" spans="1:12" s="58" customFormat="1" ht="16.5" customHeight="1" x14ac:dyDescent="0.25">
      <c r="A75" s="586"/>
      <c r="B75" s="494">
        <v>0</v>
      </c>
      <c r="C75" s="211" t="s">
        <v>4</v>
      </c>
      <c r="D75" s="197">
        <v>35</v>
      </c>
      <c r="E75" s="198">
        <v>0</v>
      </c>
      <c r="F75" s="198">
        <v>0</v>
      </c>
      <c r="G75" s="212">
        <v>4.05</v>
      </c>
      <c r="H75" s="212">
        <v>5.31</v>
      </c>
      <c r="J75" s="59"/>
      <c r="K75" s="59"/>
      <c r="L75" s="59"/>
    </row>
    <row r="76" spans="1:12" s="58" customFormat="1" ht="16.5" customHeight="1" x14ac:dyDescent="0.25">
      <c r="A76" s="586"/>
      <c r="B76" s="494">
        <v>0</v>
      </c>
      <c r="C76" s="211" t="s">
        <v>5</v>
      </c>
      <c r="D76" s="197">
        <v>35</v>
      </c>
      <c r="E76" s="198">
        <v>1.7282413426777072</v>
      </c>
      <c r="F76" s="198">
        <v>0</v>
      </c>
      <c r="G76" s="212">
        <v>3.98</v>
      </c>
      <c r="H76" s="212">
        <v>5.32</v>
      </c>
      <c r="J76" s="59"/>
      <c r="K76" s="59"/>
      <c r="L76" s="59"/>
    </row>
    <row r="77" spans="1:12" s="58" customFormat="1" ht="16.5" customHeight="1" x14ac:dyDescent="0.25">
      <c r="A77" s="586"/>
      <c r="B77" s="494">
        <v>0</v>
      </c>
      <c r="C77" s="211" t="s">
        <v>6</v>
      </c>
      <c r="D77" s="197">
        <v>35</v>
      </c>
      <c r="E77" s="198">
        <v>1.7282413426777072</v>
      </c>
      <c r="F77" s="198">
        <v>2.28833590651077</v>
      </c>
      <c r="G77" s="212">
        <v>6.48</v>
      </c>
      <c r="H77" s="212">
        <v>6.961461609897281</v>
      </c>
      <c r="J77" s="59"/>
      <c r="K77" s="59"/>
      <c r="L77" s="59"/>
    </row>
    <row r="78" spans="1:12" s="58" customFormat="1" ht="16.5" customHeight="1" x14ac:dyDescent="0.25">
      <c r="A78" s="586"/>
      <c r="B78" s="494">
        <v>0</v>
      </c>
      <c r="C78" s="213" t="s">
        <v>7</v>
      </c>
      <c r="D78" s="197">
        <v>35</v>
      </c>
      <c r="E78" s="198">
        <v>1.7282413426777072</v>
      </c>
      <c r="F78" s="198">
        <v>3.8345188106251999</v>
      </c>
      <c r="G78" s="212">
        <v>8.15</v>
      </c>
      <c r="H78" s="212">
        <v>8.06</v>
      </c>
      <c r="J78" s="59"/>
      <c r="K78" s="59"/>
      <c r="L78" s="59"/>
    </row>
    <row r="79" spans="1:12" s="58" customFormat="1" ht="16.5" customHeight="1" x14ac:dyDescent="0.25">
      <c r="A79" s="586"/>
      <c r="B79" s="494">
        <v>0</v>
      </c>
      <c r="C79" s="196" t="s">
        <v>8</v>
      </c>
      <c r="D79" s="204">
        <v>35</v>
      </c>
      <c r="E79" s="205">
        <v>1.7282413426777072</v>
      </c>
      <c r="F79" s="205">
        <v>5.8840822920244999</v>
      </c>
      <c r="G79" s="212">
        <v>10.51</v>
      </c>
      <c r="H79" s="212">
        <v>9.5150000000000006</v>
      </c>
      <c r="J79" s="59"/>
      <c r="K79" s="59"/>
      <c r="L79" s="59"/>
    </row>
    <row r="80" spans="1:12" s="58" customFormat="1" ht="16.5" customHeight="1" thickBot="1" x14ac:dyDescent="0.3">
      <c r="A80" s="587"/>
      <c r="B80" s="495">
        <v>0</v>
      </c>
      <c r="C80" s="214" t="s">
        <v>17</v>
      </c>
      <c r="D80" s="215">
        <v>35</v>
      </c>
      <c r="E80" s="216">
        <v>1.7282413426777072</v>
      </c>
      <c r="F80" s="216">
        <v>7.5695217711495619</v>
      </c>
      <c r="G80" s="217">
        <v>11.78</v>
      </c>
      <c r="H80" s="217">
        <v>11.36</v>
      </c>
      <c r="J80" s="59"/>
      <c r="K80" s="59"/>
      <c r="L80" s="59"/>
    </row>
    <row r="81" spans="1:12" s="3" customFormat="1" ht="16.5" customHeight="1" thickBot="1" x14ac:dyDescent="0.3">
      <c r="A81" s="140"/>
      <c r="B81" s="141"/>
      <c r="C81" s="142"/>
      <c r="D81" s="142"/>
      <c r="E81" s="143"/>
      <c r="F81" s="143"/>
      <c r="G81" s="144"/>
      <c r="H81" s="145"/>
      <c r="J81" s="4"/>
      <c r="K81" s="4"/>
      <c r="L81" s="4"/>
    </row>
    <row r="82" spans="1:12" s="3" customFormat="1" ht="16.5" customHeight="1" thickBot="1" x14ac:dyDescent="0.2">
      <c r="A82" s="514" t="s">
        <v>38</v>
      </c>
      <c r="B82" s="515"/>
      <c r="C82" s="515"/>
      <c r="D82" s="515"/>
      <c r="E82" s="515"/>
      <c r="F82" s="515"/>
      <c r="G82" s="560"/>
      <c r="H82" s="561"/>
      <c r="J82" s="4"/>
      <c r="K82" s="4"/>
      <c r="L82" s="4"/>
    </row>
    <row r="83" spans="1:12" s="3" customFormat="1" ht="16.5" customHeight="1" x14ac:dyDescent="0.15">
      <c r="A83" s="508" t="str">
        <f>+A54</f>
        <v>Precio especial en operaciones al contado y financiamiento Plan Personalizado SIN seguro CON Bonificación.</v>
      </c>
      <c r="B83" s="242"/>
      <c r="C83" s="579"/>
      <c r="D83" s="580"/>
      <c r="E83" s="580"/>
      <c r="F83" s="580"/>
      <c r="G83" s="243"/>
      <c r="H83" s="244"/>
      <c r="J83" s="4"/>
      <c r="K83" s="4"/>
      <c r="L83" s="4"/>
    </row>
    <row r="84" spans="1:12" s="3" customFormat="1" ht="16.5" customHeight="1" x14ac:dyDescent="0.15">
      <c r="A84" s="509"/>
      <c r="B84" s="238" t="str">
        <f>+B55</f>
        <v>(CÓDIGO:  LTW)</v>
      </c>
      <c r="C84" s="590" t="s">
        <v>16</v>
      </c>
      <c r="D84" s="591"/>
      <c r="E84" s="591"/>
      <c r="F84" s="591"/>
      <c r="G84" s="246"/>
      <c r="H84" s="247"/>
      <c r="J84" s="4"/>
      <c r="K84" s="4"/>
      <c r="L84" s="4"/>
    </row>
    <row r="85" spans="1:12" s="3" customFormat="1" ht="16.5" customHeight="1" x14ac:dyDescent="0.25">
      <c r="A85" s="509"/>
      <c r="B85" s="232" t="s">
        <v>334</v>
      </c>
      <c r="C85" s="533" t="s">
        <v>335</v>
      </c>
      <c r="D85" s="534"/>
      <c r="E85" s="534"/>
      <c r="F85" s="535"/>
      <c r="G85" s="246"/>
      <c r="H85" s="247"/>
      <c r="J85" s="4"/>
      <c r="K85" s="4"/>
      <c r="L85" s="4"/>
    </row>
    <row r="86" spans="1:12" s="3" customFormat="1" ht="16.5" customHeight="1" x14ac:dyDescent="0.25">
      <c r="A86" s="509"/>
      <c r="B86" s="232" t="s">
        <v>336</v>
      </c>
      <c r="C86" s="533" t="s">
        <v>337</v>
      </c>
      <c r="D86" s="534"/>
      <c r="E86" s="534"/>
      <c r="F86" s="535"/>
      <c r="G86" s="246"/>
      <c r="H86" s="247"/>
      <c r="J86" s="4"/>
      <c r="K86" s="4"/>
      <c r="L86" s="4"/>
    </row>
    <row r="87" spans="1:12" s="3" customFormat="1" ht="16.5" customHeight="1" x14ac:dyDescent="0.25">
      <c r="A87" s="509"/>
      <c r="B87" s="232" t="s">
        <v>338</v>
      </c>
      <c r="C87" s="533" t="s">
        <v>339</v>
      </c>
      <c r="D87" s="534"/>
      <c r="E87" s="534"/>
      <c r="F87" s="535"/>
      <c r="G87" s="246"/>
      <c r="H87" s="247"/>
      <c r="J87" s="4"/>
      <c r="K87" s="4"/>
      <c r="L87" s="4"/>
    </row>
    <row r="88" spans="1:12" s="3" customFormat="1" ht="16.5" customHeight="1" x14ac:dyDescent="0.25">
      <c r="A88" s="509"/>
      <c r="B88" s="232" t="s">
        <v>340</v>
      </c>
      <c r="C88" s="533" t="s">
        <v>341</v>
      </c>
      <c r="D88" s="534"/>
      <c r="E88" s="534"/>
      <c r="F88" s="535"/>
      <c r="G88" s="246"/>
      <c r="H88" s="247"/>
      <c r="J88" s="4"/>
      <c r="K88" s="4"/>
      <c r="L88" s="4"/>
    </row>
    <row r="89" spans="1:12" s="3" customFormat="1" ht="16.5" customHeight="1" thickBot="1" x14ac:dyDescent="0.3">
      <c r="A89" s="510"/>
      <c r="B89" s="248"/>
      <c r="C89" s="588"/>
      <c r="D89" s="589"/>
      <c r="E89" s="589"/>
      <c r="F89" s="589"/>
      <c r="G89" s="249"/>
      <c r="H89" s="250"/>
      <c r="J89" s="4"/>
      <c r="K89" s="4"/>
      <c r="L89" s="4"/>
    </row>
    <row r="90" spans="1:12" s="3" customFormat="1" ht="16.5" customHeight="1" thickBot="1" x14ac:dyDescent="0.3">
      <c r="A90" s="50"/>
      <c r="B90" s="107"/>
      <c r="C90" s="51"/>
      <c r="D90" s="51"/>
      <c r="E90" s="52"/>
      <c r="F90" s="52"/>
      <c r="G90" s="53"/>
      <c r="H90" s="54"/>
      <c r="J90" s="4"/>
      <c r="K90" s="4"/>
      <c r="L90" s="4"/>
    </row>
    <row r="91" spans="1:12" s="3" customFormat="1" ht="16.5" customHeight="1" thickBot="1" x14ac:dyDescent="0.2">
      <c r="A91" s="463" t="s">
        <v>44</v>
      </c>
      <c r="B91" s="464"/>
      <c r="C91" s="464"/>
      <c r="D91" s="464"/>
      <c r="E91" s="464"/>
      <c r="F91" s="464"/>
      <c r="G91" s="464"/>
      <c r="H91" s="465"/>
      <c r="J91" s="4"/>
      <c r="K91" s="4"/>
      <c r="L91" s="4"/>
    </row>
    <row r="92" spans="1:12" s="3" customFormat="1" ht="16.5" customHeight="1" x14ac:dyDescent="0.15">
      <c r="A92" s="478" t="str">
        <f>+A7</f>
        <v>Precio especial en operaciones al contado y financiamiento Plan Personalizado SIN seguro CON Bonificación.</v>
      </c>
      <c r="B92" s="235"/>
      <c r="C92" s="599"/>
      <c r="D92" s="600"/>
      <c r="E92" s="600"/>
      <c r="F92" s="601"/>
      <c r="G92" s="236"/>
      <c r="H92" s="237"/>
      <c r="J92" s="4"/>
      <c r="K92" s="4"/>
      <c r="L92" s="4"/>
    </row>
    <row r="93" spans="1:12" s="3" customFormat="1" ht="16.5" customHeight="1" x14ac:dyDescent="0.15">
      <c r="A93" s="479"/>
      <c r="B93" s="238" t="str">
        <f>+B8</f>
        <v>(CÓDIGO:  LTW)</v>
      </c>
      <c r="C93" s="536" t="s">
        <v>16</v>
      </c>
      <c r="D93" s="537"/>
      <c r="E93" s="537"/>
      <c r="F93" s="538"/>
      <c r="G93" s="233"/>
      <c r="H93" s="234"/>
      <c r="J93" s="4"/>
      <c r="K93" s="4"/>
      <c r="L93" s="4"/>
    </row>
    <row r="94" spans="1:12" s="3" customFormat="1" ht="16.5" customHeight="1" x14ac:dyDescent="0.25">
      <c r="A94" s="479"/>
      <c r="B94" s="232" t="s">
        <v>342</v>
      </c>
      <c r="C94" s="533" t="s">
        <v>343</v>
      </c>
      <c r="D94" s="534"/>
      <c r="E94" s="534"/>
      <c r="F94" s="535"/>
      <c r="G94" s="233"/>
      <c r="H94" s="234"/>
      <c r="J94" s="4"/>
      <c r="K94" s="4"/>
      <c r="L94" s="4"/>
    </row>
    <row r="95" spans="1:12" s="3" customFormat="1" ht="16.5" customHeight="1" x14ac:dyDescent="0.25">
      <c r="A95" s="479"/>
      <c r="B95" s="232" t="s">
        <v>344</v>
      </c>
      <c r="C95" s="533" t="s">
        <v>345</v>
      </c>
      <c r="D95" s="534"/>
      <c r="E95" s="534"/>
      <c r="F95" s="535"/>
      <c r="G95" s="233"/>
      <c r="H95" s="234"/>
      <c r="J95" s="4"/>
      <c r="K95" s="4"/>
      <c r="L95" s="4"/>
    </row>
    <row r="96" spans="1:12" s="3" customFormat="1" ht="16.5" customHeight="1" x14ac:dyDescent="0.25">
      <c r="A96" s="479"/>
      <c r="B96" s="232" t="s">
        <v>346</v>
      </c>
      <c r="C96" s="533" t="s">
        <v>347</v>
      </c>
      <c r="D96" s="534"/>
      <c r="E96" s="534"/>
      <c r="F96" s="535"/>
      <c r="G96" s="233"/>
      <c r="H96" s="234"/>
      <c r="J96" s="4"/>
      <c r="K96" s="4"/>
      <c r="L96" s="4"/>
    </row>
    <row r="97" spans="1:12" s="3" customFormat="1" ht="16.5" customHeight="1" x14ac:dyDescent="0.25">
      <c r="A97" s="479"/>
      <c r="B97" s="232" t="s">
        <v>348</v>
      </c>
      <c r="C97" s="533" t="s">
        <v>349</v>
      </c>
      <c r="D97" s="534"/>
      <c r="E97" s="534"/>
      <c r="F97" s="535"/>
      <c r="G97" s="233"/>
      <c r="H97" s="234"/>
      <c r="J97" s="4"/>
      <c r="K97" s="4"/>
      <c r="L97" s="4"/>
    </row>
    <row r="98" spans="1:12" s="3" customFormat="1" ht="16.5" customHeight="1" thickBot="1" x14ac:dyDescent="0.3">
      <c r="A98" s="480"/>
      <c r="B98" s="239"/>
      <c r="C98" s="270"/>
      <c r="D98" s="271"/>
      <c r="E98" s="271"/>
      <c r="F98" s="272"/>
      <c r="G98" s="240"/>
      <c r="H98" s="241"/>
      <c r="J98" s="4"/>
      <c r="K98" s="4"/>
      <c r="L98" s="4"/>
    </row>
    <row r="99" spans="1:12" s="3" customFormat="1" ht="16.5" customHeight="1" x14ac:dyDescent="0.25">
      <c r="A99" s="466" t="str">
        <f>+A12</f>
        <v>Financiamiento tasa subsidiada desde 20% enganche SIN seguro.</v>
      </c>
      <c r="B99" s="469" t="s">
        <v>19</v>
      </c>
      <c r="C99" s="218" t="s">
        <v>2</v>
      </c>
      <c r="D99" s="150">
        <v>20</v>
      </c>
      <c r="E99" s="151">
        <v>0</v>
      </c>
      <c r="F99" s="151">
        <v>0</v>
      </c>
      <c r="G99" s="219"/>
      <c r="H99" s="220"/>
      <c r="J99" s="4"/>
      <c r="K99" s="4"/>
      <c r="L99" s="4"/>
    </row>
    <row r="100" spans="1:12" s="3" customFormat="1" ht="16.5" customHeight="1" x14ac:dyDescent="0.25">
      <c r="A100" s="467"/>
      <c r="B100" s="470">
        <v>0</v>
      </c>
      <c r="C100" s="172" t="s">
        <v>3</v>
      </c>
      <c r="D100" s="156">
        <v>20</v>
      </c>
      <c r="E100" s="171">
        <v>0</v>
      </c>
      <c r="F100" s="171">
        <v>0</v>
      </c>
      <c r="G100" s="221"/>
      <c r="H100" s="222"/>
      <c r="J100" s="4"/>
      <c r="K100" s="4"/>
      <c r="L100" s="4"/>
    </row>
    <row r="101" spans="1:12" s="3" customFormat="1" ht="16.5" customHeight="1" x14ac:dyDescent="0.25">
      <c r="A101" s="467"/>
      <c r="B101" s="470">
        <v>0</v>
      </c>
      <c r="C101" s="172" t="s">
        <v>4</v>
      </c>
      <c r="D101" s="156">
        <v>20</v>
      </c>
      <c r="E101" s="171">
        <v>1.7282413426777028</v>
      </c>
      <c r="F101" s="171">
        <v>0</v>
      </c>
      <c r="G101" s="223"/>
      <c r="H101" s="224"/>
      <c r="J101" s="4"/>
      <c r="K101" s="4"/>
      <c r="L101" s="4"/>
    </row>
    <row r="102" spans="1:12" s="3" customFormat="1" ht="16.5" customHeight="1" x14ac:dyDescent="0.25">
      <c r="A102" s="467"/>
      <c r="B102" s="470">
        <v>0</v>
      </c>
      <c r="C102" s="172" t="s">
        <v>5</v>
      </c>
      <c r="D102" s="156">
        <v>20</v>
      </c>
      <c r="E102" s="171">
        <v>1.7282413426777028</v>
      </c>
      <c r="F102" s="171">
        <v>2.9817983143713023</v>
      </c>
      <c r="G102" s="223"/>
      <c r="H102" s="224"/>
      <c r="J102" s="4"/>
      <c r="K102" s="4"/>
      <c r="L102" s="4"/>
    </row>
    <row r="103" spans="1:12" s="3" customFormat="1" ht="16.5" customHeight="1" x14ac:dyDescent="0.25">
      <c r="A103" s="467"/>
      <c r="B103" s="470">
        <v>0</v>
      </c>
      <c r="C103" s="172" t="s">
        <v>6</v>
      </c>
      <c r="D103" s="156">
        <v>20</v>
      </c>
      <c r="E103" s="171">
        <v>1.7282413426777028</v>
      </c>
      <c r="F103" s="171">
        <v>4.8281332276783191</v>
      </c>
      <c r="G103" s="223"/>
      <c r="H103" s="224"/>
      <c r="J103" s="4"/>
      <c r="K103" s="4"/>
      <c r="L103" s="4"/>
    </row>
    <row r="104" spans="1:12" s="3" customFormat="1" ht="16.5" customHeight="1" x14ac:dyDescent="0.25">
      <c r="A104" s="467"/>
      <c r="B104" s="470">
        <v>0</v>
      </c>
      <c r="C104" s="225" t="s">
        <v>7</v>
      </c>
      <c r="D104" s="156">
        <v>20</v>
      </c>
      <c r="E104" s="171">
        <v>1.7282413426777028</v>
      </c>
      <c r="F104" s="171">
        <v>6.0752382332177399</v>
      </c>
      <c r="G104" s="223"/>
      <c r="H104" s="224"/>
      <c r="J104" s="4"/>
      <c r="K104" s="4"/>
      <c r="L104" s="4"/>
    </row>
    <row r="105" spans="1:12" s="3" customFormat="1" ht="16.5" customHeight="1" x14ac:dyDescent="0.25">
      <c r="A105" s="467"/>
      <c r="B105" s="470">
        <v>0</v>
      </c>
      <c r="C105" s="172" t="s">
        <v>8</v>
      </c>
      <c r="D105" s="162">
        <v>20</v>
      </c>
      <c r="E105" s="157">
        <v>1.7282413426777028</v>
      </c>
      <c r="F105" s="157">
        <v>7.6797927098328786</v>
      </c>
      <c r="G105" s="221"/>
      <c r="H105" s="222"/>
      <c r="J105" s="4"/>
      <c r="K105" s="4"/>
      <c r="L105" s="4"/>
    </row>
    <row r="106" spans="1:12" s="3" customFormat="1" ht="16.5" customHeight="1" thickBot="1" x14ac:dyDescent="0.3">
      <c r="A106" s="468"/>
      <c r="B106" s="471">
        <v>0</v>
      </c>
      <c r="C106" s="183" t="s">
        <v>17</v>
      </c>
      <c r="D106" s="181">
        <v>20</v>
      </c>
      <c r="E106" s="182">
        <v>1.7282413426777028</v>
      </c>
      <c r="F106" s="182">
        <v>9.6004293786741197</v>
      </c>
      <c r="G106" s="221"/>
      <c r="H106" s="222"/>
      <c r="J106" s="4"/>
      <c r="K106" s="4"/>
      <c r="L106" s="4"/>
    </row>
    <row r="107" spans="1:12" s="3" customFormat="1" ht="16.5" customHeight="1" x14ac:dyDescent="0.25">
      <c r="A107" s="466" t="str">
        <f>+A20</f>
        <v>Financiamiento tasa subsidiada desde 35% enganche SIN seguro.</v>
      </c>
      <c r="B107" s="469" t="s">
        <v>19</v>
      </c>
      <c r="C107" s="150" t="s">
        <v>2</v>
      </c>
      <c r="D107" s="150">
        <v>35</v>
      </c>
      <c r="E107" s="151">
        <v>0</v>
      </c>
      <c r="F107" s="151">
        <v>0</v>
      </c>
      <c r="G107" s="151">
        <v>4.7</v>
      </c>
      <c r="H107" s="151">
        <v>5.29</v>
      </c>
      <c r="J107" s="4"/>
      <c r="K107" s="4"/>
      <c r="L107" s="4"/>
    </row>
    <row r="108" spans="1:12" s="3" customFormat="1" ht="16.5" customHeight="1" x14ac:dyDescent="0.25">
      <c r="A108" s="467"/>
      <c r="B108" s="470">
        <v>0</v>
      </c>
      <c r="C108" s="156" t="s">
        <v>3</v>
      </c>
      <c r="D108" s="156">
        <v>35</v>
      </c>
      <c r="E108" s="171">
        <v>0</v>
      </c>
      <c r="F108" s="171">
        <v>0</v>
      </c>
      <c r="G108" s="171">
        <v>4.5999999999999996</v>
      </c>
      <c r="H108" s="171">
        <v>5.31</v>
      </c>
      <c r="J108" s="4"/>
      <c r="K108" s="4"/>
      <c r="L108" s="4"/>
    </row>
    <row r="109" spans="1:12" s="3" customFormat="1" ht="16.5" customHeight="1" x14ac:dyDescent="0.25">
      <c r="A109" s="467"/>
      <c r="B109" s="470">
        <v>0</v>
      </c>
      <c r="C109" s="156" t="s">
        <v>4</v>
      </c>
      <c r="D109" s="156">
        <v>35</v>
      </c>
      <c r="E109" s="171">
        <v>0</v>
      </c>
      <c r="F109" s="171">
        <v>0</v>
      </c>
      <c r="G109" s="171">
        <v>4.05</v>
      </c>
      <c r="H109" s="171">
        <v>5.31</v>
      </c>
      <c r="J109" s="4"/>
      <c r="K109" s="4"/>
      <c r="L109" s="4"/>
    </row>
    <row r="110" spans="1:12" s="3" customFormat="1" ht="16.5" customHeight="1" x14ac:dyDescent="0.25">
      <c r="A110" s="467"/>
      <c r="B110" s="470">
        <v>0</v>
      </c>
      <c r="C110" s="156" t="s">
        <v>5</v>
      </c>
      <c r="D110" s="156">
        <v>35</v>
      </c>
      <c r="E110" s="171">
        <v>1.7282413426777028</v>
      </c>
      <c r="F110" s="171">
        <v>0</v>
      </c>
      <c r="G110" s="171">
        <v>3.98</v>
      </c>
      <c r="H110" s="171">
        <v>5.32</v>
      </c>
      <c r="J110" s="4"/>
      <c r="K110" s="4"/>
      <c r="L110" s="4"/>
    </row>
    <row r="111" spans="1:12" s="3" customFormat="1" ht="16.5" customHeight="1" x14ac:dyDescent="0.25">
      <c r="A111" s="467"/>
      <c r="B111" s="470">
        <v>0</v>
      </c>
      <c r="C111" s="156" t="s">
        <v>6</v>
      </c>
      <c r="D111" s="156">
        <v>35</v>
      </c>
      <c r="E111" s="171">
        <v>1.7282413426777028</v>
      </c>
      <c r="F111" s="171">
        <v>2.2883355261333249</v>
      </c>
      <c r="G111" s="171">
        <v>6.48</v>
      </c>
      <c r="H111" s="171">
        <v>6.961461609897281</v>
      </c>
      <c r="J111" s="4"/>
      <c r="K111" s="4"/>
      <c r="L111" s="4"/>
    </row>
    <row r="112" spans="1:12" s="3" customFormat="1" ht="16.5" customHeight="1" x14ac:dyDescent="0.25">
      <c r="A112" s="467"/>
      <c r="B112" s="470">
        <v>0</v>
      </c>
      <c r="C112" s="156" t="s">
        <v>7</v>
      </c>
      <c r="D112" s="156">
        <v>35</v>
      </c>
      <c r="E112" s="171">
        <v>1.7282413426777028</v>
      </c>
      <c r="F112" s="171">
        <v>3.8345188106765971</v>
      </c>
      <c r="G112" s="171">
        <v>8.15</v>
      </c>
      <c r="H112" s="171">
        <v>8.06</v>
      </c>
      <c r="J112" s="4"/>
      <c r="K112" s="4"/>
      <c r="L112" s="4"/>
    </row>
    <row r="113" spans="1:12" s="3" customFormat="1" ht="16.5" customHeight="1" x14ac:dyDescent="0.25">
      <c r="A113" s="467"/>
      <c r="B113" s="470">
        <v>0</v>
      </c>
      <c r="C113" s="162" t="s">
        <v>8</v>
      </c>
      <c r="D113" s="162">
        <v>35</v>
      </c>
      <c r="E113" s="157">
        <v>1.7282413426777028</v>
      </c>
      <c r="F113" s="157">
        <v>5.8840823973595144</v>
      </c>
      <c r="G113" s="157">
        <v>10.51</v>
      </c>
      <c r="H113" s="157">
        <v>9.5150000000000006</v>
      </c>
      <c r="J113" s="4"/>
      <c r="K113" s="4"/>
      <c r="L113" s="4"/>
    </row>
    <row r="114" spans="1:12" s="3" customFormat="1" ht="16.5" customHeight="1" thickBot="1" x14ac:dyDescent="0.3">
      <c r="A114" s="468"/>
      <c r="B114" s="471">
        <v>0</v>
      </c>
      <c r="C114" s="181" t="s">
        <v>17</v>
      </c>
      <c r="D114" s="181">
        <v>35</v>
      </c>
      <c r="E114" s="182">
        <v>1.7282413426777028</v>
      </c>
      <c r="F114" s="182">
        <v>7.5695217712462961</v>
      </c>
      <c r="G114" s="182">
        <v>11.78</v>
      </c>
      <c r="H114" s="182">
        <v>11.36</v>
      </c>
      <c r="J114" s="4"/>
      <c r="K114" s="4"/>
      <c r="L114" s="4"/>
    </row>
    <row r="115" spans="1:12" s="3" customFormat="1" ht="16.5" customHeight="1" thickBot="1" x14ac:dyDescent="0.3">
      <c r="A115" s="18"/>
      <c r="B115" s="19"/>
      <c r="C115" s="20"/>
      <c r="D115" s="20"/>
      <c r="E115" s="21"/>
      <c r="F115" s="21"/>
      <c r="G115" s="22"/>
      <c r="H115" s="23"/>
      <c r="J115" s="4"/>
      <c r="K115" s="4"/>
      <c r="L115" s="4"/>
    </row>
    <row r="116" spans="1:12" s="3" customFormat="1" ht="16.5" customHeight="1" thickBot="1" x14ac:dyDescent="0.2">
      <c r="A116" s="463" t="s">
        <v>45</v>
      </c>
      <c r="B116" s="464"/>
      <c r="C116" s="464"/>
      <c r="D116" s="464"/>
      <c r="E116" s="464"/>
      <c r="F116" s="464"/>
      <c r="G116" s="464"/>
      <c r="H116" s="465"/>
      <c r="J116" s="4"/>
      <c r="K116" s="4"/>
      <c r="L116" s="4"/>
    </row>
    <row r="117" spans="1:12" s="36" customFormat="1" ht="16.5" customHeight="1" x14ac:dyDescent="0.15">
      <c r="A117" s="484" t="str">
        <f>+A92</f>
        <v>Precio especial en operaciones al contado y financiamiento Plan Personalizado SIN seguro CON Bonificación.</v>
      </c>
      <c r="B117" s="324"/>
      <c r="C117" s="472"/>
      <c r="D117" s="473"/>
      <c r="E117" s="473"/>
      <c r="F117" s="474"/>
      <c r="G117" s="325"/>
      <c r="H117" s="326"/>
      <c r="J117" s="37"/>
      <c r="K117" s="37"/>
      <c r="L117" s="37"/>
    </row>
    <row r="118" spans="1:12" s="36" customFormat="1" ht="16.5" customHeight="1" x14ac:dyDescent="0.25">
      <c r="A118" s="485"/>
      <c r="B118" s="317" t="str">
        <f>+B93</f>
        <v>(CÓDIGO:  LTW)</v>
      </c>
      <c r="C118" s="475" t="s">
        <v>16</v>
      </c>
      <c r="D118" s="476"/>
      <c r="E118" s="476"/>
      <c r="F118" s="477"/>
      <c r="G118" s="327"/>
      <c r="H118" s="328"/>
      <c r="J118" s="37"/>
      <c r="K118" s="37"/>
      <c r="L118" s="37"/>
    </row>
    <row r="119" spans="1:12" s="36" customFormat="1" ht="16.5" customHeight="1" x14ac:dyDescent="0.25">
      <c r="A119" s="485"/>
      <c r="B119" s="320" t="s">
        <v>350</v>
      </c>
      <c r="C119" s="481" t="s">
        <v>351</v>
      </c>
      <c r="D119" s="482"/>
      <c r="E119" s="482"/>
      <c r="F119" s="483"/>
      <c r="G119" s="327"/>
      <c r="H119" s="328"/>
      <c r="J119" s="37"/>
      <c r="K119" s="37"/>
      <c r="L119" s="37"/>
    </row>
    <row r="120" spans="1:12" s="36" customFormat="1" ht="16.5" customHeight="1" x14ac:dyDescent="0.25">
      <c r="A120" s="485"/>
      <c r="B120" s="320" t="s">
        <v>352</v>
      </c>
      <c r="C120" s="481" t="s">
        <v>353</v>
      </c>
      <c r="D120" s="482"/>
      <c r="E120" s="482"/>
      <c r="F120" s="483"/>
      <c r="G120" s="327"/>
      <c r="H120" s="328"/>
      <c r="J120" s="37"/>
      <c r="K120" s="37"/>
      <c r="L120" s="37"/>
    </row>
    <row r="121" spans="1:12" s="36" customFormat="1" ht="16.5" customHeight="1" x14ac:dyDescent="0.25">
      <c r="A121" s="485"/>
      <c r="B121" s="320" t="s">
        <v>354</v>
      </c>
      <c r="C121" s="481" t="s">
        <v>355</v>
      </c>
      <c r="D121" s="482"/>
      <c r="E121" s="482"/>
      <c r="F121" s="483"/>
      <c r="G121" s="327"/>
      <c r="H121" s="328"/>
      <c r="J121" s="37"/>
      <c r="K121" s="37"/>
      <c r="L121" s="37"/>
    </row>
    <row r="122" spans="1:12" s="36" customFormat="1" ht="16.5" customHeight="1" thickBot="1" x14ac:dyDescent="0.3">
      <c r="A122" s="486"/>
      <c r="B122" s="329"/>
      <c r="C122" s="562"/>
      <c r="D122" s="563"/>
      <c r="E122" s="563"/>
      <c r="F122" s="564"/>
      <c r="G122" s="330"/>
      <c r="H122" s="331"/>
      <c r="J122" s="37"/>
      <c r="K122" s="37"/>
      <c r="L122" s="37"/>
    </row>
    <row r="123" spans="1:12" s="3" customFormat="1" ht="16.5" customHeight="1" x14ac:dyDescent="0.25">
      <c r="A123" s="13"/>
      <c r="B123" s="13"/>
      <c r="C123" s="14"/>
      <c r="D123" s="15"/>
      <c r="E123" s="15"/>
      <c r="F123" s="17"/>
      <c r="G123" s="16"/>
      <c r="H123" s="16"/>
      <c r="J123" s="4"/>
      <c r="K123" s="4"/>
      <c r="L123" s="4"/>
    </row>
    <row r="124" spans="1:12" s="3" customFormat="1" ht="16.5" customHeight="1" thickBot="1" x14ac:dyDescent="0.3">
      <c r="A124" s="24"/>
      <c r="B124" s="25"/>
      <c r="C124" s="26"/>
      <c r="D124" s="27"/>
      <c r="E124" s="28"/>
      <c r="F124" s="28"/>
      <c r="G124" s="29"/>
      <c r="H124" s="30"/>
      <c r="J124" s="4"/>
      <c r="K124" s="4"/>
      <c r="L124" s="4"/>
    </row>
    <row r="125" spans="1:12" s="3" customFormat="1" ht="16.5" customHeight="1" thickBot="1" x14ac:dyDescent="0.2">
      <c r="A125" s="610" t="s">
        <v>68</v>
      </c>
      <c r="B125" s="560"/>
      <c r="C125" s="560"/>
      <c r="D125" s="560"/>
      <c r="E125" s="560"/>
      <c r="F125" s="560"/>
      <c r="G125" s="560"/>
      <c r="H125" s="561"/>
      <c r="J125" s="4"/>
      <c r="K125" s="4"/>
      <c r="L125" s="4"/>
    </row>
    <row r="126" spans="1:12" s="3" customFormat="1" ht="16.5" customHeight="1" x14ac:dyDescent="0.15">
      <c r="A126" s="478" t="str">
        <f>+A117</f>
        <v>Precio especial en operaciones al contado y financiamiento Plan Personalizado SIN seguro CON Bonificación.</v>
      </c>
      <c r="B126" s="273"/>
      <c r="C126" s="274"/>
      <c r="D126" s="275"/>
      <c r="E126" s="275"/>
      <c r="F126" s="276"/>
      <c r="G126" s="274"/>
      <c r="H126" s="276"/>
      <c r="J126" s="4"/>
      <c r="K126" s="4"/>
      <c r="L126" s="4"/>
    </row>
    <row r="127" spans="1:12" s="3" customFormat="1" ht="16.5" customHeight="1" x14ac:dyDescent="0.25">
      <c r="A127" s="479"/>
      <c r="B127" s="277" t="s">
        <v>356</v>
      </c>
      <c r="C127" s="590" t="s">
        <v>16</v>
      </c>
      <c r="D127" s="591"/>
      <c r="E127" s="591"/>
      <c r="F127" s="611"/>
      <c r="G127" s="278"/>
      <c r="H127" s="279"/>
      <c r="J127" s="4"/>
      <c r="K127" s="4"/>
      <c r="L127" s="4"/>
    </row>
    <row r="128" spans="1:12" s="3" customFormat="1" ht="16.5" customHeight="1" x14ac:dyDescent="0.25">
      <c r="A128" s="479"/>
      <c r="B128" s="232" t="s">
        <v>240</v>
      </c>
      <c r="C128" s="605" t="s">
        <v>241</v>
      </c>
      <c r="D128" s="492"/>
      <c r="E128" s="492"/>
      <c r="F128" s="606"/>
      <c r="G128" s="278"/>
      <c r="H128" s="279"/>
      <c r="J128" s="4"/>
      <c r="K128" s="4"/>
      <c r="L128" s="4"/>
    </row>
    <row r="129" spans="1:12" s="3" customFormat="1" ht="16.5" customHeight="1" x14ac:dyDescent="0.25">
      <c r="A129" s="479"/>
      <c r="B129" s="232" t="s">
        <v>242</v>
      </c>
      <c r="C129" s="605" t="s">
        <v>243</v>
      </c>
      <c r="D129" s="492"/>
      <c r="E129" s="492"/>
      <c r="F129" s="606"/>
      <c r="G129" s="278"/>
      <c r="H129" s="279"/>
      <c r="J129" s="4"/>
      <c r="K129" s="4"/>
      <c r="L129" s="4"/>
    </row>
    <row r="130" spans="1:12" s="3" customFormat="1" ht="16.5" customHeight="1" thickBot="1" x14ac:dyDescent="0.3">
      <c r="A130" s="480"/>
      <c r="B130" s="248"/>
      <c r="C130" s="612"/>
      <c r="D130" s="613"/>
      <c r="E130" s="613"/>
      <c r="F130" s="614"/>
      <c r="G130" s="280"/>
      <c r="H130" s="54"/>
      <c r="J130" s="4"/>
      <c r="K130" s="4"/>
      <c r="L130" s="4"/>
    </row>
    <row r="131" spans="1:12" s="101" customFormat="1" ht="16.5" customHeight="1" thickBot="1" x14ac:dyDescent="0.3">
      <c r="A131" s="96"/>
      <c r="B131" s="96"/>
      <c r="C131" s="97"/>
      <c r="D131" s="98"/>
      <c r="E131" s="98"/>
      <c r="F131" s="99"/>
      <c r="G131" s="100"/>
      <c r="H131" s="100"/>
      <c r="J131" s="102"/>
      <c r="K131" s="102"/>
      <c r="L131" s="102"/>
    </row>
    <row r="132" spans="1:12" s="3" customFormat="1" ht="16.5" customHeight="1" thickBot="1" x14ac:dyDescent="0.2">
      <c r="A132" s="463" t="s">
        <v>65</v>
      </c>
      <c r="B132" s="464"/>
      <c r="C132" s="464"/>
      <c r="D132" s="464"/>
      <c r="E132" s="464"/>
      <c r="F132" s="464"/>
      <c r="G132" s="464"/>
      <c r="H132" s="465"/>
      <c r="J132" s="4"/>
      <c r="K132" s="4"/>
      <c r="L132" s="4"/>
    </row>
    <row r="133" spans="1:12" s="3" customFormat="1" ht="16.5" customHeight="1" x14ac:dyDescent="0.25">
      <c r="A133" s="478" t="str">
        <f>+A126</f>
        <v>Precio especial en operaciones al contado y financiamiento Plan Personalizado SIN seguro CON Bonificación.</v>
      </c>
      <c r="B133" s="302"/>
      <c r="C133" s="579"/>
      <c r="D133" s="580"/>
      <c r="E133" s="580"/>
      <c r="F133" s="581"/>
      <c r="G133" s="303"/>
      <c r="H133" s="304"/>
      <c r="J133" s="4"/>
      <c r="K133" s="4"/>
      <c r="L133" s="4"/>
    </row>
    <row r="134" spans="1:12" s="3" customFormat="1" ht="39" customHeight="1" x14ac:dyDescent="0.25">
      <c r="A134" s="479"/>
      <c r="B134" s="277" t="str">
        <f>+B319</f>
        <v>(CÓDIGO:  LTW)</v>
      </c>
      <c r="C134" s="539" t="s">
        <v>62</v>
      </c>
      <c r="D134" s="540"/>
      <c r="E134" s="540"/>
      <c r="F134" s="541"/>
      <c r="G134" s="278"/>
      <c r="H134" s="279"/>
      <c r="J134" s="4"/>
      <c r="K134" s="4"/>
      <c r="L134" s="4"/>
    </row>
    <row r="135" spans="1:12" s="3" customFormat="1" ht="16.5" customHeight="1" x14ac:dyDescent="0.25">
      <c r="A135" s="479"/>
      <c r="B135" s="232" t="s">
        <v>244</v>
      </c>
      <c r="C135" s="605" t="s">
        <v>245</v>
      </c>
      <c r="D135" s="492"/>
      <c r="E135" s="492"/>
      <c r="F135" s="606"/>
      <c r="G135" s="278"/>
      <c r="H135" s="279"/>
      <c r="J135" s="4"/>
      <c r="K135" s="4"/>
      <c r="L135" s="4"/>
    </row>
    <row r="136" spans="1:12" s="3" customFormat="1" ht="16.5" customHeight="1" x14ac:dyDescent="0.25">
      <c r="A136" s="479"/>
      <c r="B136" s="232" t="s">
        <v>246</v>
      </c>
      <c r="C136" s="605" t="s">
        <v>247</v>
      </c>
      <c r="D136" s="492"/>
      <c r="E136" s="492"/>
      <c r="F136" s="606"/>
      <c r="G136" s="278"/>
      <c r="H136" s="279"/>
      <c r="J136" s="4"/>
      <c r="K136" s="4"/>
      <c r="L136" s="4"/>
    </row>
    <row r="137" spans="1:12" s="3" customFormat="1" ht="16.5" customHeight="1" x14ac:dyDescent="0.25">
      <c r="A137" s="479"/>
      <c r="B137" s="232" t="s">
        <v>248</v>
      </c>
      <c r="C137" s="605" t="s">
        <v>249</v>
      </c>
      <c r="D137" s="492"/>
      <c r="E137" s="492"/>
      <c r="F137" s="606"/>
      <c r="G137" s="278"/>
      <c r="H137" s="279"/>
      <c r="J137" s="4"/>
      <c r="K137" s="4"/>
      <c r="L137" s="4"/>
    </row>
    <row r="138" spans="1:12" s="3" customFormat="1" ht="16.5" customHeight="1" x14ac:dyDescent="0.25">
      <c r="A138" s="479"/>
      <c r="B138" s="232" t="s">
        <v>250</v>
      </c>
      <c r="C138" s="492" t="s">
        <v>251</v>
      </c>
      <c r="D138" s="492"/>
      <c r="E138" s="492"/>
      <c r="F138" s="492"/>
      <c r="G138" s="278"/>
      <c r="H138" s="279"/>
      <c r="J138" s="4"/>
      <c r="K138" s="4"/>
      <c r="L138" s="4"/>
    </row>
    <row r="139" spans="1:12" s="3" customFormat="1" ht="16.5" customHeight="1" x14ac:dyDescent="0.25">
      <c r="A139" s="479"/>
      <c r="B139" s="232" t="s">
        <v>252</v>
      </c>
      <c r="C139" s="492" t="s">
        <v>253</v>
      </c>
      <c r="D139" s="492"/>
      <c r="E139" s="492"/>
      <c r="F139" s="492"/>
      <c r="G139" s="278"/>
      <c r="H139" s="279"/>
      <c r="J139" s="4"/>
      <c r="K139" s="4"/>
      <c r="L139" s="4"/>
    </row>
    <row r="140" spans="1:12" s="3" customFormat="1" ht="16.5" customHeight="1" thickBot="1" x14ac:dyDescent="0.3">
      <c r="A140" s="480"/>
      <c r="B140" s="305"/>
      <c r="C140" s="489"/>
      <c r="D140" s="490"/>
      <c r="E140" s="490"/>
      <c r="F140" s="491"/>
      <c r="G140" s="280"/>
      <c r="H140" s="54"/>
      <c r="J140" s="4"/>
      <c r="K140" s="4"/>
      <c r="L140" s="4"/>
    </row>
    <row r="141" spans="1:12" s="3" customFormat="1" ht="16.5" customHeight="1" x14ac:dyDescent="0.25">
      <c r="A141" s="466" t="str">
        <f>+A99</f>
        <v>Financiamiento tasa subsidiada desde 20% enganche SIN seguro.</v>
      </c>
      <c r="B141" s="493" t="s">
        <v>19</v>
      </c>
      <c r="C141" s="149" t="s">
        <v>2</v>
      </c>
      <c r="D141" s="150">
        <v>20</v>
      </c>
      <c r="E141" s="151">
        <v>0</v>
      </c>
      <c r="F141" s="152">
        <v>0</v>
      </c>
      <c r="G141" s="153"/>
      <c r="H141" s="154"/>
      <c r="J141" s="4"/>
      <c r="K141" s="4"/>
      <c r="L141" s="4"/>
    </row>
    <row r="142" spans="1:12" s="3" customFormat="1" ht="16.5" customHeight="1" x14ac:dyDescent="0.25">
      <c r="A142" s="467"/>
      <c r="B142" s="494">
        <v>0</v>
      </c>
      <c r="C142" s="155" t="s">
        <v>3</v>
      </c>
      <c r="D142" s="156">
        <v>20</v>
      </c>
      <c r="E142" s="157">
        <v>0</v>
      </c>
      <c r="F142" s="158">
        <v>0</v>
      </c>
      <c r="G142" s="159"/>
      <c r="H142" s="160"/>
      <c r="J142" s="4"/>
      <c r="K142" s="4"/>
      <c r="L142" s="4"/>
    </row>
    <row r="143" spans="1:12" s="3" customFormat="1" ht="16.5" customHeight="1" x14ac:dyDescent="0.25">
      <c r="A143" s="467"/>
      <c r="B143" s="494">
        <v>0</v>
      </c>
      <c r="C143" s="155" t="s">
        <v>4</v>
      </c>
      <c r="D143" s="156">
        <v>20</v>
      </c>
      <c r="E143" s="157">
        <v>0</v>
      </c>
      <c r="F143" s="158">
        <v>2.9680224187071302</v>
      </c>
      <c r="G143" s="159"/>
      <c r="H143" s="160"/>
      <c r="J143" s="4"/>
      <c r="K143" s="4"/>
      <c r="L143" s="4"/>
    </row>
    <row r="144" spans="1:12" s="3" customFormat="1" ht="16.5" customHeight="1" x14ac:dyDescent="0.25">
      <c r="A144" s="467"/>
      <c r="B144" s="494">
        <v>0</v>
      </c>
      <c r="C144" s="155" t="s">
        <v>5</v>
      </c>
      <c r="D144" s="156">
        <v>20</v>
      </c>
      <c r="E144" s="157">
        <v>0</v>
      </c>
      <c r="F144" s="158">
        <v>5.2873867805796522</v>
      </c>
      <c r="G144" s="159"/>
      <c r="H144" s="160"/>
      <c r="J144" s="4"/>
      <c r="K144" s="4"/>
      <c r="L144" s="4"/>
    </row>
    <row r="145" spans="1:12" s="3" customFormat="1" ht="16.5" customHeight="1" x14ac:dyDescent="0.25">
      <c r="A145" s="467"/>
      <c r="B145" s="494">
        <v>0</v>
      </c>
      <c r="C145" s="155" t="s">
        <v>6</v>
      </c>
      <c r="D145" s="156">
        <v>20</v>
      </c>
      <c r="E145" s="157">
        <v>0</v>
      </c>
      <c r="F145" s="158">
        <v>6.7090386908221991</v>
      </c>
      <c r="G145" s="159"/>
      <c r="H145" s="160"/>
      <c r="J145" s="4"/>
      <c r="K145" s="4"/>
      <c r="L145" s="4"/>
    </row>
    <row r="146" spans="1:12" s="3" customFormat="1" ht="16.5" customHeight="1" x14ac:dyDescent="0.25">
      <c r="A146" s="467"/>
      <c r="B146" s="494">
        <v>0</v>
      </c>
      <c r="C146" s="161" t="s">
        <v>7</v>
      </c>
      <c r="D146" s="156">
        <v>20</v>
      </c>
      <c r="E146" s="157">
        <v>0</v>
      </c>
      <c r="F146" s="158">
        <v>7.6690814142166621</v>
      </c>
      <c r="G146" s="159"/>
      <c r="H146" s="160"/>
      <c r="J146" s="4"/>
      <c r="K146" s="4"/>
      <c r="L146" s="4"/>
    </row>
    <row r="147" spans="1:12" s="3" customFormat="1" ht="16.5" customHeight="1" x14ac:dyDescent="0.25">
      <c r="A147" s="467"/>
      <c r="B147" s="494">
        <v>0</v>
      </c>
      <c r="C147" s="155" t="s">
        <v>8</v>
      </c>
      <c r="D147" s="162">
        <v>20</v>
      </c>
      <c r="E147" s="157">
        <v>0</v>
      </c>
      <c r="F147" s="158">
        <v>8.9109333784341107</v>
      </c>
      <c r="G147" s="159"/>
      <c r="H147" s="160"/>
      <c r="J147" s="4"/>
      <c r="K147" s="4"/>
      <c r="L147" s="4"/>
    </row>
    <row r="148" spans="1:12" s="3" customFormat="1" ht="16.5" customHeight="1" thickBot="1" x14ac:dyDescent="0.3">
      <c r="A148" s="468"/>
      <c r="B148" s="495">
        <v>0</v>
      </c>
      <c r="C148" s="163" t="s">
        <v>17</v>
      </c>
      <c r="D148" s="164">
        <v>20</v>
      </c>
      <c r="E148" s="165">
        <v>0</v>
      </c>
      <c r="F148" s="166">
        <v>10.621395873228884</v>
      </c>
      <c r="G148" s="105"/>
      <c r="H148" s="106"/>
      <c r="J148" s="4"/>
      <c r="K148" s="4"/>
      <c r="L148" s="4"/>
    </row>
    <row r="149" spans="1:12" s="3" customFormat="1" ht="16.5" customHeight="1" x14ac:dyDescent="0.25">
      <c r="A149" s="466" t="str">
        <f>+A107</f>
        <v>Financiamiento tasa subsidiada desde 35% enganche SIN seguro.</v>
      </c>
      <c r="B149" s="493" t="s">
        <v>19</v>
      </c>
      <c r="C149" s="149" t="s">
        <v>2</v>
      </c>
      <c r="D149" s="150">
        <v>35</v>
      </c>
      <c r="E149" s="151">
        <v>0</v>
      </c>
      <c r="F149" s="152">
        <v>0</v>
      </c>
      <c r="G149" s="152">
        <v>4.7</v>
      </c>
      <c r="H149" s="152">
        <v>5.29</v>
      </c>
      <c r="J149" s="4"/>
      <c r="K149" s="4"/>
      <c r="L149" s="4"/>
    </row>
    <row r="150" spans="1:12" s="3" customFormat="1" ht="16.5" customHeight="1" x14ac:dyDescent="0.25">
      <c r="A150" s="467"/>
      <c r="B150" s="494">
        <v>0</v>
      </c>
      <c r="C150" s="155" t="s">
        <v>3</v>
      </c>
      <c r="D150" s="156">
        <v>35</v>
      </c>
      <c r="E150" s="157">
        <v>0</v>
      </c>
      <c r="F150" s="158">
        <v>0</v>
      </c>
      <c r="G150" s="167">
        <v>4.5999999999999996</v>
      </c>
      <c r="H150" s="168">
        <v>5.31</v>
      </c>
      <c r="J150" s="4"/>
      <c r="K150" s="4"/>
      <c r="L150" s="4"/>
    </row>
    <row r="151" spans="1:12" s="3" customFormat="1" ht="16.5" customHeight="1" x14ac:dyDescent="0.25">
      <c r="A151" s="467"/>
      <c r="B151" s="494">
        <v>0</v>
      </c>
      <c r="C151" s="155" t="s">
        <v>4</v>
      </c>
      <c r="D151" s="156">
        <v>35</v>
      </c>
      <c r="E151" s="157">
        <v>0</v>
      </c>
      <c r="F151" s="158">
        <v>0</v>
      </c>
      <c r="G151" s="167">
        <v>4.05</v>
      </c>
      <c r="H151" s="168">
        <v>5.31</v>
      </c>
      <c r="J151" s="4"/>
      <c r="K151" s="4"/>
      <c r="L151" s="4"/>
    </row>
    <row r="152" spans="1:12" s="3" customFormat="1" ht="16.5" customHeight="1" x14ac:dyDescent="0.25">
      <c r="A152" s="467"/>
      <c r="B152" s="494">
        <v>0</v>
      </c>
      <c r="C152" s="155" t="s">
        <v>5</v>
      </c>
      <c r="D152" s="156">
        <v>35</v>
      </c>
      <c r="E152" s="157">
        <v>0</v>
      </c>
      <c r="F152" s="158">
        <v>2.8686133641116172</v>
      </c>
      <c r="G152" s="167">
        <v>7.17</v>
      </c>
      <c r="H152" s="168">
        <v>7.37</v>
      </c>
      <c r="J152" s="4"/>
      <c r="K152" s="4"/>
      <c r="L152" s="4"/>
    </row>
    <row r="153" spans="1:12" s="3" customFormat="1" ht="16.5" customHeight="1" x14ac:dyDescent="0.25">
      <c r="A153" s="467"/>
      <c r="B153" s="494">
        <v>0</v>
      </c>
      <c r="C153" s="155" t="s">
        <v>6</v>
      </c>
      <c r="D153" s="156">
        <v>35</v>
      </c>
      <c r="E153" s="157">
        <v>0</v>
      </c>
      <c r="F153" s="158">
        <v>4.6275497399588916</v>
      </c>
      <c r="G153" s="167">
        <v>9.08</v>
      </c>
      <c r="H153" s="168">
        <v>8.6300000000000008</v>
      </c>
      <c r="J153" s="4"/>
      <c r="K153" s="4"/>
      <c r="L153" s="4"/>
    </row>
    <row r="154" spans="1:12" s="3" customFormat="1" ht="16.5" customHeight="1" x14ac:dyDescent="0.25">
      <c r="A154" s="467"/>
      <c r="B154" s="494">
        <v>0</v>
      </c>
      <c r="C154" s="161" t="s">
        <v>7</v>
      </c>
      <c r="D154" s="156">
        <v>35</v>
      </c>
      <c r="E154" s="157">
        <v>0</v>
      </c>
      <c r="F154" s="158">
        <v>5.8157025541322707</v>
      </c>
      <c r="G154" s="167">
        <v>10.38</v>
      </c>
      <c r="H154" s="168">
        <v>9.48</v>
      </c>
      <c r="J154" s="4"/>
      <c r="K154" s="4"/>
      <c r="L154" s="4"/>
    </row>
    <row r="155" spans="1:12" s="3" customFormat="1" ht="16.5" customHeight="1" x14ac:dyDescent="0.25">
      <c r="A155" s="467"/>
      <c r="B155" s="494">
        <v>0</v>
      </c>
      <c r="C155" s="155" t="s">
        <v>8</v>
      </c>
      <c r="D155" s="162">
        <v>35</v>
      </c>
      <c r="E155" s="157">
        <v>0</v>
      </c>
      <c r="F155" s="158">
        <v>7.4133970277311629</v>
      </c>
      <c r="G155" s="167">
        <v>12.24</v>
      </c>
      <c r="H155" s="168">
        <v>10.6125515851183</v>
      </c>
      <c r="J155" s="4"/>
      <c r="K155" s="4"/>
      <c r="L155" s="4"/>
    </row>
    <row r="156" spans="1:12" s="3" customFormat="1" ht="16.5" customHeight="1" thickBot="1" x14ac:dyDescent="0.3">
      <c r="A156" s="468"/>
      <c r="B156" s="495">
        <v>0</v>
      </c>
      <c r="C156" s="163" t="s">
        <v>17</v>
      </c>
      <c r="D156" s="164">
        <v>35</v>
      </c>
      <c r="E156" s="165">
        <v>0</v>
      </c>
      <c r="F156" s="166">
        <v>8.8306068689851838</v>
      </c>
      <c r="G156" s="169">
        <v>13.22</v>
      </c>
      <c r="H156" s="169">
        <v>12.271349066639232</v>
      </c>
      <c r="J156" s="4"/>
      <c r="K156" s="4"/>
      <c r="L156" s="4"/>
    </row>
    <row r="157" spans="1:12" s="3" customFormat="1" ht="16.5" customHeight="1" thickBot="1" x14ac:dyDescent="0.3">
      <c r="A157" s="69"/>
      <c r="B157" s="69"/>
      <c r="C157" s="70"/>
      <c r="D157" s="15"/>
      <c r="E157" s="15"/>
      <c r="F157" s="17"/>
      <c r="G157" s="16"/>
      <c r="H157" s="16"/>
      <c r="J157" s="4"/>
      <c r="K157" s="4"/>
      <c r="L157" s="4"/>
    </row>
    <row r="158" spans="1:12" s="3" customFormat="1" ht="16.5" customHeight="1" thickBot="1" x14ac:dyDescent="0.2">
      <c r="A158" s="463" t="s">
        <v>46</v>
      </c>
      <c r="B158" s="464"/>
      <c r="C158" s="464"/>
      <c r="D158" s="464"/>
      <c r="E158" s="464"/>
      <c r="F158" s="464"/>
      <c r="G158" s="503"/>
      <c r="H158" s="504"/>
      <c r="J158" s="4"/>
      <c r="K158" s="4"/>
      <c r="L158" s="4"/>
    </row>
    <row r="159" spans="1:12" s="36" customFormat="1" ht="16.5" customHeight="1" x14ac:dyDescent="0.25">
      <c r="A159" s="557" t="str">
        <f>+A133</f>
        <v>Precio especial en operaciones al contado y financiamiento Plan Personalizado SIN seguro CON Bonificación.</v>
      </c>
      <c r="B159" s="251"/>
      <c r="C159" s="487"/>
      <c r="D159" s="488"/>
      <c r="E159" s="488"/>
      <c r="F159" s="488"/>
      <c r="G159" s="289"/>
      <c r="H159" s="263"/>
      <c r="J159" s="37"/>
      <c r="K159" s="37"/>
      <c r="L159" s="37"/>
    </row>
    <row r="160" spans="1:12" s="36" customFormat="1" ht="39" customHeight="1" x14ac:dyDescent="0.25">
      <c r="A160" s="558"/>
      <c r="B160" s="277" t="str">
        <f>+B134</f>
        <v>(CÓDIGO:  LTW)</v>
      </c>
      <c r="C160" s="536" t="s">
        <v>63</v>
      </c>
      <c r="D160" s="537"/>
      <c r="E160" s="537"/>
      <c r="F160" s="538"/>
      <c r="G160" s="291"/>
      <c r="H160" s="264"/>
      <c r="J160" s="37"/>
      <c r="K160" s="37"/>
      <c r="L160" s="37"/>
    </row>
    <row r="161" spans="1:12" s="36" customFormat="1" ht="16.5" customHeight="1" x14ac:dyDescent="0.25">
      <c r="A161" s="558"/>
      <c r="B161" s="293" t="s">
        <v>254</v>
      </c>
      <c r="C161" s="569" t="s">
        <v>255</v>
      </c>
      <c r="D161" s="570"/>
      <c r="E161" s="570"/>
      <c r="F161" s="571"/>
      <c r="G161" s="291"/>
      <c r="H161" s="264"/>
      <c r="J161" s="37"/>
      <c r="K161" s="37"/>
      <c r="L161" s="37"/>
    </row>
    <row r="162" spans="1:12" s="36" customFormat="1" ht="16.5" customHeight="1" x14ac:dyDescent="0.25">
      <c r="A162" s="558"/>
      <c r="B162" s="293" t="s">
        <v>256</v>
      </c>
      <c r="C162" s="569" t="s">
        <v>257</v>
      </c>
      <c r="D162" s="570"/>
      <c r="E162" s="570"/>
      <c r="F162" s="571"/>
      <c r="G162" s="291"/>
      <c r="H162" s="264"/>
      <c r="J162" s="37"/>
      <c r="K162" s="37"/>
      <c r="L162" s="37"/>
    </row>
    <row r="163" spans="1:12" s="36" customFormat="1" ht="16.5" customHeight="1" x14ac:dyDescent="0.25">
      <c r="A163" s="558"/>
      <c r="B163" s="293" t="s">
        <v>258</v>
      </c>
      <c r="C163" s="569" t="s">
        <v>259</v>
      </c>
      <c r="D163" s="570"/>
      <c r="E163" s="570"/>
      <c r="F163" s="571"/>
      <c r="G163" s="291"/>
      <c r="H163" s="264"/>
      <c r="J163" s="37"/>
      <c r="K163" s="37"/>
      <c r="L163" s="37"/>
    </row>
    <row r="164" spans="1:12" s="36" customFormat="1" ht="16.5" customHeight="1" thickBot="1" x14ac:dyDescent="0.3">
      <c r="A164" s="306"/>
      <c r="B164" s="298"/>
      <c r="C164" s="307"/>
      <c r="D164" s="308"/>
      <c r="E164" s="308"/>
      <c r="F164" s="308"/>
      <c r="G164" s="295"/>
      <c r="H164" s="309"/>
      <c r="J164" s="37"/>
      <c r="K164" s="37"/>
      <c r="L164" s="37"/>
    </row>
    <row r="165" spans="1:12" s="36" customFormat="1" ht="16.5" customHeight="1" x14ac:dyDescent="0.25">
      <c r="A165" s="466" t="str">
        <f>+A141</f>
        <v>Financiamiento tasa subsidiada desde 20% enganche SIN seguro.</v>
      </c>
      <c r="B165" s="493" t="s">
        <v>19</v>
      </c>
      <c r="C165" s="149" t="s">
        <v>2</v>
      </c>
      <c r="D165" s="150">
        <v>20</v>
      </c>
      <c r="E165" s="151">
        <v>0</v>
      </c>
      <c r="F165" s="151">
        <v>0</v>
      </c>
      <c r="G165" s="153"/>
      <c r="H165" s="154"/>
      <c r="J165" s="60"/>
      <c r="K165" s="37"/>
      <c r="L165" s="37"/>
    </row>
    <row r="166" spans="1:12" s="36" customFormat="1" ht="16.5" customHeight="1" x14ac:dyDescent="0.25">
      <c r="A166" s="467"/>
      <c r="B166" s="494">
        <v>0</v>
      </c>
      <c r="C166" s="155" t="s">
        <v>3</v>
      </c>
      <c r="D166" s="156">
        <v>20</v>
      </c>
      <c r="E166" s="171">
        <v>0</v>
      </c>
      <c r="F166" s="171">
        <v>0</v>
      </c>
      <c r="G166" s="159"/>
      <c r="H166" s="160"/>
      <c r="J166" s="60"/>
      <c r="K166" s="37"/>
      <c r="L166" s="37"/>
    </row>
    <row r="167" spans="1:12" s="36" customFormat="1" ht="16.5" customHeight="1" x14ac:dyDescent="0.25">
      <c r="A167" s="467"/>
      <c r="B167" s="494">
        <v>0</v>
      </c>
      <c r="C167" s="155" t="s">
        <v>4</v>
      </c>
      <c r="D167" s="156">
        <v>20</v>
      </c>
      <c r="E167" s="171">
        <v>0</v>
      </c>
      <c r="F167" s="171">
        <v>2.9680224187089168</v>
      </c>
      <c r="G167" s="159"/>
      <c r="H167" s="160"/>
      <c r="J167" s="60"/>
      <c r="K167" s="37"/>
      <c r="L167" s="37"/>
    </row>
    <row r="168" spans="1:12" s="36" customFormat="1" ht="16.5" customHeight="1" x14ac:dyDescent="0.25">
      <c r="A168" s="467"/>
      <c r="B168" s="494">
        <v>0</v>
      </c>
      <c r="C168" s="155" t="s">
        <v>5</v>
      </c>
      <c r="D168" s="156">
        <v>20</v>
      </c>
      <c r="E168" s="171">
        <v>0</v>
      </c>
      <c r="F168" s="171">
        <v>5.2873867805819597</v>
      </c>
      <c r="G168" s="159"/>
      <c r="H168" s="160"/>
      <c r="J168" s="60"/>
      <c r="K168" s="37"/>
      <c r="L168" s="37"/>
    </row>
    <row r="169" spans="1:12" s="36" customFormat="1" ht="16.5" customHeight="1" x14ac:dyDescent="0.25">
      <c r="A169" s="467"/>
      <c r="B169" s="494">
        <v>0</v>
      </c>
      <c r="C169" s="155" t="s">
        <v>6</v>
      </c>
      <c r="D169" s="156">
        <v>20</v>
      </c>
      <c r="E169" s="171">
        <v>0</v>
      </c>
      <c r="F169" s="171">
        <v>6.7090386908206137</v>
      </c>
      <c r="G169" s="159"/>
      <c r="H169" s="160"/>
      <c r="J169" s="60"/>
      <c r="K169" s="37"/>
      <c r="L169" s="37"/>
    </row>
    <row r="170" spans="1:12" s="36" customFormat="1" ht="16.5" customHeight="1" x14ac:dyDescent="0.25">
      <c r="A170" s="467"/>
      <c r="B170" s="494">
        <v>0</v>
      </c>
      <c r="C170" s="161" t="s">
        <v>7</v>
      </c>
      <c r="D170" s="156">
        <v>20</v>
      </c>
      <c r="E170" s="171">
        <v>0</v>
      </c>
      <c r="F170" s="171">
        <v>7.6690814142167039</v>
      </c>
      <c r="G170" s="159"/>
      <c r="H170" s="160"/>
      <c r="J170" s="60"/>
      <c r="K170" s="37"/>
      <c r="L170" s="37"/>
    </row>
    <row r="171" spans="1:12" s="36" customFormat="1" ht="16.5" customHeight="1" x14ac:dyDescent="0.25">
      <c r="A171" s="467"/>
      <c r="B171" s="494">
        <v>0</v>
      </c>
      <c r="C171" s="172" t="s">
        <v>8</v>
      </c>
      <c r="D171" s="162">
        <v>20</v>
      </c>
      <c r="E171" s="157">
        <v>0</v>
      </c>
      <c r="F171" s="157">
        <v>8.9109333784339455</v>
      </c>
      <c r="G171" s="159"/>
      <c r="H171" s="160"/>
      <c r="J171" s="60"/>
      <c r="K171" s="37"/>
      <c r="L171" s="37"/>
    </row>
    <row r="172" spans="1:12" s="36" customFormat="1" ht="16.5" customHeight="1" thickBot="1" x14ac:dyDescent="0.3">
      <c r="A172" s="468"/>
      <c r="B172" s="495">
        <v>0</v>
      </c>
      <c r="C172" s="173" t="s">
        <v>17</v>
      </c>
      <c r="D172" s="164">
        <v>20</v>
      </c>
      <c r="E172" s="165">
        <v>0</v>
      </c>
      <c r="F172" s="165">
        <v>10.621395873228732</v>
      </c>
      <c r="G172" s="174"/>
      <c r="H172" s="175"/>
      <c r="J172" s="60"/>
      <c r="K172" s="37"/>
      <c r="L172" s="37"/>
    </row>
    <row r="173" spans="1:12" s="36" customFormat="1" ht="16.5" customHeight="1" x14ac:dyDescent="0.25">
      <c r="A173" s="466" t="str">
        <f>+A149</f>
        <v>Financiamiento tasa subsidiada desde 35% enganche SIN seguro.</v>
      </c>
      <c r="B173" s="493" t="s">
        <v>19</v>
      </c>
      <c r="C173" s="149" t="s">
        <v>2</v>
      </c>
      <c r="D173" s="150">
        <v>35</v>
      </c>
      <c r="E173" s="151">
        <v>0</v>
      </c>
      <c r="F173" s="151">
        <v>0</v>
      </c>
      <c r="G173" s="151">
        <v>4.7</v>
      </c>
      <c r="H173" s="151">
        <v>5.29</v>
      </c>
      <c r="J173" s="37"/>
      <c r="K173" s="37"/>
      <c r="L173" s="37"/>
    </row>
    <row r="174" spans="1:12" s="36" customFormat="1" ht="16.5" customHeight="1" x14ac:dyDescent="0.25">
      <c r="A174" s="467"/>
      <c r="B174" s="494">
        <v>0</v>
      </c>
      <c r="C174" s="155" t="s">
        <v>3</v>
      </c>
      <c r="D174" s="156">
        <v>35</v>
      </c>
      <c r="E174" s="171">
        <v>0</v>
      </c>
      <c r="F174" s="171">
        <v>0</v>
      </c>
      <c r="G174" s="171">
        <v>4.5999999999999996</v>
      </c>
      <c r="H174" s="171">
        <v>5.31</v>
      </c>
      <c r="J174" s="37"/>
      <c r="K174" s="37"/>
      <c r="L174" s="37"/>
    </row>
    <row r="175" spans="1:12" s="36" customFormat="1" ht="16.5" customHeight="1" x14ac:dyDescent="0.25">
      <c r="A175" s="467"/>
      <c r="B175" s="494">
        <v>0</v>
      </c>
      <c r="C175" s="155" t="s">
        <v>4</v>
      </c>
      <c r="D175" s="156">
        <v>35</v>
      </c>
      <c r="E175" s="171">
        <v>0</v>
      </c>
      <c r="F175" s="171">
        <v>0</v>
      </c>
      <c r="G175" s="171">
        <v>4.05</v>
      </c>
      <c r="H175" s="171">
        <v>5.31</v>
      </c>
      <c r="J175" s="37"/>
      <c r="K175" s="37"/>
      <c r="L175" s="37"/>
    </row>
    <row r="176" spans="1:12" s="36" customFormat="1" ht="16.5" customHeight="1" x14ac:dyDescent="0.25">
      <c r="A176" s="467"/>
      <c r="B176" s="494">
        <v>0</v>
      </c>
      <c r="C176" s="155" t="s">
        <v>5</v>
      </c>
      <c r="D176" s="156">
        <v>35</v>
      </c>
      <c r="E176" s="171">
        <v>0</v>
      </c>
      <c r="F176" s="171">
        <v>2.868613364107758</v>
      </c>
      <c r="G176" s="171">
        <v>7.17</v>
      </c>
      <c r="H176" s="171">
        <v>7.37</v>
      </c>
      <c r="J176" s="37"/>
      <c r="K176" s="37"/>
      <c r="L176" s="37"/>
    </row>
    <row r="177" spans="1:12" s="36" customFormat="1" ht="16.5" customHeight="1" x14ac:dyDescent="0.25">
      <c r="A177" s="467"/>
      <c r="B177" s="494">
        <v>0</v>
      </c>
      <c r="C177" s="155" t="s">
        <v>6</v>
      </c>
      <c r="D177" s="156">
        <v>35</v>
      </c>
      <c r="E177" s="171">
        <v>0</v>
      </c>
      <c r="F177" s="171">
        <v>4.6275497399603474</v>
      </c>
      <c r="G177" s="171">
        <v>9.08</v>
      </c>
      <c r="H177" s="171">
        <v>8.6300000000000008</v>
      </c>
      <c r="J177" s="37"/>
      <c r="K177" s="37"/>
      <c r="L177" s="37"/>
    </row>
    <row r="178" spans="1:12" s="36" customFormat="1" ht="16.5" customHeight="1" x14ac:dyDescent="0.25">
      <c r="A178" s="467"/>
      <c r="B178" s="494">
        <v>0</v>
      </c>
      <c r="C178" s="161" t="s">
        <v>7</v>
      </c>
      <c r="D178" s="156">
        <v>35</v>
      </c>
      <c r="E178" s="171">
        <v>0</v>
      </c>
      <c r="F178" s="171">
        <v>5.8157025541306382</v>
      </c>
      <c r="G178" s="171">
        <v>10.38</v>
      </c>
      <c r="H178" s="171">
        <v>9.48</v>
      </c>
      <c r="J178" s="37"/>
      <c r="K178" s="37"/>
      <c r="L178" s="37"/>
    </row>
    <row r="179" spans="1:12" s="36" customFormat="1" ht="16.5" customHeight="1" x14ac:dyDescent="0.25">
      <c r="A179" s="467"/>
      <c r="B179" s="494">
        <v>0</v>
      </c>
      <c r="C179" s="172" t="s">
        <v>8</v>
      </c>
      <c r="D179" s="162">
        <v>35</v>
      </c>
      <c r="E179" s="157">
        <v>0</v>
      </c>
      <c r="F179" s="157">
        <v>7.4133970277314463</v>
      </c>
      <c r="G179" s="157">
        <v>12.24</v>
      </c>
      <c r="H179" s="157">
        <v>10.6125515851183</v>
      </c>
      <c r="J179" s="37"/>
      <c r="K179" s="37"/>
      <c r="L179" s="37"/>
    </row>
    <row r="180" spans="1:12" s="36" customFormat="1" ht="16.5" customHeight="1" thickBot="1" x14ac:dyDescent="0.3">
      <c r="A180" s="468"/>
      <c r="B180" s="495">
        <v>0</v>
      </c>
      <c r="C180" s="173" t="s">
        <v>17</v>
      </c>
      <c r="D180" s="164">
        <v>35</v>
      </c>
      <c r="E180" s="165">
        <v>0</v>
      </c>
      <c r="F180" s="165">
        <v>8.8306068689849919</v>
      </c>
      <c r="G180" s="165">
        <v>13.22</v>
      </c>
      <c r="H180" s="165">
        <v>12.271349066639232</v>
      </c>
      <c r="J180" s="37"/>
      <c r="K180" s="37"/>
      <c r="L180" s="37"/>
    </row>
    <row r="181" spans="1:12" s="3" customFormat="1" ht="16.5" customHeight="1" thickBot="1" x14ac:dyDescent="0.3">
      <c r="A181" s="69"/>
      <c r="B181" s="69"/>
      <c r="C181" s="70"/>
      <c r="D181" s="15"/>
      <c r="E181" s="15"/>
      <c r="F181" s="17"/>
      <c r="G181" s="16"/>
      <c r="H181" s="16"/>
      <c r="J181" s="4"/>
      <c r="K181" s="4"/>
      <c r="L181" s="4"/>
    </row>
    <row r="182" spans="1:12" s="3" customFormat="1" ht="16.5" customHeight="1" thickBot="1" x14ac:dyDescent="0.2">
      <c r="A182" s="463" t="s">
        <v>47</v>
      </c>
      <c r="B182" s="464"/>
      <c r="C182" s="464"/>
      <c r="D182" s="464"/>
      <c r="E182" s="464"/>
      <c r="F182" s="464"/>
      <c r="G182" s="503"/>
      <c r="H182" s="504"/>
      <c r="J182" s="4"/>
      <c r="K182" s="4"/>
      <c r="L182" s="4"/>
    </row>
    <row r="183" spans="1:12" s="36" customFormat="1" ht="16.5" customHeight="1" x14ac:dyDescent="0.25">
      <c r="A183" s="505" t="str">
        <f>+A159</f>
        <v>Precio especial en operaciones al contado y financiamiento Plan Personalizado SIN seguro CON Bonificación.</v>
      </c>
      <c r="B183" s="253"/>
      <c r="C183" s="496"/>
      <c r="D183" s="497"/>
      <c r="E183" s="497"/>
      <c r="F183" s="497"/>
      <c r="G183" s="254"/>
      <c r="H183" s="103"/>
      <c r="J183" s="37"/>
      <c r="K183" s="37"/>
      <c r="L183" s="37"/>
    </row>
    <row r="184" spans="1:12" s="36" customFormat="1" ht="33.75" customHeight="1" x14ac:dyDescent="0.25">
      <c r="A184" s="506"/>
      <c r="B184" s="252" t="str">
        <f>+B160</f>
        <v>(CÓDIGO:  LTW)</v>
      </c>
      <c r="C184" s="498" t="s">
        <v>64</v>
      </c>
      <c r="D184" s="499"/>
      <c r="E184" s="499"/>
      <c r="F184" s="500"/>
      <c r="G184" s="255"/>
      <c r="H184" s="104"/>
      <c r="J184" s="37"/>
      <c r="K184" s="37"/>
      <c r="L184" s="37"/>
    </row>
    <row r="185" spans="1:12" s="36" customFormat="1" ht="16.5" customHeight="1" x14ac:dyDescent="0.25">
      <c r="A185" s="506"/>
      <c r="B185" s="256" t="s">
        <v>260</v>
      </c>
      <c r="C185" s="501" t="s">
        <v>261</v>
      </c>
      <c r="D185" s="502"/>
      <c r="E185" s="502"/>
      <c r="F185" s="502"/>
      <c r="G185" s="255"/>
      <c r="H185" s="104"/>
      <c r="J185" s="37"/>
      <c r="K185" s="37"/>
      <c r="L185" s="37"/>
    </row>
    <row r="186" spans="1:12" s="36" customFormat="1" ht="16.5" customHeight="1" x14ac:dyDescent="0.25">
      <c r="A186" s="506"/>
      <c r="B186" s="256" t="s">
        <v>262</v>
      </c>
      <c r="C186" s="501" t="s">
        <v>263</v>
      </c>
      <c r="D186" s="502"/>
      <c r="E186" s="502"/>
      <c r="F186" s="502"/>
      <c r="G186" s="255"/>
      <c r="H186" s="262"/>
      <c r="J186" s="37"/>
      <c r="K186" s="37"/>
      <c r="L186" s="37"/>
    </row>
    <row r="187" spans="1:12" s="36" customFormat="1" ht="16.5" customHeight="1" thickBot="1" x14ac:dyDescent="0.3">
      <c r="A187" s="507"/>
      <c r="B187" s="257"/>
      <c r="C187" s="258"/>
      <c r="D187" s="259"/>
      <c r="E187" s="259"/>
      <c r="F187" s="259"/>
      <c r="G187" s="260"/>
      <c r="H187" s="261"/>
      <c r="J187" s="37"/>
      <c r="K187" s="37"/>
      <c r="L187" s="37"/>
    </row>
    <row r="188" spans="1:12" s="36" customFormat="1" ht="16.5" customHeight="1" x14ac:dyDescent="0.25">
      <c r="A188" s="466" t="str">
        <f>+A165</f>
        <v>Financiamiento tasa subsidiada desde 20% enganche SIN seguro.</v>
      </c>
      <c r="B188" s="493" t="s">
        <v>19</v>
      </c>
      <c r="C188" s="149" t="str">
        <f t="shared" ref="C188:D203" si="0">+C165</f>
        <v>01-06</v>
      </c>
      <c r="D188" s="150">
        <f t="shared" si="0"/>
        <v>20</v>
      </c>
      <c r="E188" s="151">
        <v>0</v>
      </c>
      <c r="F188" s="151">
        <v>0</v>
      </c>
      <c r="G188" s="153"/>
      <c r="H188" s="154"/>
      <c r="J188" s="60"/>
      <c r="K188" s="37"/>
      <c r="L188" s="37"/>
    </row>
    <row r="189" spans="1:12" s="36" customFormat="1" ht="16.5" customHeight="1" x14ac:dyDescent="0.25">
      <c r="A189" s="467"/>
      <c r="B189" s="494">
        <v>0</v>
      </c>
      <c r="C189" s="155" t="str">
        <f t="shared" si="0"/>
        <v>07-12</v>
      </c>
      <c r="D189" s="156">
        <f t="shared" si="0"/>
        <v>20</v>
      </c>
      <c r="E189" s="171">
        <v>0</v>
      </c>
      <c r="F189" s="171">
        <v>0</v>
      </c>
      <c r="G189" s="159"/>
      <c r="H189" s="160"/>
      <c r="J189" s="60"/>
      <c r="K189" s="37"/>
      <c r="L189" s="37"/>
    </row>
    <row r="190" spans="1:12" s="36" customFormat="1" ht="16.5" customHeight="1" x14ac:dyDescent="0.25">
      <c r="A190" s="467"/>
      <c r="B190" s="494">
        <v>0</v>
      </c>
      <c r="C190" s="155" t="str">
        <f t="shared" si="0"/>
        <v>13-18</v>
      </c>
      <c r="D190" s="156">
        <f t="shared" si="0"/>
        <v>20</v>
      </c>
      <c r="E190" s="171">
        <v>0</v>
      </c>
      <c r="F190" s="171">
        <v>2.9680224054775461</v>
      </c>
      <c r="G190" s="159"/>
      <c r="H190" s="160"/>
      <c r="J190" s="60"/>
      <c r="K190" s="37"/>
      <c r="L190" s="37"/>
    </row>
    <row r="191" spans="1:12" s="36" customFormat="1" ht="16.5" customHeight="1" x14ac:dyDescent="0.25">
      <c r="A191" s="467"/>
      <c r="B191" s="494">
        <v>0</v>
      </c>
      <c r="C191" s="155" t="str">
        <f t="shared" si="0"/>
        <v>19-24</v>
      </c>
      <c r="D191" s="156">
        <f t="shared" si="0"/>
        <v>20</v>
      </c>
      <c r="E191" s="171">
        <v>0</v>
      </c>
      <c r="F191" s="171">
        <v>5.2873867577991591</v>
      </c>
      <c r="G191" s="159"/>
      <c r="H191" s="160"/>
      <c r="J191" s="60"/>
      <c r="K191" s="37"/>
      <c r="L191" s="37"/>
    </row>
    <row r="192" spans="1:12" s="36" customFormat="1" ht="16.5" customHeight="1" x14ac:dyDescent="0.25">
      <c r="A192" s="467"/>
      <c r="B192" s="494">
        <v>0</v>
      </c>
      <c r="C192" s="155" t="str">
        <f t="shared" si="0"/>
        <v>25-30</v>
      </c>
      <c r="D192" s="156">
        <f t="shared" si="0"/>
        <v>20</v>
      </c>
      <c r="E192" s="171">
        <v>0</v>
      </c>
      <c r="F192" s="171">
        <v>6.7090386560333659</v>
      </c>
      <c r="G192" s="159"/>
      <c r="H192" s="160"/>
      <c r="J192" s="60"/>
      <c r="K192" s="37"/>
      <c r="L192" s="37"/>
    </row>
    <row r="193" spans="1:12" s="36" customFormat="1" ht="16.5" customHeight="1" x14ac:dyDescent="0.25">
      <c r="A193" s="467"/>
      <c r="B193" s="494">
        <v>0</v>
      </c>
      <c r="C193" s="161" t="str">
        <f t="shared" si="0"/>
        <v>31-36</v>
      </c>
      <c r="D193" s="156">
        <f t="shared" si="0"/>
        <v>20</v>
      </c>
      <c r="E193" s="171">
        <v>0</v>
      </c>
      <c r="F193" s="171">
        <v>7.6690813651166581</v>
      </c>
      <c r="G193" s="159"/>
      <c r="H193" s="160"/>
      <c r="J193" s="60"/>
      <c r="K193" s="37"/>
      <c r="L193" s="37"/>
    </row>
    <row r="194" spans="1:12" s="36" customFormat="1" ht="16.5" customHeight="1" x14ac:dyDescent="0.25">
      <c r="A194" s="467"/>
      <c r="B194" s="494">
        <v>0</v>
      </c>
      <c r="C194" s="172" t="str">
        <f t="shared" si="0"/>
        <v>37-48</v>
      </c>
      <c r="D194" s="162">
        <f t="shared" si="0"/>
        <v>20</v>
      </c>
      <c r="E194" s="157">
        <v>0</v>
      </c>
      <c r="F194" s="157">
        <v>8.9109333783432909</v>
      </c>
      <c r="G194" s="159"/>
      <c r="H194" s="160"/>
      <c r="J194" s="60"/>
      <c r="K194" s="37"/>
      <c r="L194" s="37"/>
    </row>
    <row r="195" spans="1:12" s="36" customFormat="1" ht="16.5" customHeight="1" thickBot="1" x14ac:dyDescent="0.3">
      <c r="A195" s="468"/>
      <c r="B195" s="495">
        <v>0</v>
      </c>
      <c r="C195" s="173" t="str">
        <f t="shared" si="0"/>
        <v>49-60</v>
      </c>
      <c r="D195" s="164">
        <f t="shared" si="0"/>
        <v>20</v>
      </c>
      <c r="E195" s="165">
        <v>0</v>
      </c>
      <c r="F195" s="165">
        <v>10.621395871470991</v>
      </c>
      <c r="G195" s="174"/>
      <c r="H195" s="175"/>
      <c r="J195" s="60"/>
      <c r="K195" s="37"/>
      <c r="L195" s="37"/>
    </row>
    <row r="196" spans="1:12" s="36" customFormat="1" ht="16.5" customHeight="1" x14ac:dyDescent="0.25">
      <c r="A196" s="466" t="str">
        <f>+A173</f>
        <v>Financiamiento tasa subsidiada desde 35% enganche SIN seguro.</v>
      </c>
      <c r="B196" s="493" t="s">
        <v>19</v>
      </c>
      <c r="C196" s="149" t="str">
        <f t="shared" si="0"/>
        <v>01-06</v>
      </c>
      <c r="D196" s="150">
        <f t="shared" si="0"/>
        <v>35</v>
      </c>
      <c r="E196" s="151">
        <v>0</v>
      </c>
      <c r="F196" s="151">
        <v>0</v>
      </c>
      <c r="G196" s="151">
        <v>4.7</v>
      </c>
      <c r="H196" s="151">
        <v>5.29</v>
      </c>
      <c r="J196" s="37"/>
      <c r="K196" s="37"/>
      <c r="L196" s="37"/>
    </row>
    <row r="197" spans="1:12" s="36" customFormat="1" ht="16.5" customHeight="1" x14ac:dyDescent="0.25">
      <c r="A197" s="467"/>
      <c r="B197" s="494">
        <v>0</v>
      </c>
      <c r="C197" s="155" t="str">
        <f t="shared" si="0"/>
        <v>07-12</v>
      </c>
      <c r="D197" s="156">
        <f t="shared" si="0"/>
        <v>35</v>
      </c>
      <c r="E197" s="171">
        <v>0</v>
      </c>
      <c r="F197" s="171">
        <v>0</v>
      </c>
      <c r="G197" s="171">
        <v>4.5999999999999996</v>
      </c>
      <c r="H197" s="171">
        <v>5.31</v>
      </c>
      <c r="J197" s="37"/>
      <c r="K197" s="37"/>
      <c r="L197" s="37"/>
    </row>
    <row r="198" spans="1:12" s="36" customFormat="1" ht="16.5" customHeight="1" x14ac:dyDescent="0.25">
      <c r="A198" s="467"/>
      <c r="B198" s="494">
        <v>0</v>
      </c>
      <c r="C198" s="155" t="str">
        <f t="shared" si="0"/>
        <v>13-18</v>
      </c>
      <c r="D198" s="156">
        <f t="shared" si="0"/>
        <v>35</v>
      </c>
      <c r="E198" s="171">
        <v>0</v>
      </c>
      <c r="F198" s="171">
        <v>0</v>
      </c>
      <c r="G198" s="171">
        <v>4.05</v>
      </c>
      <c r="H198" s="171">
        <v>5.31</v>
      </c>
      <c r="J198" s="37"/>
      <c r="K198" s="37"/>
      <c r="L198" s="37"/>
    </row>
    <row r="199" spans="1:12" s="36" customFormat="1" ht="16.5" customHeight="1" x14ac:dyDescent="0.25">
      <c r="A199" s="467"/>
      <c r="B199" s="494">
        <v>0</v>
      </c>
      <c r="C199" s="155" t="str">
        <f t="shared" si="0"/>
        <v>19-24</v>
      </c>
      <c r="D199" s="156">
        <f t="shared" si="0"/>
        <v>35</v>
      </c>
      <c r="E199" s="171">
        <v>0</v>
      </c>
      <c r="F199" s="171">
        <v>2.8686133629493256</v>
      </c>
      <c r="G199" s="171">
        <v>7.17</v>
      </c>
      <c r="H199" s="171">
        <v>7.37</v>
      </c>
      <c r="J199" s="37"/>
      <c r="K199" s="37"/>
      <c r="L199" s="37"/>
    </row>
    <row r="200" spans="1:12" s="36" customFormat="1" ht="16.5" customHeight="1" x14ac:dyDescent="0.25">
      <c r="A200" s="467"/>
      <c r="B200" s="494">
        <v>0</v>
      </c>
      <c r="C200" s="155" t="str">
        <f t="shared" si="0"/>
        <v>25-30</v>
      </c>
      <c r="D200" s="156">
        <f t="shared" si="0"/>
        <v>35</v>
      </c>
      <c r="E200" s="171">
        <v>0</v>
      </c>
      <c r="F200" s="171">
        <v>4.6275497396804939</v>
      </c>
      <c r="G200" s="171">
        <v>9.08</v>
      </c>
      <c r="H200" s="171">
        <v>8.6300000000000008</v>
      </c>
      <c r="J200" s="37"/>
      <c r="K200" s="37"/>
      <c r="L200" s="37"/>
    </row>
    <row r="201" spans="1:12" s="36" customFormat="1" ht="16.5" customHeight="1" x14ac:dyDescent="0.25">
      <c r="A201" s="467"/>
      <c r="B201" s="494">
        <v>0</v>
      </c>
      <c r="C201" s="161" t="str">
        <f t="shared" si="0"/>
        <v>31-36</v>
      </c>
      <c r="D201" s="156">
        <f t="shared" si="0"/>
        <v>35</v>
      </c>
      <c r="E201" s="171">
        <v>0</v>
      </c>
      <c r="F201" s="171">
        <v>5.8157025534267586</v>
      </c>
      <c r="G201" s="171">
        <v>10.38</v>
      </c>
      <c r="H201" s="171">
        <v>9.48</v>
      </c>
      <c r="J201" s="37"/>
      <c r="K201" s="37"/>
      <c r="L201" s="37"/>
    </row>
    <row r="202" spans="1:12" s="36" customFormat="1" ht="16.5" customHeight="1" x14ac:dyDescent="0.25">
      <c r="A202" s="467"/>
      <c r="B202" s="494">
        <v>0</v>
      </c>
      <c r="C202" s="172" t="str">
        <f t="shared" si="0"/>
        <v>37-48</v>
      </c>
      <c r="D202" s="162">
        <f t="shared" si="0"/>
        <v>35</v>
      </c>
      <c r="E202" s="157">
        <v>0</v>
      </c>
      <c r="F202" s="157">
        <v>7.4133969191311273</v>
      </c>
      <c r="G202" s="157">
        <v>12.24</v>
      </c>
      <c r="H202" s="157">
        <v>10.6125515851183</v>
      </c>
      <c r="J202" s="37"/>
      <c r="K202" s="37"/>
      <c r="L202" s="37"/>
    </row>
    <row r="203" spans="1:12" s="36" customFormat="1" ht="16.5" customHeight="1" thickBot="1" x14ac:dyDescent="0.3">
      <c r="A203" s="468"/>
      <c r="B203" s="495">
        <v>0</v>
      </c>
      <c r="C203" s="173" t="str">
        <f t="shared" si="0"/>
        <v>49-60</v>
      </c>
      <c r="D203" s="164">
        <f t="shared" si="0"/>
        <v>35</v>
      </c>
      <c r="E203" s="165">
        <v>0</v>
      </c>
      <c r="F203" s="165">
        <v>8.8306068685402082</v>
      </c>
      <c r="G203" s="165">
        <v>13.22</v>
      </c>
      <c r="H203" s="165">
        <v>12.271349066639232</v>
      </c>
      <c r="J203" s="37"/>
      <c r="K203" s="37"/>
      <c r="L203" s="37"/>
    </row>
    <row r="204" spans="1:12" s="3" customFormat="1" ht="16.5" customHeight="1" x14ac:dyDescent="0.25">
      <c r="A204" s="13"/>
      <c r="B204" s="13"/>
      <c r="C204" s="14"/>
      <c r="D204" s="15"/>
      <c r="E204" s="15"/>
      <c r="F204" s="17"/>
      <c r="G204" s="16"/>
      <c r="H204" s="16"/>
      <c r="J204" s="4"/>
      <c r="K204" s="4"/>
      <c r="L204" s="4"/>
    </row>
    <row r="205" spans="1:12" s="3" customFormat="1" ht="16.5" customHeight="1" thickBot="1" x14ac:dyDescent="0.3">
      <c r="A205" s="176"/>
      <c r="B205" s="176"/>
      <c r="C205" s="177"/>
      <c r="D205" s="178"/>
      <c r="E205" s="179"/>
      <c r="F205" s="179"/>
      <c r="G205" s="180"/>
      <c r="H205" s="180"/>
      <c r="J205" s="4"/>
      <c r="K205" s="4"/>
      <c r="L205" s="4"/>
    </row>
    <row r="206" spans="1:12" s="3" customFormat="1" ht="21.75" thickBot="1" x14ac:dyDescent="0.2">
      <c r="A206" s="514" t="s">
        <v>41</v>
      </c>
      <c r="B206" s="515"/>
      <c r="C206" s="515"/>
      <c r="D206" s="515"/>
      <c r="E206" s="515"/>
      <c r="F206" s="515"/>
      <c r="G206" s="515"/>
      <c r="H206" s="516"/>
      <c r="J206" s="4"/>
      <c r="K206" s="4"/>
      <c r="L206" s="4"/>
    </row>
    <row r="207" spans="1:12" s="184" customFormat="1" ht="15.75" x14ac:dyDescent="0.25">
      <c r="A207" s="526" t="str">
        <f>+A183</f>
        <v>Precio especial en operaciones al contado y financiamiento Plan Personalizado SIN seguro CON Bonificación.</v>
      </c>
      <c r="B207" s="251"/>
      <c r="C207" s="529"/>
      <c r="D207" s="453"/>
      <c r="E207" s="453"/>
      <c r="F207" s="530"/>
      <c r="G207" s="265"/>
      <c r="H207" s="263"/>
      <c r="J207" s="185"/>
      <c r="K207" s="185"/>
      <c r="L207" s="185"/>
    </row>
    <row r="208" spans="1:12" s="36" customFormat="1" ht="15.75" x14ac:dyDescent="0.25">
      <c r="A208" s="527"/>
      <c r="B208" s="245" t="str">
        <f>+B184</f>
        <v>(CÓDIGO:  LTW)</v>
      </c>
      <c r="C208" s="531" t="s">
        <v>16</v>
      </c>
      <c r="D208" s="454"/>
      <c r="E208" s="454"/>
      <c r="F208" s="532"/>
      <c r="G208" s="266"/>
      <c r="H208" s="264"/>
      <c r="J208" s="37"/>
      <c r="K208" s="37"/>
      <c r="L208" s="37"/>
    </row>
    <row r="209" spans="1:12" s="36" customFormat="1" ht="15.75" x14ac:dyDescent="0.25">
      <c r="A209" s="527"/>
      <c r="B209" s="232" t="s">
        <v>264</v>
      </c>
      <c r="C209" s="533" t="s">
        <v>265</v>
      </c>
      <c r="D209" s="534"/>
      <c r="E209" s="534"/>
      <c r="F209" s="535"/>
      <c r="G209" s="266"/>
      <c r="H209" s="264"/>
      <c r="J209" s="37"/>
      <c r="K209" s="37"/>
      <c r="L209" s="37"/>
    </row>
    <row r="210" spans="1:12" s="36" customFormat="1" ht="15.75" x14ac:dyDescent="0.25">
      <c r="A210" s="527"/>
      <c r="B210" s="232"/>
      <c r="C210" s="533"/>
      <c r="D210" s="534"/>
      <c r="E210" s="534"/>
      <c r="F210" s="535"/>
      <c r="G210" s="266"/>
      <c r="H210" s="264"/>
      <c r="J210" s="37"/>
      <c r="K210" s="37"/>
      <c r="L210" s="37"/>
    </row>
    <row r="211" spans="1:12" s="36" customFormat="1" ht="15.75" x14ac:dyDescent="0.25">
      <c r="A211" s="527"/>
      <c r="B211" s="232"/>
      <c r="C211" s="533"/>
      <c r="D211" s="534"/>
      <c r="E211" s="534"/>
      <c r="F211" s="535"/>
      <c r="G211" s="266"/>
      <c r="H211" s="264"/>
      <c r="J211" s="37"/>
      <c r="K211" s="37"/>
      <c r="L211" s="37"/>
    </row>
    <row r="212" spans="1:12" s="36" customFormat="1" thickBot="1" x14ac:dyDescent="0.3">
      <c r="A212" s="528"/>
      <c r="B212" s="248"/>
      <c r="C212" s="607"/>
      <c r="D212" s="608"/>
      <c r="E212" s="608"/>
      <c r="F212" s="609"/>
      <c r="G212" s="267"/>
      <c r="H212" s="268"/>
      <c r="J212" s="37"/>
      <c r="K212" s="37"/>
      <c r="L212" s="37"/>
    </row>
    <row r="213" spans="1:12" s="3" customFormat="1" ht="16.5" customHeight="1" x14ac:dyDescent="0.25">
      <c r="A213" s="508" t="str">
        <f>+A240</f>
        <v>Financiamiento tasa subsidiada desde 20% enganche SIN seguro.</v>
      </c>
      <c r="B213" s="512" t="s">
        <v>19</v>
      </c>
      <c r="C213" s="146" t="s">
        <v>2</v>
      </c>
      <c r="D213" s="147">
        <v>20</v>
      </c>
      <c r="E213" s="113">
        <v>0</v>
      </c>
      <c r="F213" s="148">
        <v>0</v>
      </c>
      <c r="G213" s="115"/>
      <c r="H213" s="116"/>
      <c r="J213" s="4"/>
      <c r="K213" s="4"/>
      <c r="L213" s="4"/>
    </row>
    <row r="214" spans="1:12" s="3" customFormat="1" ht="16.5" customHeight="1" x14ac:dyDescent="0.25">
      <c r="A214" s="509"/>
      <c r="B214" s="512">
        <v>0</v>
      </c>
      <c r="C214" s="127" t="s">
        <v>3</v>
      </c>
      <c r="D214" s="128">
        <v>20</v>
      </c>
      <c r="E214" s="109">
        <v>0</v>
      </c>
      <c r="F214" s="129">
        <v>0</v>
      </c>
      <c r="G214" s="115"/>
      <c r="H214" s="116"/>
      <c r="J214" s="4"/>
      <c r="K214" s="4"/>
      <c r="L214" s="4"/>
    </row>
    <row r="215" spans="1:12" s="3" customFormat="1" ht="16.5" customHeight="1" x14ac:dyDescent="0.25">
      <c r="A215" s="509"/>
      <c r="B215" s="512">
        <v>0</v>
      </c>
      <c r="C215" s="127" t="s">
        <v>4</v>
      </c>
      <c r="D215" s="128">
        <v>20</v>
      </c>
      <c r="E215" s="109">
        <v>0</v>
      </c>
      <c r="F215" s="129">
        <v>2.9680224187065023</v>
      </c>
      <c r="G215" s="115"/>
      <c r="H215" s="116"/>
      <c r="J215" s="4"/>
      <c r="K215" s="4"/>
      <c r="L215" s="4"/>
    </row>
    <row r="216" spans="1:12" s="3" customFormat="1" ht="16.5" customHeight="1" x14ac:dyDescent="0.25">
      <c r="A216" s="509"/>
      <c r="B216" s="512">
        <v>0</v>
      </c>
      <c r="C216" s="127" t="s">
        <v>5</v>
      </c>
      <c r="D216" s="128">
        <v>20</v>
      </c>
      <c r="E216" s="109">
        <v>0</v>
      </c>
      <c r="F216" s="129">
        <v>5.2873867805798227</v>
      </c>
      <c r="G216" s="115"/>
      <c r="H216" s="116"/>
      <c r="J216" s="4"/>
      <c r="K216" s="4"/>
      <c r="L216" s="4"/>
    </row>
    <row r="217" spans="1:12" s="3" customFormat="1" ht="16.5" customHeight="1" x14ac:dyDescent="0.25">
      <c r="A217" s="509"/>
      <c r="B217" s="512">
        <v>0</v>
      </c>
      <c r="C217" s="127" t="s">
        <v>6</v>
      </c>
      <c r="D217" s="128">
        <v>20</v>
      </c>
      <c r="E217" s="109">
        <v>0</v>
      </c>
      <c r="F217" s="129">
        <v>6.7090386908225685</v>
      </c>
      <c r="G217" s="115"/>
      <c r="H217" s="116"/>
      <c r="J217" s="4"/>
      <c r="K217" s="4"/>
      <c r="L217" s="4"/>
    </row>
    <row r="218" spans="1:12" s="3" customFormat="1" ht="16.5" customHeight="1" x14ac:dyDescent="0.25">
      <c r="A218" s="509"/>
      <c r="B218" s="512">
        <v>0</v>
      </c>
      <c r="C218" s="134" t="s">
        <v>7</v>
      </c>
      <c r="D218" s="128">
        <v>20</v>
      </c>
      <c r="E218" s="109">
        <v>0</v>
      </c>
      <c r="F218" s="129">
        <v>7.6690814142180805</v>
      </c>
      <c r="G218" s="115"/>
      <c r="H218" s="116"/>
      <c r="J218" s="4"/>
      <c r="K218" s="4"/>
      <c r="L218" s="4"/>
    </row>
    <row r="219" spans="1:12" s="3" customFormat="1" ht="16.5" customHeight="1" x14ac:dyDescent="0.25">
      <c r="A219" s="509"/>
      <c r="B219" s="512">
        <v>0</v>
      </c>
      <c r="C219" s="127" t="s">
        <v>8</v>
      </c>
      <c r="D219" s="128">
        <v>20</v>
      </c>
      <c r="E219" s="109">
        <v>0</v>
      </c>
      <c r="F219" s="129">
        <v>8.910933378434196</v>
      </c>
      <c r="G219" s="115"/>
      <c r="H219" s="116"/>
      <c r="J219" s="4"/>
      <c r="K219" s="4"/>
      <c r="L219" s="4"/>
    </row>
    <row r="220" spans="1:12" s="3" customFormat="1" ht="16.5" customHeight="1" thickBot="1" x14ac:dyDescent="0.3">
      <c r="A220" s="510"/>
      <c r="B220" s="513">
        <v>0</v>
      </c>
      <c r="C220" s="135" t="s">
        <v>17</v>
      </c>
      <c r="D220" s="136">
        <v>20</v>
      </c>
      <c r="E220" s="109">
        <v>0</v>
      </c>
      <c r="F220" s="109">
        <v>10.621395873228696</v>
      </c>
      <c r="G220" s="117"/>
      <c r="H220" s="118"/>
      <c r="J220" s="4"/>
      <c r="K220" s="4"/>
      <c r="L220" s="4"/>
    </row>
    <row r="221" spans="1:12" s="3" customFormat="1" ht="16.5" customHeight="1" x14ac:dyDescent="0.25">
      <c r="A221" s="508" t="str">
        <f>+A248</f>
        <v>Financiamiento tasa subsidiada desde 35% enganche SIN seguro.</v>
      </c>
      <c r="B221" s="511" t="s">
        <v>19</v>
      </c>
      <c r="C221" s="122" t="s">
        <v>2</v>
      </c>
      <c r="D221" s="123">
        <v>35</v>
      </c>
      <c r="E221" s="108">
        <v>0</v>
      </c>
      <c r="F221" s="108">
        <v>0</v>
      </c>
      <c r="G221" s="108">
        <v>4.7</v>
      </c>
      <c r="H221" s="108">
        <v>5.29</v>
      </c>
      <c r="J221" s="4"/>
      <c r="K221" s="4"/>
      <c r="L221" s="4"/>
    </row>
    <row r="222" spans="1:12" s="3" customFormat="1" ht="16.5" customHeight="1" x14ac:dyDescent="0.25">
      <c r="A222" s="509"/>
      <c r="B222" s="512">
        <v>0</v>
      </c>
      <c r="C222" s="127" t="s">
        <v>3</v>
      </c>
      <c r="D222" s="128">
        <v>35</v>
      </c>
      <c r="E222" s="109">
        <v>0</v>
      </c>
      <c r="F222" s="109">
        <v>0</v>
      </c>
      <c r="G222" s="113">
        <v>4.5999999999999996</v>
      </c>
      <c r="H222" s="113">
        <v>5.31</v>
      </c>
      <c r="J222" s="4"/>
      <c r="K222" s="4"/>
      <c r="L222" s="4"/>
    </row>
    <row r="223" spans="1:12" s="3" customFormat="1" ht="16.5" customHeight="1" x14ac:dyDescent="0.25">
      <c r="A223" s="509"/>
      <c r="B223" s="512">
        <v>0</v>
      </c>
      <c r="C223" s="127" t="s">
        <v>4</v>
      </c>
      <c r="D223" s="128">
        <v>35</v>
      </c>
      <c r="E223" s="109">
        <v>0</v>
      </c>
      <c r="F223" s="109">
        <v>0</v>
      </c>
      <c r="G223" s="113">
        <v>4.05</v>
      </c>
      <c r="H223" s="113">
        <v>5.31</v>
      </c>
      <c r="J223" s="4"/>
      <c r="K223" s="4"/>
      <c r="L223" s="4"/>
    </row>
    <row r="224" spans="1:12" s="3" customFormat="1" ht="16.5" customHeight="1" x14ac:dyDescent="0.25">
      <c r="A224" s="509"/>
      <c r="B224" s="512">
        <v>0</v>
      </c>
      <c r="C224" s="127" t="s">
        <v>5</v>
      </c>
      <c r="D224" s="128">
        <v>35</v>
      </c>
      <c r="E224" s="109">
        <v>0</v>
      </c>
      <c r="F224" s="109">
        <v>2.8686129035473331</v>
      </c>
      <c r="G224" s="113">
        <v>7.17</v>
      </c>
      <c r="H224" s="113">
        <v>7.37</v>
      </c>
      <c r="J224" s="4"/>
      <c r="K224" s="4"/>
      <c r="L224" s="4"/>
    </row>
    <row r="225" spans="1:12" s="3" customFormat="1" ht="16.5" customHeight="1" x14ac:dyDescent="0.25">
      <c r="A225" s="509"/>
      <c r="B225" s="512">
        <v>0</v>
      </c>
      <c r="C225" s="127" t="s">
        <v>6</v>
      </c>
      <c r="D225" s="128">
        <v>35</v>
      </c>
      <c r="E225" s="109">
        <v>0</v>
      </c>
      <c r="F225" s="109">
        <v>4.6275497399630927</v>
      </c>
      <c r="G225" s="113">
        <v>9.08</v>
      </c>
      <c r="H225" s="113">
        <v>8.6300000000000008</v>
      </c>
      <c r="J225" s="4"/>
      <c r="K225" s="4"/>
      <c r="L225" s="4"/>
    </row>
    <row r="226" spans="1:12" s="3" customFormat="1" ht="16.5" customHeight="1" x14ac:dyDescent="0.25">
      <c r="A226" s="509"/>
      <c r="B226" s="512">
        <v>0</v>
      </c>
      <c r="C226" s="134" t="s">
        <v>7</v>
      </c>
      <c r="D226" s="128">
        <v>35</v>
      </c>
      <c r="E226" s="109">
        <v>0</v>
      </c>
      <c r="F226" s="109">
        <v>5.8157025541333907</v>
      </c>
      <c r="G226" s="113">
        <v>10.38</v>
      </c>
      <c r="H226" s="113">
        <v>9.48</v>
      </c>
      <c r="J226" s="4"/>
      <c r="K226" s="4"/>
      <c r="L226" s="4"/>
    </row>
    <row r="227" spans="1:12" s="3" customFormat="1" ht="16.5" customHeight="1" x14ac:dyDescent="0.25">
      <c r="A227" s="509"/>
      <c r="B227" s="512">
        <v>0</v>
      </c>
      <c r="C227" s="127" t="s">
        <v>8</v>
      </c>
      <c r="D227" s="128">
        <v>35</v>
      </c>
      <c r="E227" s="109">
        <v>0</v>
      </c>
      <c r="F227" s="109">
        <v>7.4133970277305705</v>
      </c>
      <c r="G227" s="109">
        <v>12.24</v>
      </c>
      <c r="H227" s="109">
        <v>10.6125515851183</v>
      </c>
      <c r="J227" s="4"/>
      <c r="K227" s="4"/>
      <c r="L227" s="4"/>
    </row>
    <row r="228" spans="1:12" s="3" customFormat="1" ht="16.5" customHeight="1" thickBot="1" x14ac:dyDescent="0.3">
      <c r="A228" s="510"/>
      <c r="B228" s="513">
        <v>0</v>
      </c>
      <c r="C228" s="135" t="s">
        <v>17</v>
      </c>
      <c r="D228" s="136">
        <v>35</v>
      </c>
      <c r="E228" s="120">
        <v>0</v>
      </c>
      <c r="F228" s="120">
        <v>8.8306068689855604</v>
      </c>
      <c r="G228" s="120">
        <v>13.22</v>
      </c>
      <c r="H228" s="120">
        <v>12.271349066639232</v>
      </c>
      <c r="J228" s="4"/>
      <c r="K228" s="4"/>
      <c r="L228" s="4"/>
    </row>
    <row r="229" spans="1:12" s="3" customFormat="1" ht="16.5" customHeight="1" thickBot="1" x14ac:dyDescent="0.3">
      <c r="A229" s="13"/>
      <c r="B229" s="13"/>
      <c r="C229" s="14"/>
      <c r="D229" s="15"/>
      <c r="E229" s="15"/>
      <c r="F229" s="17"/>
      <c r="G229" s="16"/>
      <c r="H229" s="16"/>
      <c r="J229" s="4"/>
      <c r="K229" s="4"/>
      <c r="L229" s="4"/>
    </row>
    <row r="230" spans="1:12" s="3" customFormat="1" ht="16.5" customHeight="1" thickBot="1" x14ac:dyDescent="0.2">
      <c r="A230" s="514" t="s">
        <v>40</v>
      </c>
      <c r="B230" s="515"/>
      <c r="C230" s="515"/>
      <c r="D230" s="515"/>
      <c r="E230" s="515"/>
      <c r="F230" s="515"/>
      <c r="G230" s="515"/>
      <c r="H230" s="516"/>
      <c r="J230" s="4"/>
      <c r="K230" s="4"/>
      <c r="L230" s="4"/>
    </row>
    <row r="231" spans="1:12" s="36" customFormat="1" ht="16.5" customHeight="1" x14ac:dyDescent="0.25">
      <c r="A231" s="523" t="str">
        <f>+A117</f>
        <v>Precio especial en operaciones al contado y financiamiento Plan Personalizado SIN seguro CON Bonificación.</v>
      </c>
      <c r="B231" s="228"/>
      <c r="C231" s="517"/>
      <c r="D231" s="518"/>
      <c r="E231" s="518"/>
      <c r="F231" s="519"/>
      <c r="G231" s="310"/>
      <c r="H231" s="121"/>
      <c r="J231" s="37"/>
      <c r="K231" s="37"/>
      <c r="L231" s="37"/>
    </row>
    <row r="232" spans="1:12" s="36" customFormat="1" ht="16.5" customHeight="1" x14ac:dyDescent="0.25">
      <c r="A232" s="524"/>
      <c r="B232" s="229" t="str">
        <f>+B118</f>
        <v>(CÓDIGO:  LTW)</v>
      </c>
      <c r="C232" s="542" t="s">
        <v>16</v>
      </c>
      <c r="D232" s="543"/>
      <c r="E232" s="543"/>
      <c r="F232" s="544"/>
      <c r="G232" s="311"/>
      <c r="H232" s="67"/>
      <c r="J232" s="37"/>
      <c r="K232" s="37"/>
      <c r="L232" s="37"/>
    </row>
    <row r="233" spans="1:12" s="36" customFormat="1" ht="16.5" customHeight="1" x14ac:dyDescent="0.25">
      <c r="A233" s="524"/>
      <c r="B233" s="65" t="s">
        <v>266</v>
      </c>
      <c r="C233" s="520" t="s">
        <v>267</v>
      </c>
      <c r="D233" s="521"/>
      <c r="E233" s="521"/>
      <c r="F233" s="522"/>
      <c r="G233" s="311"/>
      <c r="H233" s="67"/>
      <c r="J233" s="37"/>
      <c r="K233" s="37"/>
      <c r="L233" s="37"/>
    </row>
    <row r="234" spans="1:12" s="36" customFormat="1" ht="16.5" customHeight="1" x14ac:dyDescent="0.25">
      <c r="A234" s="524"/>
      <c r="B234" s="65" t="s">
        <v>268</v>
      </c>
      <c r="C234" s="520" t="s">
        <v>269</v>
      </c>
      <c r="D234" s="521"/>
      <c r="E234" s="521"/>
      <c r="F234" s="522"/>
      <c r="G234" s="311"/>
      <c r="H234" s="67"/>
      <c r="J234" s="37"/>
      <c r="K234" s="37"/>
      <c r="L234" s="37"/>
    </row>
    <row r="235" spans="1:12" s="36" customFormat="1" ht="16.5" customHeight="1" x14ac:dyDescent="0.25">
      <c r="A235" s="524"/>
      <c r="B235" s="65" t="s">
        <v>270</v>
      </c>
      <c r="C235" s="520" t="s">
        <v>271</v>
      </c>
      <c r="D235" s="521"/>
      <c r="E235" s="521"/>
      <c r="F235" s="522"/>
      <c r="G235" s="311"/>
      <c r="H235" s="67"/>
      <c r="J235" s="37"/>
      <c r="K235" s="37"/>
      <c r="L235" s="37"/>
    </row>
    <row r="236" spans="1:12" s="36" customFormat="1" ht="16.5" customHeight="1" x14ac:dyDescent="0.25">
      <c r="A236" s="524"/>
      <c r="B236" s="65" t="s">
        <v>272</v>
      </c>
      <c r="C236" s="520" t="s">
        <v>273</v>
      </c>
      <c r="D236" s="521"/>
      <c r="E236" s="521"/>
      <c r="F236" s="522"/>
      <c r="G236" s="311"/>
      <c r="H236" s="67"/>
      <c r="J236" s="37"/>
      <c r="K236" s="37"/>
      <c r="L236" s="37"/>
    </row>
    <row r="237" spans="1:12" s="36" customFormat="1" ht="16.5" customHeight="1" x14ac:dyDescent="0.25">
      <c r="A237" s="524"/>
      <c r="B237" s="65" t="s">
        <v>274</v>
      </c>
      <c r="C237" s="520" t="s">
        <v>275</v>
      </c>
      <c r="D237" s="521"/>
      <c r="E237" s="521"/>
      <c r="F237" s="522"/>
      <c r="G237" s="311"/>
      <c r="H237" s="67"/>
      <c r="J237" s="37"/>
      <c r="K237" s="37"/>
      <c r="L237" s="37"/>
    </row>
    <row r="238" spans="1:12" s="36" customFormat="1" ht="16.5" customHeight="1" x14ac:dyDescent="0.25">
      <c r="A238" s="524"/>
      <c r="B238" s="65" t="s">
        <v>276</v>
      </c>
      <c r="C238" s="520" t="s">
        <v>277</v>
      </c>
      <c r="D238" s="521"/>
      <c r="E238" s="521"/>
      <c r="F238" s="522"/>
      <c r="G238" s="311"/>
      <c r="H238" s="67"/>
      <c r="J238" s="37"/>
      <c r="K238" s="37"/>
      <c r="L238" s="37"/>
    </row>
    <row r="239" spans="1:12" s="36" customFormat="1" ht="16.5" customHeight="1" thickBot="1" x14ac:dyDescent="0.3">
      <c r="A239" s="525"/>
      <c r="B239" s="66"/>
      <c r="C239" s="602"/>
      <c r="D239" s="603"/>
      <c r="E239" s="603"/>
      <c r="F239" s="604"/>
      <c r="G239" s="312"/>
      <c r="H239" s="313"/>
      <c r="J239" s="37"/>
      <c r="K239" s="37"/>
      <c r="L239" s="37"/>
    </row>
    <row r="240" spans="1:12" s="36" customFormat="1" ht="16.5" customHeight="1" x14ac:dyDescent="0.25">
      <c r="A240" s="508" t="str">
        <f>+A99</f>
        <v>Financiamiento tasa subsidiada desde 20% enganche SIN seguro.</v>
      </c>
      <c r="B240" s="512" t="s">
        <v>19</v>
      </c>
      <c r="C240" s="122" t="s">
        <v>2</v>
      </c>
      <c r="D240" s="147">
        <v>20</v>
      </c>
      <c r="E240" s="113">
        <v>0</v>
      </c>
      <c r="F240" s="148">
        <v>0</v>
      </c>
      <c r="G240" s="281"/>
      <c r="H240" s="282"/>
      <c r="J240" s="37"/>
      <c r="K240" s="37"/>
      <c r="L240" s="37"/>
    </row>
    <row r="241" spans="1:12" s="36" customFormat="1" ht="16.5" customHeight="1" x14ac:dyDescent="0.25">
      <c r="A241" s="509"/>
      <c r="B241" s="512">
        <v>0</v>
      </c>
      <c r="C241" s="127" t="s">
        <v>3</v>
      </c>
      <c r="D241" s="128">
        <v>20</v>
      </c>
      <c r="E241" s="109">
        <v>0</v>
      </c>
      <c r="F241" s="129">
        <v>0</v>
      </c>
      <c r="G241" s="115"/>
      <c r="H241" s="116"/>
      <c r="J241" s="37"/>
      <c r="K241" s="37"/>
      <c r="L241" s="37"/>
    </row>
    <row r="242" spans="1:12" s="36" customFormat="1" ht="16.5" customHeight="1" x14ac:dyDescent="0.25">
      <c r="A242" s="509"/>
      <c r="B242" s="512">
        <v>0</v>
      </c>
      <c r="C242" s="127" t="s">
        <v>4</v>
      </c>
      <c r="D242" s="128">
        <v>20</v>
      </c>
      <c r="E242" s="109">
        <v>0</v>
      </c>
      <c r="F242" s="129">
        <v>0</v>
      </c>
      <c r="G242" s="115"/>
      <c r="H242" s="116"/>
      <c r="J242" s="37"/>
      <c r="K242" s="37"/>
      <c r="L242" s="37"/>
    </row>
    <row r="243" spans="1:12" s="36" customFormat="1" ht="16.5" customHeight="1" x14ac:dyDescent="0.25">
      <c r="A243" s="509"/>
      <c r="B243" s="512">
        <v>0</v>
      </c>
      <c r="C243" s="127" t="s">
        <v>5</v>
      </c>
      <c r="D243" s="128">
        <v>20</v>
      </c>
      <c r="E243" s="109">
        <v>0</v>
      </c>
      <c r="F243" s="129">
        <v>0</v>
      </c>
      <c r="G243" s="115"/>
      <c r="H243" s="116"/>
      <c r="J243" s="37"/>
      <c r="K243" s="37"/>
      <c r="L243" s="37"/>
    </row>
    <row r="244" spans="1:12" s="36" customFormat="1" ht="16.5" customHeight="1" x14ac:dyDescent="0.25">
      <c r="A244" s="509"/>
      <c r="B244" s="512">
        <v>0</v>
      </c>
      <c r="C244" s="127" t="s">
        <v>6</v>
      </c>
      <c r="D244" s="128">
        <v>20</v>
      </c>
      <c r="E244" s="109">
        <v>0</v>
      </c>
      <c r="F244" s="129">
        <v>0</v>
      </c>
      <c r="G244" s="115"/>
      <c r="H244" s="116"/>
      <c r="J244" s="37"/>
      <c r="K244" s="37"/>
      <c r="L244" s="37"/>
    </row>
    <row r="245" spans="1:12" s="36" customFormat="1" ht="16.5" customHeight="1" x14ac:dyDescent="0.25">
      <c r="A245" s="509"/>
      <c r="B245" s="512">
        <v>0</v>
      </c>
      <c r="C245" s="134" t="s">
        <v>7</v>
      </c>
      <c r="D245" s="128">
        <v>20</v>
      </c>
      <c r="E245" s="109">
        <v>0</v>
      </c>
      <c r="F245" s="129">
        <v>1.9839626905303771</v>
      </c>
      <c r="G245" s="115"/>
      <c r="H245" s="116"/>
      <c r="J245" s="37"/>
      <c r="K245" s="37"/>
      <c r="L245" s="37"/>
    </row>
    <row r="246" spans="1:12" s="36" customFormat="1" ht="16.5" customHeight="1" x14ac:dyDescent="0.25">
      <c r="A246" s="509"/>
      <c r="B246" s="512">
        <v>0</v>
      </c>
      <c r="C246" s="127" t="s">
        <v>8</v>
      </c>
      <c r="D246" s="128">
        <v>20</v>
      </c>
      <c r="E246" s="109">
        <v>0</v>
      </c>
      <c r="F246" s="129">
        <v>4.5202825633699204</v>
      </c>
      <c r="G246" s="115"/>
      <c r="H246" s="116"/>
      <c r="J246" s="37"/>
      <c r="K246" s="37"/>
      <c r="L246" s="37"/>
    </row>
    <row r="247" spans="1:12" s="36" customFormat="1" ht="16.5" customHeight="1" thickBot="1" x14ac:dyDescent="0.3">
      <c r="A247" s="510"/>
      <c r="B247" s="513">
        <v>0</v>
      </c>
      <c r="C247" s="283" t="s">
        <v>17</v>
      </c>
      <c r="D247" s="128">
        <v>20</v>
      </c>
      <c r="E247" s="109">
        <v>0</v>
      </c>
      <c r="F247" s="284">
        <v>6.9819537371896816</v>
      </c>
      <c r="G247" s="117"/>
      <c r="H247" s="118"/>
      <c r="J247" s="37"/>
      <c r="K247" s="37"/>
      <c r="L247" s="37"/>
    </row>
    <row r="248" spans="1:12" s="63" customFormat="1" ht="16.5" customHeight="1" x14ac:dyDescent="0.25">
      <c r="A248" s="508" t="str">
        <f>+A107</f>
        <v>Financiamiento tasa subsidiada desde 35% enganche SIN seguro.</v>
      </c>
      <c r="B248" s="511" t="s">
        <v>19</v>
      </c>
      <c r="C248" s="148" t="s">
        <v>2</v>
      </c>
      <c r="D248" s="111">
        <v>35</v>
      </c>
      <c r="E248" s="285">
        <v>0</v>
      </c>
      <c r="F248" s="148">
        <v>0</v>
      </c>
      <c r="G248" s="285">
        <v>4.7</v>
      </c>
      <c r="H248" s="285">
        <v>5.29</v>
      </c>
      <c r="I248" s="36"/>
      <c r="J248" s="64"/>
      <c r="K248" s="64"/>
      <c r="L248" s="64"/>
    </row>
    <row r="249" spans="1:12" s="63" customFormat="1" ht="16.5" customHeight="1" x14ac:dyDescent="0.25">
      <c r="A249" s="509"/>
      <c r="B249" s="512">
        <v>0</v>
      </c>
      <c r="C249" s="129" t="s">
        <v>3</v>
      </c>
      <c r="D249" s="114">
        <v>35</v>
      </c>
      <c r="E249" s="286">
        <v>0</v>
      </c>
      <c r="F249" s="129">
        <v>0</v>
      </c>
      <c r="G249" s="286">
        <v>4.5999999999999996</v>
      </c>
      <c r="H249" s="286">
        <v>5.31</v>
      </c>
      <c r="I249" s="36"/>
      <c r="J249" s="64"/>
      <c r="K249" s="64"/>
      <c r="L249" s="64"/>
    </row>
    <row r="250" spans="1:12" s="63" customFormat="1" ht="16.5" customHeight="1" x14ac:dyDescent="0.25">
      <c r="A250" s="509"/>
      <c r="B250" s="512">
        <v>0</v>
      </c>
      <c r="C250" s="129" t="s">
        <v>4</v>
      </c>
      <c r="D250" s="114">
        <v>35</v>
      </c>
      <c r="E250" s="286">
        <v>0</v>
      </c>
      <c r="F250" s="129">
        <v>0</v>
      </c>
      <c r="G250" s="286">
        <v>4.05</v>
      </c>
      <c r="H250" s="286">
        <v>5.31</v>
      </c>
      <c r="I250" s="36"/>
      <c r="J250" s="64"/>
      <c r="K250" s="64"/>
      <c r="L250" s="64"/>
    </row>
    <row r="251" spans="1:12" s="63" customFormat="1" ht="16.5" customHeight="1" x14ac:dyDescent="0.25">
      <c r="A251" s="509"/>
      <c r="B251" s="512">
        <v>0</v>
      </c>
      <c r="C251" s="129" t="s">
        <v>5</v>
      </c>
      <c r="D251" s="114">
        <v>35</v>
      </c>
      <c r="E251" s="286">
        <v>0</v>
      </c>
      <c r="F251" s="129">
        <v>0</v>
      </c>
      <c r="G251" s="286">
        <v>3.9912000683067514</v>
      </c>
      <c r="H251" s="286">
        <v>5.32</v>
      </c>
      <c r="I251" s="36"/>
      <c r="J251" s="64"/>
      <c r="K251" s="64"/>
      <c r="L251" s="64"/>
    </row>
    <row r="252" spans="1:12" s="63" customFormat="1" ht="16.5" customHeight="1" x14ac:dyDescent="0.25">
      <c r="A252" s="509"/>
      <c r="B252" s="512">
        <v>0</v>
      </c>
      <c r="C252" s="129" t="s">
        <v>6</v>
      </c>
      <c r="D252" s="114">
        <v>35</v>
      </c>
      <c r="E252" s="286">
        <v>0</v>
      </c>
      <c r="F252" s="129">
        <v>0</v>
      </c>
      <c r="G252" s="286">
        <v>3.91</v>
      </c>
      <c r="H252" s="286">
        <v>5.33</v>
      </c>
      <c r="I252" s="36"/>
      <c r="J252" s="64"/>
      <c r="K252" s="64"/>
      <c r="L252" s="64"/>
    </row>
    <row r="253" spans="1:12" s="63" customFormat="1" ht="16.5" customHeight="1" x14ac:dyDescent="0.25">
      <c r="A253" s="509"/>
      <c r="B253" s="512">
        <v>0</v>
      </c>
      <c r="C253" s="129" t="s">
        <v>7</v>
      </c>
      <c r="D253" s="114">
        <v>35</v>
      </c>
      <c r="E253" s="286">
        <v>0</v>
      </c>
      <c r="F253" s="129">
        <v>0</v>
      </c>
      <c r="G253" s="286">
        <v>3.84</v>
      </c>
      <c r="H253" s="286">
        <v>5.34</v>
      </c>
      <c r="I253" s="36"/>
      <c r="J253" s="64"/>
      <c r="K253" s="64"/>
      <c r="L253" s="64"/>
    </row>
    <row r="254" spans="1:12" s="63" customFormat="1" ht="16.5" customHeight="1" x14ac:dyDescent="0.25">
      <c r="A254" s="509"/>
      <c r="B254" s="512">
        <v>0</v>
      </c>
      <c r="C254" s="129" t="s">
        <v>8</v>
      </c>
      <c r="D254" s="114">
        <v>35</v>
      </c>
      <c r="E254" s="286">
        <v>0</v>
      </c>
      <c r="F254" s="129">
        <v>2.9247704571783331</v>
      </c>
      <c r="G254" s="286">
        <v>7.14</v>
      </c>
      <c r="H254" s="286">
        <v>7.41</v>
      </c>
      <c r="I254" s="36"/>
      <c r="J254" s="64"/>
      <c r="K254" s="64"/>
      <c r="L254" s="64"/>
    </row>
    <row r="255" spans="1:12" s="63" customFormat="1" ht="16.5" customHeight="1" thickBot="1" x14ac:dyDescent="0.3">
      <c r="A255" s="510"/>
      <c r="B255" s="513">
        <v>0</v>
      </c>
      <c r="C255" s="284" t="s">
        <v>17</v>
      </c>
      <c r="D255" s="119">
        <v>35</v>
      </c>
      <c r="E255" s="189">
        <v>0</v>
      </c>
      <c r="F255" s="284">
        <v>5.130456683487612</v>
      </c>
      <c r="G255" s="189">
        <v>9.0009296819393665</v>
      </c>
      <c r="H255" s="189">
        <v>9.61</v>
      </c>
      <c r="I255" s="36"/>
      <c r="J255" s="64"/>
      <c r="K255" s="64"/>
      <c r="L255" s="64"/>
    </row>
    <row r="256" spans="1:12" s="3" customFormat="1" ht="16.5" customHeight="1" thickBot="1" x14ac:dyDescent="0.3">
      <c r="A256" s="31"/>
      <c r="B256" s="31"/>
      <c r="C256" s="32"/>
      <c r="D256" s="33"/>
      <c r="E256" s="33"/>
      <c r="F256" s="34"/>
      <c r="G256" s="35"/>
      <c r="H256" s="35"/>
      <c r="J256" s="4"/>
      <c r="K256" s="4"/>
      <c r="L256" s="4"/>
    </row>
    <row r="257" spans="1:12" s="3" customFormat="1" ht="16.5" customHeight="1" thickBot="1" x14ac:dyDescent="0.2">
      <c r="A257" s="514" t="s">
        <v>67</v>
      </c>
      <c r="B257" s="515"/>
      <c r="C257" s="515"/>
      <c r="D257" s="515"/>
      <c r="E257" s="515"/>
      <c r="F257" s="515"/>
      <c r="G257" s="515"/>
      <c r="H257" s="516"/>
      <c r="J257" s="4"/>
      <c r="K257" s="4"/>
      <c r="L257" s="4"/>
    </row>
    <row r="258" spans="1:12" s="36" customFormat="1" ht="16.5" customHeight="1" x14ac:dyDescent="0.25">
      <c r="A258" s="508" t="s">
        <v>66</v>
      </c>
      <c r="B258" s="238"/>
      <c r="C258" s="529"/>
      <c r="D258" s="453"/>
      <c r="E258" s="453"/>
      <c r="F258" s="530"/>
      <c r="G258" s="265"/>
      <c r="H258" s="263"/>
      <c r="J258" s="37"/>
      <c r="K258" s="37"/>
      <c r="L258" s="37"/>
    </row>
    <row r="259" spans="1:12" s="36" customFormat="1" ht="16.5" customHeight="1" x14ac:dyDescent="0.25">
      <c r="A259" s="509"/>
      <c r="B259" s="238" t="str">
        <f>+B232</f>
        <v>(CÓDIGO:  LTW)</v>
      </c>
      <c r="C259" s="531" t="s">
        <v>16</v>
      </c>
      <c r="D259" s="454"/>
      <c r="E259" s="454"/>
      <c r="F259" s="532"/>
      <c r="G259" s="266"/>
      <c r="H259" s="264"/>
      <c r="J259" s="37"/>
      <c r="K259" s="37"/>
      <c r="L259" s="37"/>
    </row>
    <row r="260" spans="1:12" s="36" customFormat="1" ht="16.5" customHeight="1" x14ac:dyDescent="0.25">
      <c r="A260" s="509"/>
      <c r="B260" s="232" t="s">
        <v>278</v>
      </c>
      <c r="C260" s="533" t="s">
        <v>279</v>
      </c>
      <c r="D260" s="534"/>
      <c r="E260" s="534"/>
      <c r="F260" s="535"/>
      <c r="G260" s="266"/>
      <c r="H260" s="264"/>
      <c r="J260" s="37"/>
      <c r="K260" s="37"/>
      <c r="L260" s="37"/>
    </row>
    <row r="261" spans="1:12" s="36" customFormat="1" ht="16.5" customHeight="1" x14ac:dyDescent="0.25">
      <c r="A261" s="509"/>
      <c r="B261" s="232" t="s">
        <v>280</v>
      </c>
      <c r="C261" s="533" t="s">
        <v>281</v>
      </c>
      <c r="D261" s="534"/>
      <c r="E261" s="534"/>
      <c r="F261" s="535"/>
      <c r="G261" s="266"/>
      <c r="H261" s="264"/>
      <c r="J261" s="37"/>
      <c r="K261" s="37"/>
      <c r="L261" s="37"/>
    </row>
    <row r="262" spans="1:12" s="36" customFormat="1" ht="16.5" customHeight="1" thickBot="1" x14ac:dyDescent="0.3">
      <c r="A262" s="510"/>
      <c r="B262" s="248"/>
      <c r="C262" s="607"/>
      <c r="D262" s="608"/>
      <c r="E262" s="608"/>
      <c r="F262" s="609"/>
      <c r="G262" s="267"/>
      <c r="H262" s="268"/>
      <c r="J262" s="37"/>
      <c r="K262" s="37"/>
      <c r="L262" s="37"/>
    </row>
    <row r="263" spans="1:12" s="36" customFormat="1" ht="16.5" customHeight="1" x14ac:dyDescent="0.25">
      <c r="A263" s="508" t="s">
        <v>69</v>
      </c>
      <c r="B263" s="251"/>
      <c r="C263" s="529"/>
      <c r="D263" s="453"/>
      <c r="E263" s="453"/>
      <c r="F263" s="530"/>
      <c r="G263" s="265"/>
      <c r="H263" s="263"/>
      <c r="J263" s="37"/>
      <c r="K263" s="37"/>
      <c r="L263" s="37"/>
    </row>
    <row r="264" spans="1:12" s="36" customFormat="1" ht="16.5" customHeight="1" x14ac:dyDescent="0.25">
      <c r="A264" s="509"/>
      <c r="B264" s="269" t="s">
        <v>357</v>
      </c>
      <c r="C264" s="531" t="s">
        <v>16</v>
      </c>
      <c r="D264" s="454"/>
      <c r="E264" s="454"/>
      <c r="F264" s="532"/>
      <c r="G264" s="266"/>
      <c r="H264" s="264"/>
      <c r="J264" s="37"/>
      <c r="K264" s="37"/>
      <c r="L264" s="37"/>
    </row>
    <row r="265" spans="1:12" s="36" customFormat="1" ht="16.5" customHeight="1" x14ac:dyDescent="0.25">
      <c r="A265" s="509"/>
      <c r="B265" s="232" t="str">
        <f>"Paquete C  "&amp;DOLLAR((0),0)</f>
        <v>Paquete C  $0</v>
      </c>
      <c r="C265" s="533" t="s">
        <v>282</v>
      </c>
      <c r="D265" s="534"/>
      <c r="E265" s="534"/>
      <c r="F265" s="535"/>
      <c r="G265" s="266"/>
      <c r="H265" s="264"/>
      <c r="J265" s="37"/>
      <c r="K265" s="37"/>
      <c r="L265" s="37"/>
    </row>
    <row r="266" spans="1:12" s="36" customFormat="1" ht="16.5" customHeight="1" x14ac:dyDescent="0.25">
      <c r="A266" s="509"/>
      <c r="B266" s="232" t="str">
        <f>"Paquete B  "&amp;DOLLAR((0),0)</f>
        <v>Paquete B  $0</v>
      </c>
      <c r="C266" s="533" t="s">
        <v>283</v>
      </c>
      <c r="D266" s="534"/>
      <c r="E266" s="534"/>
      <c r="F266" s="535"/>
      <c r="G266" s="266"/>
      <c r="H266" s="264"/>
      <c r="J266" s="37"/>
      <c r="K266" s="37"/>
      <c r="L266" s="37"/>
    </row>
    <row r="267" spans="1:12" s="36" customFormat="1" ht="16.5" customHeight="1" thickBot="1" x14ac:dyDescent="0.3">
      <c r="A267" s="510"/>
      <c r="B267" s="248"/>
      <c r="C267" s="607"/>
      <c r="D267" s="608"/>
      <c r="E267" s="608"/>
      <c r="F267" s="609"/>
      <c r="G267" s="267"/>
      <c r="H267" s="268"/>
      <c r="J267" s="37"/>
      <c r="K267" s="37"/>
      <c r="L267" s="37"/>
    </row>
    <row r="268" spans="1:12" s="36" customFormat="1" ht="16.5" customHeight="1" x14ac:dyDescent="0.25">
      <c r="A268" s="508" t="str">
        <f>+A240</f>
        <v>Financiamiento tasa subsidiada desde 20% enganche SIN seguro.</v>
      </c>
      <c r="B268" s="594" t="s">
        <v>19</v>
      </c>
      <c r="C268" s="122" t="s">
        <v>2</v>
      </c>
      <c r="D268" s="123">
        <v>20</v>
      </c>
      <c r="E268" s="108">
        <v>0</v>
      </c>
      <c r="F268" s="124">
        <v>0</v>
      </c>
      <c r="G268" s="281"/>
      <c r="H268" s="282"/>
      <c r="J268" s="37"/>
      <c r="K268" s="37"/>
      <c r="L268" s="37"/>
    </row>
    <row r="269" spans="1:12" s="36" customFormat="1" ht="16.5" customHeight="1" x14ac:dyDescent="0.25">
      <c r="A269" s="509"/>
      <c r="B269" s="595">
        <v>0</v>
      </c>
      <c r="C269" s="127" t="s">
        <v>3</v>
      </c>
      <c r="D269" s="128">
        <v>20</v>
      </c>
      <c r="E269" s="109">
        <v>0</v>
      </c>
      <c r="F269" s="129">
        <v>0</v>
      </c>
      <c r="G269" s="115"/>
      <c r="H269" s="116"/>
      <c r="J269" s="37"/>
      <c r="K269" s="37"/>
      <c r="L269" s="37"/>
    </row>
    <row r="270" spans="1:12" s="36" customFormat="1" ht="16.5" customHeight="1" x14ac:dyDescent="0.25">
      <c r="A270" s="509"/>
      <c r="B270" s="595">
        <v>0</v>
      </c>
      <c r="C270" s="127" t="s">
        <v>4</v>
      </c>
      <c r="D270" s="128">
        <v>20</v>
      </c>
      <c r="E270" s="109">
        <v>0</v>
      </c>
      <c r="F270" s="129">
        <v>2.968022406235554</v>
      </c>
      <c r="G270" s="115"/>
      <c r="H270" s="116"/>
      <c r="J270" s="37"/>
      <c r="K270" s="37"/>
      <c r="L270" s="37"/>
    </row>
    <row r="271" spans="1:12" s="36" customFormat="1" ht="16.5" customHeight="1" x14ac:dyDescent="0.25">
      <c r="A271" s="509"/>
      <c r="B271" s="595">
        <v>0</v>
      </c>
      <c r="C271" s="127" t="s">
        <v>5</v>
      </c>
      <c r="D271" s="128">
        <v>20</v>
      </c>
      <c r="E271" s="109">
        <v>0</v>
      </c>
      <c r="F271" s="129">
        <v>5.2873867593914552</v>
      </c>
      <c r="G271" s="115"/>
      <c r="H271" s="116"/>
      <c r="J271" s="37"/>
      <c r="K271" s="37"/>
      <c r="L271" s="37"/>
    </row>
    <row r="272" spans="1:12" s="36" customFormat="1" ht="16.5" customHeight="1" x14ac:dyDescent="0.25">
      <c r="A272" s="509"/>
      <c r="B272" s="595">
        <v>0</v>
      </c>
      <c r="C272" s="127" t="s">
        <v>6</v>
      </c>
      <c r="D272" s="128">
        <v>20</v>
      </c>
      <c r="E272" s="109">
        <v>0</v>
      </c>
      <c r="F272" s="129">
        <v>6.7090386566892128</v>
      </c>
      <c r="G272" s="115"/>
      <c r="H272" s="116"/>
      <c r="J272" s="37"/>
      <c r="K272" s="37"/>
      <c r="L272" s="37"/>
    </row>
    <row r="273" spans="1:12" s="36" customFormat="1" ht="16.5" customHeight="1" x14ac:dyDescent="0.25">
      <c r="A273" s="509"/>
      <c r="B273" s="595">
        <v>0</v>
      </c>
      <c r="C273" s="134" t="s">
        <v>7</v>
      </c>
      <c r="D273" s="128">
        <v>20</v>
      </c>
      <c r="E273" s="109">
        <v>0</v>
      </c>
      <c r="F273" s="129">
        <v>7.6690813660880028</v>
      </c>
      <c r="G273" s="115"/>
      <c r="H273" s="116"/>
      <c r="J273" s="37"/>
      <c r="K273" s="37"/>
      <c r="L273" s="37"/>
    </row>
    <row r="274" spans="1:12" s="36" customFormat="1" ht="16.5" customHeight="1" x14ac:dyDescent="0.25">
      <c r="A274" s="509"/>
      <c r="B274" s="595">
        <v>0</v>
      </c>
      <c r="C274" s="127" t="s">
        <v>8</v>
      </c>
      <c r="D274" s="128">
        <v>20</v>
      </c>
      <c r="E274" s="109">
        <v>0</v>
      </c>
      <c r="F274" s="129">
        <v>8.910933378431519</v>
      </c>
      <c r="G274" s="115"/>
      <c r="H274" s="116"/>
      <c r="J274" s="37"/>
      <c r="K274" s="37"/>
      <c r="L274" s="37"/>
    </row>
    <row r="275" spans="1:12" s="36" customFormat="1" ht="16.5" customHeight="1" thickBot="1" x14ac:dyDescent="0.3">
      <c r="A275" s="510"/>
      <c r="B275" s="596">
        <v>0</v>
      </c>
      <c r="C275" s="135" t="s">
        <v>17</v>
      </c>
      <c r="D275" s="136">
        <v>20</v>
      </c>
      <c r="E275" s="110">
        <v>0</v>
      </c>
      <c r="F275" s="137">
        <v>10.621395874949888</v>
      </c>
      <c r="G275" s="117"/>
      <c r="H275" s="118"/>
      <c r="J275" s="37"/>
      <c r="K275" s="37"/>
      <c r="L275" s="37"/>
    </row>
    <row r="276" spans="1:12" s="61" customFormat="1" ht="16.5" customHeight="1" x14ac:dyDescent="0.25">
      <c r="A276" s="508" t="str">
        <f>+A248</f>
        <v>Financiamiento tasa subsidiada desde 35% enganche SIN seguro.</v>
      </c>
      <c r="B276" s="594" t="s">
        <v>19</v>
      </c>
      <c r="C276" s="122" t="s">
        <v>2</v>
      </c>
      <c r="D276" s="123">
        <v>35</v>
      </c>
      <c r="E276" s="108">
        <v>0</v>
      </c>
      <c r="F276" s="124">
        <v>0</v>
      </c>
      <c r="G276" s="124">
        <v>4.7</v>
      </c>
      <c r="H276" s="124">
        <v>5.29</v>
      </c>
      <c r="J276" s="62"/>
      <c r="K276" s="62"/>
      <c r="L276" s="62"/>
    </row>
    <row r="277" spans="1:12" s="61" customFormat="1" ht="16.5" customHeight="1" x14ac:dyDescent="0.25">
      <c r="A277" s="509"/>
      <c r="B277" s="595">
        <v>0</v>
      </c>
      <c r="C277" s="127" t="s">
        <v>3</v>
      </c>
      <c r="D277" s="128">
        <v>35</v>
      </c>
      <c r="E277" s="109">
        <v>0</v>
      </c>
      <c r="F277" s="129">
        <v>0</v>
      </c>
      <c r="G277" s="188">
        <v>4.5999999999999996</v>
      </c>
      <c r="H277" s="287">
        <v>5.31</v>
      </c>
      <c r="J277" s="62"/>
      <c r="K277" s="62"/>
      <c r="L277" s="62"/>
    </row>
    <row r="278" spans="1:12" s="61" customFormat="1" ht="16.5" customHeight="1" x14ac:dyDescent="0.25">
      <c r="A278" s="509"/>
      <c r="B278" s="595">
        <v>0</v>
      </c>
      <c r="C278" s="127" t="s">
        <v>4</v>
      </c>
      <c r="D278" s="128">
        <v>35</v>
      </c>
      <c r="E278" s="109">
        <v>0</v>
      </c>
      <c r="F278" s="129">
        <v>0</v>
      </c>
      <c r="G278" s="188">
        <v>4.05</v>
      </c>
      <c r="H278" s="287">
        <v>5.31</v>
      </c>
      <c r="J278" s="62"/>
      <c r="K278" s="62"/>
      <c r="L278" s="62"/>
    </row>
    <row r="279" spans="1:12" s="61" customFormat="1" ht="16.5" customHeight="1" x14ac:dyDescent="0.25">
      <c r="A279" s="509"/>
      <c r="B279" s="595">
        <v>0</v>
      </c>
      <c r="C279" s="127" t="s">
        <v>5</v>
      </c>
      <c r="D279" s="128">
        <v>35</v>
      </c>
      <c r="E279" s="109">
        <v>0</v>
      </c>
      <c r="F279" s="129">
        <v>2.8686133648148564</v>
      </c>
      <c r="G279" s="188">
        <v>7.17</v>
      </c>
      <c r="H279" s="287">
        <v>7.37</v>
      </c>
      <c r="J279" s="62"/>
      <c r="K279" s="62"/>
      <c r="L279" s="62"/>
    </row>
    <row r="280" spans="1:12" s="61" customFormat="1" ht="16.5" customHeight="1" x14ac:dyDescent="0.25">
      <c r="A280" s="509"/>
      <c r="B280" s="595">
        <v>0</v>
      </c>
      <c r="C280" s="127" t="s">
        <v>6</v>
      </c>
      <c r="D280" s="128">
        <v>35</v>
      </c>
      <c r="E280" s="109">
        <v>0</v>
      </c>
      <c r="F280" s="129">
        <v>4.6275497399067316</v>
      </c>
      <c r="G280" s="188">
        <v>9.08</v>
      </c>
      <c r="H280" s="287">
        <v>8.6300000000000008</v>
      </c>
      <c r="J280" s="62"/>
      <c r="K280" s="62"/>
      <c r="L280" s="62"/>
    </row>
    <row r="281" spans="1:12" s="61" customFormat="1" ht="16.5" customHeight="1" x14ac:dyDescent="0.25">
      <c r="A281" s="509"/>
      <c r="B281" s="595">
        <v>0</v>
      </c>
      <c r="C281" s="134" t="s">
        <v>7</v>
      </c>
      <c r="D281" s="128">
        <v>35</v>
      </c>
      <c r="E281" s="109">
        <v>0</v>
      </c>
      <c r="F281" s="129">
        <v>5.8157025564332585</v>
      </c>
      <c r="G281" s="188">
        <v>10.38</v>
      </c>
      <c r="H281" s="287">
        <v>9.48</v>
      </c>
      <c r="J281" s="62"/>
      <c r="K281" s="62"/>
      <c r="L281" s="62"/>
    </row>
    <row r="282" spans="1:12" s="61" customFormat="1" ht="16.5" customHeight="1" x14ac:dyDescent="0.25">
      <c r="A282" s="509"/>
      <c r="B282" s="595">
        <v>0</v>
      </c>
      <c r="C282" s="127" t="s">
        <v>8</v>
      </c>
      <c r="D282" s="128">
        <v>35</v>
      </c>
      <c r="E282" s="109">
        <v>0</v>
      </c>
      <c r="F282" s="129">
        <v>7.4133969214095332</v>
      </c>
      <c r="G282" s="188">
        <v>12.24</v>
      </c>
      <c r="H282" s="287">
        <v>10.6125515851183</v>
      </c>
      <c r="J282" s="62"/>
      <c r="K282" s="62"/>
      <c r="L282" s="62"/>
    </row>
    <row r="283" spans="1:12" s="61" customFormat="1" ht="16.5" customHeight="1" thickBot="1" x14ac:dyDescent="0.3">
      <c r="A283" s="510"/>
      <c r="B283" s="596">
        <v>0</v>
      </c>
      <c r="C283" s="135" t="s">
        <v>17</v>
      </c>
      <c r="D283" s="136">
        <v>35</v>
      </c>
      <c r="E283" s="110">
        <v>0</v>
      </c>
      <c r="F283" s="137">
        <v>8.8306068688259867</v>
      </c>
      <c r="G283" s="288">
        <v>13.22</v>
      </c>
      <c r="H283" s="288">
        <v>12.271349066639232</v>
      </c>
      <c r="J283" s="62"/>
      <c r="K283" s="62"/>
      <c r="L283" s="62"/>
    </row>
    <row r="284" spans="1:12" s="3" customFormat="1" ht="16.5" customHeight="1" thickBot="1" x14ac:dyDescent="0.3">
      <c r="A284" s="13"/>
      <c r="B284" s="13"/>
      <c r="C284" s="14"/>
      <c r="D284" s="15"/>
      <c r="E284" s="15"/>
      <c r="F284" s="17"/>
      <c r="G284" s="16"/>
      <c r="H284" s="16"/>
      <c r="J284" s="4"/>
      <c r="K284" s="4"/>
      <c r="L284" s="4"/>
    </row>
    <row r="285" spans="1:12" s="3" customFormat="1" ht="16.5" customHeight="1" thickBot="1" x14ac:dyDescent="0.2">
      <c r="A285" s="514" t="s">
        <v>42</v>
      </c>
      <c r="B285" s="515"/>
      <c r="C285" s="515"/>
      <c r="D285" s="515"/>
      <c r="E285" s="515"/>
      <c r="F285" s="515"/>
      <c r="G285" s="515"/>
      <c r="H285" s="516"/>
      <c r="J285" s="4"/>
      <c r="K285" s="4"/>
      <c r="L285" s="4"/>
    </row>
    <row r="286" spans="1:12" s="36" customFormat="1" ht="16.5" customHeight="1" x14ac:dyDescent="0.25">
      <c r="A286" s="557" t="str">
        <f>+A258</f>
        <v>Precio especial en operaciones al contado y financiamiento Plan Personalizado SIN seguro CON Bonificación.</v>
      </c>
      <c r="B286" s="238"/>
      <c r="C286" s="548"/>
      <c r="D286" s="549"/>
      <c r="E286" s="549"/>
      <c r="F286" s="550"/>
      <c r="G286" s="289"/>
      <c r="H286" s="290"/>
      <c r="J286" s="37"/>
      <c r="K286" s="37"/>
      <c r="L286" s="37"/>
    </row>
    <row r="287" spans="1:12" s="36" customFormat="1" ht="16.5" customHeight="1" x14ac:dyDescent="0.25">
      <c r="A287" s="558"/>
      <c r="B287" s="238" t="str">
        <f>+B259</f>
        <v>(CÓDIGO:  LTW)</v>
      </c>
      <c r="C287" s="545" t="s">
        <v>16</v>
      </c>
      <c r="D287" s="546"/>
      <c r="E287" s="546"/>
      <c r="F287" s="547"/>
      <c r="G287" s="291"/>
      <c r="H287" s="292"/>
      <c r="J287" s="37"/>
      <c r="K287" s="37"/>
      <c r="L287" s="37"/>
    </row>
    <row r="288" spans="1:12" s="36" customFormat="1" ht="16.5" customHeight="1" x14ac:dyDescent="0.25">
      <c r="A288" s="559"/>
      <c r="B288" s="293" t="s">
        <v>284</v>
      </c>
      <c r="C288" s="551" t="s">
        <v>285</v>
      </c>
      <c r="D288" s="552"/>
      <c r="E288" s="552"/>
      <c r="F288" s="553"/>
      <c r="G288" s="291"/>
      <c r="H288" s="292"/>
      <c r="J288" s="60"/>
      <c r="K288" s="37"/>
      <c r="L288" s="37"/>
    </row>
    <row r="289" spans="1:12" s="36" customFormat="1" ht="16.5" customHeight="1" x14ac:dyDescent="0.25">
      <c r="A289" s="559"/>
      <c r="B289" s="293" t="s">
        <v>286</v>
      </c>
      <c r="C289" s="551" t="s">
        <v>287</v>
      </c>
      <c r="D289" s="552"/>
      <c r="E289" s="552"/>
      <c r="F289" s="553"/>
      <c r="G289" s="291"/>
      <c r="H289" s="292"/>
      <c r="J289" s="60"/>
      <c r="K289" s="37"/>
      <c r="L289" s="37"/>
    </row>
    <row r="290" spans="1:12" s="36" customFormat="1" ht="16.5" customHeight="1" x14ac:dyDescent="0.25">
      <c r="A290" s="559"/>
      <c r="B290" s="293" t="s">
        <v>288</v>
      </c>
      <c r="C290" s="551" t="s">
        <v>289</v>
      </c>
      <c r="D290" s="552"/>
      <c r="E290" s="552"/>
      <c r="F290" s="553"/>
      <c r="G290" s="291"/>
      <c r="H290" s="292"/>
      <c r="J290" s="60"/>
      <c r="K290" s="37"/>
      <c r="L290" s="37"/>
    </row>
    <row r="291" spans="1:12" s="36" customFormat="1" ht="16.5" customHeight="1" x14ac:dyDescent="0.25">
      <c r="A291" s="559"/>
      <c r="B291" s="293" t="s">
        <v>290</v>
      </c>
      <c r="C291" s="551" t="s">
        <v>291</v>
      </c>
      <c r="D291" s="552"/>
      <c r="E291" s="552"/>
      <c r="F291" s="553"/>
      <c r="G291" s="291"/>
      <c r="H291" s="292"/>
      <c r="J291" s="60"/>
      <c r="K291" s="37"/>
      <c r="L291" s="37"/>
    </row>
    <row r="292" spans="1:12" s="36" customFormat="1" ht="16.5" customHeight="1" thickBot="1" x14ac:dyDescent="0.3">
      <c r="A292" s="559"/>
      <c r="B292" s="294"/>
      <c r="C292" s="554"/>
      <c r="D292" s="555"/>
      <c r="E292" s="555"/>
      <c r="F292" s="556"/>
      <c r="G292" s="295"/>
      <c r="H292" s="296"/>
      <c r="J292" s="37"/>
      <c r="K292" s="37"/>
      <c r="L292" s="37"/>
    </row>
    <row r="293" spans="1:12" s="36" customFormat="1" ht="16.5" customHeight="1" x14ac:dyDescent="0.25">
      <c r="A293" s="557" t="str">
        <f>+A263</f>
        <v>Precio especial en operaciones al contado y financiamiento Plan Personalizado CON 1 año de seguro. SIN Bonificación</v>
      </c>
      <c r="B293" s="238"/>
      <c r="C293" s="548"/>
      <c r="D293" s="549"/>
      <c r="E293" s="549"/>
      <c r="F293" s="550"/>
      <c r="G293" s="289"/>
      <c r="H293" s="290"/>
      <c r="J293" s="37"/>
      <c r="K293" s="37"/>
      <c r="L293" s="37"/>
    </row>
    <row r="294" spans="1:12" s="36" customFormat="1" ht="16.5" customHeight="1" x14ac:dyDescent="0.25">
      <c r="A294" s="558"/>
      <c r="B294" s="238" t="str">
        <f>+B264</f>
        <v>(CÓDIGO: LTX)</v>
      </c>
      <c r="C294" s="545" t="s">
        <v>16</v>
      </c>
      <c r="D294" s="546"/>
      <c r="E294" s="546"/>
      <c r="F294" s="547"/>
      <c r="G294" s="291"/>
      <c r="H294" s="292"/>
      <c r="J294" s="37"/>
      <c r="K294" s="37"/>
      <c r="L294" s="37"/>
    </row>
    <row r="295" spans="1:12" s="36" customFormat="1" ht="16.5" customHeight="1" x14ac:dyDescent="0.25">
      <c r="A295" s="559"/>
      <c r="B295" s="293" t="str">
        <f>"Paquete A  "&amp;DOLLAR((0),0)</f>
        <v>Paquete A  $0</v>
      </c>
      <c r="C295" s="551" t="s">
        <v>292</v>
      </c>
      <c r="D295" s="552"/>
      <c r="E295" s="552"/>
      <c r="F295" s="553"/>
      <c r="G295" s="291"/>
      <c r="H295" s="292"/>
      <c r="J295" s="60"/>
      <c r="K295" s="37"/>
      <c r="L295" s="37"/>
    </row>
    <row r="296" spans="1:12" s="36" customFormat="1" ht="16.5" customHeight="1" x14ac:dyDescent="0.25">
      <c r="A296" s="559"/>
      <c r="B296" s="293" t="str">
        <f>"Paquete C  "&amp;DOLLAR((0),0)</f>
        <v>Paquete C  $0</v>
      </c>
      <c r="C296" s="551" t="s">
        <v>293</v>
      </c>
      <c r="D296" s="552"/>
      <c r="E296" s="552"/>
      <c r="F296" s="553"/>
      <c r="G296" s="291"/>
      <c r="H296" s="292"/>
      <c r="J296" s="60"/>
      <c r="K296" s="37"/>
      <c r="L296" s="37"/>
    </row>
    <row r="297" spans="1:12" s="36" customFormat="1" ht="16.5" customHeight="1" x14ac:dyDescent="0.25">
      <c r="A297" s="559"/>
      <c r="B297" s="293" t="str">
        <f>"Paquete D  "&amp;DOLLAR((0),0)</f>
        <v>Paquete D  $0</v>
      </c>
      <c r="C297" s="551" t="s">
        <v>294</v>
      </c>
      <c r="D297" s="552"/>
      <c r="E297" s="552"/>
      <c r="F297" s="553"/>
      <c r="G297" s="291"/>
      <c r="H297" s="292"/>
      <c r="J297" s="60"/>
      <c r="K297" s="37"/>
      <c r="L297" s="37"/>
    </row>
    <row r="298" spans="1:12" s="36" customFormat="1" ht="16.5" customHeight="1" x14ac:dyDescent="0.25">
      <c r="A298" s="559"/>
      <c r="B298" s="293" t="str">
        <f>"Paquete E  "&amp;DOLLAR((0),0)</f>
        <v>Paquete E  $0</v>
      </c>
      <c r="C298" s="551" t="s">
        <v>295</v>
      </c>
      <c r="D298" s="552"/>
      <c r="E298" s="552"/>
      <c r="F298" s="553"/>
      <c r="G298" s="291"/>
      <c r="H298" s="292"/>
      <c r="J298" s="60"/>
      <c r="K298" s="37"/>
      <c r="L298" s="37"/>
    </row>
    <row r="299" spans="1:12" s="36" customFormat="1" ht="16.5" customHeight="1" thickBot="1" x14ac:dyDescent="0.3">
      <c r="A299" s="559"/>
      <c r="B299" s="294"/>
      <c r="C299" s="554"/>
      <c r="D299" s="555"/>
      <c r="E299" s="555"/>
      <c r="F299" s="556"/>
      <c r="G299" s="295"/>
      <c r="H299" s="296"/>
      <c r="J299" s="37"/>
      <c r="K299" s="37"/>
      <c r="L299" s="37"/>
    </row>
    <row r="300" spans="1:12" s="63" customFormat="1" ht="16.5" customHeight="1" x14ac:dyDescent="0.25">
      <c r="A300" s="466" t="str">
        <f>+A268</f>
        <v>Financiamiento tasa subsidiada desde 20% enganche SIN seguro.</v>
      </c>
      <c r="B300" s="493" t="s">
        <v>19</v>
      </c>
      <c r="C300" s="149" t="s">
        <v>2</v>
      </c>
      <c r="D300" s="150">
        <v>20</v>
      </c>
      <c r="E300" s="151">
        <v>0</v>
      </c>
      <c r="F300" s="151">
        <v>0</v>
      </c>
      <c r="G300" s="153"/>
      <c r="H300" s="154"/>
      <c r="J300" s="64"/>
      <c r="K300" s="64"/>
      <c r="L300" s="64"/>
    </row>
    <row r="301" spans="1:12" s="63" customFormat="1" ht="16.5" customHeight="1" x14ac:dyDescent="0.25">
      <c r="A301" s="467"/>
      <c r="B301" s="494">
        <v>0</v>
      </c>
      <c r="C301" s="155" t="s">
        <v>3</v>
      </c>
      <c r="D301" s="156">
        <v>20</v>
      </c>
      <c r="E301" s="171">
        <v>0</v>
      </c>
      <c r="F301" s="171">
        <v>0</v>
      </c>
      <c r="G301" s="159"/>
      <c r="H301" s="160"/>
      <c r="J301" s="64"/>
      <c r="K301" s="64"/>
      <c r="L301" s="64"/>
    </row>
    <row r="302" spans="1:12" s="63" customFormat="1" ht="16.5" customHeight="1" x14ac:dyDescent="0.25">
      <c r="A302" s="467"/>
      <c r="B302" s="494">
        <v>0</v>
      </c>
      <c r="C302" s="155" t="s">
        <v>4</v>
      </c>
      <c r="D302" s="156">
        <v>20</v>
      </c>
      <c r="E302" s="171">
        <v>0</v>
      </c>
      <c r="F302" s="171">
        <v>2.9680224187079971</v>
      </c>
      <c r="G302" s="159"/>
      <c r="H302" s="160"/>
      <c r="J302" s="64"/>
      <c r="K302" s="64"/>
      <c r="L302" s="64"/>
    </row>
    <row r="303" spans="1:12" s="63" customFormat="1" ht="16.5" customHeight="1" x14ac:dyDescent="0.25">
      <c r="A303" s="467"/>
      <c r="B303" s="494">
        <v>0</v>
      </c>
      <c r="C303" s="155" t="s">
        <v>5</v>
      </c>
      <c r="D303" s="156">
        <v>20</v>
      </c>
      <c r="E303" s="171">
        <v>0</v>
      </c>
      <c r="F303" s="171">
        <v>5.2873867805848906</v>
      </c>
      <c r="G303" s="159"/>
      <c r="H303" s="160"/>
      <c r="J303" s="64"/>
      <c r="K303" s="64"/>
      <c r="L303" s="64"/>
    </row>
    <row r="304" spans="1:12" s="63" customFormat="1" ht="16.5" customHeight="1" x14ac:dyDescent="0.25">
      <c r="A304" s="467"/>
      <c r="B304" s="494">
        <v>0</v>
      </c>
      <c r="C304" s="155" t="s">
        <v>6</v>
      </c>
      <c r="D304" s="156">
        <v>20</v>
      </c>
      <c r="E304" s="171">
        <v>0</v>
      </c>
      <c r="F304" s="171">
        <v>6.7090386908218473</v>
      </c>
      <c r="G304" s="159"/>
      <c r="H304" s="160"/>
      <c r="J304" s="64"/>
      <c r="K304" s="64"/>
      <c r="L304" s="64"/>
    </row>
    <row r="305" spans="1:12" s="63" customFormat="1" ht="16.5" customHeight="1" x14ac:dyDescent="0.25">
      <c r="A305" s="467"/>
      <c r="B305" s="494">
        <v>0</v>
      </c>
      <c r="C305" s="161" t="s">
        <v>7</v>
      </c>
      <c r="D305" s="156">
        <v>20</v>
      </c>
      <c r="E305" s="171">
        <v>0</v>
      </c>
      <c r="F305" s="171">
        <v>7.6690814142181898</v>
      </c>
      <c r="G305" s="159"/>
      <c r="H305" s="160"/>
      <c r="J305" s="64"/>
      <c r="K305" s="64"/>
      <c r="L305" s="64"/>
    </row>
    <row r="306" spans="1:12" s="63" customFormat="1" ht="16.5" customHeight="1" x14ac:dyDescent="0.25">
      <c r="A306" s="467"/>
      <c r="B306" s="494">
        <v>0</v>
      </c>
      <c r="C306" s="155" t="s">
        <v>8</v>
      </c>
      <c r="D306" s="162">
        <v>20</v>
      </c>
      <c r="E306" s="157">
        <v>0</v>
      </c>
      <c r="F306" s="157">
        <v>8.9109333784343576</v>
      </c>
      <c r="G306" s="159"/>
      <c r="H306" s="160"/>
      <c r="J306" s="64"/>
      <c r="K306" s="64"/>
      <c r="L306" s="64"/>
    </row>
    <row r="307" spans="1:12" s="63" customFormat="1" ht="16.5" customHeight="1" thickBot="1" x14ac:dyDescent="0.3">
      <c r="A307" s="468"/>
      <c r="B307" s="495">
        <v>0</v>
      </c>
      <c r="C307" s="163" t="s">
        <v>17</v>
      </c>
      <c r="D307" s="181">
        <v>20</v>
      </c>
      <c r="E307" s="182">
        <v>0</v>
      </c>
      <c r="F307" s="182">
        <v>10.621395873228959</v>
      </c>
      <c r="G307" s="174"/>
      <c r="H307" s="175"/>
      <c r="J307" s="64"/>
      <c r="K307" s="64"/>
      <c r="L307" s="64"/>
    </row>
    <row r="308" spans="1:12" s="63" customFormat="1" ht="16.5" customHeight="1" x14ac:dyDescent="0.25">
      <c r="A308" s="466" t="str">
        <f>+A276</f>
        <v>Financiamiento tasa subsidiada desde 35% enganche SIN seguro.</v>
      </c>
      <c r="B308" s="493" t="s">
        <v>19</v>
      </c>
      <c r="C308" s="149" t="s">
        <v>2</v>
      </c>
      <c r="D308" s="150">
        <v>35</v>
      </c>
      <c r="E308" s="151">
        <v>0</v>
      </c>
      <c r="F308" s="151">
        <v>0</v>
      </c>
      <c r="G308" s="151">
        <v>4.7</v>
      </c>
      <c r="H308" s="151">
        <v>5.29</v>
      </c>
      <c r="J308" s="64"/>
      <c r="K308" s="64"/>
      <c r="L308" s="64"/>
    </row>
    <row r="309" spans="1:12" s="63" customFormat="1" ht="16.5" customHeight="1" x14ac:dyDescent="0.25">
      <c r="A309" s="467"/>
      <c r="B309" s="494">
        <v>0</v>
      </c>
      <c r="C309" s="155" t="s">
        <v>3</v>
      </c>
      <c r="D309" s="156">
        <v>35</v>
      </c>
      <c r="E309" s="171">
        <v>0</v>
      </c>
      <c r="F309" s="171">
        <v>0</v>
      </c>
      <c r="G309" s="171">
        <v>4.5999999999999996</v>
      </c>
      <c r="H309" s="171">
        <v>5.31</v>
      </c>
      <c r="J309" s="64"/>
      <c r="K309" s="64"/>
      <c r="L309" s="64"/>
    </row>
    <row r="310" spans="1:12" s="63" customFormat="1" ht="16.5" customHeight="1" x14ac:dyDescent="0.25">
      <c r="A310" s="467"/>
      <c r="B310" s="494">
        <v>0</v>
      </c>
      <c r="C310" s="155" t="s">
        <v>4</v>
      </c>
      <c r="D310" s="156">
        <v>35</v>
      </c>
      <c r="E310" s="171">
        <v>0</v>
      </c>
      <c r="F310" s="171">
        <v>0</v>
      </c>
      <c r="G310" s="171">
        <v>4.05</v>
      </c>
      <c r="H310" s="171">
        <v>5.31</v>
      </c>
      <c r="J310" s="64"/>
      <c r="K310" s="64"/>
      <c r="L310" s="64"/>
    </row>
    <row r="311" spans="1:12" s="63" customFormat="1" ht="16.5" customHeight="1" x14ac:dyDescent="0.25">
      <c r="A311" s="467"/>
      <c r="B311" s="494">
        <v>0</v>
      </c>
      <c r="C311" s="155" t="s">
        <v>5</v>
      </c>
      <c r="D311" s="156">
        <v>35</v>
      </c>
      <c r="E311" s="171">
        <v>0</v>
      </c>
      <c r="F311" s="171">
        <v>2.8686133641125542</v>
      </c>
      <c r="G311" s="171">
        <v>7.17</v>
      </c>
      <c r="H311" s="171">
        <v>7.37</v>
      </c>
      <c r="J311" s="64"/>
      <c r="K311" s="64"/>
      <c r="L311" s="64"/>
    </row>
    <row r="312" spans="1:12" s="63" customFormat="1" ht="16.5" customHeight="1" x14ac:dyDescent="0.25">
      <c r="A312" s="467"/>
      <c r="B312" s="494">
        <v>0</v>
      </c>
      <c r="C312" s="155" t="s">
        <v>6</v>
      </c>
      <c r="D312" s="156">
        <v>35</v>
      </c>
      <c r="E312" s="171">
        <v>0</v>
      </c>
      <c r="F312" s="171">
        <v>4.6275497399598677</v>
      </c>
      <c r="G312" s="171">
        <v>9.08</v>
      </c>
      <c r="H312" s="171">
        <v>8.6300000000000008</v>
      </c>
      <c r="J312" s="64"/>
      <c r="K312" s="64"/>
      <c r="L312" s="64"/>
    </row>
    <row r="313" spans="1:12" s="63" customFormat="1" ht="16.5" customHeight="1" x14ac:dyDescent="0.25">
      <c r="A313" s="467"/>
      <c r="B313" s="494">
        <v>0</v>
      </c>
      <c r="C313" s="161" t="s">
        <v>7</v>
      </c>
      <c r="D313" s="156">
        <v>35</v>
      </c>
      <c r="E313" s="171">
        <v>0</v>
      </c>
      <c r="F313" s="171">
        <v>5.8157025541314749</v>
      </c>
      <c r="G313" s="171">
        <v>10.38</v>
      </c>
      <c r="H313" s="171">
        <v>9.48</v>
      </c>
      <c r="J313" s="64"/>
      <c r="K313" s="64"/>
      <c r="L313" s="64"/>
    </row>
    <row r="314" spans="1:12" s="63" customFormat="1" ht="16.5" customHeight="1" x14ac:dyDescent="0.25">
      <c r="A314" s="467"/>
      <c r="B314" s="494">
        <v>0</v>
      </c>
      <c r="C314" s="172" t="s">
        <v>8</v>
      </c>
      <c r="D314" s="162">
        <v>35</v>
      </c>
      <c r="E314" s="157">
        <v>0</v>
      </c>
      <c r="F314" s="157">
        <v>7.4133970277298848</v>
      </c>
      <c r="G314" s="157">
        <v>12.24</v>
      </c>
      <c r="H314" s="157">
        <v>10.6125515851183</v>
      </c>
      <c r="J314" s="64"/>
      <c r="K314" s="64"/>
      <c r="L314" s="64"/>
    </row>
    <row r="315" spans="1:12" s="63" customFormat="1" ht="16.5" customHeight="1" thickBot="1" x14ac:dyDescent="0.3">
      <c r="A315" s="468"/>
      <c r="B315" s="495">
        <v>0</v>
      </c>
      <c r="C315" s="183" t="s">
        <v>17</v>
      </c>
      <c r="D315" s="181">
        <v>35</v>
      </c>
      <c r="E315" s="182">
        <v>0</v>
      </c>
      <c r="F315" s="182">
        <v>8.8306068689850203</v>
      </c>
      <c r="G315" s="182">
        <v>13.22</v>
      </c>
      <c r="H315" s="182">
        <v>12.271349066639232</v>
      </c>
      <c r="J315" s="64"/>
      <c r="K315" s="64"/>
      <c r="L315" s="64"/>
    </row>
    <row r="316" spans="1:12" s="3" customFormat="1" ht="16.5" customHeight="1" thickBot="1" x14ac:dyDescent="0.3">
      <c r="A316" s="8"/>
      <c r="B316" s="8"/>
      <c r="C316" s="10"/>
      <c r="D316" s="11"/>
      <c r="E316" s="11"/>
      <c r="F316" s="170"/>
      <c r="G316" s="12"/>
      <c r="H316" s="12"/>
      <c r="J316" s="4"/>
      <c r="K316" s="4"/>
      <c r="L316" s="4"/>
    </row>
    <row r="317" spans="1:12" s="3" customFormat="1" ht="21.75" thickBot="1" x14ac:dyDescent="0.2">
      <c r="A317" s="514" t="s">
        <v>43</v>
      </c>
      <c r="B317" s="515"/>
      <c r="C317" s="515"/>
      <c r="D317" s="515"/>
      <c r="E317" s="515"/>
      <c r="F317" s="515"/>
      <c r="G317" s="515"/>
      <c r="H317" s="516"/>
      <c r="J317" s="4"/>
      <c r="K317" s="4"/>
      <c r="L317" s="4"/>
    </row>
    <row r="318" spans="1:12" s="36" customFormat="1" ht="16.5" customHeight="1" x14ac:dyDescent="0.25">
      <c r="A318" s="557" t="str">
        <f>+A286</f>
        <v>Precio especial en operaciones al contado y financiamiento Plan Personalizado SIN seguro CON Bonificación.</v>
      </c>
      <c r="B318" s="238"/>
      <c r="C318" s="548"/>
      <c r="D318" s="549"/>
      <c r="E318" s="549"/>
      <c r="F318" s="550"/>
      <c r="G318" s="289"/>
      <c r="H318" s="290"/>
      <c r="J318" s="37"/>
      <c r="K318" s="37"/>
      <c r="L318" s="37"/>
    </row>
    <row r="319" spans="1:12" s="36" customFormat="1" ht="16.5" customHeight="1" x14ac:dyDescent="0.25">
      <c r="A319" s="558"/>
      <c r="B319" s="238" t="str">
        <f>+B287</f>
        <v>(CÓDIGO:  LTW)</v>
      </c>
      <c r="C319" s="545" t="s">
        <v>16</v>
      </c>
      <c r="D319" s="546"/>
      <c r="E319" s="546"/>
      <c r="F319" s="547"/>
      <c r="G319" s="291"/>
      <c r="H319" s="292"/>
      <c r="J319" s="37"/>
      <c r="K319" s="37"/>
      <c r="L319" s="37"/>
    </row>
    <row r="320" spans="1:12" s="36" customFormat="1" ht="16.5" customHeight="1" x14ac:dyDescent="0.25">
      <c r="A320" s="559"/>
      <c r="B320" s="293" t="s">
        <v>296</v>
      </c>
      <c r="C320" s="551" t="s">
        <v>297</v>
      </c>
      <c r="D320" s="552"/>
      <c r="E320" s="552"/>
      <c r="F320" s="553"/>
      <c r="G320" s="291"/>
      <c r="H320" s="292"/>
      <c r="J320" s="60"/>
      <c r="K320" s="37"/>
      <c r="L320" s="37"/>
    </row>
    <row r="321" spans="1:12" s="36" customFormat="1" ht="16.5" customHeight="1" x14ac:dyDescent="0.25">
      <c r="A321" s="559"/>
      <c r="B321" s="293" t="s">
        <v>298</v>
      </c>
      <c r="C321" s="551" t="s">
        <v>299</v>
      </c>
      <c r="D321" s="552"/>
      <c r="E321" s="552"/>
      <c r="F321" s="553"/>
      <c r="G321" s="291"/>
      <c r="H321" s="292"/>
      <c r="J321" s="60"/>
      <c r="K321" s="37"/>
      <c r="L321" s="37"/>
    </row>
    <row r="322" spans="1:12" s="36" customFormat="1" ht="16.5" customHeight="1" x14ac:dyDescent="0.25">
      <c r="A322" s="559"/>
      <c r="B322" s="293" t="s">
        <v>300</v>
      </c>
      <c r="C322" s="551" t="s">
        <v>301</v>
      </c>
      <c r="D322" s="552"/>
      <c r="E322" s="552"/>
      <c r="F322" s="553"/>
      <c r="G322" s="291"/>
      <c r="H322" s="292"/>
      <c r="J322" s="60"/>
      <c r="K322" s="37"/>
      <c r="L322" s="37"/>
    </row>
    <row r="323" spans="1:12" s="36" customFormat="1" ht="16.5" customHeight="1" x14ac:dyDescent="0.25">
      <c r="A323" s="559"/>
      <c r="B323" s="293" t="s">
        <v>302</v>
      </c>
      <c r="C323" s="551" t="s">
        <v>303</v>
      </c>
      <c r="D323" s="552"/>
      <c r="E323" s="552"/>
      <c r="F323" s="553"/>
      <c r="G323" s="291"/>
      <c r="H323" s="292"/>
      <c r="J323" s="60"/>
      <c r="K323" s="37"/>
      <c r="L323" s="37"/>
    </row>
    <row r="324" spans="1:12" s="36" customFormat="1" ht="16.5" customHeight="1" thickBot="1" x14ac:dyDescent="0.3">
      <c r="A324" s="297"/>
      <c r="B324" s="298"/>
      <c r="C324" s="299"/>
      <c r="D324" s="300"/>
      <c r="E324" s="300"/>
      <c r="F324" s="301"/>
      <c r="G324" s="291"/>
      <c r="H324" s="292"/>
      <c r="J324" s="60"/>
      <c r="K324" s="37"/>
      <c r="L324" s="37"/>
    </row>
    <row r="325" spans="1:12" s="36" customFormat="1" ht="16.5" customHeight="1" x14ac:dyDescent="0.25">
      <c r="A325" s="557" t="str">
        <f>+A293</f>
        <v>Precio especial en operaciones al contado y financiamiento Plan Personalizado CON 1 año de seguro. SIN Bonificación</v>
      </c>
      <c r="B325" s="238"/>
      <c r="C325" s="548"/>
      <c r="D325" s="549"/>
      <c r="E325" s="549"/>
      <c r="F325" s="550"/>
      <c r="G325" s="289"/>
      <c r="H325" s="290"/>
      <c r="J325" s="37"/>
      <c r="K325" s="37"/>
      <c r="L325" s="37"/>
    </row>
    <row r="326" spans="1:12" s="36" customFormat="1" ht="16.5" customHeight="1" x14ac:dyDescent="0.25">
      <c r="A326" s="558"/>
      <c r="B326" s="238" t="str">
        <f>+B294</f>
        <v>(CÓDIGO: LTX)</v>
      </c>
      <c r="C326" s="545" t="s">
        <v>16</v>
      </c>
      <c r="D326" s="546"/>
      <c r="E326" s="546"/>
      <c r="F326" s="547"/>
      <c r="G326" s="291"/>
      <c r="H326" s="292"/>
      <c r="J326" s="37"/>
      <c r="K326" s="37"/>
      <c r="L326" s="37"/>
    </row>
    <row r="327" spans="1:12" s="36" customFormat="1" ht="16.5" customHeight="1" x14ac:dyDescent="0.25">
      <c r="A327" s="559"/>
      <c r="B327" s="293" t="str">
        <f>"Paquete A  "&amp;DOLLAR((0),0)</f>
        <v>Paquete A  $0</v>
      </c>
      <c r="C327" s="551" t="s">
        <v>304</v>
      </c>
      <c r="D327" s="552"/>
      <c r="E327" s="552"/>
      <c r="F327" s="553"/>
      <c r="G327" s="291"/>
      <c r="H327" s="292"/>
      <c r="J327" s="60"/>
      <c r="K327" s="37"/>
      <c r="L327" s="37"/>
    </row>
    <row r="328" spans="1:12" s="36" customFormat="1" ht="16.5" customHeight="1" x14ac:dyDescent="0.25">
      <c r="A328" s="559"/>
      <c r="B328" s="293" t="str">
        <f>"Paquete B  "&amp;DOLLAR((0),0)</f>
        <v>Paquete B  $0</v>
      </c>
      <c r="C328" s="551" t="s">
        <v>305</v>
      </c>
      <c r="D328" s="552"/>
      <c r="E328" s="552"/>
      <c r="F328" s="553"/>
      <c r="G328" s="291"/>
      <c r="H328" s="292"/>
      <c r="J328" s="60"/>
      <c r="K328" s="37"/>
      <c r="L328" s="37"/>
    </row>
    <row r="329" spans="1:12" s="36" customFormat="1" ht="16.5" customHeight="1" x14ac:dyDescent="0.25">
      <c r="A329" s="559"/>
      <c r="B329" s="293" t="str">
        <f>"Paquete C  "&amp;DOLLAR((0),0)</f>
        <v>Paquete C  $0</v>
      </c>
      <c r="C329" s="551" t="s">
        <v>306</v>
      </c>
      <c r="D329" s="552"/>
      <c r="E329" s="552"/>
      <c r="F329" s="553"/>
      <c r="G329" s="291"/>
      <c r="H329" s="292"/>
      <c r="J329" s="60"/>
      <c r="K329" s="37"/>
      <c r="L329" s="37"/>
    </row>
    <row r="330" spans="1:12" s="36" customFormat="1" ht="16.5" customHeight="1" x14ac:dyDescent="0.25">
      <c r="A330" s="559"/>
      <c r="B330" s="293" t="str">
        <f>"Paquete D  "&amp;DOLLAR((0),0)</f>
        <v>Paquete D  $0</v>
      </c>
      <c r="C330" s="551" t="s">
        <v>307</v>
      </c>
      <c r="D330" s="552"/>
      <c r="E330" s="552"/>
      <c r="F330" s="553"/>
      <c r="G330" s="291"/>
      <c r="H330" s="292"/>
      <c r="J330" s="60"/>
      <c r="K330" s="37"/>
      <c r="L330" s="37"/>
    </row>
    <row r="331" spans="1:12" s="36" customFormat="1" ht="16.5" customHeight="1" thickBot="1" x14ac:dyDescent="0.3">
      <c r="A331" s="297"/>
      <c r="B331" s="293"/>
      <c r="C331" s="300"/>
      <c r="D331" s="300"/>
      <c r="E331" s="300"/>
      <c r="F331" s="301"/>
      <c r="G331" s="291"/>
      <c r="H331" s="292"/>
      <c r="J331" s="60"/>
      <c r="K331" s="37"/>
      <c r="L331" s="37"/>
    </row>
    <row r="332" spans="1:12" s="36" customFormat="1" ht="16.5" customHeight="1" x14ac:dyDescent="0.25">
      <c r="A332" s="466" t="str">
        <f>+A300</f>
        <v>Financiamiento tasa subsidiada desde 20% enganche SIN seguro.</v>
      </c>
      <c r="B332" s="493" t="s">
        <v>19</v>
      </c>
      <c r="C332" s="149" t="s">
        <v>2</v>
      </c>
      <c r="D332" s="150">
        <v>20</v>
      </c>
      <c r="E332" s="151">
        <v>0</v>
      </c>
      <c r="F332" s="151">
        <v>0</v>
      </c>
      <c r="G332" s="153"/>
      <c r="H332" s="154"/>
      <c r="J332" s="37"/>
      <c r="K332" s="37"/>
      <c r="L332" s="37"/>
    </row>
    <row r="333" spans="1:12" s="36" customFormat="1" ht="16.5" customHeight="1" x14ac:dyDescent="0.25">
      <c r="A333" s="467"/>
      <c r="B333" s="494">
        <v>0</v>
      </c>
      <c r="C333" s="155" t="s">
        <v>3</v>
      </c>
      <c r="D333" s="156">
        <v>20</v>
      </c>
      <c r="E333" s="171">
        <v>0</v>
      </c>
      <c r="F333" s="171">
        <v>0</v>
      </c>
      <c r="G333" s="159"/>
      <c r="H333" s="160"/>
      <c r="J333" s="37"/>
      <c r="K333" s="37"/>
      <c r="L333" s="37"/>
    </row>
    <row r="334" spans="1:12" s="36" customFormat="1" ht="16.5" customHeight="1" x14ac:dyDescent="0.25">
      <c r="A334" s="467"/>
      <c r="B334" s="494">
        <v>0</v>
      </c>
      <c r="C334" s="155" t="s">
        <v>4</v>
      </c>
      <c r="D334" s="156">
        <v>20</v>
      </c>
      <c r="E334" s="171">
        <v>0</v>
      </c>
      <c r="F334" s="171">
        <v>2.9680224187062416</v>
      </c>
      <c r="G334" s="159"/>
      <c r="H334" s="160"/>
      <c r="J334" s="37"/>
      <c r="K334" s="37"/>
      <c r="L334" s="37"/>
    </row>
    <row r="335" spans="1:12" s="36" customFormat="1" ht="16.5" customHeight="1" x14ac:dyDescent="0.25">
      <c r="A335" s="467"/>
      <c r="B335" s="494">
        <v>0</v>
      </c>
      <c r="C335" s="155" t="s">
        <v>5</v>
      </c>
      <c r="D335" s="156">
        <v>20</v>
      </c>
      <c r="E335" s="171">
        <v>0</v>
      </c>
      <c r="F335" s="171">
        <v>5.2873867805835255</v>
      </c>
      <c r="G335" s="159"/>
      <c r="H335" s="160"/>
      <c r="J335" s="37"/>
      <c r="K335" s="37"/>
      <c r="L335" s="37"/>
    </row>
    <row r="336" spans="1:12" s="36" customFormat="1" ht="16.5" customHeight="1" x14ac:dyDescent="0.25">
      <c r="A336" s="467"/>
      <c r="B336" s="494">
        <v>0</v>
      </c>
      <c r="C336" s="155" t="s">
        <v>6</v>
      </c>
      <c r="D336" s="156">
        <v>20</v>
      </c>
      <c r="E336" s="171">
        <v>0</v>
      </c>
      <c r="F336" s="171">
        <v>6.7090386908212167</v>
      </c>
      <c r="G336" s="159"/>
      <c r="H336" s="160"/>
      <c r="J336" s="37"/>
      <c r="K336" s="37"/>
      <c r="L336" s="37"/>
    </row>
    <row r="337" spans="1:12" s="36" customFormat="1" ht="16.5" customHeight="1" x14ac:dyDescent="0.25">
      <c r="A337" s="467"/>
      <c r="B337" s="494">
        <v>0</v>
      </c>
      <c r="C337" s="161" t="s">
        <v>7</v>
      </c>
      <c r="D337" s="156">
        <v>20</v>
      </c>
      <c r="E337" s="171">
        <v>0</v>
      </c>
      <c r="F337" s="171">
        <v>7.6690814142184687</v>
      </c>
      <c r="G337" s="159"/>
      <c r="H337" s="160"/>
      <c r="J337" s="37"/>
      <c r="K337" s="37"/>
      <c r="L337" s="37"/>
    </row>
    <row r="338" spans="1:12" s="36" customFormat="1" ht="16.5" customHeight="1" x14ac:dyDescent="0.25">
      <c r="A338" s="467"/>
      <c r="B338" s="494">
        <v>0</v>
      </c>
      <c r="C338" s="172" t="s">
        <v>8</v>
      </c>
      <c r="D338" s="162">
        <v>20</v>
      </c>
      <c r="E338" s="157">
        <v>0</v>
      </c>
      <c r="F338" s="157">
        <v>8.910933378433878</v>
      </c>
      <c r="G338" s="159"/>
      <c r="H338" s="160"/>
      <c r="J338" s="37"/>
      <c r="K338" s="37"/>
      <c r="L338" s="37"/>
    </row>
    <row r="339" spans="1:12" s="36" customFormat="1" ht="16.5" customHeight="1" thickBot="1" x14ac:dyDescent="0.3">
      <c r="A339" s="468"/>
      <c r="B339" s="495">
        <v>0</v>
      </c>
      <c r="C339" s="183" t="s">
        <v>17</v>
      </c>
      <c r="D339" s="181">
        <v>20</v>
      </c>
      <c r="E339" s="182">
        <v>0</v>
      </c>
      <c r="F339" s="182">
        <v>10.621395873228932</v>
      </c>
      <c r="G339" s="174"/>
      <c r="H339" s="175"/>
      <c r="J339" s="37"/>
      <c r="K339" s="37"/>
      <c r="L339" s="37"/>
    </row>
    <row r="340" spans="1:12" s="36" customFormat="1" ht="16.5" customHeight="1" x14ac:dyDescent="0.25">
      <c r="A340" s="466" t="str">
        <f>+A308</f>
        <v>Financiamiento tasa subsidiada desde 35% enganche SIN seguro.</v>
      </c>
      <c r="B340" s="493" t="s">
        <v>19</v>
      </c>
      <c r="C340" s="149" t="s">
        <v>2</v>
      </c>
      <c r="D340" s="150">
        <v>35</v>
      </c>
      <c r="E340" s="151">
        <v>0</v>
      </c>
      <c r="F340" s="151">
        <v>0</v>
      </c>
      <c r="G340" s="151">
        <v>4.7</v>
      </c>
      <c r="H340" s="151">
        <v>5.29</v>
      </c>
      <c r="J340" s="37"/>
      <c r="K340" s="37"/>
      <c r="L340" s="37"/>
    </row>
    <row r="341" spans="1:12" s="36" customFormat="1" ht="16.5" customHeight="1" x14ac:dyDescent="0.25">
      <c r="A341" s="467"/>
      <c r="B341" s="494">
        <v>0</v>
      </c>
      <c r="C341" s="155" t="s">
        <v>3</v>
      </c>
      <c r="D341" s="156">
        <v>35</v>
      </c>
      <c r="E341" s="171">
        <v>0</v>
      </c>
      <c r="F341" s="171">
        <v>0</v>
      </c>
      <c r="G341" s="171">
        <v>4.5999999999999996</v>
      </c>
      <c r="H341" s="171">
        <v>5.31</v>
      </c>
      <c r="J341" s="37"/>
      <c r="K341" s="37"/>
      <c r="L341" s="37"/>
    </row>
    <row r="342" spans="1:12" s="36" customFormat="1" ht="16.5" customHeight="1" x14ac:dyDescent="0.25">
      <c r="A342" s="467"/>
      <c r="B342" s="494">
        <v>0</v>
      </c>
      <c r="C342" s="155" t="s">
        <v>4</v>
      </c>
      <c r="D342" s="156">
        <v>35</v>
      </c>
      <c r="E342" s="171">
        <v>0</v>
      </c>
      <c r="F342" s="171">
        <v>0</v>
      </c>
      <c r="G342" s="171">
        <v>4.05</v>
      </c>
      <c r="H342" s="171">
        <v>5.31</v>
      </c>
      <c r="J342" s="37"/>
      <c r="K342" s="37"/>
      <c r="L342" s="37"/>
    </row>
    <row r="343" spans="1:12" s="36" customFormat="1" ht="16.5" customHeight="1" x14ac:dyDescent="0.25">
      <c r="A343" s="467"/>
      <c r="B343" s="494">
        <v>0</v>
      </c>
      <c r="C343" s="155" t="s">
        <v>5</v>
      </c>
      <c r="D343" s="156">
        <v>35</v>
      </c>
      <c r="E343" s="171">
        <v>0</v>
      </c>
      <c r="F343" s="171">
        <v>2.8686133641111216</v>
      </c>
      <c r="G343" s="171">
        <v>7.17</v>
      </c>
      <c r="H343" s="171">
        <v>7.37</v>
      </c>
      <c r="J343" s="37"/>
      <c r="K343" s="37"/>
      <c r="L343" s="37"/>
    </row>
    <row r="344" spans="1:12" s="36" customFormat="1" ht="16.5" customHeight="1" x14ac:dyDescent="0.25">
      <c r="A344" s="467"/>
      <c r="B344" s="494">
        <v>0</v>
      </c>
      <c r="C344" s="155" t="s">
        <v>6</v>
      </c>
      <c r="D344" s="156">
        <v>35</v>
      </c>
      <c r="E344" s="171">
        <v>0</v>
      </c>
      <c r="F344" s="171">
        <v>4.6275497399591439</v>
      </c>
      <c r="G344" s="171">
        <v>9.08</v>
      </c>
      <c r="H344" s="171">
        <v>8.6300000000000008</v>
      </c>
      <c r="J344" s="37"/>
      <c r="K344" s="37"/>
      <c r="L344" s="37"/>
    </row>
    <row r="345" spans="1:12" s="36" customFormat="1" ht="16.5" customHeight="1" x14ac:dyDescent="0.25">
      <c r="A345" s="467"/>
      <c r="B345" s="494">
        <v>0</v>
      </c>
      <c r="C345" s="161" t="s">
        <v>7</v>
      </c>
      <c r="D345" s="156">
        <v>35</v>
      </c>
      <c r="E345" s="171">
        <v>0</v>
      </c>
      <c r="F345" s="171">
        <v>5.8157025541330851</v>
      </c>
      <c r="G345" s="171">
        <v>10.38</v>
      </c>
      <c r="H345" s="171">
        <v>9.48</v>
      </c>
      <c r="J345" s="37"/>
      <c r="K345" s="37"/>
      <c r="L345" s="37"/>
    </row>
    <row r="346" spans="1:12" s="36" customFormat="1" ht="16.5" customHeight="1" x14ac:dyDescent="0.25">
      <c r="A346" s="467"/>
      <c r="B346" s="494">
        <v>0</v>
      </c>
      <c r="C346" s="172" t="s">
        <v>8</v>
      </c>
      <c r="D346" s="162">
        <v>35</v>
      </c>
      <c r="E346" s="157">
        <v>0</v>
      </c>
      <c r="F346" s="157">
        <v>7.4133970277303618</v>
      </c>
      <c r="G346" s="157">
        <v>12.24</v>
      </c>
      <c r="H346" s="157">
        <v>10.6125515851183</v>
      </c>
      <c r="J346" s="37"/>
      <c r="K346" s="37"/>
      <c r="L346" s="37"/>
    </row>
    <row r="347" spans="1:12" s="36" customFormat="1" ht="16.5" customHeight="1" thickBot="1" x14ac:dyDescent="0.3">
      <c r="A347" s="468"/>
      <c r="B347" s="495">
        <v>0</v>
      </c>
      <c r="C347" s="183" t="s">
        <v>17</v>
      </c>
      <c r="D347" s="181">
        <v>35</v>
      </c>
      <c r="E347" s="182">
        <v>0</v>
      </c>
      <c r="F347" s="182">
        <v>8.8306068689849688</v>
      </c>
      <c r="G347" s="182">
        <v>13.22</v>
      </c>
      <c r="H347" s="182">
        <v>12.271349066639232</v>
      </c>
      <c r="J347" s="37"/>
      <c r="K347" s="37"/>
      <c r="L347" s="37"/>
    </row>
    <row r="348" spans="1:12" s="3" customFormat="1" ht="16.5" customHeight="1" thickBot="1" x14ac:dyDescent="0.3">
      <c r="A348" s="8"/>
      <c r="B348" s="9"/>
      <c r="C348" s="10"/>
      <c r="D348" s="38"/>
      <c r="E348" s="39"/>
      <c r="F348" s="39"/>
      <c r="G348" s="39"/>
      <c r="H348" s="40"/>
      <c r="J348" s="4"/>
      <c r="K348" s="4"/>
      <c r="L348" s="4"/>
    </row>
    <row r="349" spans="1:12" s="3" customFormat="1" ht="16.5" customHeight="1" thickBot="1" x14ac:dyDescent="0.2">
      <c r="A349" s="463" t="s">
        <v>30</v>
      </c>
      <c r="B349" s="464"/>
      <c r="C349" s="464"/>
      <c r="D349" s="464"/>
      <c r="E349" s="464"/>
      <c r="F349" s="464"/>
      <c r="G349" s="464"/>
      <c r="H349" s="465"/>
      <c r="J349" s="4"/>
      <c r="K349" s="4"/>
      <c r="L349" s="4"/>
    </row>
    <row r="350" spans="1:12" s="3" customFormat="1" ht="34.5" customHeight="1" x14ac:dyDescent="0.25">
      <c r="A350" s="460" t="s">
        <v>54</v>
      </c>
      <c r="B350" s="461"/>
      <c r="C350" s="230" t="s">
        <v>11</v>
      </c>
      <c r="D350" s="231" t="s">
        <v>50</v>
      </c>
      <c r="E350" s="231" t="s">
        <v>50</v>
      </c>
      <c r="F350" s="231" t="s">
        <v>50</v>
      </c>
      <c r="G350" s="73"/>
      <c r="H350" s="73"/>
      <c r="J350" s="4"/>
      <c r="K350" s="4"/>
      <c r="L350" s="4"/>
    </row>
    <row r="351" spans="1:12" s="3" customFormat="1" ht="31.5" customHeight="1" thickBot="1" x14ac:dyDescent="0.3">
      <c r="A351" s="462"/>
      <c r="B351" s="459"/>
      <c r="C351" s="74"/>
      <c r="D351" s="75" t="s">
        <v>22</v>
      </c>
      <c r="E351" s="75" t="s">
        <v>23</v>
      </c>
      <c r="F351" s="75" t="s">
        <v>21</v>
      </c>
      <c r="G351" s="73"/>
      <c r="H351" s="73"/>
      <c r="J351" s="4"/>
      <c r="K351" s="4"/>
      <c r="L351" s="4"/>
    </row>
    <row r="352" spans="1:12" s="3" customFormat="1" ht="16.5" customHeight="1" x14ac:dyDescent="0.25">
      <c r="A352" s="450" t="s">
        <v>31</v>
      </c>
      <c r="B352" s="453" t="s">
        <v>32</v>
      </c>
      <c r="C352" s="81">
        <v>12</v>
      </c>
      <c r="D352" s="82">
        <v>12.35</v>
      </c>
      <c r="E352" s="82">
        <v>11.42</v>
      </c>
      <c r="F352" s="83">
        <v>10.89</v>
      </c>
      <c r="G352" s="79"/>
      <c r="H352" s="80"/>
      <c r="J352" s="4"/>
      <c r="K352" s="4"/>
      <c r="L352" s="4"/>
    </row>
    <row r="353" spans="1:12" s="3" customFormat="1" ht="16.5" customHeight="1" x14ac:dyDescent="0.25">
      <c r="A353" s="451"/>
      <c r="B353" s="454"/>
      <c r="C353" s="84">
        <v>24</v>
      </c>
      <c r="D353" s="85">
        <v>12.85</v>
      </c>
      <c r="E353" s="85">
        <v>11.98</v>
      </c>
      <c r="F353" s="86">
        <v>11.39</v>
      </c>
      <c r="G353" s="79"/>
      <c r="H353" s="80"/>
      <c r="J353" s="4"/>
      <c r="K353" s="4"/>
      <c r="L353" s="4"/>
    </row>
    <row r="354" spans="1:12" s="3" customFormat="1" ht="16.5" customHeight="1" x14ac:dyDescent="0.25">
      <c r="A354" s="451"/>
      <c r="B354" s="454"/>
      <c r="C354" s="84">
        <v>36</v>
      </c>
      <c r="D354" s="85">
        <v>13.14</v>
      </c>
      <c r="E354" s="85">
        <v>12.27</v>
      </c>
      <c r="F354" s="86">
        <v>11.69</v>
      </c>
      <c r="G354" s="79"/>
      <c r="H354" s="80"/>
      <c r="J354" s="4"/>
      <c r="K354" s="4"/>
      <c r="L354" s="4"/>
    </row>
    <row r="355" spans="1:12" s="3" customFormat="1" ht="16.5" customHeight="1" x14ac:dyDescent="0.25">
      <c r="A355" s="451"/>
      <c r="B355" s="454"/>
      <c r="C355" s="84">
        <v>48</v>
      </c>
      <c r="D355" s="85">
        <v>13.63</v>
      </c>
      <c r="E355" s="85">
        <v>12.73</v>
      </c>
      <c r="F355" s="86">
        <v>12.23</v>
      </c>
      <c r="G355" s="79"/>
      <c r="H355" s="80"/>
      <c r="J355" s="4"/>
      <c r="K355" s="4"/>
      <c r="L355" s="4"/>
    </row>
    <row r="356" spans="1:12" s="3" customFormat="1" ht="16.5" customHeight="1" thickBot="1" x14ac:dyDescent="0.3">
      <c r="A356" s="452"/>
      <c r="B356" s="455"/>
      <c r="C356" s="87">
        <v>60</v>
      </c>
      <c r="D356" s="88">
        <v>14.63</v>
      </c>
      <c r="E356" s="88">
        <v>13.77</v>
      </c>
      <c r="F356" s="89">
        <v>13.27</v>
      </c>
      <c r="G356" s="79"/>
      <c r="H356" s="80"/>
      <c r="J356" s="4"/>
      <c r="K356" s="4"/>
      <c r="L356" s="4"/>
    </row>
    <row r="357" spans="1:12" s="3" customFormat="1" ht="16.5" customHeight="1" thickBot="1" x14ac:dyDescent="0.3">
      <c r="A357" s="76"/>
      <c r="B357" s="69"/>
      <c r="C357" s="70"/>
      <c r="D357" s="77"/>
      <c r="E357" s="77"/>
      <c r="F357" s="78"/>
      <c r="G357" s="73"/>
      <c r="H357" s="73"/>
      <c r="J357" s="4"/>
      <c r="K357" s="4"/>
      <c r="L357" s="4"/>
    </row>
    <row r="358" spans="1:12" s="3" customFormat="1" ht="34.5" customHeight="1" x14ac:dyDescent="0.25">
      <c r="A358" s="456" t="s">
        <v>55</v>
      </c>
      <c r="B358" s="457"/>
      <c r="C358" s="71" t="s">
        <v>11</v>
      </c>
      <c r="D358" s="72" t="s">
        <v>50</v>
      </c>
      <c r="E358" s="72" t="s">
        <v>50</v>
      </c>
      <c r="F358" s="72" t="s">
        <v>50</v>
      </c>
      <c r="G358" s="73"/>
      <c r="H358" s="73"/>
      <c r="J358" s="4"/>
      <c r="K358" s="4"/>
      <c r="L358" s="4"/>
    </row>
    <row r="359" spans="1:12" s="3" customFormat="1" ht="31.5" customHeight="1" thickBot="1" x14ac:dyDescent="0.3">
      <c r="A359" s="458"/>
      <c r="B359" s="459"/>
      <c r="C359" s="74"/>
      <c r="D359" s="75" t="s">
        <v>22</v>
      </c>
      <c r="E359" s="75" t="s">
        <v>23</v>
      </c>
      <c r="F359" s="75" t="s">
        <v>21</v>
      </c>
      <c r="G359" s="73"/>
      <c r="H359" s="73"/>
      <c r="J359" s="4"/>
      <c r="K359" s="4"/>
      <c r="L359" s="4"/>
    </row>
    <row r="360" spans="1:12" s="3" customFormat="1" ht="16.5" customHeight="1" x14ac:dyDescent="0.25">
      <c r="A360" s="450" t="s">
        <v>31</v>
      </c>
      <c r="B360" s="453" t="s">
        <v>32</v>
      </c>
      <c r="C360" s="81">
        <v>12</v>
      </c>
      <c r="D360" s="82">
        <f>+D352+0.1</f>
        <v>12.45</v>
      </c>
      <c r="E360" s="82">
        <f>+E352+0.1</f>
        <v>11.52</v>
      </c>
      <c r="F360" s="83">
        <f>+F352+0.1</f>
        <v>10.99</v>
      </c>
      <c r="G360" s="79"/>
      <c r="H360" s="80"/>
      <c r="J360" s="4"/>
      <c r="K360" s="4"/>
      <c r="L360" s="4"/>
    </row>
    <row r="361" spans="1:12" s="3" customFormat="1" ht="16.5" customHeight="1" x14ac:dyDescent="0.25">
      <c r="A361" s="451"/>
      <c r="B361" s="454"/>
      <c r="C361" s="84">
        <v>24</v>
      </c>
      <c r="D361" s="85">
        <f t="shared" ref="D361:E364" si="1">+D353+0.1</f>
        <v>12.95</v>
      </c>
      <c r="E361" s="85">
        <f t="shared" si="1"/>
        <v>12.08</v>
      </c>
      <c r="F361" s="86">
        <f t="shared" ref="F361" si="2">+F353+0.1</f>
        <v>11.49</v>
      </c>
      <c r="G361" s="79"/>
      <c r="H361" s="80"/>
      <c r="J361" s="4"/>
      <c r="K361" s="4"/>
      <c r="L361" s="4"/>
    </row>
    <row r="362" spans="1:12" s="3" customFormat="1" ht="16.5" customHeight="1" x14ac:dyDescent="0.25">
      <c r="A362" s="451"/>
      <c r="B362" s="454"/>
      <c r="C362" s="84">
        <v>36</v>
      </c>
      <c r="D362" s="85">
        <f t="shared" si="1"/>
        <v>13.24</v>
      </c>
      <c r="E362" s="85">
        <f t="shared" si="1"/>
        <v>12.37</v>
      </c>
      <c r="F362" s="86">
        <f t="shared" ref="F362" si="3">+F354+0.1</f>
        <v>11.79</v>
      </c>
      <c r="G362" s="79"/>
      <c r="H362" s="80"/>
      <c r="J362" s="4"/>
      <c r="K362" s="4"/>
      <c r="L362" s="4"/>
    </row>
    <row r="363" spans="1:12" s="3" customFormat="1" ht="16.5" customHeight="1" x14ac:dyDescent="0.25">
      <c r="A363" s="451"/>
      <c r="B363" s="454"/>
      <c r="C363" s="84">
        <v>48</v>
      </c>
      <c r="D363" s="85">
        <f t="shared" si="1"/>
        <v>13.73</v>
      </c>
      <c r="E363" s="85">
        <f t="shared" si="1"/>
        <v>12.83</v>
      </c>
      <c r="F363" s="86">
        <f t="shared" ref="F363" si="4">+F355+0.1</f>
        <v>12.33</v>
      </c>
      <c r="G363" s="79"/>
      <c r="H363" s="80"/>
      <c r="J363" s="4"/>
      <c r="K363" s="4"/>
      <c r="L363" s="4"/>
    </row>
    <row r="364" spans="1:12" s="3" customFormat="1" ht="16.5" customHeight="1" thickBot="1" x14ac:dyDescent="0.3">
      <c r="A364" s="452"/>
      <c r="B364" s="455"/>
      <c r="C364" s="87">
        <v>60</v>
      </c>
      <c r="D364" s="88">
        <f t="shared" si="1"/>
        <v>14.73</v>
      </c>
      <c r="E364" s="88">
        <f t="shared" si="1"/>
        <v>13.87</v>
      </c>
      <c r="F364" s="89">
        <f t="shared" ref="F364" si="5">+F356+0.1</f>
        <v>13.37</v>
      </c>
      <c r="G364" s="79"/>
      <c r="H364" s="80"/>
      <c r="J364" s="4"/>
      <c r="K364" s="4"/>
      <c r="L364" s="4"/>
    </row>
    <row r="365" spans="1:12" s="3" customFormat="1" ht="16.5" customHeight="1" thickBot="1" x14ac:dyDescent="0.3">
      <c r="A365" s="76"/>
      <c r="B365" s="69"/>
      <c r="C365" s="70"/>
      <c r="D365" s="77"/>
      <c r="E365" s="77"/>
      <c r="F365" s="78"/>
      <c r="G365" s="73"/>
      <c r="H365" s="73"/>
      <c r="J365" s="4"/>
      <c r="K365" s="4"/>
      <c r="L365" s="4"/>
    </row>
    <row r="366" spans="1:12" s="3" customFormat="1" ht="41.25" customHeight="1" x14ac:dyDescent="0.25">
      <c r="A366" s="456" t="s">
        <v>56</v>
      </c>
      <c r="B366" s="457"/>
      <c r="C366" s="71" t="s">
        <v>11</v>
      </c>
      <c r="D366" s="72" t="s">
        <v>50</v>
      </c>
      <c r="E366" s="72" t="s">
        <v>50</v>
      </c>
      <c r="F366" s="72" t="s">
        <v>50</v>
      </c>
      <c r="G366" s="73"/>
      <c r="H366" s="73"/>
      <c r="J366" s="4"/>
      <c r="K366" s="4"/>
      <c r="L366" s="4"/>
    </row>
    <row r="367" spans="1:12" s="3" customFormat="1" ht="27" customHeight="1" thickBot="1" x14ac:dyDescent="0.3">
      <c r="A367" s="458"/>
      <c r="B367" s="459"/>
      <c r="C367" s="74"/>
      <c r="D367" s="75" t="s">
        <v>22</v>
      </c>
      <c r="E367" s="75" t="s">
        <v>23</v>
      </c>
      <c r="F367" s="75" t="s">
        <v>21</v>
      </c>
      <c r="G367" s="73"/>
      <c r="H367" s="73"/>
      <c r="J367" s="4"/>
      <c r="K367" s="4"/>
      <c r="L367" s="4"/>
    </row>
    <row r="368" spans="1:12" s="3" customFormat="1" ht="16.5" customHeight="1" x14ac:dyDescent="0.25">
      <c r="A368" s="450" t="s">
        <v>33</v>
      </c>
      <c r="B368" s="453" t="s">
        <v>34</v>
      </c>
      <c r="C368" s="81">
        <v>12</v>
      </c>
      <c r="D368" s="82">
        <v>12.06</v>
      </c>
      <c r="E368" s="82">
        <v>11.23</v>
      </c>
      <c r="F368" s="83">
        <v>10.84</v>
      </c>
      <c r="G368" s="79"/>
      <c r="H368" s="80"/>
      <c r="J368" s="4"/>
      <c r="K368" s="4"/>
      <c r="L368" s="4"/>
    </row>
    <row r="369" spans="1:12" s="3" customFormat="1" ht="16.5" customHeight="1" x14ac:dyDescent="0.25">
      <c r="A369" s="451"/>
      <c r="B369" s="454"/>
      <c r="C369" s="84">
        <v>24</v>
      </c>
      <c r="D369" s="85">
        <v>12.46</v>
      </c>
      <c r="E369" s="85">
        <v>11.63</v>
      </c>
      <c r="F369" s="86">
        <v>11.24</v>
      </c>
      <c r="G369" s="79"/>
      <c r="H369" s="80"/>
      <c r="J369" s="4"/>
      <c r="K369" s="4"/>
      <c r="L369" s="4"/>
    </row>
    <row r="370" spans="1:12" s="3" customFormat="1" ht="16.5" customHeight="1" x14ac:dyDescent="0.25">
      <c r="A370" s="451"/>
      <c r="B370" s="454"/>
      <c r="C370" s="84">
        <v>36</v>
      </c>
      <c r="D370" s="85">
        <v>12.66</v>
      </c>
      <c r="E370" s="85">
        <v>11.83</v>
      </c>
      <c r="F370" s="86">
        <v>11.44</v>
      </c>
      <c r="G370" s="79"/>
      <c r="H370" s="80"/>
      <c r="J370" s="4"/>
      <c r="K370" s="4"/>
      <c r="L370" s="4"/>
    </row>
    <row r="371" spans="1:12" s="3" customFormat="1" ht="16.5" customHeight="1" x14ac:dyDescent="0.25">
      <c r="A371" s="451"/>
      <c r="B371" s="454"/>
      <c r="C371" s="84">
        <v>48</v>
      </c>
      <c r="D371" s="85">
        <v>13.07</v>
      </c>
      <c r="E371" s="85">
        <v>12.24</v>
      </c>
      <c r="F371" s="86">
        <v>11.83</v>
      </c>
      <c r="G371" s="79"/>
      <c r="H371" s="80"/>
      <c r="J371" s="4"/>
      <c r="K371" s="4"/>
      <c r="L371" s="4"/>
    </row>
    <row r="372" spans="1:12" s="3" customFormat="1" ht="16.5" customHeight="1" thickBot="1" x14ac:dyDescent="0.3">
      <c r="A372" s="452"/>
      <c r="B372" s="455"/>
      <c r="C372" s="87">
        <v>60</v>
      </c>
      <c r="D372" s="88">
        <v>13.88</v>
      </c>
      <c r="E372" s="88">
        <v>13.04</v>
      </c>
      <c r="F372" s="89">
        <v>12.64</v>
      </c>
      <c r="G372" s="79"/>
      <c r="H372" s="80"/>
      <c r="J372" s="4"/>
      <c r="K372" s="4"/>
      <c r="L372" s="4"/>
    </row>
    <row r="373" spans="1:12" s="3" customFormat="1" ht="16.5" customHeight="1" thickBot="1" x14ac:dyDescent="0.3">
      <c r="A373" s="76"/>
      <c r="B373" s="69"/>
      <c r="C373" s="70"/>
      <c r="D373" s="77"/>
      <c r="E373" s="77"/>
      <c r="F373" s="78"/>
      <c r="G373" s="73"/>
      <c r="H373" s="73"/>
      <c r="J373" s="4"/>
      <c r="K373" s="4"/>
      <c r="L373" s="4"/>
    </row>
    <row r="374" spans="1:12" s="3" customFormat="1" ht="41.25" customHeight="1" x14ac:dyDescent="0.25">
      <c r="A374" s="456" t="s">
        <v>57</v>
      </c>
      <c r="B374" s="457"/>
      <c r="C374" s="71" t="s">
        <v>11</v>
      </c>
      <c r="D374" s="72" t="s">
        <v>50</v>
      </c>
      <c r="E374" s="72" t="s">
        <v>50</v>
      </c>
      <c r="F374" s="72" t="s">
        <v>50</v>
      </c>
      <c r="G374" s="73"/>
      <c r="H374" s="73"/>
      <c r="J374" s="4"/>
      <c r="K374" s="4"/>
      <c r="L374" s="4"/>
    </row>
    <row r="375" spans="1:12" s="3" customFormat="1" ht="27" customHeight="1" thickBot="1" x14ac:dyDescent="0.3">
      <c r="A375" s="458"/>
      <c r="B375" s="459"/>
      <c r="C375" s="74"/>
      <c r="D375" s="75" t="s">
        <v>22</v>
      </c>
      <c r="E375" s="75" t="s">
        <v>23</v>
      </c>
      <c r="F375" s="75" t="s">
        <v>21</v>
      </c>
      <c r="G375" s="73"/>
      <c r="H375" s="73"/>
      <c r="J375" s="4"/>
      <c r="K375" s="4"/>
      <c r="L375" s="4"/>
    </row>
    <row r="376" spans="1:12" s="3" customFormat="1" ht="16.5" customHeight="1" x14ac:dyDescent="0.25">
      <c r="A376" s="450" t="s">
        <v>33</v>
      </c>
      <c r="B376" s="453" t="s">
        <v>34</v>
      </c>
      <c r="C376" s="81">
        <v>12</v>
      </c>
      <c r="D376" s="82">
        <f>+D368+0.1</f>
        <v>12.16</v>
      </c>
      <c r="E376" s="82">
        <f>+E368+0.1</f>
        <v>11.33</v>
      </c>
      <c r="F376" s="83">
        <f>+F368+0.1</f>
        <v>10.94</v>
      </c>
      <c r="G376" s="79"/>
      <c r="H376" s="80"/>
      <c r="J376" s="4"/>
      <c r="K376" s="4"/>
      <c r="L376" s="4"/>
    </row>
    <row r="377" spans="1:12" s="3" customFormat="1" ht="16.5" customHeight="1" x14ac:dyDescent="0.25">
      <c r="A377" s="451"/>
      <c r="B377" s="454"/>
      <c r="C377" s="84">
        <v>24</v>
      </c>
      <c r="D377" s="85">
        <f t="shared" ref="D377:F380" si="6">+D369+0.1</f>
        <v>12.56</v>
      </c>
      <c r="E377" s="85">
        <f t="shared" si="6"/>
        <v>11.73</v>
      </c>
      <c r="F377" s="86">
        <f t="shared" si="6"/>
        <v>11.34</v>
      </c>
      <c r="G377" s="79"/>
      <c r="H377" s="80"/>
      <c r="J377" s="4"/>
      <c r="K377" s="4"/>
      <c r="L377" s="4"/>
    </row>
    <row r="378" spans="1:12" s="3" customFormat="1" ht="16.5" customHeight="1" x14ac:dyDescent="0.25">
      <c r="A378" s="451"/>
      <c r="B378" s="454"/>
      <c r="C378" s="84">
        <v>36</v>
      </c>
      <c r="D378" s="85">
        <f t="shared" ref="D378:E378" si="7">+D370+0.1</f>
        <v>12.76</v>
      </c>
      <c r="E378" s="85">
        <f t="shared" si="7"/>
        <v>11.93</v>
      </c>
      <c r="F378" s="86">
        <f t="shared" si="6"/>
        <v>11.54</v>
      </c>
      <c r="G378" s="79"/>
      <c r="H378" s="80"/>
      <c r="J378" s="4"/>
      <c r="K378" s="4"/>
      <c r="L378" s="4"/>
    </row>
    <row r="379" spans="1:12" s="3" customFormat="1" ht="16.5" customHeight="1" x14ac:dyDescent="0.25">
      <c r="A379" s="451"/>
      <c r="B379" s="454"/>
      <c r="C379" s="84">
        <v>48</v>
      </c>
      <c r="D379" s="85">
        <f t="shared" ref="D379:E379" si="8">+D371+0.1</f>
        <v>13.17</v>
      </c>
      <c r="E379" s="85">
        <f t="shared" si="8"/>
        <v>12.34</v>
      </c>
      <c r="F379" s="86">
        <f t="shared" si="6"/>
        <v>11.93</v>
      </c>
      <c r="G379" s="79"/>
      <c r="H379" s="80"/>
      <c r="J379" s="4"/>
      <c r="K379" s="4"/>
      <c r="L379" s="4"/>
    </row>
    <row r="380" spans="1:12" s="3" customFormat="1" ht="16.5" customHeight="1" thickBot="1" x14ac:dyDescent="0.3">
      <c r="A380" s="452"/>
      <c r="B380" s="455"/>
      <c r="C380" s="87">
        <v>60</v>
      </c>
      <c r="D380" s="88">
        <f t="shared" ref="D380:E380" si="9">+D372+0.1</f>
        <v>13.98</v>
      </c>
      <c r="E380" s="88">
        <f t="shared" si="9"/>
        <v>13.139999999999999</v>
      </c>
      <c r="F380" s="89">
        <f t="shared" si="6"/>
        <v>12.74</v>
      </c>
      <c r="G380" s="79"/>
      <c r="H380" s="80"/>
      <c r="J380" s="4"/>
      <c r="K380" s="4"/>
      <c r="L380" s="4"/>
    </row>
    <row r="381" spans="1:12" s="3" customFormat="1" ht="16.5" customHeight="1" thickBot="1" x14ac:dyDescent="0.3">
      <c r="A381" s="76"/>
      <c r="B381" s="69"/>
      <c r="C381" s="70"/>
      <c r="D381" s="77"/>
      <c r="E381" s="77"/>
      <c r="F381" s="78"/>
      <c r="G381" s="73"/>
      <c r="H381" s="73"/>
      <c r="J381" s="4"/>
      <c r="K381" s="4"/>
      <c r="L381" s="4"/>
    </row>
    <row r="382" spans="1:12" s="3" customFormat="1" ht="41.25" customHeight="1" x14ac:dyDescent="0.25">
      <c r="A382" s="456" t="s">
        <v>58</v>
      </c>
      <c r="B382" s="457"/>
      <c r="C382" s="71" t="s">
        <v>11</v>
      </c>
      <c r="D382" s="72" t="s">
        <v>50</v>
      </c>
      <c r="E382" s="72" t="s">
        <v>50</v>
      </c>
      <c r="F382" s="72" t="s">
        <v>50</v>
      </c>
      <c r="G382" s="73"/>
      <c r="H382" s="73"/>
      <c r="J382" s="4"/>
      <c r="K382" s="4"/>
      <c r="L382" s="4"/>
    </row>
    <row r="383" spans="1:12" s="3" customFormat="1" ht="27" customHeight="1" thickBot="1" x14ac:dyDescent="0.3">
      <c r="A383" s="458"/>
      <c r="B383" s="459"/>
      <c r="C383" s="74"/>
      <c r="D383" s="75" t="s">
        <v>22</v>
      </c>
      <c r="E383" s="75" t="s">
        <v>23</v>
      </c>
      <c r="F383" s="75" t="s">
        <v>21</v>
      </c>
      <c r="G383" s="73"/>
      <c r="H383" s="73"/>
      <c r="J383" s="4"/>
      <c r="K383" s="4"/>
      <c r="L383" s="4"/>
    </row>
    <row r="384" spans="1:12" s="3" customFormat="1" ht="16.5" customHeight="1" x14ac:dyDescent="0.25">
      <c r="A384" s="450" t="s">
        <v>51</v>
      </c>
      <c r="B384" s="453" t="s">
        <v>52</v>
      </c>
      <c r="C384" s="81">
        <v>12</v>
      </c>
      <c r="D384" s="82">
        <v>13.23</v>
      </c>
      <c r="E384" s="82">
        <v>12.08</v>
      </c>
      <c r="F384" s="83">
        <v>11.39</v>
      </c>
      <c r="G384" s="79"/>
      <c r="H384" s="80"/>
      <c r="J384" s="4"/>
      <c r="K384" s="4"/>
      <c r="L384" s="4"/>
    </row>
    <row r="385" spans="1:12" s="3" customFormat="1" ht="16.5" customHeight="1" x14ac:dyDescent="0.25">
      <c r="A385" s="451"/>
      <c r="B385" s="454"/>
      <c r="C385" s="84">
        <v>24</v>
      </c>
      <c r="D385" s="85">
        <v>13.23</v>
      </c>
      <c r="E385" s="85">
        <v>12.08</v>
      </c>
      <c r="F385" s="86">
        <v>11.39</v>
      </c>
      <c r="G385" s="79"/>
      <c r="H385" s="80"/>
      <c r="J385" s="4"/>
      <c r="K385" s="4"/>
      <c r="L385" s="4"/>
    </row>
    <row r="386" spans="1:12" s="3" customFormat="1" ht="16.5" customHeight="1" x14ac:dyDescent="0.25">
      <c r="A386" s="451"/>
      <c r="B386" s="454"/>
      <c r="C386" s="84">
        <v>36</v>
      </c>
      <c r="D386" s="85">
        <v>13.23</v>
      </c>
      <c r="E386" s="85">
        <v>12.08</v>
      </c>
      <c r="F386" s="86">
        <v>11.39</v>
      </c>
      <c r="G386" s="79"/>
      <c r="H386" s="80"/>
      <c r="J386" s="4"/>
      <c r="K386" s="4"/>
      <c r="L386" s="4"/>
    </row>
    <row r="387" spans="1:12" s="3" customFormat="1" ht="16.5" customHeight="1" x14ac:dyDescent="0.25">
      <c r="A387" s="451"/>
      <c r="B387" s="454"/>
      <c r="C387" s="84">
        <v>48</v>
      </c>
      <c r="D387" s="85">
        <v>13.46</v>
      </c>
      <c r="E387" s="85">
        <v>12.31</v>
      </c>
      <c r="F387" s="86">
        <v>11.62</v>
      </c>
      <c r="G387" s="79"/>
      <c r="H387" s="80"/>
      <c r="J387" s="4"/>
      <c r="K387" s="4"/>
      <c r="L387" s="4"/>
    </row>
    <row r="388" spans="1:12" s="3" customFormat="1" ht="16.5" customHeight="1" thickBot="1" x14ac:dyDescent="0.3">
      <c r="A388" s="452"/>
      <c r="B388" s="455"/>
      <c r="C388" s="87">
        <v>60</v>
      </c>
      <c r="D388" s="88">
        <v>14.38</v>
      </c>
      <c r="E388" s="88">
        <v>13.23</v>
      </c>
      <c r="F388" s="89">
        <v>12.54</v>
      </c>
      <c r="G388" s="79"/>
      <c r="H388" s="80"/>
      <c r="J388" s="4"/>
      <c r="K388" s="4"/>
      <c r="L388" s="4"/>
    </row>
    <row r="389" spans="1:12" s="3" customFormat="1" ht="16.5" customHeight="1" thickBot="1" x14ac:dyDescent="0.3">
      <c r="A389" s="76"/>
      <c r="B389" s="69"/>
      <c r="C389" s="70"/>
      <c r="D389" s="77"/>
      <c r="E389" s="77"/>
      <c r="F389" s="78"/>
      <c r="G389" s="73"/>
      <c r="H389" s="73"/>
      <c r="J389" s="4"/>
      <c r="K389" s="4"/>
      <c r="L389" s="4"/>
    </row>
    <row r="390" spans="1:12" s="3" customFormat="1" ht="41.25" customHeight="1" x14ac:dyDescent="0.25">
      <c r="A390" s="456" t="s">
        <v>59</v>
      </c>
      <c r="B390" s="457"/>
      <c r="C390" s="71" t="s">
        <v>11</v>
      </c>
      <c r="D390" s="72" t="s">
        <v>50</v>
      </c>
      <c r="E390" s="72" t="s">
        <v>50</v>
      </c>
      <c r="F390" s="72" t="s">
        <v>50</v>
      </c>
      <c r="G390" s="73"/>
      <c r="H390" s="73"/>
      <c r="J390" s="4"/>
      <c r="K390" s="4"/>
      <c r="L390" s="4"/>
    </row>
    <row r="391" spans="1:12" s="3" customFormat="1" ht="27" customHeight="1" thickBot="1" x14ac:dyDescent="0.3">
      <c r="A391" s="458"/>
      <c r="B391" s="459"/>
      <c r="C391" s="74"/>
      <c r="D391" s="75" t="s">
        <v>22</v>
      </c>
      <c r="E391" s="75" t="s">
        <v>23</v>
      </c>
      <c r="F391" s="75" t="s">
        <v>21</v>
      </c>
      <c r="G391" s="73"/>
      <c r="H391" s="73"/>
      <c r="J391" s="4"/>
      <c r="K391" s="4"/>
      <c r="L391" s="4"/>
    </row>
    <row r="392" spans="1:12" s="3" customFormat="1" ht="16.5" customHeight="1" x14ac:dyDescent="0.25">
      <c r="A392" s="450" t="s">
        <v>51</v>
      </c>
      <c r="B392" s="453" t="s">
        <v>52</v>
      </c>
      <c r="C392" s="81">
        <v>12</v>
      </c>
      <c r="D392" s="82">
        <f>+D384+0.1</f>
        <v>13.33</v>
      </c>
      <c r="E392" s="82">
        <f>+E384+0.1</f>
        <v>12.18</v>
      </c>
      <c r="F392" s="83">
        <f>+F384+0.1</f>
        <v>11.49</v>
      </c>
      <c r="G392" s="79"/>
      <c r="H392" s="80"/>
      <c r="J392" s="4"/>
      <c r="K392" s="4"/>
      <c r="L392" s="4"/>
    </row>
    <row r="393" spans="1:12" s="3" customFormat="1" ht="16.5" customHeight="1" x14ac:dyDescent="0.25">
      <c r="A393" s="451"/>
      <c r="B393" s="454"/>
      <c r="C393" s="84">
        <v>24</v>
      </c>
      <c r="D393" s="85">
        <f t="shared" ref="D393:F393" si="10">+D385+0.1</f>
        <v>13.33</v>
      </c>
      <c r="E393" s="85">
        <f t="shared" si="10"/>
        <v>12.18</v>
      </c>
      <c r="F393" s="86">
        <f t="shared" si="10"/>
        <v>11.49</v>
      </c>
      <c r="G393" s="79"/>
      <c r="H393" s="80"/>
      <c r="J393" s="4"/>
      <c r="K393" s="4"/>
      <c r="L393" s="4"/>
    </row>
    <row r="394" spans="1:12" s="3" customFormat="1" ht="16.5" customHeight="1" x14ac:dyDescent="0.25">
      <c r="A394" s="451"/>
      <c r="B394" s="454"/>
      <c r="C394" s="84">
        <v>36</v>
      </c>
      <c r="D394" s="85">
        <f t="shared" ref="D394:F394" si="11">+D386+0.1</f>
        <v>13.33</v>
      </c>
      <c r="E394" s="85">
        <f t="shared" si="11"/>
        <v>12.18</v>
      </c>
      <c r="F394" s="86">
        <f t="shared" si="11"/>
        <v>11.49</v>
      </c>
      <c r="G394" s="79"/>
      <c r="H394" s="80"/>
      <c r="J394" s="4"/>
      <c r="K394" s="4"/>
      <c r="L394" s="4"/>
    </row>
    <row r="395" spans="1:12" s="3" customFormat="1" ht="16.5" customHeight="1" x14ac:dyDescent="0.25">
      <c r="A395" s="451"/>
      <c r="B395" s="454"/>
      <c r="C395" s="84">
        <v>48</v>
      </c>
      <c r="D395" s="85">
        <f t="shared" ref="D395:F395" si="12">+D387+0.1</f>
        <v>13.56</v>
      </c>
      <c r="E395" s="85">
        <f t="shared" si="12"/>
        <v>12.41</v>
      </c>
      <c r="F395" s="86">
        <f t="shared" si="12"/>
        <v>11.719999999999999</v>
      </c>
      <c r="G395" s="79"/>
      <c r="H395" s="80"/>
      <c r="J395" s="4"/>
      <c r="K395" s="4"/>
      <c r="L395" s="4"/>
    </row>
    <row r="396" spans="1:12" s="3" customFormat="1" ht="16.5" customHeight="1" thickBot="1" x14ac:dyDescent="0.3">
      <c r="A396" s="452"/>
      <c r="B396" s="455"/>
      <c r="C396" s="87">
        <v>60</v>
      </c>
      <c r="D396" s="88">
        <f t="shared" ref="D396:F396" si="13">+D388+0.1</f>
        <v>14.48</v>
      </c>
      <c r="E396" s="88">
        <f t="shared" si="13"/>
        <v>13.33</v>
      </c>
      <c r="F396" s="89">
        <f t="shared" si="13"/>
        <v>12.639999999999999</v>
      </c>
      <c r="G396" s="79"/>
      <c r="H396" s="80"/>
      <c r="J396" s="4"/>
      <c r="K396" s="4"/>
      <c r="L396" s="4"/>
    </row>
    <row r="397" spans="1:12" s="3" customFormat="1" ht="16.5" customHeight="1" thickBot="1" x14ac:dyDescent="0.3">
      <c r="A397" s="90"/>
      <c r="B397" s="68"/>
      <c r="C397" s="91"/>
      <c r="D397" s="92"/>
      <c r="E397" s="92"/>
      <c r="F397" s="92"/>
      <c r="G397" s="93"/>
      <c r="H397" s="93"/>
      <c r="J397" s="4"/>
      <c r="K397" s="4"/>
      <c r="L397" s="4"/>
    </row>
    <row r="398" spans="1:12" s="3" customFormat="1" ht="33.75" customHeight="1" x14ac:dyDescent="0.25">
      <c r="A398" s="456" t="s">
        <v>60</v>
      </c>
      <c r="B398" s="457"/>
      <c r="C398" s="71" t="s">
        <v>11</v>
      </c>
      <c r="D398" s="72" t="s">
        <v>50</v>
      </c>
      <c r="E398" s="72" t="s">
        <v>50</v>
      </c>
      <c r="F398" s="72" t="s">
        <v>50</v>
      </c>
      <c r="G398" s="73"/>
      <c r="H398" s="73"/>
      <c r="J398" s="4"/>
      <c r="K398" s="4"/>
      <c r="L398" s="4"/>
    </row>
    <row r="399" spans="1:12" s="3" customFormat="1" ht="30.75" customHeight="1" thickBot="1" x14ac:dyDescent="0.3">
      <c r="A399" s="458"/>
      <c r="B399" s="459"/>
      <c r="C399" s="74"/>
      <c r="D399" s="75" t="s">
        <v>22</v>
      </c>
      <c r="E399" s="75" t="s">
        <v>23</v>
      </c>
      <c r="F399" s="75" t="s">
        <v>21</v>
      </c>
      <c r="G399" s="73"/>
      <c r="H399" s="73"/>
      <c r="J399" s="4"/>
      <c r="K399" s="4"/>
      <c r="L399" s="4"/>
    </row>
    <row r="400" spans="1:12" s="3" customFormat="1" ht="16.5" customHeight="1" x14ac:dyDescent="0.25">
      <c r="A400" s="450" t="s">
        <v>48</v>
      </c>
      <c r="B400" s="453" t="s">
        <v>53</v>
      </c>
      <c r="C400" s="81">
        <v>12</v>
      </c>
      <c r="D400" s="82">
        <v>14.24</v>
      </c>
      <c r="E400" s="82">
        <v>12.99</v>
      </c>
      <c r="F400" s="83">
        <v>12.39</v>
      </c>
      <c r="G400" s="79"/>
      <c r="H400" s="80"/>
      <c r="J400" s="4"/>
      <c r="K400" s="4"/>
      <c r="L400" s="4"/>
    </row>
    <row r="401" spans="1:12" s="3" customFormat="1" ht="16.5" customHeight="1" x14ac:dyDescent="0.25">
      <c r="A401" s="451"/>
      <c r="B401" s="454"/>
      <c r="C401" s="84">
        <v>24</v>
      </c>
      <c r="D401" s="85">
        <v>14.24</v>
      </c>
      <c r="E401" s="85">
        <v>12.99</v>
      </c>
      <c r="F401" s="86">
        <v>12.39</v>
      </c>
      <c r="G401" s="79"/>
      <c r="H401" s="80"/>
      <c r="J401" s="4"/>
      <c r="K401" s="4"/>
      <c r="L401" s="4"/>
    </row>
    <row r="402" spans="1:12" s="3" customFormat="1" ht="16.5" customHeight="1" x14ac:dyDescent="0.25">
      <c r="A402" s="451"/>
      <c r="B402" s="454"/>
      <c r="C402" s="84">
        <v>36</v>
      </c>
      <c r="D402" s="85">
        <v>14.24</v>
      </c>
      <c r="E402" s="85">
        <v>12.99</v>
      </c>
      <c r="F402" s="86">
        <v>12.39</v>
      </c>
      <c r="G402" s="79"/>
      <c r="H402" s="80"/>
      <c r="J402" s="4"/>
      <c r="K402" s="4"/>
      <c r="L402" s="4"/>
    </row>
    <row r="403" spans="1:12" s="3" customFormat="1" ht="16.5" customHeight="1" x14ac:dyDescent="0.25">
      <c r="A403" s="451"/>
      <c r="B403" s="454"/>
      <c r="C403" s="84">
        <v>48</v>
      </c>
      <c r="D403" s="85">
        <v>14.24</v>
      </c>
      <c r="E403" s="85">
        <v>12.99</v>
      </c>
      <c r="F403" s="86">
        <v>12.49</v>
      </c>
      <c r="G403" s="79"/>
      <c r="H403" s="80"/>
      <c r="J403" s="4"/>
      <c r="K403" s="4"/>
      <c r="L403" s="4"/>
    </row>
    <row r="404" spans="1:12" s="3" customFormat="1" ht="16.5" customHeight="1" thickBot="1" x14ac:dyDescent="0.3">
      <c r="A404" s="452"/>
      <c r="B404" s="455"/>
      <c r="C404" s="87">
        <v>60</v>
      </c>
      <c r="D404" s="88">
        <v>15.24</v>
      </c>
      <c r="E404" s="88">
        <v>13.99</v>
      </c>
      <c r="F404" s="89">
        <v>12.99</v>
      </c>
      <c r="G404" s="79"/>
      <c r="H404" s="80"/>
      <c r="J404" s="4"/>
      <c r="K404" s="4"/>
      <c r="L404" s="4"/>
    </row>
    <row r="405" spans="1:12" s="3" customFormat="1" ht="16.5" customHeight="1" thickBot="1" x14ac:dyDescent="0.3">
      <c r="A405" s="90"/>
      <c r="B405" s="227"/>
      <c r="C405" s="91"/>
      <c r="D405" s="92"/>
      <c r="E405" s="92"/>
      <c r="F405" s="92"/>
      <c r="G405" s="93"/>
      <c r="H405" s="93"/>
      <c r="J405" s="4"/>
      <c r="K405" s="4"/>
      <c r="L405" s="4"/>
    </row>
    <row r="406" spans="1:12" s="3" customFormat="1" ht="33.75" customHeight="1" x14ac:dyDescent="0.25">
      <c r="A406" s="456" t="s">
        <v>61</v>
      </c>
      <c r="B406" s="457"/>
      <c r="C406" s="71" t="s">
        <v>11</v>
      </c>
      <c r="D406" s="72" t="s">
        <v>50</v>
      </c>
      <c r="E406" s="72" t="s">
        <v>50</v>
      </c>
      <c r="F406" s="72" t="s">
        <v>50</v>
      </c>
      <c r="G406" s="73"/>
      <c r="H406" s="73"/>
      <c r="J406" s="4"/>
      <c r="K406" s="4"/>
      <c r="L406" s="4"/>
    </row>
    <row r="407" spans="1:12" s="3" customFormat="1" ht="30.75" customHeight="1" thickBot="1" x14ac:dyDescent="0.3">
      <c r="A407" s="458"/>
      <c r="B407" s="459"/>
      <c r="C407" s="74"/>
      <c r="D407" s="75" t="s">
        <v>22</v>
      </c>
      <c r="E407" s="75" t="s">
        <v>23</v>
      </c>
      <c r="F407" s="75" t="s">
        <v>21</v>
      </c>
      <c r="G407" s="73"/>
      <c r="H407" s="73"/>
      <c r="J407" s="4"/>
      <c r="K407" s="4"/>
      <c r="L407" s="4"/>
    </row>
    <row r="408" spans="1:12" s="3" customFormat="1" ht="16.5" customHeight="1" x14ac:dyDescent="0.25">
      <c r="A408" s="450" t="s">
        <v>48</v>
      </c>
      <c r="B408" s="453" t="s">
        <v>53</v>
      </c>
      <c r="C408" s="81">
        <v>12</v>
      </c>
      <c r="D408" s="82">
        <f>+D400+0.25</f>
        <v>14.49</v>
      </c>
      <c r="E408" s="82">
        <f t="shared" ref="E408:E410" si="14">+E400+0.25</f>
        <v>13.24</v>
      </c>
      <c r="F408" s="83">
        <f>+F400+0.1</f>
        <v>12.49</v>
      </c>
      <c r="G408" s="79"/>
      <c r="H408" s="80"/>
      <c r="J408" s="4"/>
      <c r="K408" s="4"/>
      <c r="L408" s="4"/>
    </row>
    <row r="409" spans="1:12" s="3" customFormat="1" ht="16.5" customHeight="1" x14ac:dyDescent="0.25">
      <c r="A409" s="451"/>
      <c r="B409" s="454"/>
      <c r="C409" s="84">
        <v>24</v>
      </c>
      <c r="D409" s="85">
        <f t="shared" ref="D409:D410" si="15">+D401+0.25</f>
        <v>14.49</v>
      </c>
      <c r="E409" s="85">
        <f t="shared" si="14"/>
        <v>13.24</v>
      </c>
      <c r="F409" s="86">
        <f t="shared" ref="F409:F410" si="16">+F401+0.1</f>
        <v>12.49</v>
      </c>
      <c r="G409" s="79"/>
      <c r="H409" s="80"/>
      <c r="J409" s="4"/>
      <c r="K409" s="4"/>
      <c r="L409" s="4"/>
    </row>
    <row r="410" spans="1:12" s="3" customFormat="1" ht="16.5" customHeight="1" x14ac:dyDescent="0.25">
      <c r="A410" s="451"/>
      <c r="B410" s="454"/>
      <c r="C410" s="84">
        <v>36</v>
      </c>
      <c r="D410" s="85">
        <f t="shared" si="15"/>
        <v>14.49</v>
      </c>
      <c r="E410" s="85">
        <f t="shared" si="14"/>
        <v>13.24</v>
      </c>
      <c r="F410" s="86">
        <f t="shared" si="16"/>
        <v>12.49</v>
      </c>
      <c r="G410" s="79"/>
      <c r="H410" s="80"/>
      <c r="J410" s="4"/>
      <c r="K410" s="4"/>
      <c r="L410" s="4"/>
    </row>
    <row r="411" spans="1:12" s="3" customFormat="1" ht="16.5" customHeight="1" x14ac:dyDescent="0.25">
      <c r="A411" s="451"/>
      <c r="B411" s="454"/>
      <c r="C411" s="84">
        <v>48</v>
      </c>
      <c r="D411" s="85">
        <v>14.74</v>
      </c>
      <c r="E411" s="85">
        <v>13.49</v>
      </c>
      <c r="F411" s="86">
        <v>12.74</v>
      </c>
      <c r="G411" s="79"/>
      <c r="H411" s="80"/>
      <c r="J411" s="4"/>
      <c r="K411" s="4"/>
      <c r="L411" s="4"/>
    </row>
    <row r="412" spans="1:12" s="3" customFormat="1" ht="16.5" customHeight="1" thickBot="1" x14ac:dyDescent="0.3">
      <c r="A412" s="452"/>
      <c r="B412" s="455"/>
      <c r="C412" s="87">
        <v>60</v>
      </c>
      <c r="D412" s="88">
        <v>15.74</v>
      </c>
      <c r="E412" s="88">
        <v>14.49</v>
      </c>
      <c r="F412" s="89">
        <v>13.74</v>
      </c>
      <c r="G412" s="79"/>
      <c r="H412" s="80"/>
      <c r="J412" s="4"/>
      <c r="K412" s="4"/>
      <c r="L412" s="4"/>
    </row>
    <row r="413" spans="1:12" ht="16.5" customHeight="1" x14ac:dyDescent="0.25">
      <c r="A413" s="41"/>
    </row>
    <row r="414" spans="1:12" ht="16.5" customHeight="1" x14ac:dyDescent="0.3">
      <c r="A414" s="42"/>
    </row>
    <row r="415" spans="1:12" ht="16.5" customHeight="1" x14ac:dyDescent="0.3">
      <c r="A415" s="42" t="s">
        <v>28</v>
      </c>
      <c r="I415" s="1">
        <v>1</v>
      </c>
    </row>
    <row r="416" spans="1:12" ht="16.5" customHeight="1" x14ac:dyDescent="0.3">
      <c r="A416" s="42" t="s">
        <v>29</v>
      </c>
      <c r="I416" s="1">
        <v>1</v>
      </c>
    </row>
    <row r="417" spans="1:9" ht="16.5" customHeight="1" x14ac:dyDescent="0.3">
      <c r="A417" s="42" t="s">
        <v>9</v>
      </c>
      <c r="I417" s="1">
        <v>1</v>
      </c>
    </row>
    <row r="418" spans="1:9" ht="16.5" customHeight="1" x14ac:dyDescent="0.3">
      <c r="A418" s="42" t="s">
        <v>10</v>
      </c>
      <c r="I418" s="1">
        <v>1</v>
      </c>
    </row>
    <row r="419" spans="1:9" ht="16.5" customHeight="1" x14ac:dyDescent="0.3">
      <c r="A419" s="42"/>
      <c r="I419" s="1">
        <v>1</v>
      </c>
    </row>
    <row r="423" spans="1:9" ht="16.5" customHeight="1" x14ac:dyDescent="0.25">
      <c r="A423" s="1"/>
    </row>
    <row r="424" spans="1:9" ht="16.5" customHeight="1" x14ac:dyDescent="0.25">
      <c r="A424" s="1"/>
    </row>
  </sheetData>
  <sheetProtection password="E9C4" sheet="1" objects="1" scenarios="1"/>
  <mergeCells count="224">
    <mergeCell ref="C136:F136"/>
    <mergeCell ref="A125:H125"/>
    <mergeCell ref="C127:F127"/>
    <mergeCell ref="C129:F129"/>
    <mergeCell ref="C130:F130"/>
    <mergeCell ref="C62:F62"/>
    <mergeCell ref="C329:F329"/>
    <mergeCell ref="C330:F330"/>
    <mergeCell ref="C288:F288"/>
    <mergeCell ref="C289:F289"/>
    <mergeCell ref="C290:F290"/>
    <mergeCell ref="B276:B283"/>
    <mergeCell ref="A276:A283"/>
    <mergeCell ref="C320:F320"/>
    <mergeCell ref="C321:F321"/>
    <mergeCell ref="C286:F286"/>
    <mergeCell ref="A308:A315"/>
    <mergeCell ref="A318:A323"/>
    <mergeCell ref="C267:F267"/>
    <mergeCell ref="A248:A255"/>
    <mergeCell ref="A268:A275"/>
    <mergeCell ref="B268:B275"/>
    <mergeCell ref="A257:H257"/>
    <mergeCell ref="C260:F260"/>
    <mergeCell ref="C262:F262"/>
    <mergeCell ref="A263:A267"/>
    <mergeCell ref="C212:F212"/>
    <mergeCell ref="A258:A262"/>
    <mergeCell ref="B248:B255"/>
    <mergeCell ref="C261:F261"/>
    <mergeCell ref="C238:F238"/>
    <mergeCell ref="A240:A247"/>
    <mergeCell ref="C293:F293"/>
    <mergeCell ref="C295:F295"/>
    <mergeCell ref="C296:F296"/>
    <mergeCell ref="C297:F297"/>
    <mergeCell ref="C298:F298"/>
    <mergeCell ref="C299:F299"/>
    <mergeCell ref="A285:H285"/>
    <mergeCell ref="C258:F258"/>
    <mergeCell ref="C265:F265"/>
    <mergeCell ref="C84:F84"/>
    <mergeCell ref="C85:F85"/>
    <mergeCell ref="C61:F61"/>
    <mergeCell ref="A159:A163"/>
    <mergeCell ref="A99:A106"/>
    <mergeCell ref="C94:F94"/>
    <mergeCell ref="C63:F63"/>
    <mergeCell ref="B44:B51"/>
    <mergeCell ref="A65:A72"/>
    <mergeCell ref="C92:F92"/>
    <mergeCell ref="C95:F95"/>
    <mergeCell ref="C87:F87"/>
    <mergeCell ref="C88:F88"/>
    <mergeCell ref="C89:F89"/>
    <mergeCell ref="C121:F121"/>
    <mergeCell ref="C96:F96"/>
    <mergeCell ref="C97:F97"/>
    <mergeCell ref="B99:B106"/>
    <mergeCell ref="C135:F135"/>
    <mergeCell ref="A133:A140"/>
    <mergeCell ref="C137:F137"/>
    <mergeCell ref="A158:H158"/>
    <mergeCell ref="B141:B148"/>
    <mergeCell ref="C162:F162"/>
    <mergeCell ref="A1:H1"/>
    <mergeCell ref="A2:A4"/>
    <mergeCell ref="B2:B4"/>
    <mergeCell ref="C2:H2"/>
    <mergeCell ref="F3:H3"/>
    <mergeCell ref="A6:H6"/>
    <mergeCell ref="A7:A11"/>
    <mergeCell ref="B73:B80"/>
    <mergeCell ref="A73:A80"/>
    <mergeCell ref="C32:F32"/>
    <mergeCell ref="C33:F33"/>
    <mergeCell ref="C34:F34"/>
    <mergeCell ref="C35:F35"/>
    <mergeCell ref="C31:F31"/>
    <mergeCell ref="C54:F54"/>
    <mergeCell ref="C55:F55"/>
    <mergeCell ref="C57:F57"/>
    <mergeCell ref="C58:F58"/>
    <mergeCell ref="A20:A27"/>
    <mergeCell ref="B20:B27"/>
    <mergeCell ref="C59:F59"/>
    <mergeCell ref="A53:H53"/>
    <mergeCell ref="A44:A51"/>
    <mergeCell ref="C56:F56"/>
    <mergeCell ref="A82:H82"/>
    <mergeCell ref="A83:A89"/>
    <mergeCell ref="C122:F122"/>
    <mergeCell ref="C323:F323"/>
    <mergeCell ref="C7:F7"/>
    <mergeCell ref="C8:F8"/>
    <mergeCell ref="C161:F161"/>
    <mergeCell ref="C163:F163"/>
    <mergeCell ref="B65:B72"/>
    <mergeCell ref="C86:F86"/>
    <mergeCell ref="A54:A64"/>
    <mergeCell ref="A29:H29"/>
    <mergeCell ref="A30:A35"/>
    <mergeCell ref="C30:F30"/>
    <mergeCell ref="C64:F64"/>
    <mergeCell ref="A36:A43"/>
    <mergeCell ref="A12:A19"/>
    <mergeCell ref="B12:B19"/>
    <mergeCell ref="C60:F60"/>
    <mergeCell ref="B36:B43"/>
    <mergeCell ref="C9:F9"/>
    <mergeCell ref="C10:F10"/>
    <mergeCell ref="C11:F11"/>
    <mergeCell ref="C83:F83"/>
    <mergeCell ref="C134:F134"/>
    <mergeCell ref="C93:F93"/>
    <mergeCell ref="C232:F232"/>
    <mergeCell ref="C259:F259"/>
    <mergeCell ref="C264:F264"/>
    <mergeCell ref="C287:F287"/>
    <mergeCell ref="C294:F294"/>
    <mergeCell ref="C326:F326"/>
    <mergeCell ref="C319:F319"/>
    <mergeCell ref="C263:F263"/>
    <mergeCell ref="C266:F266"/>
    <mergeCell ref="C318:F318"/>
    <mergeCell ref="C291:F291"/>
    <mergeCell ref="C292:F292"/>
    <mergeCell ref="C239:F239"/>
    <mergeCell ref="C235:F235"/>
    <mergeCell ref="C236:F236"/>
    <mergeCell ref="C237:F237"/>
    <mergeCell ref="A230:H230"/>
    <mergeCell ref="C128:F128"/>
    <mergeCell ref="A132:H132"/>
    <mergeCell ref="A126:A130"/>
    <mergeCell ref="C133:F133"/>
    <mergeCell ref="A317:H317"/>
    <mergeCell ref="C234:F234"/>
    <mergeCell ref="A231:A239"/>
    <mergeCell ref="A207:A212"/>
    <mergeCell ref="C207:F207"/>
    <mergeCell ref="C208:F208"/>
    <mergeCell ref="C209:F209"/>
    <mergeCell ref="C210:F210"/>
    <mergeCell ref="C211:F211"/>
    <mergeCell ref="A349:H349"/>
    <mergeCell ref="B300:B307"/>
    <mergeCell ref="A286:A292"/>
    <mergeCell ref="B240:B247"/>
    <mergeCell ref="A340:A347"/>
    <mergeCell ref="B332:B339"/>
    <mergeCell ref="B340:B347"/>
    <mergeCell ref="A300:A307"/>
    <mergeCell ref="B308:B315"/>
    <mergeCell ref="A332:A339"/>
    <mergeCell ref="C322:F322"/>
    <mergeCell ref="A325:A330"/>
    <mergeCell ref="C325:F325"/>
    <mergeCell ref="C327:F327"/>
    <mergeCell ref="C328:F328"/>
    <mergeCell ref="A293:A299"/>
    <mergeCell ref="A221:A228"/>
    <mergeCell ref="B221:B228"/>
    <mergeCell ref="A213:A220"/>
    <mergeCell ref="A206:H206"/>
    <mergeCell ref="B213:B220"/>
    <mergeCell ref="A196:A203"/>
    <mergeCell ref="B196:B203"/>
    <mergeCell ref="C231:F231"/>
    <mergeCell ref="C233:F233"/>
    <mergeCell ref="C184:F184"/>
    <mergeCell ref="C185:F185"/>
    <mergeCell ref="C186:F186"/>
    <mergeCell ref="B165:B172"/>
    <mergeCell ref="B173:B180"/>
    <mergeCell ref="A182:H182"/>
    <mergeCell ref="A183:A187"/>
    <mergeCell ref="A188:A195"/>
    <mergeCell ref="B188:B195"/>
    <mergeCell ref="A173:A180"/>
    <mergeCell ref="C159:F159"/>
    <mergeCell ref="C140:F140"/>
    <mergeCell ref="C138:F138"/>
    <mergeCell ref="C139:F139"/>
    <mergeCell ref="B149:B156"/>
    <mergeCell ref="A149:A156"/>
    <mergeCell ref="A141:A148"/>
    <mergeCell ref="A165:A172"/>
    <mergeCell ref="C183:F183"/>
    <mergeCell ref="C160:F160"/>
    <mergeCell ref="A116:H116"/>
    <mergeCell ref="A107:A114"/>
    <mergeCell ref="B107:B114"/>
    <mergeCell ref="C117:F117"/>
    <mergeCell ref="C118:F118"/>
    <mergeCell ref="A92:A98"/>
    <mergeCell ref="A91:H91"/>
    <mergeCell ref="C120:F120"/>
    <mergeCell ref="C119:F119"/>
    <mergeCell ref="A117:A122"/>
    <mergeCell ref="A360:A364"/>
    <mergeCell ref="B360:B364"/>
    <mergeCell ref="A350:B351"/>
    <mergeCell ref="A358:B359"/>
    <mergeCell ref="A366:B367"/>
    <mergeCell ref="A374:B375"/>
    <mergeCell ref="A376:A380"/>
    <mergeCell ref="B376:B380"/>
    <mergeCell ref="A382:B383"/>
    <mergeCell ref="A352:A356"/>
    <mergeCell ref="B352:B356"/>
    <mergeCell ref="A368:A372"/>
    <mergeCell ref="B368:B372"/>
    <mergeCell ref="A384:A388"/>
    <mergeCell ref="B384:B388"/>
    <mergeCell ref="A390:B391"/>
    <mergeCell ref="A392:A396"/>
    <mergeCell ref="B392:B396"/>
    <mergeCell ref="A408:A412"/>
    <mergeCell ref="B408:B412"/>
    <mergeCell ref="A398:B399"/>
    <mergeCell ref="A406:B407"/>
    <mergeCell ref="A400:A404"/>
    <mergeCell ref="B400:B404"/>
  </mergeCells>
  <printOptions horizontalCentered="1"/>
  <pageMargins left="0.17" right="0.16" top="0.22" bottom="0.19" header="0.17" footer="0.19"/>
  <pageSetup scale="55" fitToHeight="6" orientation="portrait" r:id="rId1"/>
  <headerFooter alignWithMargins="0">
    <oddFooter>&amp;L&amp;"Arial,Regular"&amp;12&amp;F&amp;C&amp;A&amp;R&amp;"Arial,Regular"&amp;12&amp;D&amp;T</oddFooter>
  </headerFooter>
  <rowBreaks count="1" manualBreakCount="1">
    <brk id="28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BA110"/>
  <sheetViews>
    <sheetView showGridLines="0" zoomScale="88" zoomScaleNormal="88" workbookViewId="0">
      <selection activeCell="I24" sqref="I24"/>
    </sheetView>
  </sheetViews>
  <sheetFormatPr defaultColWidth="9.625" defaultRowHeight="12" x14ac:dyDescent="0.2"/>
  <cols>
    <col min="1" max="1" width="7.25" style="332" customWidth="1"/>
    <col min="2" max="2" width="1.625" style="332" customWidth="1"/>
    <col min="3" max="3" width="8.375" style="332" customWidth="1"/>
    <col min="4" max="4" width="40.875" style="332" bestFit="1" customWidth="1"/>
    <col min="5" max="5" width="7.5" style="332" customWidth="1"/>
    <col min="6" max="6" width="20" style="334" hidden="1" customWidth="1"/>
    <col min="7" max="7" width="7.5" style="332" customWidth="1"/>
    <col min="8" max="8" width="10.875" style="335" customWidth="1"/>
    <col min="9" max="9" width="7.875" style="336" bestFit="1" customWidth="1"/>
    <col min="10" max="10" width="6.75" style="336" bestFit="1" customWidth="1"/>
    <col min="11" max="11" width="7.5" style="336" bestFit="1" customWidth="1"/>
    <col min="12" max="12" width="9.875" style="332" customWidth="1"/>
    <col min="13" max="13" width="10" style="332" customWidth="1"/>
    <col min="14" max="14" width="10.375" style="337" customWidth="1"/>
    <col min="15" max="256" width="9.625" style="332"/>
    <col min="257" max="257" width="7.25" style="332" customWidth="1"/>
    <col min="258" max="258" width="1.625" style="332" customWidth="1"/>
    <col min="259" max="259" width="8.375" style="332" customWidth="1"/>
    <col min="260" max="260" width="40.875" style="332" bestFit="1" customWidth="1"/>
    <col min="261" max="261" width="7.5" style="332" customWidth="1"/>
    <col min="262" max="262" width="0" style="332" hidden="1" customWidth="1"/>
    <col min="263" max="263" width="7.5" style="332" customWidth="1"/>
    <col min="264" max="264" width="10.875" style="332" customWidth="1"/>
    <col min="265" max="265" width="7.875" style="332" bestFit="1" customWidth="1"/>
    <col min="266" max="266" width="6.75" style="332" bestFit="1" customWidth="1"/>
    <col min="267" max="267" width="7.5" style="332" bestFit="1" customWidth="1"/>
    <col min="268" max="268" width="9.875" style="332" customWidth="1"/>
    <col min="269" max="269" width="10" style="332" customWidth="1"/>
    <col min="270" max="270" width="10.375" style="332" customWidth="1"/>
    <col min="271" max="512" width="9.625" style="332"/>
    <col min="513" max="513" width="7.25" style="332" customWidth="1"/>
    <col min="514" max="514" width="1.625" style="332" customWidth="1"/>
    <col min="515" max="515" width="8.375" style="332" customWidth="1"/>
    <col min="516" max="516" width="40.875" style="332" bestFit="1" customWidth="1"/>
    <col min="517" max="517" width="7.5" style="332" customWidth="1"/>
    <col min="518" max="518" width="0" style="332" hidden="1" customWidth="1"/>
    <col min="519" max="519" width="7.5" style="332" customWidth="1"/>
    <col min="520" max="520" width="10.875" style="332" customWidth="1"/>
    <col min="521" max="521" width="7.875" style="332" bestFit="1" customWidth="1"/>
    <col min="522" max="522" width="6.75" style="332" bestFit="1" customWidth="1"/>
    <col min="523" max="523" width="7.5" style="332" bestFit="1" customWidth="1"/>
    <col min="524" max="524" width="9.875" style="332" customWidth="1"/>
    <col min="525" max="525" width="10" style="332" customWidth="1"/>
    <col min="526" max="526" width="10.375" style="332" customWidth="1"/>
    <col min="527" max="768" width="9.625" style="332"/>
    <col min="769" max="769" width="7.25" style="332" customWidth="1"/>
    <col min="770" max="770" width="1.625" style="332" customWidth="1"/>
    <col min="771" max="771" width="8.375" style="332" customWidth="1"/>
    <col min="772" max="772" width="40.875" style="332" bestFit="1" customWidth="1"/>
    <col min="773" max="773" width="7.5" style="332" customWidth="1"/>
    <col min="774" max="774" width="0" style="332" hidden="1" customWidth="1"/>
    <col min="775" max="775" width="7.5" style="332" customWidth="1"/>
    <col min="776" max="776" width="10.875" style="332" customWidth="1"/>
    <col min="777" max="777" width="7.875" style="332" bestFit="1" customWidth="1"/>
    <col min="778" max="778" width="6.75" style="332" bestFit="1" customWidth="1"/>
    <col min="779" max="779" width="7.5" style="332" bestFit="1" customWidth="1"/>
    <col min="780" max="780" width="9.875" style="332" customWidth="1"/>
    <col min="781" max="781" width="10" style="332" customWidth="1"/>
    <col min="782" max="782" width="10.375" style="332" customWidth="1"/>
    <col min="783" max="1024" width="9.625" style="332"/>
    <col min="1025" max="1025" width="7.25" style="332" customWidth="1"/>
    <col min="1026" max="1026" width="1.625" style="332" customWidth="1"/>
    <col min="1027" max="1027" width="8.375" style="332" customWidth="1"/>
    <col min="1028" max="1028" width="40.875" style="332" bestFit="1" customWidth="1"/>
    <col min="1029" max="1029" width="7.5" style="332" customWidth="1"/>
    <col min="1030" max="1030" width="0" style="332" hidden="1" customWidth="1"/>
    <col min="1031" max="1031" width="7.5" style="332" customWidth="1"/>
    <col min="1032" max="1032" width="10.875" style="332" customWidth="1"/>
    <col min="1033" max="1033" width="7.875" style="332" bestFit="1" customWidth="1"/>
    <col min="1034" max="1034" width="6.75" style="332" bestFit="1" customWidth="1"/>
    <col min="1035" max="1035" width="7.5" style="332" bestFit="1" customWidth="1"/>
    <col min="1036" max="1036" width="9.875" style="332" customWidth="1"/>
    <col min="1037" max="1037" width="10" style="332" customWidth="1"/>
    <col min="1038" max="1038" width="10.375" style="332" customWidth="1"/>
    <col min="1039" max="1280" width="9.625" style="332"/>
    <col min="1281" max="1281" width="7.25" style="332" customWidth="1"/>
    <col min="1282" max="1282" width="1.625" style="332" customWidth="1"/>
    <col min="1283" max="1283" width="8.375" style="332" customWidth="1"/>
    <col min="1284" max="1284" width="40.875" style="332" bestFit="1" customWidth="1"/>
    <col min="1285" max="1285" width="7.5" style="332" customWidth="1"/>
    <col min="1286" max="1286" width="0" style="332" hidden="1" customWidth="1"/>
    <col min="1287" max="1287" width="7.5" style="332" customWidth="1"/>
    <col min="1288" max="1288" width="10.875" style="332" customWidth="1"/>
    <col min="1289" max="1289" width="7.875" style="332" bestFit="1" customWidth="1"/>
    <col min="1290" max="1290" width="6.75" style="332" bestFit="1" customWidth="1"/>
    <col min="1291" max="1291" width="7.5" style="332" bestFit="1" customWidth="1"/>
    <col min="1292" max="1292" width="9.875" style="332" customWidth="1"/>
    <col min="1293" max="1293" width="10" style="332" customWidth="1"/>
    <col min="1294" max="1294" width="10.375" style="332" customWidth="1"/>
    <col min="1295" max="1536" width="9.625" style="332"/>
    <col min="1537" max="1537" width="7.25" style="332" customWidth="1"/>
    <col min="1538" max="1538" width="1.625" style="332" customWidth="1"/>
    <col min="1539" max="1539" width="8.375" style="332" customWidth="1"/>
    <col min="1540" max="1540" width="40.875" style="332" bestFit="1" customWidth="1"/>
    <col min="1541" max="1541" width="7.5" style="332" customWidth="1"/>
    <col min="1542" max="1542" width="0" style="332" hidden="1" customWidth="1"/>
    <col min="1543" max="1543" width="7.5" style="332" customWidth="1"/>
    <col min="1544" max="1544" width="10.875" style="332" customWidth="1"/>
    <col min="1545" max="1545" width="7.875" style="332" bestFit="1" customWidth="1"/>
    <col min="1546" max="1546" width="6.75" style="332" bestFit="1" customWidth="1"/>
    <col min="1547" max="1547" width="7.5" style="332" bestFit="1" customWidth="1"/>
    <col min="1548" max="1548" width="9.875" style="332" customWidth="1"/>
    <col min="1549" max="1549" width="10" style="332" customWidth="1"/>
    <col min="1550" max="1550" width="10.375" style="332" customWidth="1"/>
    <col min="1551" max="1792" width="9.625" style="332"/>
    <col min="1793" max="1793" width="7.25" style="332" customWidth="1"/>
    <col min="1794" max="1794" width="1.625" style="332" customWidth="1"/>
    <col min="1795" max="1795" width="8.375" style="332" customWidth="1"/>
    <col min="1796" max="1796" width="40.875" style="332" bestFit="1" customWidth="1"/>
    <col min="1797" max="1797" width="7.5" style="332" customWidth="1"/>
    <col min="1798" max="1798" width="0" style="332" hidden="1" customWidth="1"/>
    <col min="1799" max="1799" width="7.5" style="332" customWidth="1"/>
    <col min="1800" max="1800" width="10.875" style="332" customWidth="1"/>
    <col min="1801" max="1801" width="7.875" style="332" bestFit="1" customWidth="1"/>
    <col min="1802" max="1802" width="6.75" style="332" bestFit="1" customWidth="1"/>
    <col min="1803" max="1803" width="7.5" style="332" bestFit="1" customWidth="1"/>
    <col min="1804" max="1804" width="9.875" style="332" customWidth="1"/>
    <col min="1805" max="1805" width="10" style="332" customWidth="1"/>
    <col min="1806" max="1806" width="10.375" style="332" customWidth="1"/>
    <col min="1807" max="2048" width="9.625" style="332"/>
    <col min="2049" max="2049" width="7.25" style="332" customWidth="1"/>
    <col min="2050" max="2050" width="1.625" style="332" customWidth="1"/>
    <col min="2051" max="2051" width="8.375" style="332" customWidth="1"/>
    <col min="2052" max="2052" width="40.875" style="332" bestFit="1" customWidth="1"/>
    <col min="2053" max="2053" width="7.5" style="332" customWidth="1"/>
    <col min="2054" max="2054" width="0" style="332" hidden="1" customWidth="1"/>
    <col min="2055" max="2055" width="7.5" style="332" customWidth="1"/>
    <col min="2056" max="2056" width="10.875" style="332" customWidth="1"/>
    <col min="2057" max="2057" width="7.875" style="332" bestFit="1" customWidth="1"/>
    <col min="2058" max="2058" width="6.75" style="332" bestFit="1" customWidth="1"/>
    <col min="2059" max="2059" width="7.5" style="332" bestFit="1" customWidth="1"/>
    <col min="2060" max="2060" width="9.875" style="332" customWidth="1"/>
    <col min="2061" max="2061" width="10" style="332" customWidth="1"/>
    <col min="2062" max="2062" width="10.375" style="332" customWidth="1"/>
    <col min="2063" max="2304" width="9.625" style="332"/>
    <col min="2305" max="2305" width="7.25" style="332" customWidth="1"/>
    <col min="2306" max="2306" width="1.625" style="332" customWidth="1"/>
    <col min="2307" max="2307" width="8.375" style="332" customWidth="1"/>
    <col min="2308" max="2308" width="40.875" style="332" bestFit="1" customWidth="1"/>
    <col min="2309" max="2309" width="7.5" style="332" customWidth="1"/>
    <col min="2310" max="2310" width="0" style="332" hidden="1" customWidth="1"/>
    <col min="2311" max="2311" width="7.5" style="332" customWidth="1"/>
    <col min="2312" max="2312" width="10.875" style="332" customWidth="1"/>
    <col min="2313" max="2313" width="7.875" style="332" bestFit="1" customWidth="1"/>
    <col min="2314" max="2314" width="6.75" style="332" bestFit="1" customWidth="1"/>
    <col min="2315" max="2315" width="7.5" style="332" bestFit="1" customWidth="1"/>
    <col min="2316" max="2316" width="9.875" style="332" customWidth="1"/>
    <col min="2317" max="2317" width="10" style="332" customWidth="1"/>
    <col min="2318" max="2318" width="10.375" style="332" customWidth="1"/>
    <col min="2319" max="2560" width="9.625" style="332"/>
    <col min="2561" max="2561" width="7.25" style="332" customWidth="1"/>
    <col min="2562" max="2562" width="1.625" style="332" customWidth="1"/>
    <col min="2563" max="2563" width="8.375" style="332" customWidth="1"/>
    <col min="2564" max="2564" width="40.875" style="332" bestFit="1" customWidth="1"/>
    <col min="2565" max="2565" width="7.5" style="332" customWidth="1"/>
    <col min="2566" max="2566" width="0" style="332" hidden="1" customWidth="1"/>
    <col min="2567" max="2567" width="7.5" style="332" customWidth="1"/>
    <col min="2568" max="2568" width="10.875" style="332" customWidth="1"/>
    <col min="2569" max="2569" width="7.875" style="332" bestFit="1" customWidth="1"/>
    <col min="2570" max="2570" width="6.75" style="332" bestFit="1" customWidth="1"/>
    <col min="2571" max="2571" width="7.5" style="332" bestFit="1" customWidth="1"/>
    <col min="2572" max="2572" width="9.875" style="332" customWidth="1"/>
    <col min="2573" max="2573" width="10" style="332" customWidth="1"/>
    <col min="2574" max="2574" width="10.375" style="332" customWidth="1"/>
    <col min="2575" max="2816" width="9.625" style="332"/>
    <col min="2817" max="2817" width="7.25" style="332" customWidth="1"/>
    <col min="2818" max="2818" width="1.625" style="332" customWidth="1"/>
    <col min="2819" max="2819" width="8.375" style="332" customWidth="1"/>
    <col min="2820" max="2820" width="40.875" style="332" bestFit="1" customWidth="1"/>
    <col min="2821" max="2821" width="7.5" style="332" customWidth="1"/>
    <col min="2822" max="2822" width="0" style="332" hidden="1" customWidth="1"/>
    <col min="2823" max="2823" width="7.5" style="332" customWidth="1"/>
    <col min="2824" max="2824" width="10.875" style="332" customWidth="1"/>
    <col min="2825" max="2825" width="7.875" style="332" bestFit="1" customWidth="1"/>
    <col min="2826" max="2826" width="6.75" style="332" bestFit="1" customWidth="1"/>
    <col min="2827" max="2827" width="7.5" style="332" bestFit="1" customWidth="1"/>
    <col min="2828" max="2828" width="9.875" style="332" customWidth="1"/>
    <col min="2829" max="2829" width="10" style="332" customWidth="1"/>
    <col min="2830" max="2830" width="10.375" style="332" customWidth="1"/>
    <col min="2831" max="3072" width="9.625" style="332"/>
    <col min="3073" max="3073" width="7.25" style="332" customWidth="1"/>
    <col min="3074" max="3074" width="1.625" style="332" customWidth="1"/>
    <col min="3075" max="3075" width="8.375" style="332" customWidth="1"/>
    <col min="3076" max="3076" width="40.875" style="332" bestFit="1" customWidth="1"/>
    <col min="3077" max="3077" width="7.5" style="332" customWidth="1"/>
    <col min="3078" max="3078" width="0" style="332" hidden="1" customWidth="1"/>
    <col min="3079" max="3079" width="7.5" style="332" customWidth="1"/>
    <col min="3080" max="3080" width="10.875" style="332" customWidth="1"/>
    <col min="3081" max="3081" width="7.875" style="332" bestFit="1" customWidth="1"/>
    <col min="3082" max="3082" width="6.75" style="332" bestFit="1" customWidth="1"/>
    <col min="3083" max="3083" width="7.5" style="332" bestFit="1" customWidth="1"/>
    <col min="3084" max="3084" width="9.875" style="332" customWidth="1"/>
    <col min="3085" max="3085" width="10" style="332" customWidth="1"/>
    <col min="3086" max="3086" width="10.375" style="332" customWidth="1"/>
    <col min="3087" max="3328" width="9.625" style="332"/>
    <col min="3329" max="3329" width="7.25" style="332" customWidth="1"/>
    <col min="3330" max="3330" width="1.625" style="332" customWidth="1"/>
    <col min="3331" max="3331" width="8.375" style="332" customWidth="1"/>
    <col min="3332" max="3332" width="40.875" style="332" bestFit="1" customWidth="1"/>
    <col min="3333" max="3333" width="7.5" style="332" customWidth="1"/>
    <col min="3334" max="3334" width="0" style="332" hidden="1" customWidth="1"/>
    <col min="3335" max="3335" width="7.5" style="332" customWidth="1"/>
    <col min="3336" max="3336" width="10.875" style="332" customWidth="1"/>
    <col min="3337" max="3337" width="7.875" style="332" bestFit="1" customWidth="1"/>
    <col min="3338" max="3338" width="6.75" style="332" bestFit="1" customWidth="1"/>
    <col min="3339" max="3339" width="7.5" style="332" bestFit="1" customWidth="1"/>
    <col min="3340" max="3340" width="9.875" style="332" customWidth="1"/>
    <col min="3341" max="3341" width="10" style="332" customWidth="1"/>
    <col min="3342" max="3342" width="10.375" style="332" customWidth="1"/>
    <col min="3343" max="3584" width="9.625" style="332"/>
    <col min="3585" max="3585" width="7.25" style="332" customWidth="1"/>
    <col min="3586" max="3586" width="1.625" style="332" customWidth="1"/>
    <col min="3587" max="3587" width="8.375" style="332" customWidth="1"/>
    <col min="3588" max="3588" width="40.875" style="332" bestFit="1" customWidth="1"/>
    <col min="3589" max="3589" width="7.5" style="332" customWidth="1"/>
    <col min="3590" max="3590" width="0" style="332" hidden="1" customWidth="1"/>
    <col min="3591" max="3591" width="7.5" style="332" customWidth="1"/>
    <col min="3592" max="3592" width="10.875" style="332" customWidth="1"/>
    <col min="3593" max="3593" width="7.875" style="332" bestFit="1" customWidth="1"/>
    <col min="3594" max="3594" width="6.75" style="332" bestFit="1" customWidth="1"/>
    <col min="3595" max="3595" width="7.5" style="332" bestFit="1" customWidth="1"/>
    <col min="3596" max="3596" width="9.875" style="332" customWidth="1"/>
    <col min="3597" max="3597" width="10" style="332" customWidth="1"/>
    <col min="3598" max="3598" width="10.375" style="332" customWidth="1"/>
    <col min="3599" max="3840" width="9.625" style="332"/>
    <col min="3841" max="3841" width="7.25" style="332" customWidth="1"/>
    <col min="3842" max="3842" width="1.625" style="332" customWidth="1"/>
    <col min="3843" max="3843" width="8.375" style="332" customWidth="1"/>
    <col min="3844" max="3844" width="40.875" style="332" bestFit="1" customWidth="1"/>
    <col min="3845" max="3845" width="7.5" style="332" customWidth="1"/>
    <col min="3846" max="3846" width="0" style="332" hidden="1" customWidth="1"/>
    <col min="3847" max="3847" width="7.5" style="332" customWidth="1"/>
    <col min="3848" max="3848" width="10.875" style="332" customWidth="1"/>
    <col min="3849" max="3849" width="7.875" style="332" bestFit="1" customWidth="1"/>
    <col min="3850" max="3850" width="6.75" style="332" bestFit="1" customWidth="1"/>
    <col min="3851" max="3851" width="7.5" style="332" bestFit="1" customWidth="1"/>
    <col min="3852" max="3852" width="9.875" style="332" customWidth="1"/>
    <col min="3853" max="3853" width="10" style="332" customWidth="1"/>
    <col min="3854" max="3854" width="10.375" style="332" customWidth="1"/>
    <col min="3855" max="4096" width="9.625" style="332"/>
    <col min="4097" max="4097" width="7.25" style="332" customWidth="1"/>
    <col min="4098" max="4098" width="1.625" style="332" customWidth="1"/>
    <col min="4099" max="4099" width="8.375" style="332" customWidth="1"/>
    <col min="4100" max="4100" width="40.875" style="332" bestFit="1" customWidth="1"/>
    <col min="4101" max="4101" width="7.5" style="332" customWidth="1"/>
    <col min="4102" max="4102" width="0" style="332" hidden="1" customWidth="1"/>
    <col min="4103" max="4103" width="7.5" style="332" customWidth="1"/>
    <col min="4104" max="4104" width="10.875" style="332" customWidth="1"/>
    <col min="4105" max="4105" width="7.875" style="332" bestFit="1" customWidth="1"/>
    <col min="4106" max="4106" width="6.75" style="332" bestFit="1" customWidth="1"/>
    <col min="4107" max="4107" width="7.5" style="332" bestFit="1" customWidth="1"/>
    <col min="4108" max="4108" width="9.875" style="332" customWidth="1"/>
    <col min="4109" max="4109" width="10" style="332" customWidth="1"/>
    <col min="4110" max="4110" width="10.375" style="332" customWidth="1"/>
    <col min="4111" max="4352" width="9.625" style="332"/>
    <col min="4353" max="4353" width="7.25" style="332" customWidth="1"/>
    <col min="4354" max="4354" width="1.625" style="332" customWidth="1"/>
    <col min="4355" max="4355" width="8.375" style="332" customWidth="1"/>
    <col min="4356" max="4356" width="40.875" style="332" bestFit="1" customWidth="1"/>
    <col min="4357" max="4357" width="7.5" style="332" customWidth="1"/>
    <col min="4358" max="4358" width="0" style="332" hidden="1" customWidth="1"/>
    <col min="4359" max="4359" width="7.5" style="332" customWidth="1"/>
    <col min="4360" max="4360" width="10.875" style="332" customWidth="1"/>
    <col min="4361" max="4361" width="7.875" style="332" bestFit="1" customWidth="1"/>
    <col min="4362" max="4362" width="6.75" style="332" bestFit="1" customWidth="1"/>
    <col min="4363" max="4363" width="7.5" style="332" bestFit="1" customWidth="1"/>
    <col min="4364" max="4364" width="9.875" style="332" customWidth="1"/>
    <col min="4365" max="4365" width="10" style="332" customWidth="1"/>
    <col min="4366" max="4366" width="10.375" style="332" customWidth="1"/>
    <col min="4367" max="4608" width="9.625" style="332"/>
    <col min="4609" max="4609" width="7.25" style="332" customWidth="1"/>
    <col min="4610" max="4610" width="1.625" style="332" customWidth="1"/>
    <col min="4611" max="4611" width="8.375" style="332" customWidth="1"/>
    <col min="4612" max="4612" width="40.875" style="332" bestFit="1" customWidth="1"/>
    <col min="4613" max="4613" width="7.5" style="332" customWidth="1"/>
    <col min="4614" max="4614" width="0" style="332" hidden="1" customWidth="1"/>
    <col min="4615" max="4615" width="7.5" style="332" customWidth="1"/>
    <col min="4616" max="4616" width="10.875" style="332" customWidth="1"/>
    <col min="4617" max="4617" width="7.875" style="332" bestFit="1" customWidth="1"/>
    <col min="4618" max="4618" width="6.75" style="332" bestFit="1" customWidth="1"/>
    <col min="4619" max="4619" width="7.5" style="332" bestFit="1" customWidth="1"/>
    <col min="4620" max="4620" width="9.875" style="332" customWidth="1"/>
    <col min="4621" max="4621" width="10" style="332" customWidth="1"/>
    <col min="4622" max="4622" width="10.375" style="332" customWidth="1"/>
    <col min="4623" max="4864" width="9.625" style="332"/>
    <col min="4865" max="4865" width="7.25" style="332" customWidth="1"/>
    <col min="4866" max="4866" width="1.625" style="332" customWidth="1"/>
    <col min="4867" max="4867" width="8.375" style="332" customWidth="1"/>
    <col min="4868" max="4868" width="40.875" style="332" bestFit="1" customWidth="1"/>
    <col min="4869" max="4869" width="7.5" style="332" customWidth="1"/>
    <col min="4870" max="4870" width="0" style="332" hidden="1" customWidth="1"/>
    <col min="4871" max="4871" width="7.5" style="332" customWidth="1"/>
    <col min="4872" max="4872" width="10.875" style="332" customWidth="1"/>
    <col min="4873" max="4873" width="7.875" style="332" bestFit="1" customWidth="1"/>
    <col min="4874" max="4874" width="6.75" style="332" bestFit="1" customWidth="1"/>
    <col min="4875" max="4875" width="7.5" style="332" bestFit="1" customWidth="1"/>
    <col min="4876" max="4876" width="9.875" style="332" customWidth="1"/>
    <col min="4877" max="4877" width="10" style="332" customWidth="1"/>
    <col min="4878" max="4878" width="10.375" style="332" customWidth="1"/>
    <col min="4879" max="5120" width="9.625" style="332"/>
    <col min="5121" max="5121" width="7.25" style="332" customWidth="1"/>
    <col min="5122" max="5122" width="1.625" style="332" customWidth="1"/>
    <col min="5123" max="5123" width="8.375" style="332" customWidth="1"/>
    <col min="5124" max="5124" width="40.875" style="332" bestFit="1" customWidth="1"/>
    <col min="5125" max="5125" width="7.5" style="332" customWidth="1"/>
    <col min="5126" max="5126" width="0" style="332" hidden="1" customWidth="1"/>
    <col min="5127" max="5127" width="7.5" style="332" customWidth="1"/>
    <col min="5128" max="5128" width="10.875" style="332" customWidth="1"/>
    <col min="5129" max="5129" width="7.875" style="332" bestFit="1" customWidth="1"/>
    <col min="5130" max="5130" width="6.75" style="332" bestFit="1" customWidth="1"/>
    <col min="5131" max="5131" width="7.5" style="332" bestFit="1" customWidth="1"/>
    <col min="5132" max="5132" width="9.875" style="332" customWidth="1"/>
    <col min="5133" max="5133" width="10" style="332" customWidth="1"/>
    <col min="5134" max="5134" width="10.375" style="332" customWidth="1"/>
    <col min="5135" max="5376" width="9.625" style="332"/>
    <col min="5377" max="5377" width="7.25" style="332" customWidth="1"/>
    <col min="5378" max="5378" width="1.625" style="332" customWidth="1"/>
    <col min="5379" max="5379" width="8.375" style="332" customWidth="1"/>
    <col min="5380" max="5380" width="40.875" style="332" bestFit="1" customWidth="1"/>
    <col min="5381" max="5381" width="7.5" style="332" customWidth="1"/>
    <col min="5382" max="5382" width="0" style="332" hidden="1" customWidth="1"/>
    <col min="5383" max="5383" width="7.5" style="332" customWidth="1"/>
    <col min="5384" max="5384" width="10.875" style="332" customWidth="1"/>
    <col min="5385" max="5385" width="7.875" style="332" bestFit="1" customWidth="1"/>
    <col min="5386" max="5386" width="6.75" style="332" bestFit="1" customWidth="1"/>
    <col min="5387" max="5387" width="7.5" style="332" bestFit="1" customWidth="1"/>
    <col min="5388" max="5388" width="9.875" style="332" customWidth="1"/>
    <col min="5389" max="5389" width="10" style="332" customWidth="1"/>
    <col min="5390" max="5390" width="10.375" style="332" customWidth="1"/>
    <col min="5391" max="5632" width="9.625" style="332"/>
    <col min="5633" max="5633" width="7.25" style="332" customWidth="1"/>
    <col min="5634" max="5634" width="1.625" style="332" customWidth="1"/>
    <col min="5635" max="5635" width="8.375" style="332" customWidth="1"/>
    <col min="5636" max="5636" width="40.875" style="332" bestFit="1" customWidth="1"/>
    <col min="5637" max="5637" width="7.5" style="332" customWidth="1"/>
    <col min="5638" max="5638" width="0" style="332" hidden="1" customWidth="1"/>
    <col min="5639" max="5639" width="7.5" style="332" customWidth="1"/>
    <col min="5640" max="5640" width="10.875" style="332" customWidth="1"/>
    <col min="5641" max="5641" width="7.875" style="332" bestFit="1" customWidth="1"/>
    <col min="5642" max="5642" width="6.75" style="332" bestFit="1" customWidth="1"/>
    <col min="5643" max="5643" width="7.5" style="332" bestFit="1" customWidth="1"/>
    <col min="5644" max="5644" width="9.875" style="332" customWidth="1"/>
    <col min="5645" max="5645" width="10" style="332" customWidth="1"/>
    <col min="5646" max="5646" width="10.375" style="332" customWidth="1"/>
    <col min="5647" max="5888" width="9.625" style="332"/>
    <col min="5889" max="5889" width="7.25" style="332" customWidth="1"/>
    <col min="5890" max="5890" width="1.625" style="332" customWidth="1"/>
    <col min="5891" max="5891" width="8.375" style="332" customWidth="1"/>
    <col min="5892" max="5892" width="40.875" style="332" bestFit="1" customWidth="1"/>
    <col min="5893" max="5893" width="7.5" style="332" customWidth="1"/>
    <col min="5894" max="5894" width="0" style="332" hidden="1" customWidth="1"/>
    <col min="5895" max="5895" width="7.5" style="332" customWidth="1"/>
    <col min="5896" max="5896" width="10.875" style="332" customWidth="1"/>
    <col min="5897" max="5897" width="7.875" style="332" bestFit="1" customWidth="1"/>
    <col min="5898" max="5898" width="6.75" style="332" bestFit="1" customWidth="1"/>
    <col min="5899" max="5899" width="7.5" style="332" bestFit="1" customWidth="1"/>
    <col min="5900" max="5900" width="9.875" style="332" customWidth="1"/>
    <col min="5901" max="5901" width="10" style="332" customWidth="1"/>
    <col min="5902" max="5902" width="10.375" style="332" customWidth="1"/>
    <col min="5903" max="6144" width="9.625" style="332"/>
    <col min="6145" max="6145" width="7.25" style="332" customWidth="1"/>
    <col min="6146" max="6146" width="1.625" style="332" customWidth="1"/>
    <col min="6147" max="6147" width="8.375" style="332" customWidth="1"/>
    <col min="6148" max="6148" width="40.875" style="332" bestFit="1" customWidth="1"/>
    <col min="6149" max="6149" width="7.5" style="332" customWidth="1"/>
    <col min="6150" max="6150" width="0" style="332" hidden="1" customWidth="1"/>
    <col min="6151" max="6151" width="7.5" style="332" customWidth="1"/>
    <col min="6152" max="6152" width="10.875" style="332" customWidth="1"/>
    <col min="6153" max="6153" width="7.875" style="332" bestFit="1" customWidth="1"/>
    <col min="6154" max="6154" width="6.75" style="332" bestFit="1" customWidth="1"/>
    <col min="6155" max="6155" width="7.5" style="332" bestFit="1" customWidth="1"/>
    <col min="6156" max="6156" width="9.875" style="332" customWidth="1"/>
    <col min="6157" max="6157" width="10" style="332" customWidth="1"/>
    <col min="6158" max="6158" width="10.375" style="332" customWidth="1"/>
    <col min="6159" max="6400" width="9.625" style="332"/>
    <col min="6401" max="6401" width="7.25" style="332" customWidth="1"/>
    <col min="6402" max="6402" width="1.625" style="332" customWidth="1"/>
    <col min="6403" max="6403" width="8.375" style="332" customWidth="1"/>
    <col min="6404" max="6404" width="40.875" style="332" bestFit="1" customWidth="1"/>
    <col min="6405" max="6405" width="7.5" style="332" customWidth="1"/>
    <col min="6406" max="6406" width="0" style="332" hidden="1" customWidth="1"/>
    <col min="6407" max="6407" width="7.5" style="332" customWidth="1"/>
    <col min="6408" max="6408" width="10.875" style="332" customWidth="1"/>
    <col min="6409" max="6409" width="7.875" style="332" bestFit="1" customWidth="1"/>
    <col min="6410" max="6410" width="6.75" style="332" bestFit="1" customWidth="1"/>
    <col min="6411" max="6411" width="7.5" style="332" bestFit="1" customWidth="1"/>
    <col min="6412" max="6412" width="9.875" style="332" customWidth="1"/>
    <col min="6413" max="6413" width="10" style="332" customWidth="1"/>
    <col min="6414" max="6414" width="10.375" style="332" customWidth="1"/>
    <col min="6415" max="6656" width="9.625" style="332"/>
    <col min="6657" max="6657" width="7.25" style="332" customWidth="1"/>
    <col min="6658" max="6658" width="1.625" style="332" customWidth="1"/>
    <col min="6659" max="6659" width="8.375" style="332" customWidth="1"/>
    <col min="6660" max="6660" width="40.875" style="332" bestFit="1" customWidth="1"/>
    <col min="6661" max="6661" width="7.5" style="332" customWidth="1"/>
    <col min="6662" max="6662" width="0" style="332" hidden="1" customWidth="1"/>
    <col min="6663" max="6663" width="7.5" style="332" customWidth="1"/>
    <col min="6664" max="6664" width="10.875" style="332" customWidth="1"/>
    <col min="6665" max="6665" width="7.875" style="332" bestFit="1" customWidth="1"/>
    <col min="6666" max="6666" width="6.75" style="332" bestFit="1" customWidth="1"/>
    <col min="6667" max="6667" width="7.5" style="332" bestFit="1" customWidth="1"/>
    <col min="6668" max="6668" width="9.875" style="332" customWidth="1"/>
    <col min="6669" max="6669" width="10" style="332" customWidth="1"/>
    <col min="6670" max="6670" width="10.375" style="332" customWidth="1"/>
    <col min="6671" max="6912" width="9.625" style="332"/>
    <col min="6913" max="6913" width="7.25" style="332" customWidth="1"/>
    <col min="6914" max="6914" width="1.625" style="332" customWidth="1"/>
    <col min="6915" max="6915" width="8.375" style="332" customWidth="1"/>
    <col min="6916" max="6916" width="40.875" style="332" bestFit="1" customWidth="1"/>
    <col min="6917" max="6917" width="7.5" style="332" customWidth="1"/>
    <col min="6918" max="6918" width="0" style="332" hidden="1" customWidth="1"/>
    <col min="6919" max="6919" width="7.5" style="332" customWidth="1"/>
    <col min="6920" max="6920" width="10.875" style="332" customWidth="1"/>
    <col min="6921" max="6921" width="7.875" style="332" bestFit="1" customWidth="1"/>
    <col min="6922" max="6922" width="6.75" style="332" bestFit="1" customWidth="1"/>
    <col min="6923" max="6923" width="7.5" style="332" bestFit="1" customWidth="1"/>
    <col min="6924" max="6924" width="9.875" style="332" customWidth="1"/>
    <col min="6925" max="6925" width="10" style="332" customWidth="1"/>
    <col min="6926" max="6926" width="10.375" style="332" customWidth="1"/>
    <col min="6927" max="7168" width="9.625" style="332"/>
    <col min="7169" max="7169" width="7.25" style="332" customWidth="1"/>
    <col min="7170" max="7170" width="1.625" style="332" customWidth="1"/>
    <col min="7171" max="7171" width="8.375" style="332" customWidth="1"/>
    <col min="7172" max="7172" width="40.875" style="332" bestFit="1" customWidth="1"/>
    <col min="7173" max="7173" width="7.5" style="332" customWidth="1"/>
    <col min="7174" max="7174" width="0" style="332" hidden="1" customWidth="1"/>
    <col min="7175" max="7175" width="7.5" style="332" customWidth="1"/>
    <col min="7176" max="7176" width="10.875" style="332" customWidth="1"/>
    <col min="7177" max="7177" width="7.875" style="332" bestFit="1" customWidth="1"/>
    <col min="7178" max="7178" width="6.75" style="332" bestFit="1" customWidth="1"/>
    <col min="7179" max="7179" width="7.5" style="332" bestFit="1" customWidth="1"/>
    <col min="7180" max="7180" width="9.875" style="332" customWidth="1"/>
    <col min="7181" max="7181" width="10" style="332" customWidth="1"/>
    <col min="7182" max="7182" width="10.375" style="332" customWidth="1"/>
    <col min="7183" max="7424" width="9.625" style="332"/>
    <col min="7425" max="7425" width="7.25" style="332" customWidth="1"/>
    <col min="7426" max="7426" width="1.625" style="332" customWidth="1"/>
    <col min="7427" max="7427" width="8.375" style="332" customWidth="1"/>
    <col min="7428" max="7428" width="40.875" style="332" bestFit="1" customWidth="1"/>
    <col min="7429" max="7429" width="7.5" style="332" customWidth="1"/>
    <col min="7430" max="7430" width="0" style="332" hidden="1" customWidth="1"/>
    <col min="7431" max="7431" width="7.5" style="332" customWidth="1"/>
    <col min="7432" max="7432" width="10.875" style="332" customWidth="1"/>
    <col min="7433" max="7433" width="7.875" style="332" bestFit="1" customWidth="1"/>
    <col min="7434" max="7434" width="6.75" style="332" bestFit="1" customWidth="1"/>
    <col min="7435" max="7435" width="7.5" style="332" bestFit="1" customWidth="1"/>
    <col min="7436" max="7436" width="9.875" style="332" customWidth="1"/>
    <col min="7437" max="7437" width="10" style="332" customWidth="1"/>
    <col min="7438" max="7438" width="10.375" style="332" customWidth="1"/>
    <col min="7439" max="7680" width="9.625" style="332"/>
    <col min="7681" max="7681" width="7.25" style="332" customWidth="1"/>
    <col min="7682" max="7682" width="1.625" style="332" customWidth="1"/>
    <col min="7683" max="7683" width="8.375" style="332" customWidth="1"/>
    <col min="7684" max="7684" width="40.875" style="332" bestFit="1" customWidth="1"/>
    <col min="7685" max="7685" width="7.5" style="332" customWidth="1"/>
    <col min="7686" max="7686" width="0" style="332" hidden="1" customWidth="1"/>
    <col min="7687" max="7687" width="7.5" style="332" customWidth="1"/>
    <col min="7688" max="7688" width="10.875" style="332" customWidth="1"/>
    <col min="7689" max="7689" width="7.875" style="332" bestFit="1" customWidth="1"/>
    <col min="7690" max="7690" width="6.75" style="332" bestFit="1" customWidth="1"/>
    <col min="7691" max="7691" width="7.5" style="332" bestFit="1" customWidth="1"/>
    <col min="7692" max="7692" width="9.875" style="332" customWidth="1"/>
    <col min="7693" max="7693" width="10" style="332" customWidth="1"/>
    <col min="7694" max="7694" width="10.375" style="332" customWidth="1"/>
    <col min="7695" max="7936" width="9.625" style="332"/>
    <col min="7937" max="7937" width="7.25" style="332" customWidth="1"/>
    <col min="7938" max="7938" width="1.625" style="332" customWidth="1"/>
    <col min="7939" max="7939" width="8.375" style="332" customWidth="1"/>
    <col min="7940" max="7940" width="40.875" style="332" bestFit="1" customWidth="1"/>
    <col min="7941" max="7941" width="7.5" style="332" customWidth="1"/>
    <col min="7942" max="7942" width="0" style="332" hidden="1" customWidth="1"/>
    <col min="7943" max="7943" width="7.5" style="332" customWidth="1"/>
    <col min="7944" max="7944" width="10.875" style="332" customWidth="1"/>
    <col min="7945" max="7945" width="7.875" style="332" bestFit="1" customWidth="1"/>
    <col min="7946" max="7946" width="6.75" style="332" bestFit="1" customWidth="1"/>
    <col min="7947" max="7947" width="7.5" style="332" bestFit="1" customWidth="1"/>
    <col min="7948" max="7948" width="9.875" style="332" customWidth="1"/>
    <col min="7949" max="7949" width="10" style="332" customWidth="1"/>
    <col min="7950" max="7950" width="10.375" style="332" customWidth="1"/>
    <col min="7951" max="8192" width="9.625" style="332"/>
    <col min="8193" max="8193" width="7.25" style="332" customWidth="1"/>
    <col min="8194" max="8194" width="1.625" style="332" customWidth="1"/>
    <col min="8195" max="8195" width="8.375" style="332" customWidth="1"/>
    <col min="8196" max="8196" width="40.875" style="332" bestFit="1" customWidth="1"/>
    <col min="8197" max="8197" width="7.5" style="332" customWidth="1"/>
    <col min="8198" max="8198" width="0" style="332" hidden="1" customWidth="1"/>
    <col min="8199" max="8199" width="7.5" style="332" customWidth="1"/>
    <col min="8200" max="8200" width="10.875" style="332" customWidth="1"/>
    <col min="8201" max="8201" width="7.875" style="332" bestFit="1" customWidth="1"/>
    <col min="8202" max="8202" width="6.75" style="332" bestFit="1" customWidth="1"/>
    <col min="8203" max="8203" width="7.5" style="332" bestFit="1" customWidth="1"/>
    <col min="8204" max="8204" width="9.875" style="332" customWidth="1"/>
    <col min="8205" max="8205" width="10" style="332" customWidth="1"/>
    <col min="8206" max="8206" width="10.375" style="332" customWidth="1"/>
    <col min="8207" max="8448" width="9.625" style="332"/>
    <col min="8449" max="8449" width="7.25" style="332" customWidth="1"/>
    <col min="8450" max="8450" width="1.625" style="332" customWidth="1"/>
    <col min="8451" max="8451" width="8.375" style="332" customWidth="1"/>
    <col min="8452" max="8452" width="40.875" style="332" bestFit="1" customWidth="1"/>
    <col min="8453" max="8453" width="7.5" style="332" customWidth="1"/>
    <col min="8454" max="8454" width="0" style="332" hidden="1" customWidth="1"/>
    <col min="8455" max="8455" width="7.5" style="332" customWidth="1"/>
    <col min="8456" max="8456" width="10.875" style="332" customWidth="1"/>
    <col min="8457" max="8457" width="7.875" style="332" bestFit="1" customWidth="1"/>
    <col min="8458" max="8458" width="6.75" style="332" bestFit="1" customWidth="1"/>
    <col min="8459" max="8459" width="7.5" style="332" bestFit="1" customWidth="1"/>
    <col min="8460" max="8460" width="9.875" style="332" customWidth="1"/>
    <col min="8461" max="8461" width="10" style="332" customWidth="1"/>
    <col min="8462" max="8462" width="10.375" style="332" customWidth="1"/>
    <col min="8463" max="8704" width="9.625" style="332"/>
    <col min="8705" max="8705" width="7.25" style="332" customWidth="1"/>
    <col min="8706" max="8706" width="1.625" style="332" customWidth="1"/>
    <col min="8707" max="8707" width="8.375" style="332" customWidth="1"/>
    <col min="8708" max="8708" width="40.875" style="332" bestFit="1" customWidth="1"/>
    <col min="8709" max="8709" width="7.5" style="332" customWidth="1"/>
    <col min="8710" max="8710" width="0" style="332" hidden="1" customWidth="1"/>
    <col min="8711" max="8711" width="7.5" style="332" customWidth="1"/>
    <col min="8712" max="8712" width="10.875" style="332" customWidth="1"/>
    <col min="8713" max="8713" width="7.875" style="332" bestFit="1" customWidth="1"/>
    <col min="8714" max="8714" width="6.75" style="332" bestFit="1" customWidth="1"/>
    <col min="8715" max="8715" width="7.5" style="332" bestFit="1" customWidth="1"/>
    <col min="8716" max="8716" width="9.875" style="332" customWidth="1"/>
    <col min="8717" max="8717" width="10" style="332" customWidth="1"/>
    <col min="8718" max="8718" width="10.375" style="332" customWidth="1"/>
    <col min="8719" max="8960" width="9.625" style="332"/>
    <col min="8961" max="8961" width="7.25" style="332" customWidth="1"/>
    <col min="8962" max="8962" width="1.625" style="332" customWidth="1"/>
    <col min="8963" max="8963" width="8.375" style="332" customWidth="1"/>
    <col min="8964" max="8964" width="40.875" style="332" bestFit="1" customWidth="1"/>
    <col min="8965" max="8965" width="7.5" style="332" customWidth="1"/>
    <col min="8966" max="8966" width="0" style="332" hidden="1" customWidth="1"/>
    <col min="8967" max="8967" width="7.5" style="332" customWidth="1"/>
    <col min="8968" max="8968" width="10.875" style="332" customWidth="1"/>
    <col min="8969" max="8969" width="7.875" style="332" bestFit="1" customWidth="1"/>
    <col min="8970" max="8970" width="6.75" style="332" bestFit="1" customWidth="1"/>
    <col min="8971" max="8971" width="7.5" style="332" bestFit="1" customWidth="1"/>
    <col min="8972" max="8972" width="9.875" style="332" customWidth="1"/>
    <col min="8973" max="8973" width="10" style="332" customWidth="1"/>
    <col min="8974" max="8974" width="10.375" style="332" customWidth="1"/>
    <col min="8975" max="9216" width="9.625" style="332"/>
    <col min="9217" max="9217" width="7.25" style="332" customWidth="1"/>
    <col min="9218" max="9218" width="1.625" style="332" customWidth="1"/>
    <col min="9219" max="9219" width="8.375" style="332" customWidth="1"/>
    <col min="9220" max="9220" width="40.875" style="332" bestFit="1" customWidth="1"/>
    <col min="9221" max="9221" width="7.5" style="332" customWidth="1"/>
    <col min="9222" max="9222" width="0" style="332" hidden="1" customWidth="1"/>
    <col min="9223" max="9223" width="7.5" style="332" customWidth="1"/>
    <col min="9224" max="9224" width="10.875" style="332" customWidth="1"/>
    <col min="9225" max="9225" width="7.875" style="332" bestFit="1" customWidth="1"/>
    <col min="9226" max="9226" width="6.75" style="332" bestFit="1" customWidth="1"/>
    <col min="9227" max="9227" width="7.5" style="332" bestFit="1" customWidth="1"/>
    <col min="9228" max="9228" width="9.875" style="332" customWidth="1"/>
    <col min="9229" max="9229" width="10" style="332" customWidth="1"/>
    <col min="9230" max="9230" width="10.375" style="332" customWidth="1"/>
    <col min="9231" max="9472" width="9.625" style="332"/>
    <col min="9473" max="9473" width="7.25" style="332" customWidth="1"/>
    <col min="9474" max="9474" width="1.625" style="332" customWidth="1"/>
    <col min="9475" max="9475" width="8.375" style="332" customWidth="1"/>
    <col min="9476" max="9476" width="40.875" style="332" bestFit="1" customWidth="1"/>
    <col min="9477" max="9477" width="7.5" style="332" customWidth="1"/>
    <col min="9478" max="9478" width="0" style="332" hidden="1" customWidth="1"/>
    <col min="9479" max="9479" width="7.5" style="332" customWidth="1"/>
    <col min="9480" max="9480" width="10.875" style="332" customWidth="1"/>
    <col min="9481" max="9481" width="7.875" style="332" bestFit="1" customWidth="1"/>
    <col min="9482" max="9482" width="6.75" style="332" bestFit="1" customWidth="1"/>
    <col min="9483" max="9483" width="7.5" style="332" bestFit="1" customWidth="1"/>
    <col min="9484" max="9484" width="9.875" style="332" customWidth="1"/>
    <col min="9485" max="9485" width="10" style="332" customWidth="1"/>
    <col min="9486" max="9486" width="10.375" style="332" customWidth="1"/>
    <col min="9487" max="9728" width="9.625" style="332"/>
    <col min="9729" max="9729" width="7.25" style="332" customWidth="1"/>
    <col min="9730" max="9730" width="1.625" style="332" customWidth="1"/>
    <col min="9731" max="9731" width="8.375" style="332" customWidth="1"/>
    <col min="9732" max="9732" width="40.875" style="332" bestFit="1" customWidth="1"/>
    <col min="9733" max="9733" width="7.5" style="332" customWidth="1"/>
    <col min="9734" max="9734" width="0" style="332" hidden="1" customWidth="1"/>
    <col min="9735" max="9735" width="7.5" style="332" customWidth="1"/>
    <col min="9736" max="9736" width="10.875" style="332" customWidth="1"/>
    <col min="9737" max="9737" width="7.875" style="332" bestFit="1" customWidth="1"/>
    <col min="9738" max="9738" width="6.75" style="332" bestFit="1" customWidth="1"/>
    <col min="9739" max="9739" width="7.5" style="332" bestFit="1" customWidth="1"/>
    <col min="9740" max="9740" width="9.875" style="332" customWidth="1"/>
    <col min="9741" max="9741" width="10" style="332" customWidth="1"/>
    <col min="9742" max="9742" width="10.375" style="332" customWidth="1"/>
    <col min="9743" max="9984" width="9.625" style="332"/>
    <col min="9985" max="9985" width="7.25" style="332" customWidth="1"/>
    <col min="9986" max="9986" width="1.625" style="332" customWidth="1"/>
    <col min="9987" max="9987" width="8.375" style="332" customWidth="1"/>
    <col min="9988" max="9988" width="40.875" style="332" bestFit="1" customWidth="1"/>
    <col min="9989" max="9989" width="7.5" style="332" customWidth="1"/>
    <col min="9990" max="9990" width="0" style="332" hidden="1" customWidth="1"/>
    <col min="9991" max="9991" width="7.5" style="332" customWidth="1"/>
    <col min="9992" max="9992" width="10.875" style="332" customWidth="1"/>
    <col min="9993" max="9993" width="7.875" style="332" bestFit="1" customWidth="1"/>
    <col min="9994" max="9994" width="6.75" style="332" bestFit="1" customWidth="1"/>
    <col min="9995" max="9995" width="7.5" style="332" bestFit="1" customWidth="1"/>
    <col min="9996" max="9996" width="9.875" style="332" customWidth="1"/>
    <col min="9997" max="9997" width="10" style="332" customWidth="1"/>
    <col min="9998" max="9998" width="10.375" style="332" customWidth="1"/>
    <col min="9999" max="10240" width="9.625" style="332"/>
    <col min="10241" max="10241" width="7.25" style="332" customWidth="1"/>
    <col min="10242" max="10242" width="1.625" style="332" customWidth="1"/>
    <col min="10243" max="10243" width="8.375" style="332" customWidth="1"/>
    <col min="10244" max="10244" width="40.875" style="332" bestFit="1" customWidth="1"/>
    <col min="10245" max="10245" width="7.5" style="332" customWidth="1"/>
    <col min="10246" max="10246" width="0" style="332" hidden="1" customWidth="1"/>
    <col min="10247" max="10247" width="7.5" style="332" customWidth="1"/>
    <col min="10248" max="10248" width="10.875" style="332" customWidth="1"/>
    <col min="10249" max="10249" width="7.875" style="332" bestFit="1" customWidth="1"/>
    <col min="10250" max="10250" width="6.75" style="332" bestFit="1" customWidth="1"/>
    <col min="10251" max="10251" width="7.5" style="332" bestFit="1" customWidth="1"/>
    <col min="10252" max="10252" width="9.875" style="332" customWidth="1"/>
    <col min="10253" max="10253" width="10" style="332" customWidth="1"/>
    <col min="10254" max="10254" width="10.375" style="332" customWidth="1"/>
    <col min="10255" max="10496" width="9.625" style="332"/>
    <col min="10497" max="10497" width="7.25" style="332" customWidth="1"/>
    <col min="10498" max="10498" width="1.625" style="332" customWidth="1"/>
    <col min="10499" max="10499" width="8.375" style="332" customWidth="1"/>
    <col min="10500" max="10500" width="40.875" style="332" bestFit="1" customWidth="1"/>
    <col min="10501" max="10501" width="7.5" style="332" customWidth="1"/>
    <col min="10502" max="10502" width="0" style="332" hidden="1" customWidth="1"/>
    <col min="10503" max="10503" width="7.5" style="332" customWidth="1"/>
    <col min="10504" max="10504" width="10.875" style="332" customWidth="1"/>
    <col min="10505" max="10505" width="7.875" style="332" bestFit="1" customWidth="1"/>
    <col min="10506" max="10506" width="6.75" style="332" bestFit="1" customWidth="1"/>
    <col min="10507" max="10507" width="7.5" style="332" bestFit="1" customWidth="1"/>
    <col min="10508" max="10508" width="9.875" style="332" customWidth="1"/>
    <col min="10509" max="10509" width="10" style="332" customWidth="1"/>
    <col min="10510" max="10510" width="10.375" style="332" customWidth="1"/>
    <col min="10511" max="10752" width="9.625" style="332"/>
    <col min="10753" max="10753" width="7.25" style="332" customWidth="1"/>
    <col min="10754" max="10754" width="1.625" style="332" customWidth="1"/>
    <col min="10755" max="10755" width="8.375" style="332" customWidth="1"/>
    <col min="10756" max="10756" width="40.875" style="332" bestFit="1" customWidth="1"/>
    <col min="10757" max="10757" width="7.5" style="332" customWidth="1"/>
    <col min="10758" max="10758" width="0" style="332" hidden="1" customWidth="1"/>
    <col min="10759" max="10759" width="7.5" style="332" customWidth="1"/>
    <col min="10760" max="10760" width="10.875" style="332" customWidth="1"/>
    <col min="10761" max="10761" width="7.875" style="332" bestFit="1" customWidth="1"/>
    <col min="10762" max="10762" width="6.75" style="332" bestFit="1" customWidth="1"/>
    <col min="10763" max="10763" width="7.5" style="332" bestFit="1" customWidth="1"/>
    <col min="10764" max="10764" width="9.875" style="332" customWidth="1"/>
    <col min="10765" max="10765" width="10" style="332" customWidth="1"/>
    <col min="10766" max="10766" width="10.375" style="332" customWidth="1"/>
    <col min="10767" max="11008" width="9.625" style="332"/>
    <col min="11009" max="11009" width="7.25" style="332" customWidth="1"/>
    <col min="11010" max="11010" width="1.625" style="332" customWidth="1"/>
    <col min="11011" max="11011" width="8.375" style="332" customWidth="1"/>
    <col min="11012" max="11012" width="40.875" style="332" bestFit="1" customWidth="1"/>
    <col min="11013" max="11013" width="7.5" style="332" customWidth="1"/>
    <col min="11014" max="11014" width="0" style="332" hidden="1" customWidth="1"/>
    <col min="11015" max="11015" width="7.5" style="332" customWidth="1"/>
    <col min="11016" max="11016" width="10.875" style="332" customWidth="1"/>
    <col min="11017" max="11017" width="7.875" style="332" bestFit="1" customWidth="1"/>
    <col min="11018" max="11018" width="6.75" style="332" bestFit="1" customWidth="1"/>
    <col min="11019" max="11019" width="7.5" style="332" bestFit="1" customWidth="1"/>
    <col min="11020" max="11020" width="9.875" style="332" customWidth="1"/>
    <col min="11021" max="11021" width="10" style="332" customWidth="1"/>
    <col min="11022" max="11022" width="10.375" style="332" customWidth="1"/>
    <col min="11023" max="11264" width="9.625" style="332"/>
    <col min="11265" max="11265" width="7.25" style="332" customWidth="1"/>
    <col min="11266" max="11266" width="1.625" style="332" customWidth="1"/>
    <col min="11267" max="11267" width="8.375" style="332" customWidth="1"/>
    <col min="11268" max="11268" width="40.875" style="332" bestFit="1" customWidth="1"/>
    <col min="11269" max="11269" width="7.5" style="332" customWidth="1"/>
    <col min="11270" max="11270" width="0" style="332" hidden="1" customWidth="1"/>
    <col min="11271" max="11271" width="7.5" style="332" customWidth="1"/>
    <col min="11272" max="11272" width="10.875" style="332" customWidth="1"/>
    <col min="11273" max="11273" width="7.875" style="332" bestFit="1" customWidth="1"/>
    <col min="11274" max="11274" width="6.75" style="332" bestFit="1" customWidth="1"/>
    <col min="11275" max="11275" width="7.5" style="332" bestFit="1" customWidth="1"/>
    <col min="11276" max="11276" width="9.875" style="332" customWidth="1"/>
    <col min="11277" max="11277" width="10" style="332" customWidth="1"/>
    <col min="11278" max="11278" width="10.375" style="332" customWidth="1"/>
    <col min="11279" max="11520" width="9.625" style="332"/>
    <col min="11521" max="11521" width="7.25" style="332" customWidth="1"/>
    <col min="11522" max="11522" width="1.625" style="332" customWidth="1"/>
    <col min="11523" max="11523" width="8.375" style="332" customWidth="1"/>
    <col min="11524" max="11524" width="40.875" style="332" bestFit="1" customWidth="1"/>
    <col min="11525" max="11525" width="7.5" style="332" customWidth="1"/>
    <col min="11526" max="11526" width="0" style="332" hidden="1" customWidth="1"/>
    <col min="11527" max="11527" width="7.5" style="332" customWidth="1"/>
    <col min="11528" max="11528" width="10.875" style="332" customWidth="1"/>
    <col min="11529" max="11529" width="7.875" style="332" bestFit="1" customWidth="1"/>
    <col min="11530" max="11530" width="6.75" style="332" bestFit="1" customWidth="1"/>
    <col min="11531" max="11531" width="7.5" style="332" bestFit="1" customWidth="1"/>
    <col min="11532" max="11532" width="9.875" style="332" customWidth="1"/>
    <col min="11533" max="11533" width="10" style="332" customWidth="1"/>
    <col min="11534" max="11534" width="10.375" style="332" customWidth="1"/>
    <col min="11535" max="11776" width="9.625" style="332"/>
    <col min="11777" max="11777" width="7.25" style="332" customWidth="1"/>
    <col min="11778" max="11778" width="1.625" style="332" customWidth="1"/>
    <col min="11779" max="11779" width="8.375" style="332" customWidth="1"/>
    <col min="11780" max="11780" width="40.875" style="332" bestFit="1" customWidth="1"/>
    <col min="11781" max="11781" width="7.5" style="332" customWidth="1"/>
    <col min="11782" max="11782" width="0" style="332" hidden="1" customWidth="1"/>
    <col min="11783" max="11783" width="7.5" style="332" customWidth="1"/>
    <col min="11784" max="11784" width="10.875" style="332" customWidth="1"/>
    <col min="11785" max="11785" width="7.875" style="332" bestFit="1" customWidth="1"/>
    <col min="11786" max="11786" width="6.75" style="332" bestFit="1" customWidth="1"/>
    <col min="11787" max="11787" width="7.5" style="332" bestFit="1" customWidth="1"/>
    <col min="11788" max="11788" width="9.875" style="332" customWidth="1"/>
    <col min="11789" max="11789" width="10" style="332" customWidth="1"/>
    <col min="11790" max="11790" width="10.375" style="332" customWidth="1"/>
    <col min="11791" max="12032" width="9.625" style="332"/>
    <col min="12033" max="12033" width="7.25" style="332" customWidth="1"/>
    <col min="12034" max="12034" width="1.625" style="332" customWidth="1"/>
    <col min="12035" max="12035" width="8.375" style="332" customWidth="1"/>
    <col min="12036" max="12036" width="40.875" style="332" bestFit="1" customWidth="1"/>
    <col min="12037" max="12037" width="7.5" style="332" customWidth="1"/>
    <col min="12038" max="12038" width="0" style="332" hidden="1" customWidth="1"/>
    <col min="12039" max="12039" width="7.5" style="332" customWidth="1"/>
    <col min="12040" max="12040" width="10.875" style="332" customWidth="1"/>
    <col min="12041" max="12041" width="7.875" style="332" bestFit="1" customWidth="1"/>
    <col min="12042" max="12042" width="6.75" style="332" bestFit="1" customWidth="1"/>
    <col min="12043" max="12043" width="7.5" style="332" bestFit="1" customWidth="1"/>
    <col min="12044" max="12044" width="9.875" style="332" customWidth="1"/>
    <col min="12045" max="12045" width="10" style="332" customWidth="1"/>
    <col min="12046" max="12046" width="10.375" style="332" customWidth="1"/>
    <col min="12047" max="12288" width="9.625" style="332"/>
    <col min="12289" max="12289" width="7.25" style="332" customWidth="1"/>
    <col min="12290" max="12290" width="1.625" style="332" customWidth="1"/>
    <col min="12291" max="12291" width="8.375" style="332" customWidth="1"/>
    <col min="12292" max="12292" width="40.875" style="332" bestFit="1" customWidth="1"/>
    <col min="12293" max="12293" width="7.5" style="332" customWidth="1"/>
    <col min="12294" max="12294" width="0" style="332" hidden="1" customWidth="1"/>
    <col min="12295" max="12295" width="7.5" style="332" customWidth="1"/>
    <col min="12296" max="12296" width="10.875" style="332" customWidth="1"/>
    <col min="12297" max="12297" width="7.875" style="332" bestFit="1" customWidth="1"/>
    <col min="12298" max="12298" width="6.75" style="332" bestFit="1" customWidth="1"/>
    <col min="12299" max="12299" width="7.5" style="332" bestFit="1" customWidth="1"/>
    <col min="12300" max="12300" width="9.875" style="332" customWidth="1"/>
    <col min="12301" max="12301" width="10" style="332" customWidth="1"/>
    <col min="12302" max="12302" width="10.375" style="332" customWidth="1"/>
    <col min="12303" max="12544" width="9.625" style="332"/>
    <col min="12545" max="12545" width="7.25" style="332" customWidth="1"/>
    <col min="12546" max="12546" width="1.625" style="332" customWidth="1"/>
    <col min="12547" max="12547" width="8.375" style="332" customWidth="1"/>
    <col min="12548" max="12548" width="40.875" style="332" bestFit="1" customWidth="1"/>
    <col min="12549" max="12549" width="7.5" style="332" customWidth="1"/>
    <col min="12550" max="12550" width="0" style="332" hidden="1" customWidth="1"/>
    <col min="12551" max="12551" width="7.5" style="332" customWidth="1"/>
    <col min="12552" max="12552" width="10.875" style="332" customWidth="1"/>
    <col min="12553" max="12553" width="7.875" style="332" bestFit="1" customWidth="1"/>
    <col min="12554" max="12554" width="6.75" style="332" bestFit="1" customWidth="1"/>
    <col min="12555" max="12555" width="7.5" style="332" bestFit="1" customWidth="1"/>
    <col min="12556" max="12556" width="9.875" style="332" customWidth="1"/>
    <col min="12557" max="12557" width="10" style="332" customWidth="1"/>
    <col min="12558" max="12558" width="10.375" style="332" customWidth="1"/>
    <col min="12559" max="12800" width="9.625" style="332"/>
    <col min="12801" max="12801" width="7.25" style="332" customWidth="1"/>
    <col min="12802" max="12802" width="1.625" style="332" customWidth="1"/>
    <col min="12803" max="12803" width="8.375" style="332" customWidth="1"/>
    <col min="12804" max="12804" width="40.875" style="332" bestFit="1" customWidth="1"/>
    <col min="12805" max="12805" width="7.5" style="332" customWidth="1"/>
    <col min="12806" max="12806" width="0" style="332" hidden="1" customWidth="1"/>
    <col min="12807" max="12807" width="7.5" style="332" customWidth="1"/>
    <col min="12808" max="12808" width="10.875" style="332" customWidth="1"/>
    <col min="12809" max="12809" width="7.875" style="332" bestFit="1" customWidth="1"/>
    <col min="12810" max="12810" width="6.75" style="332" bestFit="1" customWidth="1"/>
    <col min="12811" max="12811" width="7.5" style="332" bestFit="1" customWidth="1"/>
    <col min="12812" max="12812" width="9.875" style="332" customWidth="1"/>
    <col min="12813" max="12813" width="10" style="332" customWidth="1"/>
    <col min="12814" max="12814" width="10.375" style="332" customWidth="1"/>
    <col min="12815" max="13056" width="9.625" style="332"/>
    <col min="13057" max="13057" width="7.25" style="332" customWidth="1"/>
    <col min="13058" max="13058" width="1.625" style="332" customWidth="1"/>
    <col min="13059" max="13059" width="8.375" style="332" customWidth="1"/>
    <col min="13060" max="13060" width="40.875" style="332" bestFit="1" customWidth="1"/>
    <col min="13061" max="13061" width="7.5" style="332" customWidth="1"/>
    <col min="13062" max="13062" width="0" style="332" hidden="1" customWidth="1"/>
    <col min="13063" max="13063" width="7.5" style="332" customWidth="1"/>
    <col min="13064" max="13064" width="10.875" style="332" customWidth="1"/>
    <col min="13065" max="13065" width="7.875" style="332" bestFit="1" customWidth="1"/>
    <col min="13066" max="13066" width="6.75" style="332" bestFit="1" customWidth="1"/>
    <col min="13067" max="13067" width="7.5" style="332" bestFit="1" customWidth="1"/>
    <col min="13068" max="13068" width="9.875" style="332" customWidth="1"/>
    <col min="13069" max="13069" width="10" style="332" customWidth="1"/>
    <col min="13070" max="13070" width="10.375" style="332" customWidth="1"/>
    <col min="13071" max="13312" width="9.625" style="332"/>
    <col min="13313" max="13313" width="7.25" style="332" customWidth="1"/>
    <col min="13314" max="13314" width="1.625" style="332" customWidth="1"/>
    <col min="13315" max="13315" width="8.375" style="332" customWidth="1"/>
    <col min="13316" max="13316" width="40.875" style="332" bestFit="1" customWidth="1"/>
    <col min="13317" max="13317" width="7.5" style="332" customWidth="1"/>
    <col min="13318" max="13318" width="0" style="332" hidden="1" customWidth="1"/>
    <col min="13319" max="13319" width="7.5" style="332" customWidth="1"/>
    <col min="13320" max="13320" width="10.875" style="332" customWidth="1"/>
    <col min="13321" max="13321" width="7.875" style="332" bestFit="1" customWidth="1"/>
    <col min="13322" max="13322" width="6.75" style="332" bestFit="1" customWidth="1"/>
    <col min="13323" max="13323" width="7.5" style="332" bestFit="1" customWidth="1"/>
    <col min="13324" max="13324" width="9.875" style="332" customWidth="1"/>
    <col min="13325" max="13325" width="10" style="332" customWidth="1"/>
    <col min="13326" max="13326" width="10.375" style="332" customWidth="1"/>
    <col min="13327" max="13568" width="9.625" style="332"/>
    <col min="13569" max="13569" width="7.25" style="332" customWidth="1"/>
    <col min="13570" max="13570" width="1.625" style="332" customWidth="1"/>
    <col min="13571" max="13571" width="8.375" style="332" customWidth="1"/>
    <col min="13572" max="13572" width="40.875" style="332" bestFit="1" customWidth="1"/>
    <col min="13573" max="13573" width="7.5" style="332" customWidth="1"/>
    <col min="13574" max="13574" width="0" style="332" hidden="1" customWidth="1"/>
    <col min="13575" max="13575" width="7.5" style="332" customWidth="1"/>
    <col min="13576" max="13576" width="10.875" style="332" customWidth="1"/>
    <col min="13577" max="13577" width="7.875" style="332" bestFit="1" customWidth="1"/>
    <col min="13578" max="13578" width="6.75" style="332" bestFit="1" customWidth="1"/>
    <col min="13579" max="13579" width="7.5" style="332" bestFit="1" customWidth="1"/>
    <col min="13580" max="13580" width="9.875" style="332" customWidth="1"/>
    <col min="13581" max="13581" width="10" style="332" customWidth="1"/>
    <col min="13582" max="13582" width="10.375" style="332" customWidth="1"/>
    <col min="13583" max="13824" width="9.625" style="332"/>
    <col min="13825" max="13825" width="7.25" style="332" customWidth="1"/>
    <col min="13826" max="13826" width="1.625" style="332" customWidth="1"/>
    <col min="13827" max="13827" width="8.375" style="332" customWidth="1"/>
    <col min="13828" max="13828" width="40.875" style="332" bestFit="1" customWidth="1"/>
    <col min="13829" max="13829" width="7.5" style="332" customWidth="1"/>
    <col min="13830" max="13830" width="0" style="332" hidden="1" customWidth="1"/>
    <col min="13831" max="13831" width="7.5" style="332" customWidth="1"/>
    <col min="13832" max="13832" width="10.875" style="332" customWidth="1"/>
    <col min="13833" max="13833" width="7.875" style="332" bestFit="1" customWidth="1"/>
    <col min="13834" max="13834" width="6.75" style="332" bestFit="1" customWidth="1"/>
    <col min="13835" max="13835" width="7.5" style="332" bestFit="1" customWidth="1"/>
    <col min="13836" max="13836" width="9.875" style="332" customWidth="1"/>
    <col min="13837" max="13837" width="10" style="332" customWidth="1"/>
    <col min="13838" max="13838" width="10.375" style="332" customWidth="1"/>
    <col min="13839" max="14080" width="9.625" style="332"/>
    <col min="14081" max="14081" width="7.25" style="332" customWidth="1"/>
    <col min="14082" max="14082" width="1.625" style="332" customWidth="1"/>
    <col min="14083" max="14083" width="8.375" style="332" customWidth="1"/>
    <col min="14084" max="14084" width="40.875" style="332" bestFit="1" customWidth="1"/>
    <col min="14085" max="14085" width="7.5" style="332" customWidth="1"/>
    <col min="14086" max="14086" width="0" style="332" hidden="1" customWidth="1"/>
    <col min="14087" max="14087" width="7.5" style="332" customWidth="1"/>
    <col min="14088" max="14088" width="10.875" style="332" customWidth="1"/>
    <col min="14089" max="14089" width="7.875" style="332" bestFit="1" customWidth="1"/>
    <col min="14090" max="14090" width="6.75" style="332" bestFit="1" customWidth="1"/>
    <col min="14091" max="14091" width="7.5" style="332" bestFit="1" customWidth="1"/>
    <col min="14092" max="14092" width="9.875" style="332" customWidth="1"/>
    <col min="14093" max="14093" width="10" style="332" customWidth="1"/>
    <col min="14094" max="14094" width="10.375" style="332" customWidth="1"/>
    <col min="14095" max="14336" width="9.625" style="332"/>
    <col min="14337" max="14337" width="7.25" style="332" customWidth="1"/>
    <col min="14338" max="14338" width="1.625" style="332" customWidth="1"/>
    <col min="14339" max="14339" width="8.375" style="332" customWidth="1"/>
    <col min="14340" max="14340" width="40.875" style="332" bestFit="1" customWidth="1"/>
    <col min="14341" max="14341" width="7.5" style="332" customWidth="1"/>
    <col min="14342" max="14342" width="0" style="332" hidden="1" customWidth="1"/>
    <col min="14343" max="14343" width="7.5" style="332" customWidth="1"/>
    <col min="14344" max="14344" width="10.875" style="332" customWidth="1"/>
    <col min="14345" max="14345" width="7.875" style="332" bestFit="1" customWidth="1"/>
    <col min="14346" max="14346" width="6.75" style="332" bestFit="1" customWidth="1"/>
    <col min="14347" max="14347" width="7.5" style="332" bestFit="1" customWidth="1"/>
    <col min="14348" max="14348" width="9.875" style="332" customWidth="1"/>
    <col min="14349" max="14349" width="10" style="332" customWidth="1"/>
    <col min="14350" max="14350" width="10.375" style="332" customWidth="1"/>
    <col min="14351" max="14592" width="9.625" style="332"/>
    <col min="14593" max="14593" width="7.25" style="332" customWidth="1"/>
    <col min="14594" max="14594" width="1.625" style="332" customWidth="1"/>
    <col min="14595" max="14595" width="8.375" style="332" customWidth="1"/>
    <col min="14596" max="14596" width="40.875" style="332" bestFit="1" customWidth="1"/>
    <col min="14597" max="14597" width="7.5" style="332" customWidth="1"/>
    <col min="14598" max="14598" width="0" style="332" hidden="1" customWidth="1"/>
    <col min="14599" max="14599" width="7.5" style="332" customWidth="1"/>
    <col min="14600" max="14600" width="10.875" style="332" customWidth="1"/>
    <col min="14601" max="14601" width="7.875" style="332" bestFit="1" customWidth="1"/>
    <col min="14602" max="14602" width="6.75" style="332" bestFit="1" customWidth="1"/>
    <col min="14603" max="14603" width="7.5" style="332" bestFit="1" customWidth="1"/>
    <col min="14604" max="14604" width="9.875" style="332" customWidth="1"/>
    <col min="14605" max="14605" width="10" style="332" customWidth="1"/>
    <col min="14606" max="14606" width="10.375" style="332" customWidth="1"/>
    <col min="14607" max="14848" width="9.625" style="332"/>
    <col min="14849" max="14849" width="7.25" style="332" customWidth="1"/>
    <col min="14850" max="14850" width="1.625" style="332" customWidth="1"/>
    <col min="14851" max="14851" width="8.375" style="332" customWidth="1"/>
    <col min="14852" max="14852" width="40.875" style="332" bestFit="1" customWidth="1"/>
    <col min="14853" max="14853" width="7.5" style="332" customWidth="1"/>
    <col min="14854" max="14854" width="0" style="332" hidden="1" customWidth="1"/>
    <col min="14855" max="14855" width="7.5" style="332" customWidth="1"/>
    <col min="14856" max="14856" width="10.875" style="332" customWidth="1"/>
    <col min="14857" max="14857" width="7.875" style="332" bestFit="1" customWidth="1"/>
    <col min="14858" max="14858" width="6.75" style="332" bestFit="1" customWidth="1"/>
    <col min="14859" max="14859" width="7.5" style="332" bestFit="1" customWidth="1"/>
    <col min="14860" max="14860" width="9.875" style="332" customWidth="1"/>
    <col min="14861" max="14861" width="10" style="332" customWidth="1"/>
    <col min="14862" max="14862" width="10.375" style="332" customWidth="1"/>
    <col min="14863" max="15104" width="9.625" style="332"/>
    <col min="15105" max="15105" width="7.25" style="332" customWidth="1"/>
    <col min="15106" max="15106" width="1.625" style="332" customWidth="1"/>
    <col min="15107" max="15107" width="8.375" style="332" customWidth="1"/>
    <col min="15108" max="15108" width="40.875" style="332" bestFit="1" customWidth="1"/>
    <col min="15109" max="15109" width="7.5" style="332" customWidth="1"/>
    <col min="15110" max="15110" width="0" style="332" hidden="1" customWidth="1"/>
    <col min="15111" max="15111" width="7.5" style="332" customWidth="1"/>
    <col min="15112" max="15112" width="10.875" style="332" customWidth="1"/>
    <col min="15113" max="15113" width="7.875" style="332" bestFit="1" customWidth="1"/>
    <col min="15114" max="15114" width="6.75" style="332" bestFit="1" customWidth="1"/>
    <col min="15115" max="15115" width="7.5" style="332" bestFit="1" customWidth="1"/>
    <col min="15116" max="15116" width="9.875" style="332" customWidth="1"/>
    <col min="15117" max="15117" width="10" style="332" customWidth="1"/>
    <col min="15118" max="15118" width="10.375" style="332" customWidth="1"/>
    <col min="15119" max="15360" width="9.625" style="332"/>
    <col min="15361" max="15361" width="7.25" style="332" customWidth="1"/>
    <col min="15362" max="15362" width="1.625" style="332" customWidth="1"/>
    <col min="15363" max="15363" width="8.375" style="332" customWidth="1"/>
    <col min="15364" max="15364" width="40.875" style="332" bestFit="1" customWidth="1"/>
    <col min="15365" max="15365" width="7.5" style="332" customWidth="1"/>
    <col min="15366" max="15366" width="0" style="332" hidden="1" customWidth="1"/>
    <col min="15367" max="15367" width="7.5" style="332" customWidth="1"/>
    <col min="15368" max="15368" width="10.875" style="332" customWidth="1"/>
    <col min="15369" max="15369" width="7.875" style="332" bestFit="1" customWidth="1"/>
    <col min="15370" max="15370" width="6.75" style="332" bestFit="1" customWidth="1"/>
    <col min="15371" max="15371" width="7.5" style="332" bestFit="1" customWidth="1"/>
    <col min="15372" max="15372" width="9.875" style="332" customWidth="1"/>
    <col min="15373" max="15373" width="10" style="332" customWidth="1"/>
    <col min="15374" max="15374" width="10.375" style="332" customWidth="1"/>
    <col min="15375" max="15616" width="9.625" style="332"/>
    <col min="15617" max="15617" width="7.25" style="332" customWidth="1"/>
    <col min="15618" max="15618" width="1.625" style="332" customWidth="1"/>
    <col min="15619" max="15619" width="8.375" style="332" customWidth="1"/>
    <col min="15620" max="15620" width="40.875" style="332" bestFit="1" customWidth="1"/>
    <col min="15621" max="15621" width="7.5" style="332" customWidth="1"/>
    <col min="15622" max="15622" width="0" style="332" hidden="1" customWidth="1"/>
    <col min="15623" max="15623" width="7.5" style="332" customWidth="1"/>
    <col min="15624" max="15624" width="10.875" style="332" customWidth="1"/>
    <col min="15625" max="15625" width="7.875" style="332" bestFit="1" customWidth="1"/>
    <col min="15626" max="15626" width="6.75" style="332" bestFit="1" customWidth="1"/>
    <col min="15627" max="15627" width="7.5" style="332" bestFit="1" customWidth="1"/>
    <col min="15628" max="15628" width="9.875" style="332" customWidth="1"/>
    <col min="15629" max="15629" width="10" style="332" customWidth="1"/>
    <col min="15630" max="15630" width="10.375" style="332" customWidth="1"/>
    <col min="15631" max="15872" width="9.625" style="332"/>
    <col min="15873" max="15873" width="7.25" style="332" customWidth="1"/>
    <col min="15874" max="15874" width="1.625" style="332" customWidth="1"/>
    <col min="15875" max="15875" width="8.375" style="332" customWidth="1"/>
    <col min="15876" max="15876" width="40.875" style="332" bestFit="1" customWidth="1"/>
    <col min="15877" max="15877" width="7.5" style="332" customWidth="1"/>
    <col min="15878" max="15878" width="0" style="332" hidden="1" customWidth="1"/>
    <col min="15879" max="15879" width="7.5" style="332" customWidth="1"/>
    <col min="15880" max="15880" width="10.875" style="332" customWidth="1"/>
    <col min="15881" max="15881" width="7.875" style="332" bestFit="1" customWidth="1"/>
    <col min="15882" max="15882" width="6.75" style="332" bestFit="1" customWidth="1"/>
    <col min="15883" max="15883" width="7.5" style="332" bestFit="1" customWidth="1"/>
    <col min="15884" max="15884" width="9.875" style="332" customWidth="1"/>
    <col min="15885" max="15885" width="10" style="332" customWidth="1"/>
    <col min="15886" max="15886" width="10.375" style="332" customWidth="1"/>
    <col min="15887" max="16128" width="9.625" style="332"/>
    <col min="16129" max="16129" width="7.25" style="332" customWidth="1"/>
    <col min="16130" max="16130" width="1.625" style="332" customWidth="1"/>
    <col min="16131" max="16131" width="8.375" style="332" customWidth="1"/>
    <col min="16132" max="16132" width="40.875" style="332" bestFit="1" customWidth="1"/>
    <col min="16133" max="16133" width="7.5" style="332" customWidth="1"/>
    <col min="16134" max="16134" width="0" style="332" hidden="1" customWidth="1"/>
    <col min="16135" max="16135" width="7.5" style="332" customWidth="1"/>
    <col min="16136" max="16136" width="10.875" style="332" customWidth="1"/>
    <col min="16137" max="16137" width="7.875" style="332" bestFit="1" customWidth="1"/>
    <col min="16138" max="16138" width="6.75" style="332" bestFit="1" customWidth="1"/>
    <col min="16139" max="16139" width="7.5" style="332" bestFit="1" customWidth="1"/>
    <col min="16140" max="16140" width="9.875" style="332" customWidth="1"/>
    <col min="16141" max="16141" width="10" style="332" customWidth="1"/>
    <col min="16142" max="16142" width="10.375" style="332" customWidth="1"/>
    <col min="16143" max="16384" width="9.625" style="332"/>
  </cols>
  <sheetData>
    <row r="1" spans="1:14" ht="26.25" x14ac:dyDescent="0.4">
      <c r="D1" s="333" t="s">
        <v>71</v>
      </c>
    </row>
    <row r="2" spans="1:14" ht="18.75" x14ac:dyDescent="0.3">
      <c r="D2" s="338" t="s">
        <v>72</v>
      </c>
      <c r="F2" s="339"/>
    </row>
    <row r="3" spans="1:14" ht="15.75" x14ac:dyDescent="0.25">
      <c r="D3" s="340" t="s">
        <v>73</v>
      </c>
      <c r="F3" s="339"/>
    </row>
    <row r="4" spans="1:14" ht="15" x14ac:dyDescent="0.25">
      <c r="A4" s="341"/>
      <c r="B4" s="341"/>
      <c r="C4" s="341"/>
      <c r="D4" s="341"/>
      <c r="E4" s="341"/>
      <c r="F4" s="342"/>
      <c r="G4" s="341"/>
      <c r="H4" s="343"/>
      <c r="I4" s="341"/>
      <c r="J4" s="341"/>
      <c r="K4" s="341"/>
      <c r="L4" s="341"/>
      <c r="M4" s="341"/>
    </row>
    <row r="5" spans="1:14" ht="0.95" customHeight="1" x14ac:dyDescent="0.25">
      <c r="A5" s="341"/>
      <c r="B5" s="341"/>
      <c r="C5" s="344"/>
      <c r="D5" s="344"/>
      <c r="E5" s="344"/>
      <c r="F5" s="342"/>
      <c r="G5" s="344"/>
      <c r="H5" s="345"/>
      <c r="I5" s="344"/>
      <c r="J5" s="344"/>
      <c r="K5" s="344"/>
      <c r="L5" s="344"/>
      <c r="M5" s="344"/>
      <c r="N5" s="344"/>
    </row>
    <row r="6" spans="1:14" ht="15" x14ac:dyDescent="0.25">
      <c r="D6" s="346"/>
      <c r="E6" s="346"/>
      <c r="F6" s="347"/>
      <c r="G6" s="346"/>
      <c r="H6" s="348"/>
      <c r="I6" s="332"/>
      <c r="J6" s="346"/>
      <c r="K6" s="346"/>
      <c r="L6" s="346"/>
      <c r="M6" s="346"/>
      <c r="N6" s="349"/>
    </row>
    <row r="7" spans="1:14" s="358" customFormat="1" ht="33" customHeight="1" x14ac:dyDescent="0.25">
      <c r="A7" s="350" t="s">
        <v>74</v>
      </c>
      <c r="B7" s="351"/>
      <c r="C7" s="352" t="s">
        <v>75</v>
      </c>
      <c r="D7" s="352" t="s">
        <v>76</v>
      </c>
      <c r="E7" s="352" t="s">
        <v>77</v>
      </c>
      <c r="F7" s="353"/>
      <c r="G7" s="352" t="s">
        <v>78</v>
      </c>
      <c r="H7" s="354" t="s">
        <v>79</v>
      </c>
      <c r="I7" s="355" t="s">
        <v>80</v>
      </c>
      <c r="J7" s="355" t="s">
        <v>81</v>
      </c>
      <c r="K7" s="356" t="s">
        <v>82</v>
      </c>
      <c r="L7" s="352" t="s">
        <v>83</v>
      </c>
      <c r="M7" s="352" t="s">
        <v>84</v>
      </c>
      <c r="N7" s="357" t="s">
        <v>85</v>
      </c>
    </row>
    <row r="8" spans="1:14" ht="6" customHeight="1" x14ac:dyDescent="0.2">
      <c r="E8" s="359"/>
      <c r="F8" s="360"/>
      <c r="G8" s="359"/>
      <c r="H8" s="361"/>
      <c r="I8" s="362"/>
      <c r="J8" s="362"/>
      <c r="K8" s="362"/>
      <c r="L8" s="359"/>
    </row>
    <row r="9" spans="1:14" ht="12.75" x14ac:dyDescent="0.2">
      <c r="A9" s="363">
        <v>2013</v>
      </c>
      <c r="B9" s="364"/>
      <c r="C9" s="365" t="s">
        <v>86</v>
      </c>
      <c r="D9" s="366" t="s">
        <v>87</v>
      </c>
      <c r="E9" s="367" t="s">
        <v>88</v>
      </c>
      <c r="F9" s="367" t="str">
        <f>+D9&amp;E9</f>
        <v>Matiz 5 ptas.A</v>
      </c>
      <c r="G9" s="367" t="s">
        <v>89</v>
      </c>
      <c r="H9" s="368">
        <v>78380</v>
      </c>
      <c r="I9" s="369">
        <v>1070</v>
      </c>
      <c r="J9" s="369">
        <v>55</v>
      </c>
      <c r="K9" s="369">
        <v>299</v>
      </c>
      <c r="L9" s="370">
        <v>3150</v>
      </c>
      <c r="M9" s="334">
        <v>13273</v>
      </c>
      <c r="N9" s="371">
        <v>96227</v>
      </c>
    </row>
    <row r="10" spans="1:14" ht="12.75" x14ac:dyDescent="0.2">
      <c r="A10" s="372">
        <v>2013</v>
      </c>
      <c r="B10" s="373"/>
      <c r="C10" s="374" t="s">
        <v>90</v>
      </c>
      <c r="D10" s="375" t="s">
        <v>87</v>
      </c>
      <c r="E10" s="376" t="s">
        <v>91</v>
      </c>
      <c r="F10" s="367" t="str">
        <f>+D10&amp;E10</f>
        <v>Matiz 5 ptas.B</v>
      </c>
      <c r="G10" s="376" t="s">
        <v>89</v>
      </c>
      <c r="H10" s="377">
        <v>89242</v>
      </c>
      <c r="I10" s="378">
        <v>1070</v>
      </c>
      <c r="J10" s="378">
        <v>55</v>
      </c>
      <c r="K10" s="378">
        <v>299</v>
      </c>
      <c r="L10" s="378">
        <v>3150</v>
      </c>
      <c r="M10" s="379">
        <v>15011</v>
      </c>
      <c r="N10" s="380">
        <v>108827</v>
      </c>
    </row>
    <row r="11" spans="1:14" ht="6" customHeight="1" x14ac:dyDescent="0.2">
      <c r="E11" s="359"/>
      <c r="F11" s="360"/>
      <c r="G11" s="359"/>
      <c r="H11" s="361"/>
      <c r="I11" s="362"/>
      <c r="J11" s="362"/>
      <c r="K11" s="362"/>
      <c r="L11" s="359"/>
    </row>
    <row r="12" spans="1:14" ht="12.75" x14ac:dyDescent="0.2">
      <c r="A12" s="381">
        <v>2013</v>
      </c>
      <c r="B12" s="382"/>
      <c r="C12" s="383" t="s">
        <v>92</v>
      </c>
      <c r="D12" s="384" t="s">
        <v>93</v>
      </c>
      <c r="E12" s="385" t="s">
        <v>88</v>
      </c>
      <c r="F12" s="385" t="str">
        <f>+D12&amp;E12</f>
        <v>Spark 5 ptas.A</v>
      </c>
      <c r="G12" s="385" t="s">
        <v>89</v>
      </c>
      <c r="H12" s="386">
        <v>98553</v>
      </c>
      <c r="I12" s="387">
        <v>1070</v>
      </c>
      <c r="J12" s="387">
        <v>55</v>
      </c>
      <c r="K12" s="387">
        <v>299</v>
      </c>
      <c r="L12" s="388">
        <v>3150</v>
      </c>
      <c r="M12" s="389">
        <v>16500</v>
      </c>
      <c r="N12" s="390">
        <v>119627</v>
      </c>
    </row>
    <row r="13" spans="1:14" ht="12.75" x14ac:dyDescent="0.2">
      <c r="A13" s="381">
        <v>2013</v>
      </c>
      <c r="B13" s="382"/>
      <c r="C13" s="383" t="s">
        <v>94</v>
      </c>
      <c r="D13" s="384" t="s">
        <v>93</v>
      </c>
      <c r="E13" s="385" t="s">
        <v>91</v>
      </c>
      <c r="F13" s="385" t="str">
        <f>+D13&amp;E13</f>
        <v>Spark 5 ptas.B</v>
      </c>
      <c r="G13" s="385" t="s">
        <v>95</v>
      </c>
      <c r="H13" s="386">
        <v>109734</v>
      </c>
      <c r="I13" s="387">
        <v>1070</v>
      </c>
      <c r="J13" s="387">
        <v>55</v>
      </c>
      <c r="K13" s="387">
        <v>299</v>
      </c>
      <c r="L13" s="388">
        <v>3150</v>
      </c>
      <c r="M13" s="389">
        <v>18289</v>
      </c>
      <c r="N13" s="390">
        <v>132597</v>
      </c>
    </row>
    <row r="14" spans="1:14" ht="12.75" x14ac:dyDescent="0.2">
      <c r="A14" s="391">
        <v>2013</v>
      </c>
      <c r="B14" s="392"/>
      <c r="C14" s="393" t="s">
        <v>96</v>
      </c>
      <c r="D14" s="394" t="s">
        <v>93</v>
      </c>
      <c r="E14" s="395" t="s">
        <v>97</v>
      </c>
      <c r="F14" s="385" t="str">
        <f>+D14&amp;E14</f>
        <v>Spark 5 ptas.C</v>
      </c>
      <c r="G14" s="395" t="s">
        <v>98</v>
      </c>
      <c r="H14" s="396">
        <v>123544</v>
      </c>
      <c r="I14" s="397">
        <v>1070</v>
      </c>
      <c r="J14" s="397">
        <v>55</v>
      </c>
      <c r="K14" s="397">
        <v>299</v>
      </c>
      <c r="L14" s="397">
        <v>3150</v>
      </c>
      <c r="M14" s="398">
        <v>20499</v>
      </c>
      <c r="N14" s="399">
        <v>148617</v>
      </c>
    </row>
    <row r="15" spans="1:14" ht="6" customHeight="1" x14ac:dyDescent="0.2">
      <c r="E15" s="359"/>
      <c r="F15" s="360"/>
      <c r="G15" s="359"/>
      <c r="H15" s="361"/>
      <c r="I15" s="362"/>
      <c r="J15" s="362"/>
      <c r="K15" s="362"/>
      <c r="L15" s="359"/>
    </row>
    <row r="16" spans="1:14" s="404" customFormat="1" ht="12.75" customHeight="1" x14ac:dyDescent="0.2">
      <c r="A16" s="363">
        <v>2013</v>
      </c>
      <c r="B16" s="364"/>
      <c r="C16" s="365" t="s">
        <v>99</v>
      </c>
      <c r="D16" s="366" t="s">
        <v>100</v>
      </c>
      <c r="E16" s="367" t="s">
        <v>88</v>
      </c>
      <c r="F16" s="367" t="str">
        <f t="shared" ref="F16:F23" si="0">+D16&amp;E16</f>
        <v>Aveo 4 ptas.A</v>
      </c>
      <c r="G16" s="367" t="s">
        <v>89</v>
      </c>
      <c r="H16" s="400">
        <v>102432</v>
      </c>
      <c r="I16" s="401">
        <v>1070</v>
      </c>
      <c r="J16" s="401">
        <v>55</v>
      </c>
      <c r="K16" s="401">
        <v>299</v>
      </c>
      <c r="L16" s="402">
        <v>3150</v>
      </c>
      <c r="M16" s="334">
        <v>17121</v>
      </c>
      <c r="N16" s="403">
        <v>124127</v>
      </c>
    </row>
    <row r="17" spans="1:14" s="404" customFormat="1" ht="12.75" customHeight="1" x14ac:dyDescent="0.2">
      <c r="A17" s="363">
        <v>2013</v>
      </c>
      <c r="B17" s="364"/>
      <c r="C17" s="365" t="s">
        <v>99</v>
      </c>
      <c r="D17" s="366" t="s">
        <v>100</v>
      </c>
      <c r="E17" s="367" t="s">
        <v>101</v>
      </c>
      <c r="F17" s="367" t="str">
        <f t="shared" si="0"/>
        <v>Aveo 4 ptas.M</v>
      </c>
      <c r="G17" s="367" t="s">
        <v>89</v>
      </c>
      <c r="H17" s="400">
        <v>110967</v>
      </c>
      <c r="I17" s="401">
        <v>1070</v>
      </c>
      <c r="J17" s="401">
        <v>55</v>
      </c>
      <c r="K17" s="401">
        <v>299</v>
      </c>
      <c r="L17" s="402">
        <v>3150</v>
      </c>
      <c r="M17" s="334">
        <v>18486</v>
      </c>
      <c r="N17" s="403">
        <v>134027</v>
      </c>
    </row>
    <row r="18" spans="1:14" s="404" customFormat="1" ht="12.75" customHeight="1" x14ac:dyDescent="0.2">
      <c r="A18" s="363">
        <v>2013</v>
      </c>
      <c r="B18" s="364"/>
      <c r="C18" s="365" t="s">
        <v>99</v>
      </c>
      <c r="D18" s="366" t="s">
        <v>100</v>
      </c>
      <c r="E18" s="367" t="s">
        <v>91</v>
      </c>
      <c r="F18" s="367" t="str">
        <f t="shared" si="0"/>
        <v>Aveo 4 ptas.B</v>
      </c>
      <c r="G18" s="367" t="s">
        <v>95</v>
      </c>
      <c r="H18" s="400">
        <v>123380</v>
      </c>
      <c r="I18" s="401">
        <v>1070</v>
      </c>
      <c r="J18" s="401">
        <v>55</v>
      </c>
      <c r="K18" s="401">
        <v>299</v>
      </c>
      <c r="L18" s="402">
        <v>3150</v>
      </c>
      <c r="M18" s="334">
        <v>20473</v>
      </c>
      <c r="N18" s="403">
        <v>148427</v>
      </c>
    </row>
    <row r="19" spans="1:14" s="404" customFormat="1" ht="12.75" customHeight="1" x14ac:dyDescent="0.2">
      <c r="A19" s="363">
        <v>2013</v>
      </c>
      <c r="B19" s="364"/>
      <c r="C19" s="365" t="s">
        <v>99</v>
      </c>
      <c r="D19" s="366" t="s">
        <v>100</v>
      </c>
      <c r="E19" s="367" t="s">
        <v>102</v>
      </c>
      <c r="F19" s="367" t="str">
        <f t="shared" si="0"/>
        <v>Aveo 4 ptas.J</v>
      </c>
      <c r="G19" s="367" t="s">
        <v>89</v>
      </c>
      <c r="H19" s="400">
        <v>125708</v>
      </c>
      <c r="I19" s="401">
        <v>1070</v>
      </c>
      <c r="J19" s="401">
        <v>55</v>
      </c>
      <c r="K19" s="401">
        <v>299</v>
      </c>
      <c r="L19" s="402">
        <v>3150</v>
      </c>
      <c r="M19" s="334">
        <v>20845</v>
      </c>
      <c r="N19" s="403">
        <v>151127</v>
      </c>
    </row>
    <row r="20" spans="1:14" s="404" customFormat="1" ht="12.75" customHeight="1" x14ac:dyDescent="0.2">
      <c r="A20" s="363">
        <v>2013</v>
      </c>
      <c r="B20" s="364"/>
      <c r="C20" s="365" t="s">
        <v>103</v>
      </c>
      <c r="D20" s="366" t="s">
        <v>100</v>
      </c>
      <c r="E20" s="367" t="s">
        <v>104</v>
      </c>
      <c r="F20" s="367" t="str">
        <f t="shared" si="0"/>
        <v>Aveo 4 ptas.F</v>
      </c>
      <c r="G20" s="367" t="s">
        <v>95</v>
      </c>
      <c r="H20" s="400">
        <v>124311</v>
      </c>
      <c r="I20" s="401">
        <v>1070</v>
      </c>
      <c r="J20" s="401">
        <v>55</v>
      </c>
      <c r="K20" s="401">
        <v>299</v>
      </c>
      <c r="L20" s="402">
        <v>3150</v>
      </c>
      <c r="M20" s="334">
        <v>20622</v>
      </c>
      <c r="N20" s="403">
        <v>149507</v>
      </c>
    </row>
    <row r="21" spans="1:14" s="404" customFormat="1" ht="12.75" customHeight="1" x14ac:dyDescent="0.2">
      <c r="A21" s="363">
        <v>2013</v>
      </c>
      <c r="B21" s="364"/>
      <c r="C21" s="365" t="s">
        <v>103</v>
      </c>
      <c r="D21" s="366" t="s">
        <v>100</v>
      </c>
      <c r="E21" s="367" t="s">
        <v>97</v>
      </c>
      <c r="F21" s="367" t="str">
        <f t="shared" si="0"/>
        <v>Aveo 4 ptas.C</v>
      </c>
      <c r="G21" s="367" t="s">
        <v>95</v>
      </c>
      <c r="H21" s="400">
        <v>135053</v>
      </c>
      <c r="I21" s="401">
        <v>1070</v>
      </c>
      <c r="J21" s="401">
        <v>55</v>
      </c>
      <c r="K21" s="401">
        <v>299</v>
      </c>
      <c r="L21" s="402">
        <v>3150</v>
      </c>
      <c r="M21" s="334">
        <v>22340</v>
      </c>
      <c r="N21" s="403">
        <v>161967</v>
      </c>
    </row>
    <row r="22" spans="1:14" s="404" customFormat="1" ht="12.75" customHeight="1" x14ac:dyDescent="0.2">
      <c r="A22" s="363">
        <v>2013</v>
      </c>
      <c r="B22" s="364"/>
      <c r="C22" s="365" t="s">
        <v>105</v>
      </c>
      <c r="D22" s="366" t="s">
        <v>100</v>
      </c>
      <c r="E22" s="367" t="s">
        <v>106</v>
      </c>
      <c r="F22" s="367" t="str">
        <f t="shared" si="0"/>
        <v>Aveo 4 ptas.D</v>
      </c>
      <c r="G22" s="367" t="s">
        <v>98</v>
      </c>
      <c r="H22" s="400">
        <v>141958</v>
      </c>
      <c r="I22" s="401">
        <v>1070</v>
      </c>
      <c r="J22" s="401">
        <v>55</v>
      </c>
      <c r="K22" s="401">
        <v>299</v>
      </c>
      <c r="L22" s="402">
        <v>3150</v>
      </c>
      <c r="M22" s="334">
        <v>23445</v>
      </c>
      <c r="N22" s="403">
        <v>169977</v>
      </c>
    </row>
    <row r="23" spans="1:14" s="404" customFormat="1" ht="12.75" customHeight="1" x14ac:dyDescent="0.2">
      <c r="A23" s="405">
        <v>2013</v>
      </c>
      <c r="B23" s="406"/>
      <c r="C23" s="407" t="s">
        <v>105</v>
      </c>
      <c r="D23" s="408" t="s">
        <v>100</v>
      </c>
      <c r="E23" s="409" t="s">
        <v>107</v>
      </c>
      <c r="F23" s="367" t="str">
        <f t="shared" si="0"/>
        <v>Aveo 4 ptas.E</v>
      </c>
      <c r="G23" s="409" t="s">
        <v>98</v>
      </c>
      <c r="H23" s="410">
        <v>152699</v>
      </c>
      <c r="I23" s="411">
        <v>1070</v>
      </c>
      <c r="J23" s="411">
        <v>55</v>
      </c>
      <c r="K23" s="411">
        <v>299</v>
      </c>
      <c r="L23" s="411">
        <v>3150</v>
      </c>
      <c r="M23" s="412">
        <v>25164</v>
      </c>
      <c r="N23" s="413">
        <v>182437</v>
      </c>
    </row>
    <row r="24" spans="1:14" s="415" customFormat="1" ht="5.25" customHeight="1" x14ac:dyDescent="0.2">
      <c r="A24" s="334"/>
      <c r="B24" s="364"/>
      <c r="C24" s="365"/>
      <c r="D24" s="366"/>
      <c r="E24" s="367"/>
      <c r="F24" s="367"/>
      <c r="G24" s="368"/>
      <c r="H24" s="369"/>
      <c r="I24" s="369"/>
      <c r="J24" s="369"/>
      <c r="K24" s="370"/>
      <c r="L24" s="334"/>
      <c r="M24" s="414"/>
    </row>
    <row r="25" spans="1:14" s="415" customFormat="1" ht="12.75" x14ac:dyDescent="0.2">
      <c r="A25" s="381">
        <v>2013</v>
      </c>
      <c r="B25" s="382"/>
      <c r="C25" s="383" t="s">
        <v>108</v>
      </c>
      <c r="D25" s="384" t="s">
        <v>109</v>
      </c>
      <c r="E25" s="385" t="s">
        <v>88</v>
      </c>
      <c r="F25" s="385" t="str">
        <f>+D25&amp;E25</f>
        <v>Sonic 4 ptas. A</v>
      </c>
      <c r="G25" s="385" t="s">
        <v>89</v>
      </c>
      <c r="H25" s="386">
        <v>138122</v>
      </c>
      <c r="I25" s="387">
        <v>1070</v>
      </c>
      <c r="J25" s="387">
        <v>55</v>
      </c>
      <c r="K25" s="387">
        <v>299</v>
      </c>
      <c r="L25" s="388">
        <v>3150</v>
      </c>
      <c r="M25" s="389">
        <v>22831</v>
      </c>
      <c r="N25" s="390">
        <v>165527</v>
      </c>
    </row>
    <row r="26" spans="1:14" s="415" customFormat="1" ht="12.75" x14ac:dyDescent="0.2">
      <c r="A26" s="381">
        <v>2013</v>
      </c>
      <c r="B26" s="382"/>
      <c r="C26" s="383" t="s">
        <v>110</v>
      </c>
      <c r="D26" s="384" t="s">
        <v>109</v>
      </c>
      <c r="E26" s="385" t="s">
        <v>106</v>
      </c>
      <c r="F26" s="385" t="str">
        <f>+D26&amp;E26</f>
        <v>Sonic 4 ptas. D</v>
      </c>
      <c r="G26" s="385" t="s">
        <v>95</v>
      </c>
      <c r="H26" s="386">
        <v>155191</v>
      </c>
      <c r="I26" s="387">
        <v>1070</v>
      </c>
      <c r="J26" s="387">
        <v>55</v>
      </c>
      <c r="K26" s="387">
        <v>299</v>
      </c>
      <c r="L26" s="388">
        <v>3150</v>
      </c>
      <c r="M26" s="389">
        <v>25562</v>
      </c>
      <c r="N26" s="390">
        <v>185327</v>
      </c>
    </row>
    <row r="27" spans="1:14" s="415" customFormat="1" ht="12.75" x14ac:dyDescent="0.2">
      <c r="A27" s="381">
        <v>2013</v>
      </c>
      <c r="B27" s="382"/>
      <c r="C27" s="383" t="s">
        <v>110</v>
      </c>
      <c r="D27" s="384" t="s">
        <v>109</v>
      </c>
      <c r="E27" s="385" t="s">
        <v>107</v>
      </c>
      <c r="F27" s="385" t="str">
        <f>+D27&amp;E27</f>
        <v>Sonic 4 ptas. E</v>
      </c>
      <c r="G27" s="385" t="s">
        <v>95</v>
      </c>
      <c r="H27" s="386">
        <v>166829</v>
      </c>
      <c r="I27" s="387">
        <v>1070</v>
      </c>
      <c r="J27" s="387">
        <v>55</v>
      </c>
      <c r="K27" s="387">
        <v>299</v>
      </c>
      <c r="L27" s="388">
        <v>3150</v>
      </c>
      <c r="M27" s="389">
        <v>27424</v>
      </c>
      <c r="N27" s="390">
        <v>198827</v>
      </c>
    </row>
    <row r="28" spans="1:14" s="415" customFormat="1" ht="12.75" x14ac:dyDescent="0.2">
      <c r="A28" s="391">
        <v>2013</v>
      </c>
      <c r="B28" s="392"/>
      <c r="C28" s="393" t="s">
        <v>111</v>
      </c>
      <c r="D28" s="394" t="s">
        <v>109</v>
      </c>
      <c r="E28" s="395" t="s">
        <v>104</v>
      </c>
      <c r="F28" s="385" t="str">
        <f>+D28&amp;E28</f>
        <v>Sonic 4 ptas. F</v>
      </c>
      <c r="G28" s="395" t="s">
        <v>98</v>
      </c>
      <c r="H28" s="396">
        <v>183579</v>
      </c>
      <c r="I28" s="397">
        <v>1070</v>
      </c>
      <c r="J28" s="397">
        <v>55</v>
      </c>
      <c r="K28" s="397">
        <v>299</v>
      </c>
      <c r="L28" s="397">
        <v>3150</v>
      </c>
      <c r="M28" s="398">
        <v>30104</v>
      </c>
      <c r="N28" s="399">
        <v>218257</v>
      </c>
    </row>
    <row r="29" spans="1:14" s="415" customFormat="1" ht="5.25" customHeight="1" x14ac:dyDescent="0.2">
      <c r="A29" s="334"/>
      <c r="B29" s="364"/>
      <c r="C29" s="365"/>
      <c r="D29" s="366"/>
      <c r="E29" s="367"/>
      <c r="F29" s="367"/>
      <c r="G29" s="368"/>
      <c r="H29" s="369"/>
      <c r="I29" s="369"/>
      <c r="J29" s="369"/>
      <c r="K29" s="370"/>
      <c r="L29" s="334"/>
      <c r="M29" s="414"/>
    </row>
    <row r="30" spans="1:14" s="415" customFormat="1" ht="12.75" x14ac:dyDescent="0.2">
      <c r="A30" s="363">
        <v>2013</v>
      </c>
      <c r="B30" s="364"/>
      <c r="C30" s="365" t="s">
        <v>112</v>
      </c>
      <c r="D30" s="366" t="s">
        <v>113</v>
      </c>
      <c r="E30" s="367" t="s">
        <v>101</v>
      </c>
      <c r="F30" s="367" t="str">
        <f>+D30&amp;E30</f>
        <v>Cruze 4 ptas.M</v>
      </c>
      <c r="G30" s="367" t="s">
        <v>89</v>
      </c>
      <c r="H30" s="400">
        <v>179627</v>
      </c>
      <c r="I30" s="401">
        <v>1070</v>
      </c>
      <c r="J30" s="401">
        <v>55</v>
      </c>
      <c r="K30" s="401">
        <v>299</v>
      </c>
      <c r="L30" s="402">
        <v>3150</v>
      </c>
      <c r="M30" s="334">
        <v>29472</v>
      </c>
      <c r="N30" s="403">
        <v>213673</v>
      </c>
    </row>
    <row r="31" spans="1:14" s="415" customFormat="1" ht="12.75" x14ac:dyDescent="0.2">
      <c r="A31" s="363">
        <v>2013</v>
      </c>
      <c r="B31" s="364"/>
      <c r="C31" s="365" t="s">
        <v>112</v>
      </c>
      <c r="D31" s="366" t="s">
        <v>113</v>
      </c>
      <c r="E31" s="367" t="s">
        <v>88</v>
      </c>
      <c r="F31" s="367" t="str">
        <f>+D31&amp;E31</f>
        <v>Cruze 4 ptas.A</v>
      </c>
      <c r="G31" s="367" t="s">
        <v>89</v>
      </c>
      <c r="H31" s="400">
        <v>189614</v>
      </c>
      <c r="I31" s="401">
        <v>1070</v>
      </c>
      <c r="J31" s="401">
        <v>55</v>
      </c>
      <c r="K31" s="401">
        <v>299</v>
      </c>
      <c r="L31" s="402">
        <v>3150</v>
      </c>
      <c r="M31" s="334">
        <v>31070</v>
      </c>
      <c r="N31" s="403">
        <v>225258</v>
      </c>
    </row>
    <row r="32" spans="1:14" s="415" customFormat="1" ht="12.75" x14ac:dyDescent="0.2">
      <c r="A32" s="363">
        <v>2013</v>
      </c>
      <c r="B32" s="364"/>
      <c r="C32" s="365" t="s">
        <v>114</v>
      </c>
      <c r="D32" s="366" t="s">
        <v>113</v>
      </c>
      <c r="E32" s="367" t="s">
        <v>97</v>
      </c>
      <c r="F32" s="367" t="str">
        <f>+D32&amp;E32</f>
        <v>Cruze 4 ptas.C</v>
      </c>
      <c r="G32" s="367" t="s">
        <v>95</v>
      </c>
      <c r="H32" s="400">
        <v>206290</v>
      </c>
      <c r="I32" s="401">
        <v>1070</v>
      </c>
      <c r="J32" s="401">
        <v>55</v>
      </c>
      <c r="K32" s="401">
        <v>299</v>
      </c>
      <c r="L32" s="402">
        <v>3150</v>
      </c>
      <c r="M32" s="334">
        <v>33738</v>
      </c>
      <c r="N32" s="403">
        <v>244602</v>
      </c>
    </row>
    <row r="33" spans="1:14" s="415" customFormat="1" ht="12.75" x14ac:dyDescent="0.2">
      <c r="A33" s="405">
        <v>2013</v>
      </c>
      <c r="B33" s="406"/>
      <c r="C33" s="407" t="s">
        <v>115</v>
      </c>
      <c r="D33" s="408" t="s">
        <v>113</v>
      </c>
      <c r="E33" s="409" t="s">
        <v>104</v>
      </c>
      <c r="F33" s="367" t="str">
        <f>+D33&amp;E33</f>
        <v>Cruze 4 ptas.F</v>
      </c>
      <c r="G33" s="409" t="s">
        <v>95</v>
      </c>
      <c r="H33" s="410">
        <v>228461</v>
      </c>
      <c r="I33" s="411">
        <v>1070</v>
      </c>
      <c r="J33" s="411">
        <v>55</v>
      </c>
      <c r="K33" s="411">
        <v>299</v>
      </c>
      <c r="L33" s="411">
        <v>3150</v>
      </c>
      <c r="M33" s="412">
        <v>37286</v>
      </c>
      <c r="N33" s="413">
        <v>270321</v>
      </c>
    </row>
    <row r="34" spans="1:14" s="415" customFormat="1" ht="5.25" customHeight="1" x14ac:dyDescent="0.2">
      <c r="A34" s="334"/>
      <c r="B34" s="364"/>
      <c r="C34" s="365"/>
      <c r="D34" s="366"/>
      <c r="E34" s="367"/>
      <c r="F34" s="367"/>
      <c r="G34" s="368"/>
      <c r="H34" s="369"/>
      <c r="I34" s="369"/>
      <c r="J34" s="369"/>
      <c r="K34" s="370"/>
      <c r="L34" s="334"/>
      <c r="M34" s="414"/>
    </row>
    <row r="35" spans="1:14" s="415" customFormat="1" ht="12.75" x14ac:dyDescent="0.2">
      <c r="A35" s="381">
        <v>2013</v>
      </c>
      <c r="B35" s="382"/>
      <c r="C35" s="383" t="s">
        <v>116</v>
      </c>
      <c r="D35" s="384" t="s">
        <v>117</v>
      </c>
      <c r="E35" s="385" t="s">
        <v>91</v>
      </c>
      <c r="F35" s="385" t="str">
        <f>+D35&amp;E35</f>
        <v>Malibu 4 ptas.B</v>
      </c>
      <c r="G35" s="385" t="s">
        <v>89</v>
      </c>
      <c r="H35" s="386">
        <v>243204</v>
      </c>
      <c r="I35" s="387">
        <v>1070</v>
      </c>
      <c r="J35" s="387">
        <v>55</v>
      </c>
      <c r="K35" s="387">
        <v>299</v>
      </c>
      <c r="L35" s="388">
        <v>4100</v>
      </c>
      <c r="M35" s="389">
        <v>39796</v>
      </c>
      <c r="N35" s="390">
        <v>288524</v>
      </c>
    </row>
    <row r="36" spans="1:14" s="415" customFormat="1" ht="12.75" x14ac:dyDescent="0.2">
      <c r="A36" s="381">
        <v>2013</v>
      </c>
      <c r="B36" s="382"/>
      <c r="C36" s="383" t="s">
        <v>118</v>
      </c>
      <c r="D36" s="384" t="s">
        <v>117</v>
      </c>
      <c r="E36" s="385" t="s">
        <v>97</v>
      </c>
      <c r="F36" s="385" t="s">
        <v>119</v>
      </c>
      <c r="G36" s="385" t="s">
        <v>95</v>
      </c>
      <c r="H36" s="386">
        <v>263658</v>
      </c>
      <c r="I36" s="387">
        <v>1070</v>
      </c>
      <c r="J36" s="387">
        <v>55</v>
      </c>
      <c r="K36" s="387">
        <v>299</v>
      </c>
      <c r="L36" s="388">
        <v>4100</v>
      </c>
      <c r="M36" s="389">
        <v>43069</v>
      </c>
      <c r="N36" s="390">
        <v>312251</v>
      </c>
    </row>
    <row r="37" spans="1:14" s="415" customFormat="1" ht="12.75" x14ac:dyDescent="0.2">
      <c r="A37" s="391">
        <v>2013</v>
      </c>
      <c r="B37" s="392"/>
      <c r="C37" s="393" t="s">
        <v>120</v>
      </c>
      <c r="D37" s="394" t="s">
        <v>117</v>
      </c>
      <c r="E37" s="395" t="s">
        <v>121</v>
      </c>
      <c r="F37" s="385" t="str">
        <f>+D37&amp;E37</f>
        <v>Malibu 4 ptas.G</v>
      </c>
      <c r="G37" s="395" t="s">
        <v>98</v>
      </c>
      <c r="H37" s="396">
        <v>301643</v>
      </c>
      <c r="I37" s="397">
        <v>1070</v>
      </c>
      <c r="J37" s="397">
        <v>55</v>
      </c>
      <c r="K37" s="397">
        <v>299</v>
      </c>
      <c r="L37" s="397">
        <v>4100</v>
      </c>
      <c r="M37" s="398">
        <v>49147</v>
      </c>
      <c r="N37" s="399">
        <v>356314</v>
      </c>
    </row>
    <row r="38" spans="1:14" s="415" customFormat="1" ht="5.25" customHeight="1" x14ac:dyDescent="0.2">
      <c r="A38" s="334"/>
      <c r="B38" s="364"/>
      <c r="C38" s="365"/>
      <c r="D38" s="366"/>
      <c r="E38" s="367"/>
      <c r="F38" s="367"/>
      <c r="G38" s="368"/>
      <c r="H38" s="369"/>
      <c r="I38" s="369"/>
      <c r="J38" s="369"/>
      <c r="K38" s="370"/>
      <c r="L38" s="334"/>
      <c r="M38" s="414"/>
    </row>
    <row r="39" spans="1:14" s="415" customFormat="1" ht="12.75" x14ac:dyDescent="0.2">
      <c r="A39" s="363">
        <v>2013</v>
      </c>
      <c r="B39" s="364"/>
      <c r="C39" s="365" t="s">
        <v>122</v>
      </c>
      <c r="D39" s="366" t="s">
        <v>123</v>
      </c>
      <c r="E39" s="367" t="s">
        <v>88</v>
      </c>
      <c r="F39" s="367" t="str">
        <f>+D39&amp;E39</f>
        <v>Camaro 2 ptas.A</v>
      </c>
      <c r="G39" s="367" t="s">
        <v>95</v>
      </c>
      <c r="H39" s="400">
        <v>298130</v>
      </c>
      <c r="I39" s="401">
        <v>1070</v>
      </c>
      <c r="J39" s="401">
        <v>55</v>
      </c>
      <c r="K39" s="401">
        <v>299</v>
      </c>
      <c r="L39" s="402">
        <v>4100</v>
      </c>
      <c r="M39" s="334">
        <v>48585</v>
      </c>
      <c r="N39" s="403">
        <v>352239</v>
      </c>
    </row>
    <row r="40" spans="1:14" s="415" customFormat="1" ht="12.75" x14ac:dyDescent="0.2">
      <c r="A40" s="363">
        <v>2013</v>
      </c>
      <c r="B40" s="364"/>
      <c r="C40" s="365" t="s">
        <v>124</v>
      </c>
      <c r="D40" s="366" t="s">
        <v>123</v>
      </c>
      <c r="E40" s="367" t="s">
        <v>91</v>
      </c>
      <c r="F40" s="367" t="str">
        <f>+D40&amp;E40</f>
        <v>Camaro 2 ptas.B</v>
      </c>
      <c r="G40" s="367" t="s">
        <v>125</v>
      </c>
      <c r="H40" s="400">
        <v>368198</v>
      </c>
      <c r="I40" s="401">
        <v>1070</v>
      </c>
      <c r="J40" s="401">
        <v>55</v>
      </c>
      <c r="K40" s="401">
        <v>299</v>
      </c>
      <c r="L40" s="402">
        <v>4100</v>
      </c>
      <c r="M40" s="334">
        <v>59795</v>
      </c>
      <c r="N40" s="403">
        <v>433517</v>
      </c>
    </row>
    <row r="41" spans="1:14" s="415" customFormat="1" ht="12.75" x14ac:dyDescent="0.2">
      <c r="A41" s="363">
        <v>2013</v>
      </c>
      <c r="B41" s="364"/>
      <c r="C41" s="365" t="s">
        <v>124</v>
      </c>
      <c r="D41" s="366" t="s">
        <v>123</v>
      </c>
      <c r="E41" s="367" t="s">
        <v>97</v>
      </c>
      <c r="F41" s="367" t="str">
        <f>+D41&amp;E41</f>
        <v>Camaro 2 ptas.C</v>
      </c>
      <c r="G41" s="367" t="s">
        <v>125</v>
      </c>
      <c r="H41" s="400">
        <v>381165</v>
      </c>
      <c r="I41" s="401">
        <v>1070</v>
      </c>
      <c r="J41" s="401">
        <v>55</v>
      </c>
      <c r="K41" s="401">
        <v>299</v>
      </c>
      <c r="L41" s="402">
        <v>4100</v>
      </c>
      <c r="M41" s="334">
        <v>61870</v>
      </c>
      <c r="N41" s="403">
        <v>448559</v>
      </c>
    </row>
    <row r="42" spans="1:14" s="415" customFormat="1" ht="12.75" x14ac:dyDescent="0.2">
      <c r="A42" s="405">
        <v>2013</v>
      </c>
      <c r="B42" s="406"/>
      <c r="C42" s="407" t="s">
        <v>126</v>
      </c>
      <c r="D42" s="408" t="s">
        <v>123</v>
      </c>
      <c r="E42" s="409" t="s">
        <v>106</v>
      </c>
      <c r="F42" s="367" t="str">
        <f>+D42&amp;E42</f>
        <v>Camaro 2 ptas.D</v>
      </c>
      <c r="G42" s="409" t="s">
        <v>125</v>
      </c>
      <c r="H42" s="410">
        <v>419421</v>
      </c>
      <c r="I42" s="411">
        <v>1070</v>
      </c>
      <c r="J42" s="411">
        <v>55</v>
      </c>
      <c r="K42" s="411">
        <v>299</v>
      </c>
      <c r="L42" s="411">
        <v>4100</v>
      </c>
      <c r="M42" s="412">
        <v>67991</v>
      </c>
      <c r="N42" s="413">
        <v>492936</v>
      </c>
    </row>
    <row r="43" spans="1:14" s="415" customFormat="1" ht="5.25" customHeight="1" x14ac:dyDescent="0.2">
      <c r="A43" s="334"/>
      <c r="B43" s="364"/>
      <c r="C43" s="365"/>
      <c r="D43" s="366"/>
      <c r="E43" s="367"/>
      <c r="F43" s="367"/>
      <c r="G43" s="368"/>
      <c r="H43" s="369"/>
      <c r="I43" s="369"/>
      <c r="J43" s="369"/>
      <c r="K43" s="370"/>
      <c r="L43" s="334"/>
      <c r="M43" s="414"/>
    </row>
    <row r="44" spans="1:14" s="415" customFormat="1" ht="12.75" x14ac:dyDescent="0.2">
      <c r="A44" s="381">
        <v>2013</v>
      </c>
      <c r="B44" s="382"/>
      <c r="C44" s="383" t="s">
        <v>127</v>
      </c>
      <c r="D44" s="384" t="s">
        <v>128</v>
      </c>
      <c r="E44" s="385" t="s">
        <v>88</v>
      </c>
      <c r="F44" s="385" t="str">
        <f>+D44&amp;E44</f>
        <v>Tornado Pick UpA</v>
      </c>
      <c r="G44" s="385" t="s">
        <v>89</v>
      </c>
      <c r="H44" s="386">
        <v>140449</v>
      </c>
      <c r="I44" s="387">
        <v>1070</v>
      </c>
      <c r="J44" s="387">
        <v>55</v>
      </c>
      <c r="K44" s="387">
        <v>299</v>
      </c>
      <c r="L44" s="388">
        <v>3150</v>
      </c>
      <c r="M44" s="389">
        <v>23204</v>
      </c>
      <c r="N44" s="390">
        <v>168227</v>
      </c>
    </row>
    <row r="45" spans="1:14" s="415" customFormat="1" ht="12.75" x14ac:dyDescent="0.2">
      <c r="A45" s="381">
        <v>2013</v>
      </c>
      <c r="B45" s="382"/>
      <c r="C45" s="383" t="s">
        <v>127</v>
      </c>
      <c r="D45" s="384" t="s">
        <v>128</v>
      </c>
      <c r="E45" s="385" t="s">
        <v>91</v>
      </c>
      <c r="F45" s="385" t="str">
        <f>+D45&amp;E45</f>
        <v>Tornado Pick UpB</v>
      </c>
      <c r="G45" s="385" t="s">
        <v>89</v>
      </c>
      <c r="H45" s="386">
        <v>151311</v>
      </c>
      <c r="I45" s="387">
        <v>1070</v>
      </c>
      <c r="J45" s="387">
        <v>55</v>
      </c>
      <c r="K45" s="387">
        <v>299</v>
      </c>
      <c r="L45" s="388">
        <v>3150</v>
      </c>
      <c r="M45" s="389">
        <v>24942</v>
      </c>
      <c r="N45" s="390">
        <v>180827</v>
      </c>
    </row>
    <row r="46" spans="1:14" s="415" customFormat="1" ht="12.75" x14ac:dyDescent="0.2">
      <c r="A46" s="391">
        <v>2013</v>
      </c>
      <c r="B46" s="392"/>
      <c r="C46" s="393" t="s">
        <v>129</v>
      </c>
      <c r="D46" s="394" t="s">
        <v>128</v>
      </c>
      <c r="E46" s="395" t="s">
        <v>97</v>
      </c>
      <c r="F46" s="385" t="str">
        <f>+D46&amp;E46</f>
        <v>Tornado Pick UpC</v>
      </c>
      <c r="G46" s="395" t="s">
        <v>95</v>
      </c>
      <c r="H46" s="396">
        <v>168380</v>
      </c>
      <c r="I46" s="397">
        <v>1070</v>
      </c>
      <c r="J46" s="397">
        <v>55</v>
      </c>
      <c r="K46" s="397">
        <v>299</v>
      </c>
      <c r="L46" s="397">
        <v>3150</v>
      </c>
      <c r="M46" s="398">
        <v>27673</v>
      </c>
      <c r="N46" s="399">
        <v>200627</v>
      </c>
    </row>
    <row r="47" spans="1:14" s="415" customFormat="1" ht="5.25" customHeight="1" x14ac:dyDescent="0.2">
      <c r="A47" s="334"/>
      <c r="B47" s="364"/>
      <c r="C47" s="365"/>
      <c r="D47" s="366"/>
      <c r="E47" s="367"/>
      <c r="F47" s="367"/>
      <c r="G47" s="368"/>
      <c r="H47" s="369"/>
      <c r="I47" s="369"/>
      <c r="J47" s="369"/>
      <c r="K47" s="370"/>
      <c r="L47" s="334"/>
      <c r="M47" s="414"/>
    </row>
    <row r="48" spans="1:14" s="415" customFormat="1" ht="12.75" x14ac:dyDescent="0.2">
      <c r="A48" s="363">
        <v>2013</v>
      </c>
      <c r="B48" s="364"/>
      <c r="C48" s="365" t="s">
        <v>130</v>
      </c>
      <c r="D48" s="366" t="s">
        <v>131</v>
      </c>
      <c r="E48" s="367" t="s">
        <v>132</v>
      </c>
      <c r="F48" s="367" t="str">
        <f>+D48&amp;E48</f>
        <v>Colorado Doble CabinaQ</v>
      </c>
      <c r="G48" s="367" t="s">
        <v>95</v>
      </c>
      <c r="H48" s="400">
        <v>275980</v>
      </c>
      <c r="I48" s="401">
        <v>1070</v>
      </c>
      <c r="J48" s="401">
        <v>55</v>
      </c>
      <c r="K48" s="401">
        <v>299</v>
      </c>
      <c r="L48" s="402">
        <v>4100</v>
      </c>
      <c r="M48" s="334">
        <v>45041</v>
      </c>
      <c r="N48" s="403">
        <v>326545</v>
      </c>
    </row>
    <row r="49" spans="1:53" s="415" customFormat="1" ht="12.75" x14ac:dyDescent="0.2">
      <c r="A49" s="405">
        <v>2013</v>
      </c>
      <c r="B49" s="406"/>
      <c r="C49" s="407" t="s">
        <v>130</v>
      </c>
      <c r="D49" s="408" t="s">
        <v>131</v>
      </c>
      <c r="E49" s="409" t="s">
        <v>133</v>
      </c>
      <c r="F49" s="367" t="str">
        <f>+D49&amp;E49</f>
        <v>Colorado Doble CabinaT</v>
      </c>
      <c r="G49" s="409" t="s">
        <v>95</v>
      </c>
      <c r="H49" s="410">
        <v>302359</v>
      </c>
      <c r="I49" s="411">
        <v>1070</v>
      </c>
      <c r="J49" s="411">
        <v>55</v>
      </c>
      <c r="K49" s="411">
        <v>299</v>
      </c>
      <c r="L49" s="411">
        <v>4100</v>
      </c>
      <c r="M49" s="412">
        <v>49261</v>
      </c>
      <c r="N49" s="413">
        <v>357144</v>
      </c>
    </row>
    <row r="50" spans="1:53" s="415" customFormat="1" ht="5.25" customHeight="1" x14ac:dyDescent="0.2">
      <c r="A50" s="334"/>
      <c r="B50" s="364"/>
      <c r="C50" s="365"/>
      <c r="D50" s="366"/>
      <c r="E50" s="367"/>
      <c r="F50" s="367"/>
      <c r="G50" s="368"/>
      <c r="H50" s="369"/>
      <c r="I50" s="369"/>
      <c r="J50" s="369"/>
      <c r="K50" s="370"/>
      <c r="L50" s="334"/>
      <c r="M50" s="414"/>
    </row>
    <row r="51" spans="1:53" s="415" customFormat="1" ht="12.75" x14ac:dyDescent="0.2">
      <c r="A51" s="381">
        <v>2013</v>
      </c>
      <c r="B51" s="382"/>
      <c r="C51" s="383" t="s">
        <v>134</v>
      </c>
      <c r="D51" s="384" t="s">
        <v>135</v>
      </c>
      <c r="E51" s="385" t="s">
        <v>106</v>
      </c>
      <c r="F51" s="385" t="str">
        <f>+D51&amp;E51</f>
        <v>Silverado 1500 Cabina RegularD</v>
      </c>
      <c r="G51" s="385" t="s">
        <v>136</v>
      </c>
      <c r="H51" s="386">
        <v>208639</v>
      </c>
      <c r="I51" s="387">
        <v>1070</v>
      </c>
      <c r="J51" s="387">
        <v>55</v>
      </c>
      <c r="K51" s="387">
        <v>299</v>
      </c>
      <c r="L51" s="388">
        <v>4100</v>
      </c>
      <c r="M51" s="389">
        <v>34266</v>
      </c>
      <c r="N51" s="390">
        <v>248429</v>
      </c>
    </row>
    <row r="52" spans="1:53" s="415" customFormat="1" ht="12.75" x14ac:dyDescent="0.2">
      <c r="A52" s="381">
        <v>2013</v>
      </c>
      <c r="B52" s="382"/>
      <c r="C52" s="383" t="s">
        <v>134</v>
      </c>
      <c r="D52" s="384" t="s">
        <v>135</v>
      </c>
      <c r="E52" s="385" t="s">
        <v>107</v>
      </c>
      <c r="F52" s="385" t="str">
        <f>+D52&amp;E52</f>
        <v>Silverado 1500 Cabina RegularE</v>
      </c>
      <c r="G52" s="385" t="s">
        <v>136</v>
      </c>
      <c r="H52" s="386">
        <v>222264</v>
      </c>
      <c r="I52" s="387">
        <v>1070</v>
      </c>
      <c r="J52" s="387">
        <v>55</v>
      </c>
      <c r="K52" s="387">
        <v>299</v>
      </c>
      <c r="L52" s="388">
        <v>4100</v>
      </c>
      <c r="M52" s="389">
        <v>36446</v>
      </c>
      <c r="N52" s="390">
        <v>264234</v>
      </c>
    </row>
    <row r="53" spans="1:53" s="415" customFormat="1" ht="12.75" x14ac:dyDescent="0.2">
      <c r="A53" s="381">
        <v>2013</v>
      </c>
      <c r="B53" s="382"/>
      <c r="C53" s="383" t="s">
        <v>134</v>
      </c>
      <c r="D53" s="384" t="s">
        <v>135</v>
      </c>
      <c r="E53" s="385" t="s">
        <v>104</v>
      </c>
      <c r="F53" s="385" t="str">
        <f>+D53&amp;E53</f>
        <v>Silverado 1500 Cabina RegularF</v>
      </c>
      <c r="G53" s="385" t="s">
        <v>136</v>
      </c>
      <c r="H53" s="386">
        <v>223778</v>
      </c>
      <c r="I53" s="387">
        <v>1070</v>
      </c>
      <c r="J53" s="387">
        <v>55</v>
      </c>
      <c r="K53" s="387">
        <v>299</v>
      </c>
      <c r="L53" s="388">
        <v>4100</v>
      </c>
      <c r="M53" s="389">
        <v>36688</v>
      </c>
      <c r="N53" s="390">
        <v>265990</v>
      </c>
    </row>
    <row r="54" spans="1:53" s="415" customFormat="1" ht="12.75" x14ac:dyDescent="0.2">
      <c r="A54" s="391">
        <v>2013</v>
      </c>
      <c r="B54" s="392"/>
      <c r="C54" s="393" t="s">
        <v>134</v>
      </c>
      <c r="D54" s="394" t="s">
        <v>135</v>
      </c>
      <c r="E54" s="395" t="s">
        <v>121</v>
      </c>
      <c r="F54" s="385" t="str">
        <f>+D54&amp;E54</f>
        <v>Silverado 1500 Cabina RegularG</v>
      </c>
      <c r="G54" s="395" t="s">
        <v>136</v>
      </c>
      <c r="H54" s="396">
        <v>227211</v>
      </c>
      <c r="I54" s="397">
        <v>1070</v>
      </c>
      <c r="J54" s="397">
        <v>55</v>
      </c>
      <c r="K54" s="397">
        <v>299</v>
      </c>
      <c r="L54" s="397">
        <v>4100</v>
      </c>
      <c r="M54" s="398">
        <v>37238</v>
      </c>
      <c r="N54" s="399">
        <v>269973</v>
      </c>
    </row>
    <row r="55" spans="1:53" s="415" customFormat="1" ht="5.25" customHeight="1" x14ac:dyDescent="0.2">
      <c r="A55" s="334"/>
      <c r="B55" s="364"/>
      <c r="C55" s="365"/>
      <c r="D55" s="366"/>
      <c r="E55" s="367"/>
      <c r="F55" s="367"/>
      <c r="G55" s="368"/>
      <c r="H55" s="369"/>
      <c r="I55" s="369"/>
      <c r="J55" s="369"/>
      <c r="K55" s="370"/>
      <c r="L55" s="334"/>
      <c r="M55" s="414"/>
    </row>
    <row r="56" spans="1:53" s="415" customFormat="1" ht="12.75" x14ac:dyDescent="0.2">
      <c r="A56" s="363">
        <v>2013</v>
      </c>
      <c r="B56" s="364"/>
      <c r="C56" s="365" t="s">
        <v>134</v>
      </c>
      <c r="D56" s="366" t="s">
        <v>137</v>
      </c>
      <c r="E56" s="367" t="s">
        <v>102</v>
      </c>
      <c r="F56" s="367" t="str">
        <f>+D56&amp;E56</f>
        <v>Silverado 2500 Cabina RegularJ</v>
      </c>
      <c r="G56" s="367" t="s">
        <v>89</v>
      </c>
      <c r="H56" s="400">
        <v>251596</v>
      </c>
      <c r="I56" s="401">
        <v>1070</v>
      </c>
      <c r="J56" s="401">
        <v>55</v>
      </c>
      <c r="K56" s="401">
        <v>299</v>
      </c>
      <c r="L56" s="402">
        <v>4100</v>
      </c>
      <c r="M56" s="334">
        <v>41139</v>
      </c>
      <c r="N56" s="403">
        <v>298259</v>
      </c>
      <c r="O56" s="367"/>
      <c r="P56" s="367"/>
      <c r="Q56" s="401"/>
      <c r="R56" s="401"/>
      <c r="S56" s="402"/>
      <c r="T56" s="334"/>
      <c r="U56" s="416"/>
      <c r="V56" s="363"/>
      <c r="W56" s="364"/>
      <c r="X56" s="365"/>
      <c r="Y56" s="366"/>
      <c r="Z56" s="367"/>
      <c r="AA56" s="367"/>
      <c r="AB56" s="367"/>
      <c r="AC56" s="400"/>
      <c r="AD56" s="401"/>
      <c r="AE56" s="401"/>
      <c r="AF56" s="401"/>
      <c r="AG56" s="402"/>
      <c r="AH56" s="334"/>
      <c r="AI56" s="416"/>
      <c r="AJ56" s="363"/>
      <c r="AK56" s="364"/>
      <c r="AL56" s="365"/>
      <c r="AM56" s="366"/>
      <c r="AN56" s="367"/>
      <c r="AO56" s="367"/>
      <c r="AP56" s="367"/>
      <c r="AQ56" s="400"/>
      <c r="AR56" s="401"/>
      <c r="AS56" s="401"/>
      <c r="AT56" s="401"/>
      <c r="AU56" s="402"/>
      <c r="AV56" s="334"/>
      <c r="AW56" s="416"/>
      <c r="AX56" s="363"/>
      <c r="AY56" s="364"/>
      <c r="AZ56" s="365"/>
      <c r="BA56" s="366"/>
    </row>
    <row r="57" spans="1:53" s="415" customFormat="1" ht="12.75" x14ac:dyDescent="0.2">
      <c r="A57" s="363">
        <v>2013</v>
      </c>
      <c r="B57" s="364"/>
      <c r="C57" s="365" t="s">
        <v>138</v>
      </c>
      <c r="D57" s="366" t="s">
        <v>139</v>
      </c>
      <c r="E57" s="367" t="s">
        <v>140</v>
      </c>
      <c r="F57" s="367" t="str">
        <f>+D57&amp;E57</f>
        <v>Silverado 2500 Cabina Reg. 4X4K</v>
      </c>
      <c r="G57" s="367" t="s">
        <v>89</v>
      </c>
      <c r="H57" s="400">
        <v>275980</v>
      </c>
      <c r="I57" s="401">
        <v>1070</v>
      </c>
      <c r="J57" s="401">
        <v>55</v>
      </c>
      <c r="K57" s="401">
        <v>299</v>
      </c>
      <c r="L57" s="402">
        <v>4100</v>
      </c>
      <c r="M57" s="334">
        <v>45041</v>
      </c>
      <c r="N57" s="403">
        <v>326545</v>
      </c>
      <c r="O57" s="367"/>
      <c r="P57" s="367"/>
      <c r="Q57" s="401"/>
      <c r="R57" s="401"/>
      <c r="S57" s="402"/>
      <c r="T57" s="334"/>
      <c r="U57" s="416"/>
      <c r="V57" s="363"/>
      <c r="W57" s="364"/>
      <c r="X57" s="365"/>
      <c r="Y57" s="366"/>
      <c r="Z57" s="367"/>
      <c r="AA57" s="367"/>
      <c r="AB57" s="367"/>
      <c r="AC57" s="400"/>
      <c r="AD57" s="401"/>
      <c r="AE57" s="401"/>
      <c r="AF57" s="401"/>
      <c r="AG57" s="402"/>
      <c r="AH57" s="334"/>
      <c r="AI57" s="416"/>
      <c r="AJ57" s="363"/>
      <c r="AK57" s="364"/>
      <c r="AL57" s="365"/>
      <c r="AM57" s="366"/>
      <c r="AN57" s="367"/>
      <c r="AO57" s="367"/>
      <c r="AP57" s="367"/>
      <c r="AQ57" s="400"/>
      <c r="AR57" s="401"/>
      <c r="AS57" s="401"/>
      <c r="AT57" s="401"/>
      <c r="AU57" s="402"/>
      <c r="AV57" s="334"/>
      <c r="AW57" s="416"/>
      <c r="AX57" s="363"/>
      <c r="AY57" s="364"/>
      <c r="AZ57" s="365"/>
      <c r="BA57" s="366"/>
    </row>
    <row r="58" spans="1:53" s="415" customFormat="1" ht="12.75" x14ac:dyDescent="0.2">
      <c r="A58" s="405">
        <v>2013</v>
      </c>
      <c r="B58" s="406"/>
      <c r="C58" s="407" t="s">
        <v>141</v>
      </c>
      <c r="D58" s="408" t="s">
        <v>142</v>
      </c>
      <c r="E58" s="409" t="s">
        <v>88</v>
      </c>
      <c r="F58" s="367" t="str">
        <f>+D58&amp;E58</f>
        <v>Silverado 2500 Cabina ExtendidaA</v>
      </c>
      <c r="G58" s="409" t="s">
        <v>89</v>
      </c>
      <c r="H58" s="410">
        <v>276719</v>
      </c>
      <c r="I58" s="411">
        <v>1070</v>
      </c>
      <c r="J58" s="411">
        <v>55</v>
      </c>
      <c r="K58" s="411">
        <v>299</v>
      </c>
      <c r="L58" s="411">
        <v>4100</v>
      </c>
      <c r="M58" s="412">
        <v>45159</v>
      </c>
      <c r="N58" s="413">
        <v>327402</v>
      </c>
    </row>
    <row r="59" spans="1:53" s="415" customFormat="1" ht="5.25" customHeight="1" x14ac:dyDescent="0.2">
      <c r="A59" s="334"/>
      <c r="B59" s="364"/>
      <c r="C59" s="365"/>
      <c r="D59" s="366"/>
      <c r="E59" s="367"/>
      <c r="F59" s="367"/>
      <c r="G59" s="368"/>
      <c r="H59" s="369"/>
      <c r="I59" s="369"/>
      <c r="J59" s="369"/>
      <c r="K59" s="370"/>
      <c r="L59" s="334"/>
      <c r="M59" s="414"/>
    </row>
    <row r="60" spans="1:53" s="415" customFormat="1" ht="12.75" x14ac:dyDescent="0.2">
      <c r="A60" s="381">
        <v>2013</v>
      </c>
      <c r="B60" s="382"/>
      <c r="C60" s="383" t="s">
        <v>143</v>
      </c>
      <c r="D60" s="384" t="s">
        <v>144</v>
      </c>
      <c r="E60" s="385" t="s">
        <v>107</v>
      </c>
      <c r="F60" s="385" t="str">
        <f>+D60&amp;E60</f>
        <v>Silverado 2500 Doble Cabina 4x2E</v>
      </c>
      <c r="G60" s="385" t="s">
        <v>89</v>
      </c>
      <c r="H60" s="386">
        <v>325487</v>
      </c>
      <c r="I60" s="387">
        <v>1070</v>
      </c>
      <c r="J60" s="387">
        <v>55</v>
      </c>
      <c r="K60" s="387">
        <v>299</v>
      </c>
      <c r="L60" s="388">
        <v>4100</v>
      </c>
      <c r="M60" s="389">
        <v>52962</v>
      </c>
      <c r="N60" s="390">
        <v>383973</v>
      </c>
    </row>
    <row r="61" spans="1:53" s="404" customFormat="1" ht="12.75" customHeight="1" x14ac:dyDescent="0.2">
      <c r="A61" s="391">
        <v>2013</v>
      </c>
      <c r="B61" s="392"/>
      <c r="C61" s="393" t="s">
        <v>145</v>
      </c>
      <c r="D61" s="394" t="s">
        <v>146</v>
      </c>
      <c r="E61" s="395" t="s">
        <v>104</v>
      </c>
      <c r="F61" s="385" t="str">
        <f>+D61&amp;E61</f>
        <v>Silverado 2500 Doble Cabina 4x4F</v>
      </c>
      <c r="G61" s="395" t="s">
        <v>89</v>
      </c>
      <c r="H61" s="396">
        <v>343960</v>
      </c>
      <c r="I61" s="397">
        <v>1070</v>
      </c>
      <c r="J61" s="397">
        <v>55</v>
      </c>
      <c r="K61" s="397">
        <v>299</v>
      </c>
      <c r="L61" s="397">
        <v>4100</v>
      </c>
      <c r="M61" s="398">
        <v>55917</v>
      </c>
      <c r="N61" s="399">
        <v>405401</v>
      </c>
    </row>
    <row r="62" spans="1:53" s="415" customFormat="1" ht="5.25" customHeight="1" x14ac:dyDescent="0.2">
      <c r="A62" s="334"/>
      <c r="B62" s="364"/>
      <c r="C62" s="365"/>
      <c r="D62" s="366"/>
      <c r="E62" s="367"/>
      <c r="F62" s="367"/>
      <c r="G62" s="368"/>
      <c r="H62" s="369"/>
      <c r="I62" s="369"/>
      <c r="J62" s="369"/>
      <c r="K62" s="370"/>
      <c r="L62" s="334"/>
      <c r="M62" s="414"/>
    </row>
    <row r="63" spans="1:53" s="415" customFormat="1" ht="12.75" x14ac:dyDescent="0.2">
      <c r="A63" s="363">
        <v>2013</v>
      </c>
      <c r="B63" s="364"/>
      <c r="C63" s="365" t="s">
        <v>134</v>
      </c>
      <c r="D63" s="366" t="s">
        <v>147</v>
      </c>
      <c r="E63" s="367" t="s">
        <v>148</v>
      </c>
      <c r="F63" s="367" t="str">
        <f>+D63&amp;E63</f>
        <v>Cheyenne 2500 Cabina RegularN</v>
      </c>
      <c r="G63" s="367" t="s">
        <v>95</v>
      </c>
      <c r="H63" s="400">
        <v>326924</v>
      </c>
      <c r="I63" s="401">
        <v>1070</v>
      </c>
      <c r="J63" s="401">
        <v>55</v>
      </c>
      <c r="K63" s="401">
        <v>299</v>
      </c>
      <c r="L63" s="402">
        <v>4100</v>
      </c>
      <c r="M63" s="334">
        <v>53192</v>
      </c>
      <c r="N63" s="403">
        <v>385640</v>
      </c>
      <c r="O63" s="367"/>
      <c r="P63" s="367"/>
      <c r="Q63" s="401"/>
      <c r="R63" s="401"/>
      <c r="S63" s="402"/>
      <c r="T63" s="334"/>
      <c r="U63" s="416"/>
      <c r="V63" s="363"/>
      <c r="W63" s="364"/>
      <c r="X63" s="365"/>
      <c r="Y63" s="366"/>
      <c r="Z63" s="367"/>
      <c r="AA63" s="367"/>
      <c r="AB63" s="367"/>
      <c r="AC63" s="400"/>
      <c r="AD63" s="401"/>
      <c r="AE63" s="401"/>
      <c r="AF63" s="401"/>
      <c r="AG63" s="402"/>
      <c r="AH63" s="334"/>
      <c r="AI63" s="416"/>
      <c r="AJ63" s="363"/>
      <c r="AK63" s="364"/>
      <c r="AL63" s="365"/>
      <c r="AM63" s="366"/>
      <c r="AN63" s="367"/>
      <c r="AO63" s="367"/>
      <c r="AP63" s="367"/>
      <c r="AQ63" s="400"/>
      <c r="AR63" s="401"/>
      <c r="AS63" s="401"/>
      <c r="AT63" s="401"/>
      <c r="AU63" s="402"/>
      <c r="AV63" s="334"/>
      <c r="AW63" s="416"/>
      <c r="AX63" s="363"/>
      <c r="AY63" s="364"/>
      <c r="AZ63" s="365"/>
      <c r="BA63" s="366"/>
    </row>
    <row r="64" spans="1:53" s="415" customFormat="1" ht="12.75" x14ac:dyDescent="0.2">
      <c r="A64" s="363">
        <v>2013</v>
      </c>
      <c r="B64" s="364"/>
      <c r="C64" s="365" t="s">
        <v>138</v>
      </c>
      <c r="D64" s="366" t="s">
        <v>149</v>
      </c>
      <c r="E64" s="367" t="s">
        <v>150</v>
      </c>
      <c r="F64" s="367" t="str">
        <f>+D64&amp;E64</f>
        <v>Cheyenne 2500 Cabina Reg. 4X4P</v>
      </c>
      <c r="G64" s="367" t="s">
        <v>95</v>
      </c>
      <c r="H64" s="400">
        <v>352934</v>
      </c>
      <c r="I64" s="401">
        <v>1070</v>
      </c>
      <c r="J64" s="401">
        <v>55</v>
      </c>
      <c r="K64" s="401">
        <v>299</v>
      </c>
      <c r="L64" s="402">
        <v>4100</v>
      </c>
      <c r="M64" s="334">
        <v>57353</v>
      </c>
      <c r="N64" s="403">
        <v>415811</v>
      </c>
      <c r="O64" s="367"/>
      <c r="P64" s="367"/>
      <c r="Q64" s="401"/>
      <c r="R64" s="401"/>
      <c r="S64" s="402"/>
      <c r="T64" s="334"/>
      <c r="U64" s="416"/>
      <c r="V64" s="363"/>
      <c r="W64" s="364"/>
      <c r="X64" s="365"/>
      <c r="Y64" s="366"/>
      <c r="Z64" s="367"/>
      <c r="AA64" s="367"/>
      <c r="AB64" s="367"/>
      <c r="AC64" s="400"/>
      <c r="AD64" s="401"/>
      <c r="AE64" s="401"/>
      <c r="AF64" s="401"/>
      <c r="AG64" s="402"/>
      <c r="AH64" s="334"/>
      <c r="AI64" s="416"/>
      <c r="AJ64" s="363"/>
      <c r="AK64" s="364"/>
      <c r="AL64" s="365"/>
      <c r="AM64" s="366"/>
      <c r="AN64" s="367"/>
      <c r="AO64" s="367"/>
      <c r="AP64" s="367"/>
      <c r="AQ64" s="400"/>
      <c r="AR64" s="401"/>
      <c r="AS64" s="401"/>
      <c r="AT64" s="401"/>
      <c r="AU64" s="402"/>
      <c r="AV64" s="334"/>
      <c r="AW64" s="416"/>
      <c r="AX64" s="363"/>
      <c r="AY64" s="364"/>
      <c r="AZ64" s="365"/>
      <c r="BA64" s="366"/>
    </row>
    <row r="65" spans="1:53" s="415" customFormat="1" ht="12.75" x14ac:dyDescent="0.2">
      <c r="A65" s="405">
        <v>2013</v>
      </c>
      <c r="B65" s="406"/>
      <c r="C65" s="407" t="s">
        <v>151</v>
      </c>
      <c r="D65" s="408" t="s">
        <v>152</v>
      </c>
      <c r="E65" s="409" t="s">
        <v>91</v>
      </c>
      <c r="F65" s="367" t="str">
        <f>+D65&amp;E65</f>
        <v>Cheyenne 2500 Cabina ExtendidaB</v>
      </c>
      <c r="G65" s="409" t="s">
        <v>95</v>
      </c>
      <c r="H65" s="410">
        <v>383279</v>
      </c>
      <c r="I65" s="411">
        <v>1070</v>
      </c>
      <c r="J65" s="411">
        <v>55</v>
      </c>
      <c r="K65" s="411">
        <v>299</v>
      </c>
      <c r="L65" s="411">
        <v>4100</v>
      </c>
      <c r="M65" s="412">
        <v>62208</v>
      </c>
      <c r="N65" s="413">
        <v>451011</v>
      </c>
    </row>
    <row r="66" spans="1:53" s="415" customFormat="1" ht="5.25" customHeight="1" x14ac:dyDescent="0.2">
      <c r="A66" s="334"/>
      <c r="B66" s="364"/>
      <c r="C66" s="365"/>
      <c r="D66" s="366"/>
      <c r="E66" s="367"/>
      <c r="F66" s="367"/>
      <c r="G66" s="368"/>
      <c r="H66" s="369"/>
      <c r="I66" s="369"/>
      <c r="J66" s="369"/>
      <c r="K66" s="370"/>
      <c r="L66" s="334"/>
      <c r="M66" s="414"/>
    </row>
    <row r="67" spans="1:53" s="415" customFormat="1" ht="12.75" x14ac:dyDescent="0.2">
      <c r="A67" s="381">
        <v>2013</v>
      </c>
      <c r="B67" s="382"/>
      <c r="C67" s="383" t="s">
        <v>145</v>
      </c>
      <c r="D67" s="384" t="s">
        <v>153</v>
      </c>
      <c r="E67" s="385" t="s">
        <v>91</v>
      </c>
      <c r="F67" s="385" t="str">
        <f>+D67&amp;E67</f>
        <v>Cheyenne 2500 Crew Cab 4X4B</v>
      </c>
      <c r="G67" s="385" t="s">
        <v>95</v>
      </c>
      <c r="H67" s="386">
        <v>430241</v>
      </c>
      <c r="I67" s="387">
        <v>1070</v>
      </c>
      <c r="J67" s="387">
        <v>55</v>
      </c>
      <c r="K67" s="387">
        <v>299</v>
      </c>
      <c r="L67" s="388">
        <v>4100</v>
      </c>
      <c r="M67" s="389">
        <v>69722</v>
      </c>
      <c r="N67" s="390">
        <v>505487</v>
      </c>
    </row>
    <row r="68" spans="1:53" s="404" customFormat="1" ht="12.75" customHeight="1" x14ac:dyDescent="0.2">
      <c r="A68" s="391">
        <v>2013</v>
      </c>
      <c r="B68" s="392"/>
      <c r="C68" s="393" t="s">
        <v>145</v>
      </c>
      <c r="D68" s="394" t="s">
        <v>153</v>
      </c>
      <c r="E68" s="395" t="s">
        <v>97</v>
      </c>
      <c r="F68" s="385" t="str">
        <f>+D68&amp;E68</f>
        <v>Cheyenne 2500 Crew Cab 4X4C</v>
      </c>
      <c r="G68" s="395" t="s">
        <v>98</v>
      </c>
      <c r="H68" s="396">
        <v>479371</v>
      </c>
      <c r="I68" s="397">
        <v>1070</v>
      </c>
      <c r="J68" s="397">
        <v>55</v>
      </c>
      <c r="K68" s="397">
        <v>299</v>
      </c>
      <c r="L68" s="397">
        <v>4100</v>
      </c>
      <c r="M68" s="398">
        <v>77583</v>
      </c>
      <c r="N68" s="399">
        <v>562478</v>
      </c>
    </row>
    <row r="69" spans="1:53" s="415" customFormat="1" ht="5.25" customHeight="1" x14ac:dyDescent="0.2">
      <c r="A69" s="334"/>
      <c r="B69" s="364"/>
      <c r="C69" s="365"/>
      <c r="D69" s="366"/>
      <c r="E69" s="367"/>
      <c r="F69" s="367"/>
      <c r="G69" s="368"/>
      <c r="H69" s="369"/>
      <c r="I69" s="369"/>
      <c r="J69" s="369"/>
      <c r="K69" s="370"/>
      <c r="L69" s="334"/>
      <c r="M69" s="414"/>
    </row>
    <row r="70" spans="1:53" s="415" customFormat="1" ht="12.75" x14ac:dyDescent="0.2">
      <c r="A70" s="363">
        <v>2013</v>
      </c>
      <c r="B70" s="364"/>
      <c r="C70" s="365" t="s">
        <v>154</v>
      </c>
      <c r="D70" s="366" t="s">
        <v>155</v>
      </c>
      <c r="E70" s="367" t="s">
        <v>91</v>
      </c>
      <c r="F70" s="367" t="str">
        <f>+D70&amp;E70</f>
        <v>Avalanche UUV 4X4B</v>
      </c>
      <c r="G70" s="367" t="s">
        <v>95</v>
      </c>
      <c r="H70" s="400">
        <v>446781</v>
      </c>
      <c r="I70" s="401">
        <v>1070</v>
      </c>
      <c r="J70" s="401">
        <v>55</v>
      </c>
      <c r="K70" s="401">
        <v>299</v>
      </c>
      <c r="L70" s="402">
        <v>4100</v>
      </c>
      <c r="M70" s="334">
        <v>72369</v>
      </c>
      <c r="N70" s="403">
        <v>524674</v>
      </c>
      <c r="O70" s="367"/>
      <c r="P70" s="367"/>
      <c r="Q70" s="401"/>
      <c r="R70" s="401"/>
      <c r="S70" s="402"/>
      <c r="T70" s="334"/>
      <c r="U70" s="416"/>
      <c r="V70" s="363"/>
      <c r="W70" s="364"/>
      <c r="X70" s="365"/>
      <c r="Y70" s="366"/>
      <c r="Z70" s="367"/>
      <c r="AA70" s="367"/>
      <c r="AB70" s="367"/>
      <c r="AC70" s="400"/>
      <c r="AD70" s="401"/>
      <c r="AE70" s="401"/>
      <c r="AF70" s="401"/>
      <c r="AG70" s="402"/>
      <c r="AH70" s="334"/>
      <c r="AI70" s="416"/>
      <c r="AJ70" s="363"/>
      <c r="AK70" s="364"/>
      <c r="AL70" s="365"/>
      <c r="AM70" s="366"/>
      <c r="AN70" s="367"/>
      <c r="AO70" s="367"/>
      <c r="AP70" s="367"/>
      <c r="AQ70" s="400"/>
      <c r="AR70" s="401"/>
      <c r="AS70" s="401"/>
      <c r="AT70" s="401"/>
      <c r="AU70" s="402"/>
      <c r="AV70" s="334"/>
      <c r="AW70" s="416"/>
      <c r="AX70" s="363"/>
      <c r="AY70" s="364"/>
      <c r="AZ70" s="365"/>
      <c r="BA70" s="366"/>
    </row>
    <row r="71" spans="1:53" s="415" customFormat="1" ht="12.75" x14ac:dyDescent="0.2">
      <c r="A71" s="405">
        <v>2013</v>
      </c>
      <c r="B71" s="406"/>
      <c r="C71" s="407" t="s">
        <v>154</v>
      </c>
      <c r="D71" s="408" t="s">
        <v>155</v>
      </c>
      <c r="E71" s="409" t="s">
        <v>97</v>
      </c>
      <c r="F71" s="367" t="str">
        <f>+D71&amp;E71</f>
        <v>Avalanche UUV 4X4C</v>
      </c>
      <c r="G71" s="409" t="s">
        <v>95</v>
      </c>
      <c r="H71" s="410">
        <v>453923</v>
      </c>
      <c r="I71" s="411">
        <v>1070</v>
      </c>
      <c r="J71" s="411">
        <v>55</v>
      </c>
      <c r="K71" s="411">
        <v>299</v>
      </c>
      <c r="L71" s="411">
        <v>4100</v>
      </c>
      <c r="M71" s="412">
        <v>73512</v>
      </c>
      <c r="N71" s="413">
        <v>532959</v>
      </c>
    </row>
    <row r="72" spans="1:53" s="415" customFormat="1" ht="5.25" customHeight="1" x14ac:dyDescent="0.2">
      <c r="A72" s="334"/>
      <c r="B72" s="364"/>
      <c r="C72" s="365"/>
      <c r="D72" s="366"/>
      <c r="E72" s="367"/>
      <c r="F72" s="367"/>
      <c r="G72" s="368"/>
      <c r="H72" s="369"/>
      <c r="I72" s="369"/>
      <c r="J72" s="369"/>
      <c r="K72" s="370"/>
      <c r="L72" s="334"/>
      <c r="M72" s="414"/>
    </row>
    <row r="73" spans="1:53" s="415" customFormat="1" ht="12.75" x14ac:dyDescent="0.2">
      <c r="A73" s="381">
        <v>2013</v>
      </c>
      <c r="B73" s="382"/>
      <c r="C73" s="383" t="s">
        <v>156</v>
      </c>
      <c r="D73" s="384" t="s">
        <v>157</v>
      </c>
      <c r="E73" s="385" t="s">
        <v>88</v>
      </c>
      <c r="F73" s="385" t="str">
        <f>+D73&amp;E73</f>
        <v>Trax SUVA</v>
      </c>
      <c r="G73" s="385" t="s">
        <v>89</v>
      </c>
      <c r="H73" s="386">
        <v>186343</v>
      </c>
      <c r="I73" s="387">
        <v>1070</v>
      </c>
      <c r="J73" s="387">
        <v>55</v>
      </c>
      <c r="K73" s="387">
        <v>299</v>
      </c>
      <c r="L73" s="388">
        <v>4100</v>
      </c>
      <c r="M73" s="389">
        <v>30699</v>
      </c>
      <c r="N73" s="390">
        <v>222566</v>
      </c>
    </row>
    <row r="74" spans="1:53" s="415" customFormat="1" ht="12.75" x14ac:dyDescent="0.2">
      <c r="A74" s="381">
        <v>2013</v>
      </c>
      <c r="B74" s="382"/>
      <c r="C74" s="383" t="s">
        <v>158</v>
      </c>
      <c r="D74" s="384" t="s">
        <v>157</v>
      </c>
      <c r="E74" s="385" t="s">
        <v>91</v>
      </c>
      <c r="F74" s="385" t="str">
        <f>+D74&amp;E74</f>
        <v>Trax SUVB</v>
      </c>
      <c r="G74" s="385" t="s">
        <v>95</v>
      </c>
      <c r="H74" s="386">
        <v>206838</v>
      </c>
      <c r="I74" s="387">
        <v>1070</v>
      </c>
      <c r="J74" s="387">
        <v>55</v>
      </c>
      <c r="K74" s="387">
        <v>299</v>
      </c>
      <c r="L74" s="388">
        <v>4100</v>
      </c>
      <c r="M74" s="389">
        <v>33978</v>
      </c>
      <c r="N74" s="390">
        <v>246340</v>
      </c>
    </row>
    <row r="75" spans="1:53" s="415" customFormat="1" ht="12.75" x14ac:dyDescent="0.2">
      <c r="A75" s="391">
        <v>2013</v>
      </c>
      <c r="B75" s="392"/>
      <c r="C75" s="393" t="s">
        <v>159</v>
      </c>
      <c r="D75" s="394" t="s">
        <v>157</v>
      </c>
      <c r="E75" s="395" t="s">
        <v>97</v>
      </c>
      <c r="F75" s="385" t="str">
        <f>+D75&amp;E75</f>
        <v>Trax SUVC</v>
      </c>
      <c r="G75" s="395" t="s">
        <v>98</v>
      </c>
      <c r="H75" s="396">
        <v>233924</v>
      </c>
      <c r="I75" s="397">
        <v>1070</v>
      </c>
      <c r="J75" s="397">
        <v>55</v>
      </c>
      <c r="K75" s="397">
        <v>299</v>
      </c>
      <c r="L75" s="397">
        <v>4100</v>
      </c>
      <c r="M75" s="398">
        <v>38312</v>
      </c>
      <c r="N75" s="399">
        <v>277760</v>
      </c>
    </row>
    <row r="76" spans="1:53" s="415" customFormat="1" ht="5.25" customHeight="1" x14ac:dyDescent="0.2">
      <c r="A76" s="334"/>
      <c r="B76" s="364"/>
      <c r="C76" s="365"/>
      <c r="D76" s="366"/>
      <c r="E76" s="367"/>
      <c r="F76" s="367"/>
      <c r="G76" s="368"/>
      <c r="H76" s="369"/>
      <c r="I76" s="369"/>
      <c r="J76" s="369"/>
      <c r="K76" s="370"/>
      <c r="L76" s="334"/>
      <c r="M76" s="414"/>
    </row>
    <row r="77" spans="1:53" s="415" customFormat="1" ht="12.75" x14ac:dyDescent="0.2">
      <c r="A77" s="363">
        <v>2013</v>
      </c>
      <c r="B77" s="364"/>
      <c r="C77" s="365" t="s">
        <v>160</v>
      </c>
      <c r="D77" s="366" t="s">
        <v>161</v>
      </c>
      <c r="E77" s="367" t="s">
        <v>88</v>
      </c>
      <c r="F77" s="367" t="str">
        <f t="shared" ref="F77:F85" si="1">+D77&amp;E77</f>
        <v>Captiva Sport SUVA</v>
      </c>
      <c r="G77" s="367" t="s">
        <v>89</v>
      </c>
      <c r="H77" s="400">
        <v>242518</v>
      </c>
      <c r="I77" s="401">
        <v>1070</v>
      </c>
      <c r="J77" s="401">
        <v>55</v>
      </c>
      <c r="K77" s="401">
        <v>299</v>
      </c>
      <c r="L77" s="402">
        <v>4100</v>
      </c>
      <c r="M77" s="334">
        <v>39687</v>
      </c>
      <c r="N77" s="403">
        <v>287729</v>
      </c>
    </row>
    <row r="78" spans="1:53" s="415" customFormat="1" ht="12.75" x14ac:dyDescent="0.2">
      <c r="A78" s="363">
        <v>2013</v>
      </c>
      <c r="B78" s="364"/>
      <c r="C78" s="365" t="s">
        <v>160</v>
      </c>
      <c r="D78" s="366" t="s">
        <v>161</v>
      </c>
      <c r="E78" s="367" t="s">
        <v>91</v>
      </c>
      <c r="F78" s="367" t="str">
        <f t="shared" si="1"/>
        <v>Captiva Sport SUVB</v>
      </c>
      <c r="G78" s="367" t="s">
        <v>89</v>
      </c>
      <c r="H78" s="400">
        <v>273062</v>
      </c>
      <c r="I78" s="401">
        <v>1070</v>
      </c>
      <c r="J78" s="401">
        <v>55</v>
      </c>
      <c r="K78" s="401">
        <v>299</v>
      </c>
      <c r="L78" s="402">
        <v>4100</v>
      </c>
      <c r="M78" s="334">
        <v>44574</v>
      </c>
      <c r="N78" s="403">
        <v>323160</v>
      </c>
    </row>
    <row r="79" spans="1:53" s="415" customFormat="1" ht="12.75" x14ac:dyDescent="0.2">
      <c r="A79" s="363">
        <v>2013</v>
      </c>
      <c r="B79" s="364"/>
      <c r="C79" s="365" t="s">
        <v>162</v>
      </c>
      <c r="D79" s="366" t="s">
        <v>161</v>
      </c>
      <c r="E79" s="367" t="s">
        <v>97</v>
      </c>
      <c r="F79" s="367" t="str">
        <f t="shared" si="1"/>
        <v>Captiva Sport SUVC</v>
      </c>
      <c r="G79" s="367" t="s">
        <v>95</v>
      </c>
      <c r="H79" s="400">
        <v>275041</v>
      </c>
      <c r="I79" s="401">
        <v>1070</v>
      </c>
      <c r="J79" s="401">
        <v>55</v>
      </c>
      <c r="K79" s="401">
        <v>299</v>
      </c>
      <c r="L79" s="402">
        <v>4100</v>
      </c>
      <c r="M79" s="334">
        <v>44890</v>
      </c>
      <c r="N79" s="403">
        <v>325455</v>
      </c>
    </row>
    <row r="80" spans="1:53" s="415" customFormat="1" ht="12.75" x14ac:dyDescent="0.2">
      <c r="A80" s="363">
        <v>2013</v>
      </c>
      <c r="B80" s="364"/>
      <c r="C80" s="365" t="s">
        <v>162</v>
      </c>
      <c r="D80" s="366" t="s">
        <v>161</v>
      </c>
      <c r="E80" s="367" t="s">
        <v>106</v>
      </c>
      <c r="F80" s="367" t="str">
        <f t="shared" si="1"/>
        <v>Captiva Sport SUVD</v>
      </c>
      <c r="G80" s="367" t="s">
        <v>95</v>
      </c>
      <c r="H80" s="400">
        <v>286915</v>
      </c>
      <c r="I80" s="401">
        <v>1070</v>
      </c>
      <c r="J80" s="401">
        <v>55</v>
      </c>
      <c r="K80" s="401">
        <v>299</v>
      </c>
      <c r="L80" s="402">
        <v>4100</v>
      </c>
      <c r="M80" s="334">
        <v>46790</v>
      </c>
      <c r="N80" s="403">
        <v>339229</v>
      </c>
    </row>
    <row r="81" spans="1:53" s="415" customFormat="1" ht="12.75" x14ac:dyDescent="0.2">
      <c r="A81" s="363">
        <v>2013</v>
      </c>
      <c r="B81" s="364"/>
      <c r="C81" s="365" t="s">
        <v>162</v>
      </c>
      <c r="D81" s="417" t="s">
        <v>163</v>
      </c>
      <c r="E81" s="367" t="s">
        <v>106</v>
      </c>
      <c r="F81" s="367" t="str">
        <f t="shared" si="1"/>
        <v>Captiva Sport SUV Edición EspecialD</v>
      </c>
      <c r="G81" s="367" t="s">
        <v>95</v>
      </c>
      <c r="H81" s="400">
        <v>298130</v>
      </c>
      <c r="I81" s="401">
        <v>1070</v>
      </c>
      <c r="J81" s="401">
        <v>55</v>
      </c>
      <c r="K81" s="401">
        <v>299</v>
      </c>
      <c r="L81" s="402">
        <v>4100</v>
      </c>
      <c r="M81" s="334">
        <v>48585</v>
      </c>
      <c r="N81" s="403">
        <v>352239</v>
      </c>
    </row>
    <row r="82" spans="1:53" s="404" customFormat="1" ht="12.75" customHeight="1" x14ac:dyDescent="0.2">
      <c r="A82" s="405">
        <v>2013</v>
      </c>
      <c r="B82" s="406"/>
      <c r="C82" s="407" t="s">
        <v>164</v>
      </c>
      <c r="D82" s="408" t="s">
        <v>161</v>
      </c>
      <c r="E82" s="409" t="s">
        <v>121</v>
      </c>
      <c r="F82" s="367" t="str">
        <f t="shared" si="1"/>
        <v>Captiva Sport SUVG</v>
      </c>
      <c r="G82" s="409" t="s">
        <v>95</v>
      </c>
      <c r="H82" s="410">
        <v>300109</v>
      </c>
      <c r="I82" s="411">
        <v>1070</v>
      </c>
      <c r="J82" s="411">
        <v>55</v>
      </c>
      <c r="K82" s="411">
        <v>299</v>
      </c>
      <c r="L82" s="411">
        <v>4100</v>
      </c>
      <c r="M82" s="412">
        <v>48901</v>
      </c>
      <c r="N82" s="413">
        <v>354534</v>
      </c>
    </row>
    <row r="83" spans="1:53" s="415" customFormat="1" ht="5.25" customHeight="1" x14ac:dyDescent="0.2">
      <c r="A83" s="334"/>
      <c r="B83" s="364"/>
      <c r="C83" s="365"/>
      <c r="D83" s="366"/>
      <c r="E83" s="367"/>
      <c r="F83" s="367"/>
      <c r="G83" s="368"/>
      <c r="H83" s="369"/>
      <c r="I83" s="369"/>
      <c r="J83" s="369"/>
      <c r="K83" s="370"/>
      <c r="L83" s="334"/>
      <c r="M83" s="414"/>
    </row>
    <row r="84" spans="1:53" s="415" customFormat="1" ht="12.75" x14ac:dyDescent="0.2">
      <c r="A84" s="381">
        <v>2013</v>
      </c>
      <c r="B84" s="382"/>
      <c r="C84" s="383" t="s">
        <v>165</v>
      </c>
      <c r="D84" s="384" t="s">
        <v>166</v>
      </c>
      <c r="E84" s="385" t="s">
        <v>97</v>
      </c>
      <c r="F84" s="385" t="str">
        <f t="shared" si="1"/>
        <v>Traverse SUVC</v>
      </c>
      <c r="G84" s="385" t="s">
        <v>95</v>
      </c>
      <c r="H84" s="386">
        <v>379869</v>
      </c>
      <c r="I84" s="387">
        <v>1070</v>
      </c>
      <c r="J84" s="387">
        <v>55</v>
      </c>
      <c r="K84" s="387">
        <v>299</v>
      </c>
      <c r="L84" s="388">
        <v>4100</v>
      </c>
      <c r="M84" s="389">
        <v>61663</v>
      </c>
      <c r="N84" s="390">
        <v>447056</v>
      </c>
    </row>
    <row r="85" spans="1:53" s="415" customFormat="1" ht="12.75" x14ac:dyDescent="0.2">
      <c r="A85" s="391">
        <v>2013</v>
      </c>
      <c r="B85" s="392"/>
      <c r="C85" s="393" t="s">
        <v>165</v>
      </c>
      <c r="D85" s="394" t="s">
        <v>166</v>
      </c>
      <c r="E85" s="395" t="s">
        <v>91</v>
      </c>
      <c r="F85" s="385" t="str">
        <f t="shared" si="1"/>
        <v>Traverse SUVB</v>
      </c>
      <c r="G85" s="395" t="s">
        <v>95</v>
      </c>
      <c r="H85" s="396">
        <v>409046</v>
      </c>
      <c r="I85" s="397">
        <v>1070</v>
      </c>
      <c r="J85" s="397">
        <v>55</v>
      </c>
      <c r="K85" s="397">
        <v>299</v>
      </c>
      <c r="L85" s="397">
        <v>4100</v>
      </c>
      <c r="M85" s="398">
        <v>66331</v>
      </c>
      <c r="N85" s="399">
        <v>480901</v>
      </c>
    </row>
    <row r="86" spans="1:53" s="415" customFormat="1" ht="5.25" customHeight="1" x14ac:dyDescent="0.2">
      <c r="A86" s="334"/>
      <c r="B86" s="364"/>
      <c r="C86" s="365"/>
      <c r="D86" s="366"/>
      <c r="E86" s="367"/>
      <c r="F86" s="367"/>
      <c r="G86" s="368"/>
      <c r="H86" s="369"/>
      <c r="I86" s="369"/>
      <c r="J86" s="369"/>
      <c r="K86" s="370"/>
      <c r="L86" s="334"/>
      <c r="M86" s="414"/>
    </row>
    <row r="87" spans="1:53" s="415" customFormat="1" ht="12.75" x14ac:dyDescent="0.2">
      <c r="A87" s="363">
        <v>2013</v>
      </c>
      <c r="B87" s="364"/>
      <c r="C87" s="365" t="s">
        <v>167</v>
      </c>
      <c r="D87" s="366" t="s">
        <v>168</v>
      </c>
      <c r="E87" s="367" t="s">
        <v>88</v>
      </c>
      <c r="F87" s="367" t="str">
        <f>+D87&amp;E87</f>
        <v>Tahoe SUVA</v>
      </c>
      <c r="G87" s="367" t="s">
        <v>95</v>
      </c>
      <c r="H87" s="400">
        <v>422014</v>
      </c>
      <c r="I87" s="401">
        <v>1070</v>
      </c>
      <c r="J87" s="401">
        <v>55</v>
      </c>
      <c r="K87" s="401">
        <v>299</v>
      </c>
      <c r="L87" s="402">
        <v>4100</v>
      </c>
      <c r="M87" s="334">
        <v>68406</v>
      </c>
      <c r="N87" s="403">
        <v>495944</v>
      </c>
    </row>
    <row r="88" spans="1:53" s="415" customFormat="1" ht="12.75" x14ac:dyDescent="0.2">
      <c r="A88" s="363">
        <v>2013</v>
      </c>
      <c r="B88" s="364"/>
      <c r="C88" s="365" t="s">
        <v>167</v>
      </c>
      <c r="D88" s="366" t="s">
        <v>168</v>
      </c>
      <c r="E88" s="367" t="s">
        <v>97</v>
      </c>
      <c r="F88" s="367" t="str">
        <f>+D88&amp;E88</f>
        <v>Tahoe SUVC</v>
      </c>
      <c r="G88" s="367" t="s">
        <v>95</v>
      </c>
      <c r="H88" s="400">
        <v>458973</v>
      </c>
      <c r="I88" s="401">
        <v>1070</v>
      </c>
      <c r="J88" s="401">
        <v>55</v>
      </c>
      <c r="K88" s="401">
        <v>299</v>
      </c>
      <c r="L88" s="402">
        <v>4100</v>
      </c>
      <c r="M88" s="334">
        <v>74319</v>
      </c>
      <c r="N88" s="403">
        <v>538816</v>
      </c>
    </row>
    <row r="89" spans="1:53" s="415" customFormat="1" ht="12.75" x14ac:dyDescent="0.2">
      <c r="A89" s="363">
        <v>2013</v>
      </c>
      <c r="B89" s="364"/>
      <c r="C89" s="365" t="s">
        <v>167</v>
      </c>
      <c r="D89" s="366" t="s">
        <v>168</v>
      </c>
      <c r="E89" s="367" t="s">
        <v>106</v>
      </c>
      <c r="F89" s="367" t="str">
        <f>+D89&amp;E89</f>
        <v>Tahoe SUVD</v>
      </c>
      <c r="G89" s="367" t="s">
        <v>95</v>
      </c>
      <c r="H89" s="400">
        <v>471941</v>
      </c>
      <c r="I89" s="401">
        <v>1070</v>
      </c>
      <c r="J89" s="401">
        <v>55</v>
      </c>
      <c r="K89" s="401">
        <v>299</v>
      </c>
      <c r="L89" s="402">
        <v>4100</v>
      </c>
      <c r="M89" s="334">
        <v>76394</v>
      </c>
      <c r="N89" s="403">
        <v>553859</v>
      </c>
    </row>
    <row r="90" spans="1:53" s="404" customFormat="1" ht="12.75" customHeight="1" x14ac:dyDescent="0.2">
      <c r="A90" s="405">
        <v>2013</v>
      </c>
      <c r="B90" s="406"/>
      <c r="C90" s="407" t="s">
        <v>169</v>
      </c>
      <c r="D90" s="408" t="s">
        <v>170</v>
      </c>
      <c r="E90" s="409" t="s">
        <v>107</v>
      </c>
      <c r="F90" s="367" t="str">
        <f>+D90&amp;E90</f>
        <v>Tahoe SUV 4X4E</v>
      </c>
      <c r="G90" s="409" t="s">
        <v>95</v>
      </c>
      <c r="H90" s="410">
        <v>486854</v>
      </c>
      <c r="I90" s="411">
        <v>1070</v>
      </c>
      <c r="J90" s="411">
        <v>55</v>
      </c>
      <c r="K90" s="411">
        <v>299</v>
      </c>
      <c r="L90" s="411">
        <v>4100</v>
      </c>
      <c r="M90" s="412">
        <v>78780</v>
      </c>
      <c r="N90" s="413">
        <v>571158</v>
      </c>
    </row>
    <row r="91" spans="1:53" s="415" customFormat="1" ht="5.25" customHeight="1" x14ac:dyDescent="0.2">
      <c r="A91" s="334"/>
      <c r="B91" s="364"/>
      <c r="C91" s="365"/>
      <c r="D91" s="366"/>
      <c r="E91" s="367"/>
      <c r="F91" s="367"/>
      <c r="G91" s="368"/>
      <c r="H91" s="369"/>
      <c r="I91" s="369"/>
      <c r="J91" s="369"/>
      <c r="K91" s="370"/>
      <c r="L91" s="334"/>
      <c r="M91" s="414"/>
    </row>
    <row r="92" spans="1:53" s="415" customFormat="1" ht="12.75" x14ac:dyDescent="0.2">
      <c r="A92" s="381">
        <v>2013</v>
      </c>
      <c r="B92" s="382"/>
      <c r="C92" s="383" t="s">
        <v>171</v>
      </c>
      <c r="D92" s="384" t="s">
        <v>172</v>
      </c>
      <c r="E92" s="385" t="s">
        <v>88</v>
      </c>
      <c r="F92" s="385" t="str">
        <f>+D92&amp;E92</f>
        <v>Suburban SUVA</v>
      </c>
      <c r="G92" s="385" t="s">
        <v>95</v>
      </c>
      <c r="H92" s="386">
        <v>446005</v>
      </c>
      <c r="I92" s="387">
        <v>1070</v>
      </c>
      <c r="J92" s="387">
        <v>55</v>
      </c>
      <c r="K92" s="387">
        <v>299</v>
      </c>
      <c r="L92" s="388">
        <v>4100</v>
      </c>
      <c r="M92" s="389">
        <v>72245</v>
      </c>
      <c r="N92" s="390">
        <v>523774</v>
      </c>
      <c r="O92" s="367"/>
      <c r="P92" s="367"/>
      <c r="Q92" s="401"/>
      <c r="R92" s="401"/>
      <c r="S92" s="402"/>
      <c r="T92" s="334"/>
      <c r="U92" s="416"/>
      <c r="V92" s="363"/>
      <c r="W92" s="364"/>
      <c r="X92" s="365"/>
      <c r="Y92" s="366"/>
      <c r="Z92" s="367"/>
      <c r="AA92" s="367"/>
      <c r="AB92" s="367"/>
      <c r="AC92" s="400"/>
      <c r="AD92" s="401"/>
      <c r="AE92" s="401"/>
      <c r="AF92" s="401"/>
      <c r="AG92" s="402"/>
      <c r="AH92" s="334"/>
      <c r="AI92" s="416"/>
      <c r="AJ92" s="363"/>
      <c r="AK92" s="364"/>
      <c r="AL92" s="365"/>
      <c r="AM92" s="366"/>
      <c r="AN92" s="367"/>
      <c r="AO92" s="367"/>
      <c r="AP92" s="367"/>
      <c r="AQ92" s="400"/>
      <c r="AR92" s="401"/>
      <c r="AS92" s="401"/>
      <c r="AT92" s="401"/>
      <c r="AU92" s="402"/>
      <c r="AV92" s="334"/>
      <c r="AW92" s="416"/>
      <c r="AX92" s="363"/>
      <c r="AY92" s="364"/>
      <c r="AZ92" s="365"/>
      <c r="BA92" s="366"/>
    </row>
    <row r="93" spans="1:53" s="415" customFormat="1" ht="12.75" x14ac:dyDescent="0.2">
      <c r="A93" s="381">
        <v>2013</v>
      </c>
      <c r="B93" s="382"/>
      <c r="C93" s="383" t="s">
        <v>171</v>
      </c>
      <c r="D93" s="384" t="s">
        <v>172</v>
      </c>
      <c r="E93" s="385" t="s">
        <v>91</v>
      </c>
      <c r="F93" s="385" t="str">
        <f>+D93&amp;E93</f>
        <v>Suburban SUVB</v>
      </c>
      <c r="G93" s="385" t="s">
        <v>95</v>
      </c>
      <c r="H93" s="386">
        <v>490744</v>
      </c>
      <c r="I93" s="387">
        <v>1070</v>
      </c>
      <c r="J93" s="387">
        <v>55</v>
      </c>
      <c r="K93" s="387">
        <v>299</v>
      </c>
      <c r="L93" s="388">
        <v>4100</v>
      </c>
      <c r="M93" s="389">
        <v>79403</v>
      </c>
      <c r="N93" s="390">
        <v>575671</v>
      </c>
      <c r="O93" s="367"/>
      <c r="P93" s="367"/>
      <c r="Q93" s="401"/>
      <c r="R93" s="401"/>
      <c r="S93" s="402"/>
      <c r="T93" s="334"/>
      <c r="U93" s="416"/>
      <c r="V93" s="363"/>
      <c r="W93" s="364"/>
      <c r="X93" s="365"/>
      <c r="Y93" s="366"/>
      <c r="Z93" s="367"/>
      <c r="AA93" s="367"/>
      <c r="AB93" s="367"/>
      <c r="AC93" s="400"/>
      <c r="AD93" s="401"/>
      <c r="AE93" s="401"/>
      <c r="AF93" s="401"/>
      <c r="AG93" s="402"/>
      <c r="AH93" s="334"/>
      <c r="AI93" s="416"/>
      <c r="AJ93" s="363"/>
      <c r="AK93" s="364"/>
      <c r="AL93" s="365"/>
      <c r="AM93" s="366"/>
      <c r="AN93" s="367"/>
      <c r="AO93" s="367"/>
      <c r="AP93" s="367"/>
      <c r="AQ93" s="400"/>
      <c r="AR93" s="401"/>
      <c r="AS93" s="401"/>
      <c r="AT93" s="401"/>
      <c r="AU93" s="402"/>
      <c r="AV93" s="334"/>
      <c r="AW93" s="416"/>
      <c r="AX93" s="363"/>
      <c r="AY93" s="364"/>
      <c r="AZ93" s="365"/>
      <c r="BA93" s="366"/>
    </row>
    <row r="94" spans="1:53" s="415" customFormat="1" ht="12.75" x14ac:dyDescent="0.2">
      <c r="A94" s="381">
        <v>2013</v>
      </c>
      <c r="B94" s="382"/>
      <c r="C94" s="383" t="s">
        <v>171</v>
      </c>
      <c r="D94" s="384" t="s">
        <v>172</v>
      </c>
      <c r="E94" s="385" t="s">
        <v>97</v>
      </c>
      <c r="F94" s="385" t="str">
        <f>+D94&amp;E94</f>
        <v>Suburban SUVC</v>
      </c>
      <c r="G94" s="385" t="s">
        <v>95</v>
      </c>
      <c r="H94" s="386">
        <v>490744</v>
      </c>
      <c r="I94" s="387">
        <v>1070</v>
      </c>
      <c r="J94" s="387">
        <v>55</v>
      </c>
      <c r="K94" s="387">
        <v>299</v>
      </c>
      <c r="L94" s="388">
        <v>4100</v>
      </c>
      <c r="M94" s="389">
        <v>79403</v>
      </c>
      <c r="N94" s="390">
        <v>575671</v>
      </c>
      <c r="O94" s="367"/>
      <c r="P94" s="367"/>
      <c r="Q94" s="401"/>
      <c r="R94" s="401"/>
      <c r="S94" s="402"/>
      <c r="T94" s="334"/>
      <c r="U94" s="416"/>
      <c r="V94" s="363"/>
      <c r="W94" s="364"/>
      <c r="X94" s="365"/>
      <c r="Y94" s="366"/>
      <c r="Z94" s="367"/>
      <c r="AA94" s="367"/>
      <c r="AB94" s="367"/>
      <c r="AC94" s="400"/>
      <c r="AD94" s="401"/>
      <c r="AE94" s="401"/>
      <c r="AF94" s="401"/>
      <c r="AG94" s="402"/>
      <c r="AH94" s="334"/>
      <c r="AI94" s="416"/>
      <c r="AJ94" s="363"/>
      <c r="AK94" s="364"/>
      <c r="AL94" s="365"/>
      <c r="AM94" s="366"/>
      <c r="AN94" s="367"/>
      <c r="AO94" s="367"/>
      <c r="AP94" s="367"/>
      <c r="AQ94" s="400"/>
      <c r="AR94" s="401"/>
      <c r="AS94" s="401"/>
      <c r="AT94" s="401"/>
      <c r="AU94" s="402"/>
      <c r="AV94" s="334"/>
      <c r="AW94" s="416"/>
      <c r="AX94" s="363"/>
      <c r="AY94" s="364"/>
      <c r="AZ94" s="365"/>
      <c r="BA94" s="366"/>
    </row>
    <row r="95" spans="1:53" s="415" customFormat="1" ht="12.75" x14ac:dyDescent="0.2">
      <c r="A95" s="381">
        <v>2013</v>
      </c>
      <c r="B95" s="382"/>
      <c r="C95" s="383" t="s">
        <v>173</v>
      </c>
      <c r="D95" s="384" t="s">
        <v>174</v>
      </c>
      <c r="E95" s="385" t="s">
        <v>106</v>
      </c>
      <c r="F95" s="385" t="str">
        <f>+D95&amp;E95</f>
        <v>Suburban SUV 4X4D</v>
      </c>
      <c r="G95" s="385" t="s">
        <v>95</v>
      </c>
      <c r="H95" s="386">
        <v>514086</v>
      </c>
      <c r="I95" s="387">
        <v>1070</v>
      </c>
      <c r="J95" s="387">
        <v>55</v>
      </c>
      <c r="K95" s="387">
        <v>299</v>
      </c>
      <c r="L95" s="388">
        <v>4100</v>
      </c>
      <c r="M95" s="389">
        <v>83138</v>
      </c>
      <c r="N95" s="390">
        <v>602748</v>
      </c>
      <c r="O95" s="367"/>
      <c r="P95" s="367"/>
      <c r="Q95" s="401"/>
      <c r="R95" s="401"/>
      <c r="S95" s="402"/>
      <c r="T95" s="334"/>
      <c r="U95" s="416"/>
      <c r="V95" s="363"/>
      <c r="W95" s="364"/>
      <c r="X95" s="365"/>
      <c r="Y95" s="366"/>
      <c r="Z95" s="367"/>
      <c r="AA95" s="367"/>
      <c r="AB95" s="367"/>
      <c r="AC95" s="400"/>
      <c r="AD95" s="401"/>
      <c r="AE95" s="401"/>
      <c r="AF95" s="401"/>
      <c r="AG95" s="402"/>
      <c r="AH95" s="334"/>
      <c r="AI95" s="416"/>
      <c r="AJ95" s="363"/>
      <c r="AK95" s="364"/>
      <c r="AL95" s="365"/>
      <c r="AM95" s="366"/>
      <c r="AN95" s="367"/>
      <c r="AO95" s="367"/>
      <c r="AP95" s="367"/>
      <c r="AQ95" s="400"/>
      <c r="AR95" s="401"/>
      <c r="AS95" s="401"/>
      <c r="AT95" s="401"/>
      <c r="AU95" s="402"/>
      <c r="AV95" s="334"/>
      <c r="AW95" s="416"/>
      <c r="AX95" s="363"/>
      <c r="AY95" s="364"/>
      <c r="AZ95" s="365"/>
      <c r="BA95" s="366"/>
    </row>
    <row r="96" spans="1:53" s="415" customFormat="1" ht="12.75" x14ac:dyDescent="0.2">
      <c r="A96" s="391">
        <v>2013</v>
      </c>
      <c r="B96" s="392"/>
      <c r="C96" s="393" t="s">
        <v>175</v>
      </c>
      <c r="D96" s="394" t="s">
        <v>176</v>
      </c>
      <c r="E96" s="395" t="s">
        <v>121</v>
      </c>
      <c r="F96" s="385" t="str">
        <f>+D96&amp;E96</f>
        <v>Suburban 3/4 SUV 4X4G</v>
      </c>
      <c r="G96" s="395" t="s">
        <v>95</v>
      </c>
      <c r="H96" s="396">
        <v>590158</v>
      </c>
      <c r="I96" s="397">
        <v>1070</v>
      </c>
      <c r="J96" s="397">
        <v>55</v>
      </c>
      <c r="K96" s="397">
        <v>299</v>
      </c>
      <c r="L96" s="397">
        <v>4100</v>
      </c>
      <c r="M96" s="398">
        <v>95309</v>
      </c>
      <c r="N96" s="399">
        <v>690991</v>
      </c>
    </row>
    <row r="97" spans="1:53" s="415" customFormat="1" ht="5.25" customHeight="1" x14ac:dyDescent="0.2">
      <c r="A97" s="334"/>
      <c r="B97" s="364"/>
      <c r="C97" s="365"/>
      <c r="D97" s="366"/>
      <c r="E97" s="367"/>
      <c r="F97" s="367"/>
      <c r="G97" s="368"/>
      <c r="H97" s="369"/>
      <c r="I97" s="369"/>
      <c r="J97" s="369"/>
      <c r="K97" s="370"/>
      <c r="L97" s="334"/>
      <c r="M97" s="414"/>
    </row>
    <row r="98" spans="1:53" s="415" customFormat="1" ht="12.75" x14ac:dyDescent="0.2">
      <c r="A98" s="363">
        <v>2013</v>
      </c>
      <c r="B98" s="364"/>
      <c r="C98" s="365" t="s">
        <v>177</v>
      </c>
      <c r="D98" s="366" t="s">
        <v>178</v>
      </c>
      <c r="E98" s="367" t="s">
        <v>97</v>
      </c>
      <c r="F98" s="367" t="str">
        <f>+D98&amp;E98</f>
        <v>Express Cargo VanC</v>
      </c>
      <c r="G98" s="367" t="s">
        <v>89</v>
      </c>
      <c r="H98" s="400">
        <v>261030</v>
      </c>
      <c r="I98" s="401">
        <v>1070</v>
      </c>
      <c r="J98" s="401">
        <v>55</v>
      </c>
      <c r="K98" s="401">
        <v>299</v>
      </c>
      <c r="L98" s="402">
        <v>4100</v>
      </c>
      <c r="M98" s="334">
        <v>42649</v>
      </c>
      <c r="N98" s="403">
        <v>309203</v>
      </c>
      <c r="O98" s="367"/>
      <c r="P98" s="367"/>
      <c r="Q98" s="401"/>
      <c r="R98" s="401"/>
      <c r="S98" s="402"/>
      <c r="T98" s="334"/>
      <c r="U98" s="416"/>
      <c r="V98" s="363"/>
      <c r="W98" s="364"/>
      <c r="X98" s="365"/>
      <c r="Y98" s="366"/>
      <c r="Z98" s="367"/>
      <c r="AA98" s="367"/>
      <c r="AB98" s="367"/>
      <c r="AC98" s="400"/>
      <c r="AD98" s="401"/>
      <c r="AE98" s="401"/>
      <c r="AF98" s="401"/>
      <c r="AG98" s="402"/>
      <c r="AH98" s="334"/>
      <c r="AI98" s="416"/>
      <c r="AJ98" s="363"/>
      <c r="AK98" s="364"/>
      <c r="AL98" s="365"/>
      <c r="AM98" s="366"/>
      <c r="AN98" s="367"/>
      <c r="AO98" s="367"/>
      <c r="AP98" s="367"/>
      <c r="AQ98" s="400"/>
      <c r="AR98" s="401"/>
      <c r="AS98" s="401"/>
      <c r="AT98" s="401"/>
      <c r="AU98" s="402"/>
      <c r="AV98" s="334"/>
      <c r="AW98" s="416"/>
      <c r="AX98" s="363"/>
      <c r="AY98" s="364"/>
      <c r="AZ98" s="365"/>
      <c r="BA98" s="366"/>
    </row>
    <row r="99" spans="1:53" s="415" customFormat="1" ht="12.75" x14ac:dyDescent="0.2">
      <c r="A99" s="405">
        <v>2013</v>
      </c>
      <c r="B99" s="406"/>
      <c r="C99" s="407" t="s">
        <v>179</v>
      </c>
      <c r="D99" s="408" t="s">
        <v>178</v>
      </c>
      <c r="E99" s="409" t="s">
        <v>91</v>
      </c>
      <c r="F99" s="367" t="str">
        <f>+D99&amp;E99</f>
        <v>Express Cargo VanB</v>
      </c>
      <c r="G99" s="409" t="s">
        <v>89</v>
      </c>
      <c r="H99" s="410">
        <v>298961</v>
      </c>
      <c r="I99" s="411">
        <v>1070</v>
      </c>
      <c r="J99" s="411">
        <v>55</v>
      </c>
      <c r="K99" s="411">
        <v>299</v>
      </c>
      <c r="L99" s="411">
        <v>4100</v>
      </c>
      <c r="M99" s="412">
        <v>48718</v>
      </c>
      <c r="N99" s="413">
        <v>353203</v>
      </c>
    </row>
    <row r="100" spans="1:53" s="415" customFormat="1" ht="5.25" customHeight="1" x14ac:dyDescent="0.2">
      <c r="A100" s="334"/>
      <c r="B100" s="364"/>
      <c r="C100" s="365"/>
      <c r="D100" s="366"/>
      <c r="E100" s="367"/>
      <c r="F100" s="367"/>
      <c r="G100" s="368"/>
      <c r="H100" s="369"/>
      <c r="I100" s="369"/>
      <c r="J100" s="369"/>
      <c r="K100" s="370"/>
      <c r="L100" s="334"/>
      <c r="M100" s="414"/>
    </row>
    <row r="101" spans="1:53" s="415" customFormat="1" ht="12.75" x14ac:dyDescent="0.2">
      <c r="A101" s="381">
        <v>2013</v>
      </c>
      <c r="B101" s="382"/>
      <c r="C101" s="383" t="s">
        <v>180</v>
      </c>
      <c r="D101" s="384" t="s">
        <v>181</v>
      </c>
      <c r="E101" s="385" t="s">
        <v>106</v>
      </c>
      <c r="F101" s="385" t="str">
        <f>+D101&amp;E101</f>
        <v>Express Pas. VanD</v>
      </c>
      <c r="G101" s="385" t="s">
        <v>89</v>
      </c>
      <c r="H101" s="386">
        <v>318055</v>
      </c>
      <c r="I101" s="387">
        <v>1070</v>
      </c>
      <c r="J101" s="387">
        <v>55</v>
      </c>
      <c r="K101" s="387">
        <v>299</v>
      </c>
      <c r="L101" s="388">
        <v>4100</v>
      </c>
      <c r="M101" s="389">
        <v>51773</v>
      </c>
      <c r="N101" s="390">
        <v>375352</v>
      </c>
      <c r="O101" s="367"/>
      <c r="P101" s="367"/>
      <c r="Q101" s="401"/>
      <c r="R101" s="401"/>
      <c r="S101" s="402"/>
      <c r="T101" s="334"/>
      <c r="U101" s="416"/>
      <c r="V101" s="363"/>
      <c r="W101" s="364"/>
      <c r="X101" s="365"/>
      <c r="Y101" s="366"/>
      <c r="Z101" s="367"/>
      <c r="AA101" s="367"/>
      <c r="AB101" s="367"/>
      <c r="AC101" s="400"/>
      <c r="AD101" s="401"/>
      <c r="AE101" s="401"/>
      <c r="AF101" s="401"/>
      <c r="AG101" s="402"/>
      <c r="AH101" s="334"/>
      <c r="AI101" s="416"/>
      <c r="AJ101" s="363"/>
      <c r="AK101" s="364"/>
      <c r="AL101" s="365"/>
      <c r="AM101" s="366"/>
      <c r="AN101" s="367"/>
      <c r="AO101" s="367"/>
      <c r="AP101" s="367"/>
      <c r="AQ101" s="400"/>
      <c r="AR101" s="401"/>
      <c r="AS101" s="401"/>
      <c r="AT101" s="401"/>
      <c r="AU101" s="402"/>
      <c r="AV101" s="334"/>
      <c r="AW101" s="416"/>
      <c r="AX101" s="363"/>
      <c r="AY101" s="364"/>
      <c r="AZ101" s="365"/>
      <c r="BA101" s="366"/>
    </row>
    <row r="102" spans="1:53" s="415" customFormat="1" ht="12.75" x14ac:dyDescent="0.2">
      <c r="A102" s="381">
        <v>2013</v>
      </c>
      <c r="B102" s="382"/>
      <c r="C102" s="383" t="s">
        <v>180</v>
      </c>
      <c r="D102" s="384" t="s">
        <v>181</v>
      </c>
      <c r="E102" s="385" t="s">
        <v>182</v>
      </c>
      <c r="F102" s="385" t="str">
        <f>+D102&amp;E102</f>
        <v>Express Pas. VanL</v>
      </c>
      <c r="G102" s="385" t="s">
        <v>89</v>
      </c>
      <c r="H102" s="386">
        <v>323093</v>
      </c>
      <c r="I102" s="387">
        <v>1070</v>
      </c>
      <c r="J102" s="387">
        <v>55</v>
      </c>
      <c r="K102" s="387">
        <v>299</v>
      </c>
      <c r="L102" s="388">
        <v>4100</v>
      </c>
      <c r="M102" s="389">
        <v>52579</v>
      </c>
      <c r="N102" s="390">
        <v>381196</v>
      </c>
      <c r="O102" s="367"/>
      <c r="P102" s="367"/>
      <c r="Q102" s="401"/>
      <c r="R102" s="401"/>
      <c r="S102" s="402"/>
      <c r="T102" s="334"/>
      <c r="U102" s="416"/>
      <c r="V102" s="363"/>
      <c r="W102" s="364"/>
      <c r="X102" s="365"/>
      <c r="Y102" s="366"/>
      <c r="Z102" s="367"/>
      <c r="AA102" s="367"/>
      <c r="AB102" s="367"/>
      <c r="AC102" s="400"/>
      <c r="AD102" s="401"/>
      <c r="AE102" s="401"/>
      <c r="AF102" s="401"/>
      <c r="AG102" s="402"/>
      <c r="AH102" s="334"/>
      <c r="AI102" s="416"/>
      <c r="AJ102" s="363"/>
      <c r="AK102" s="364"/>
      <c r="AL102" s="365"/>
      <c r="AM102" s="366"/>
      <c r="AN102" s="367"/>
      <c r="AO102" s="367"/>
      <c r="AP102" s="367"/>
      <c r="AQ102" s="400"/>
      <c r="AR102" s="401"/>
      <c r="AS102" s="401"/>
      <c r="AT102" s="401"/>
      <c r="AU102" s="402"/>
      <c r="AV102" s="334"/>
      <c r="AW102" s="416"/>
      <c r="AX102" s="363"/>
      <c r="AY102" s="364"/>
      <c r="AZ102" s="365"/>
      <c r="BA102" s="366"/>
    </row>
    <row r="103" spans="1:53" s="415" customFormat="1" ht="12.75" x14ac:dyDescent="0.2">
      <c r="A103" s="391">
        <v>2013</v>
      </c>
      <c r="B103" s="392"/>
      <c r="C103" s="393" t="s">
        <v>183</v>
      </c>
      <c r="D103" s="394" t="s">
        <v>181</v>
      </c>
      <c r="E103" s="395" t="s">
        <v>97</v>
      </c>
      <c r="F103" s="385" t="str">
        <f>+D103&amp;E103</f>
        <v>Express Pas. VanC</v>
      </c>
      <c r="G103" s="395" t="s">
        <v>89</v>
      </c>
      <c r="H103" s="396">
        <v>384367</v>
      </c>
      <c r="I103" s="397">
        <v>1070</v>
      </c>
      <c r="J103" s="397">
        <v>55</v>
      </c>
      <c r="K103" s="397">
        <v>299</v>
      </c>
      <c r="L103" s="397">
        <v>4100</v>
      </c>
      <c r="M103" s="398">
        <v>62383</v>
      </c>
      <c r="N103" s="399">
        <v>452274</v>
      </c>
    </row>
    <row r="104" spans="1:53" s="415" customFormat="1" ht="5.25" customHeight="1" x14ac:dyDescent="0.2">
      <c r="A104" s="334"/>
      <c r="B104" s="364"/>
      <c r="C104" s="365"/>
      <c r="D104" s="366"/>
      <c r="E104" s="367"/>
      <c r="F104" s="367"/>
      <c r="G104" s="368"/>
      <c r="H104" s="369"/>
      <c r="I104" s="369"/>
      <c r="J104" s="369"/>
      <c r="K104" s="370"/>
      <c r="L104" s="334"/>
      <c r="M104" s="414"/>
    </row>
    <row r="105" spans="1:53" s="415" customFormat="1" ht="12.75" x14ac:dyDescent="0.2">
      <c r="A105" s="363">
        <v>2013</v>
      </c>
      <c r="B105" s="364"/>
      <c r="C105" s="365" t="s">
        <v>184</v>
      </c>
      <c r="D105" s="366" t="s">
        <v>185</v>
      </c>
      <c r="E105" s="367" t="s">
        <v>88</v>
      </c>
      <c r="F105" s="367" t="str">
        <f>+D105&amp;E105</f>
        <v>Express CutawayA</v>
      </c>
      <c r="G105" s="367" t="s">
        <v>89</v>
      </c>
      <c r="H105" s="400">
        <v>298747</v>
      </c>
      <c r="I105" s="401">
        <v>1070</v>
      </c>
      <c r="J105" s="401">
        <v>55</v>
      </c>
      <c r="K105" s="401">
        <v>299</v>
      </c>
      <c r="L105" s="402">
        <v>4100</v>
      </c>
      <c r="M105" s="334">
        <v>48683</v>
      </c>
      <c r="N105" s="403">
        <v>352954</v>
      </c>
    </row>
    <row r="106" spans="1:53" s="415" customFormat="1" ht="12.75" x14ac:dyDescent="0.2">
      <c r="A106" s="363">
        <v>2013</v>
      </c>
      <c r="B106" s="364"/>
      <c r="C106" s="365" t="s">
        <v>186</v>
      </c>
      <c r="D106" s="366" t="s">
        <v>185</v>
      </c>
      <c r="E106" s="367" t="s">
        <v>91</v>
      </c>
      <c r="F106" s="367" t="str">
        <f>+D106&amp;E106</f>
        <v>Express CutawayB</v>
      </c>
      <c r="G106" s="367" t="s">
        <v>89</v>
      </c>
      <c r="H106" s="400">
        <v>310307</v>
      </c>
      <c r="I106" s="401">
        <v>1070</v>
      </c>
      <c r="J106" s="401">
        <v>55</v>
      </c>
      <c r="K106" s="401">
        <v>299</v>
      </c>
      <c r="L106" s="402">
        <v>4100</v>
      </c>
      <c r="M106" s="334">
        <v>50533</v>
      </c>
      <c r="N106" s="403">
        <v>366364</v>
      </c>
    </row>
    <row r="107" spans="1:53" s="415" customFormat="1" ht="12.75" x14ac:dyDescent="0.2">
      <c r="A107" s="405">
        <v>2013</v>
      </c>
      <c r="B107" s="406"/>
      <c r="C107" s="407" t="s">
        <v>187</v>
      </c>
      <c r="D107" s="408" t="s">
        <v>185</v>
      </c>
      <c r="E107" s="409" t="s">
        <v>97</v>
      </c>
      <c r="F107" s="367" t="str">
        <f>+D107&amp;E107</f>
        <v>Express CutawayC</v>
      </c>
      <c r="G107" s="409" t="s">
        <v>89</v>
      </c>
      <c r="H107" s="410">
        <v>308139</v>
      </c>
      <c r="I107" s="411">
        <v>1070</v>
      </c>
      <c r="J107" s="411">
        <v>55</v>
      </c>
      <c r="K107" s="411">
        <v>299</v>
      </c>
      <c r="L107" s="411">
        <v>4100</v>
      </c>
      <c r="M107" s="412">
        <v>50186</v>
      </c>
      <c r="N107" s="413">
        <v>363849</v>
      </c>
    </row>
    <row r="108" spans="1:53" s="415" customFormat="1" ht="5.25" customHeight="1" x14ac:dyDescent="0.2">
      <c r="A108" s="334"/>
      <c r="B108" s="364"/>
      <c r="C108" s="365"/>
      <c r="D108" s="366"/>
      <c r="E108" s="367"/>
      <c r="F108" s="367"/>
      <c r="G108" s="368"/>
      <c r="H108" s="369"/>
      <c r="I108" s="369"/>
      <c r="J108" s="369"/>
      <c r="K108" s="370"/>
      <c r="L108" s="334"/>
      <c r="M108" s="414"/>
    </row>
    <row r="109" spans="1:53" s="415" customFormat="1" ht="12.75" x14ac:dyDescent="0.2">
      <c r="A109" s="381">
        <v>2013</v>
      </c>
      <c r="B109" s="382"/>
      <c r="C109" s="383" t="s">
        <v>188</v>
      </c>
      <c r="D109" s="384" t="s">
        <v>189</v>
      </c>
      <c r="E109" s="385" t="s">
        <v>88</v>
      </c>
      <c r="F109" s="385" t="str">
        <f>+D109&amp;E109</f>
        <v>Silverado 3500 Chasis CabinaA</v>
      </c>
      <c r="G109" s="385" t="s">
        <v>136</v>
      </c>
      <c r="H109" s="386">
        <v>276719</v>
      </c>
      <c r="I109" s="387">
        <v>1070</v>
      </c>
      <c r="J109" s="387">
        <v>55</v>
      </c>
      <c r="K109" s="387">
        <v>299</v>
      </c>
      <c r="L109" s="388">
        <v>4100</v>
      </c>
      <c r="M109" s="389">
        <v>45159</v>
      </c>
      <c r="N109" s="390">
        <v>327402</v>
      </c>
      <c r="O109" s="367"/>
      <c r="P109" s="367"/>
      <c r="Q109" s="401"/>
      <c r="R109" s="401"/>
      <c r="S109" s="402"/>
      <c r="T109" s="334"/>
      <c r="U109" s="416"/>
      <c r="V109" s="363"/>
      <c r="W109" s="364"/>
      <c r="X109" s="365"/>
      <c r="Y109" s="366"/>
      <c r="Z109" s="367"/>
      <c r="AA109" s="367"/>
      <c r="AB109" s="367"/>
      <c r="AC109" s="400"/>
      <c r="AD109" s="401"/>
      <c r="AE109" s="401"/>
      <c r="AF109" s="401"/>
      <c r="AG109" s="402"/>
      <c r="AH109" s="334"/>
      <c r="AI109" s="416"/>
      <c r="AJ109" s="363"/>
      <c r="AK109" s="364"/>
      <c r="AL109" s="365"/>
      <c r="AM109" s="366"/>
      <c r="AN109" s="367"/>
      <c r="AO109" s="367"/>
      <c r="AP109" s="367"/>
      <c r="AQ109" s="400"/>
      <c r="AR109" s="401"/>
      <c r="AS109" s="401"/>
      <c r="AT109" s="401"/>
      <c r="AU109" s="402"/>
      <c r="AV109" s="334"/>
      <c r="AW109" s="416"/>
      <c r="AX109" s="363"/>
      <c r="AY109" s="364"/>
      <c r="AZ109" s="365"/>
      <c r="BA109" s="366"/>
    </row>
    <row r="110" spans="1:53" s="415" customFormat="1" ht="12.75" x14ac:dyDescent="0.2">
      <c r="A110" s="391">
        <v>2013</v>
      </c>
      <c r="B110" s="392"/>
      <c r="C110" s="393" t="s">
        <v>188</v>
      </c>
      <c r="D110" s="394" t="s">
        <v>189</v>
      </c>
      <c r="E110" s="395" t="s">
        <v>97</v>
      </c>
      <c r="F110" s="385" t="str">
        <f>+D110&amp;E110</f>
        <v>Silverado 3500 Chasis CabinaC</v>
      </c>
      <c r="G110" s="395" t="s">
        <v>136</v>
      </c>
      <c r="H110" s="396">
        <v>287803</v>
      </c>
      <c r="I110" s="397">
        <v>1070</v>
      </c>
      <c r="J110" s="397">
        <v>55</v>
      </c>
      <c r="K110" s="397">
        <v>299</v>
      </c>
      <c r="L110" s="397">
        <v>4100</v>
      </c>
      <c r="M110" s="398">
        <v>46932</v>
      </c>
      <c r="N110" s="399">
        <v>340259</v>
      </c>
    </row>
  </sheetData>
  <sheetProtection algorithmName="SHA-512" hashValue="BN3C7C6vtC8gbVXm96loECwvkXXzuO6QvHvbFw6ZEY1d6p5DBRJUSf25KAXb9M0pvxE4LI9LaGn5DthR+FImwQ==" saltValue="gahbU+/QdYLXuKqPHk4xdg==" spinCount="100000" sheet="1"/>
  <printOptions horizontalCentered="1" gridLinesSet="0"/>
  <pageMargins left="0.17" right="0.17" top="0.17" bottom="0.16" header="0" footer="0"/>
  <pageSetup scale="66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11"/>
  <sheetViews>
    <sheetView showGridLines="0" zoomScale="80" zoomScaleNormal="80" workbookViewId="0">
      <selection activeCell="P39" sqref="P39"/>
    </sheetView>
  </sheetViews>
  <sheetFormatPr defaultColWidth="9.625" defaultRowHeight="12" x14ac:dyDescent="0.2"/>
  <cols>
    <col min="1" max="1" width="7.25" style="332" customWidth="1"/>
    <col min="2" max="2" width="1.625" style="332" customWidth="1"/>
    <col min="3" max="3" width="9.5" style="332" bestFit="1" customWidth="1"/>
    <col min="4" max="4" width="40.875" style="332" bestFit="1" customWidth="1"/>
    <col min="5" max="5" width="7.5" style="332" customWidth="1"/>
    <col min="6" max="6" width="20" style="334" hidden="1" customWidth="1"/>
    <col min="7" max="7" width="7.5" style="332" customWidth="1"/>
    <col min="8" max="8" width="10.875" style="335" customWidth="1"/>
    <col min="9" max="10" width="8" style="336" bestFit="1" customWidth="1"/>
    <col min="11" max="11" width="11" style="336" bestFit="1" customWidth="1"/>
    <col min="12" max="12" width="9.625" style="336" bestFit="1" customWidth="1"/>
    <col min="13" max="13" width="9" style="418" bestFit="1" customWidth="1"/>
    <col min="14" max="14" width="9.625" style="336" bestFit="1" customWidth="1"/>
    <col min="15" max="15" width="11.625" style="419" bestFit="1" customWidth="1"/>
    <col min="16" max="16" width="1.625" style="332" customWidth="1"/>
    <col min="17" max="17" width="10.125" style="332" bestFit="1" customWidth="1"/>
    <col min="18" max="256" width="9.625" style="332"/>
    <col min="257" max="257" width="7.25" style="332" customWidth="1"/>
    <col min="258" max="258" width="1.625" style="332" customWidth="1"/>
    <col min="259" max="259" width="9.5" style="332" bestFit="1" customWidth="1"/>
    <col min="260" max="260" width="40.875" style="332" bestFit="1" customWidth="1"/>
    <col min="261" max="261" width="7.5" style="332" customWidth="1"/>
    <col min="262" max="262" width="0" style="332" hidden="1" customWidth="1"/>
    <col min="263" max="263" width="7.5" style="332" customWidth="1"/>
    <col min="264" max="264" width="10.875" style="332" customWidth="1"/>
    <col min="265" max="266" width="8" style="332" bestFit="1" customWidth="1"/>
    <col min="267" max="267" width="11" style="332" bestFit="1" customWidth="1"/>
    <col min="268" max="268" width="9.625" style="332" bestFit="1" customWidth="1"/>
    <col min="269" max="269" width="9" style="332" bestFit="1" customWidth="1"/>
    <col min="270" max="270" width="9.625" style="332" bestFit="1" customWidth="1"/>
    <col min="271" max="271" width="11.625" style="332" bestFit="1" customWidth="1"/>
    <col min="272" max="272" width="1.625" style="332" customWidth="1"/>
    <col min="273" max="273" width="10.125" style="332" bestFit="1" customWidth="1"/>
    <col min="274" max="512" width="9.625" style="332"/>
    <col min="513" max="513" width="7.25" style="332" customWidth="1"/>
    <col min="514" max="514" width="1.625" style="332" customWidth="1"/>
    <col min="515" max="515" width="9.5" style="332" bestFit="1" customWidth="1"/>
    <col min="516" max="516" width="40.875" style="332" bestFit="1" customWidth="1"/>
    <col min="517" max="517" width="7.5" style="332" customWidth="1"/>
    <col min="518" max="518" width="0" style="332" hidden="1" customWidth="1"/>
    <col min="519" max="519" width="7.5" style="332" customWidth="1"/>
    <col min="520" max="520" width="10.875" style="332" customWidth="1"/>
    <col min="521" max="522" width="8" style="332" bestFit="1" customWidth="1"/>
    <col min="523" max="523" width="11" style="332" bestFit="1" customWidth="1"/>
    <col min="524" max="524" width="9.625" style="332" bestFit="1" customWidth="1"/>
    <col min="525" max="525" width="9" style="332" bestFit="1" customWidth="1"/>
    <col min="526" max="526" width="9.625" style="332" bestFit="1" customWidth="1"/>
    <col min="527" max="527" width="11.625" style="332" bestFit="1" customWidth="1"/>
    <col min="528" max="528" width="1.625" style="332" customWidth="1"/>
    <col min="529" max="529" width="10.125" style="332" bestFit="1" customWidth="1"/>
    <col min="530" max="768" width="9.625" style="332"/>
    <col min="769" max="769" width="7.25" style="332" customWidth="1"/>
    <col min="770" max="770" width="1.625" style="332" customWidth="1"/>
    <col min="771" max="771" width="9.5" style="332" bestFit="1" customWidth="1"/>
    <col min="772" max="772" width="40.875" style="332" bestFit="1" customWidth="1"/>
    <col min="773" max="773" width="7.5" style="332" customWidth="1"/>
    <col min="774" max="774" width="0" style="332" hidden="1" customWidth="1"/>
    <col min="775" max="775" width="7.5" style="332" customWidth="1"/>
    <col min="776" max="776" width="10.875" style="332" customWidth="1"/>
    <col min="777" max="778" width="8" style="332" bestFit="1" customWidth="1"/>
    <col min="779" max="779" width="11" style="332" bestFit="1" customWidth="1"/>
    <col min="780" max="780" width="9.625" style="332" bestFit="1" customWidth="1"/>
    <col min="781" max="781" width="9" style="332" bestFit="1" customWidth="1"/>
    <col min="782" max="782" width="9.625" style="332" bestFit="1" customWidth="1"/>
    <col min="783" max="783" width="11.625" style="332" bestFit="1" customWidth="1"/>
    <col min="784" max="784" width="1.625" style="332" customWidth="1"/>
    <col min="785" max="785" width="10.125" style="332" bestFit="1" customWidth="1"/>
    <col min="786" max="1024" width="9.625" style="332"/>
    <col min="1025" max="1025" width="7.25" style="332" customWidth="1"/>
    <col min="1026" max="1026" width="1.625" style="332" customWidth="1"/>
    <col min="1027" max="1027" width="9.5" style="332" bestFit="1" customWidth="1"/>
    <col min="1028" max="1028" width="40.875" style="332" bestFit="1" customWidth="1"/>
    <col min="1029" max="1029" width="7.5" style="332" customWidth="1"/>
    <col min="1030" max="1030" width="0" style="332" hidden="1" customWidth="1"/>
    <col min="1031" max="1031" width="7.5" style="332" customWidth="1"/>
    <col min="1032" max="1032" width="10.875" style="332" customWidth="1"/>
    <col min="1033" max="1034" width="8" style="332" bestFit="1" customWidth="1"/>
    <col min="1035" max="1035" width="11" style="332" bestFit="1" customWidth="1"/>
    <col min="1036" max="1036" width="9.625" style="332" bestFit="1" customWidth="1"/>
    <col min="1037" max="1037" width="9" style="332" bestFit="1" customWidth="1"/>
    <col min="1038" max="1038" width="9.625" style="332" bestFit="1" customWidth="1"/>
    <col min="1039" max="1039" width="11.625" style="332" bestFit="1" customWidth="1"/>
    <col min="1040" max="1040" width="1.625" style="332" customWidth="1"/>
    <col min="1041" max="1041" width="10.125" style="332" bestFit="1" customWidth="1"/>
    <col min="1042" max="1280" width="9.625" style="332"/>
    <col min="1281" max="1281" width="7.25" style="332" customWidth="1"/>
    <col min="1282" max="1282" width="1.625" style="332" customWidth="1"/>
    <col min="1283" max="1283" width="9.5" style="332" bestFit="1" customWidth="1"/>
    <col min="1284" max="1284" width="40.875" style="332" bestFit="1" customWidth="1"/>
    <col min="1285" max="1285" width="7.5" style="332" customWidth="1"/>
    <col min="1286" max="1286" width="0" style="332" hidden="1" customWidth="1"/>
    <col min="1287" max="1287" width="7.5" style="332" customWidth="1"/>
    <col min="1288" max="1288" width="10.875" style="332" customWidth="1"/>
    <col min="1289" max="1290" width="8" style="332" bestFit="1" customWidth="1"/>
    <col min="1291" max="1291" width="11" style="332" bestFit="1" customWidth="1"/>
    <col min="1292" max="1292" width="9.625" style="332" bestFit="1" customWidth="1"/>
    <col min="1293" max="1293" width="9" style="332" bestFit="1" customWidth="1"/>
    <col min="1294" max="1294" width="9.625" style="332" bestFit="1" customWidth="1"/>
    <col min="1295" max="1295" width="11.625" style="332" bestFit="1" customWidth="1"/>
    <col min="1296" max="1296" width="1.625" style="332" customWidth="1"/>
    <col min="1297" max="1297" width="10.125" style="332" bestFit="1" customWidth="1"/>
    <col min="1298" max="1536" width="9.625" style="332"/>
    <col min="1537" max="1537" width="7.25" style="332" customWidth="1"/>
    <col min="1538" max="1538" width="1.625" style="332" customWidth="1"/>
    <col min="1539" max="1539" width="9.5" style="332" bestFit="1" customWidth="1"/>
    <col min="1540" max="1540" width="40.875" style="332" bestFit="1" customWidth="1"/>
    <col min="1541" max="1541" width="7.5" style="332" customWidth="1"/>
    <col min="1542" max="1542" width="0" style="332" hidden="1" customWidth="1"/>
    <col min="1543" max="1543" width="7.5" style="332" customWidth="1"/>
    <col min="1544" max="1544" width="10.875" style="332" customWidth="1"/>
    <col min="1545" max="1546" width="8" style="332" bestFit="1" customWidth="1"/>
    <col min="1547" max="1547" width="11" style="332" bestFit="1" customWidth="1"/>
    <col min="1548" max="1548" width="9.625" style="332" bestFit="1" customWidth="1"/>
    <col min="1549" max="1549" width="9" style="332" bestFit="1" customWidth="1"/>
    <col min="1550" max="1550" width="9.625" style="332" bestFit="1" customWidth="1"/>
    <col min="1551" max="1551" width="11.625" style="332" bestFit="1" customWidth="1"/>
    <col min="1552" max="1552" width="1.625" style="332" customWidth="1"/>
    <col min="1553" max="1553" width="10.125" style="332" bestFit="1" customWidth="1"/>
    <col min="1554" max="1792" width="9.625" style="332"/>
    <col min="1793" max="1793" width="7.25" style="332" customWidth="1"/>
    <col min="1794" max="1794" width="1.625" style="332" customWidth="1"/>
    <col min="1795" max="1795" width="9.5" style="332" bestFit="1" customWidth="1"/>
    <col min="1796" max="1796" width="40.875" style="332" bestFit="1" customWidth="1"/>
    <col min="1797" max="1797" width="7.5" style="332" customWidth="1"/>
    <col min="1798" max="1798" width="0" style="332" hidden="1" customWidth="1"/>
    <col min="1799" max="1799" width="7.5" style="332" customWidth="1"/>
    <col min="1800" max="1800" width="10.875" style="332" customWidth="1"/>
    <col min="1801" max="1802" width="8" style="332" bestFit="1" customWidth="1"/>
    <col min="1803" max="1803" width="11" style="332" bestFit="1" customWidth="1"/>
    <col min="1804" max="1804" width="9.625" style="332" bestFit="1" customWidth="1"/>
    <col min="1805" max="1805" width="9" style="332" bestFit="1" customWidth="1"/>
    <col min="1806" max="1806" width="9.625" style="332" bestFit="1" customWidth="1"/>
    <col min="1807" max="1807" width="11.625" style="332" bestFit="1" customWidth="1"/>
    <col min="1808" max="1808" width="1.625" style="332" customWidth="1"/>
    <col min="1809" max="1809" width="10.125" style="332" bestFit="1" customWidth="1"/>
    <col min="1810" max="2048" width="9.625" style="332"/>
    <col min="2049" max="2049" width="7.25" style="332" customWidth="1"/>
    <col min="2050" max="2050" width="1.625" style="332" customWidth="1"/>
    <col min="2051" max="2051" width="9.5" style="332" bestFit="1" customWidth="1"/>
    <col min="2052" max="2052" width="40.875" style="332" bestFit="1" customWidth="1"/>
    <col min="2053" max="2053" width="7.5" style="332" customWidth="1"/>
    <col min="2054" max="2054" width="0" style="332" hidden="1" customWidth="1"/>
    <col min="2055" max="2055" width="7.5" style="332" customWidth="1"/>
    <col min="2056" max="2056" width="10.875" style="332" customWidth="1"/>
    <col min="2057" max="2058" width="8" style="332" bestFit="1" customWidth="1"/>
    <col min="2059" max="2059" width="11" style="332" bestFit="1" customWidth="1"/>
    <col min="2060" max="2060" width="9.625" style="332" bestFit="1" customWidth="1"/>
    <col min="2061" max="2061" width="9" style="332" bestFit="1" customWidth="1"/>
    <col min="2062" max="2062" width="9.625" style="332" bestFit="1" customWidth="1"/>
    <col min="2063" max="2063" width="11.625" style="332" bestFit="1" customWidth="1"/>
    <col min="2064" max="2064" width="1.625" style="332" customWidth="1"/>
    <col min="2065" max="2065" width="10.125" style="332" bestFit="1" customWidth="1"/>
    <col min="2066" max="2304" width="9.625" style="332"/>
    <col min="2305" max="2305" width="7.25" style="332" customWidth="1"/>
    <col min="2306" max="2306" width="1.625" style="332" customWidth="1"/>
    <col min="2307" max="2307" width="9.5" style="332" bestFit="1" customWidth="1"/>
    <col min="2308" max="2308" width="40.875" style="332" bestFit="1" customWidth="1"/>
    <col min="2309" max="2309" width="7.5" style="332" customWidth="1"/>
    <col min="2310" max="2310" width="0" style="332" hidden="1" customWidth="1"/>
    <col min="2311" max="2311" width="7.5" style="332" customWidth="1"/>
    <col min="2312" max="2312" width="10.875" style="332" customWidth="1"/>
    <col min="2313" max="2314" width="8" style="332" bestFit="1" customWidth="1"/>
    <col min="2315" max="2315" width="11" style="332" bestFit="1" customWidth="1"/>
    <col min="2316" max="2316" width="9.625" style="332" bestFit="1" customWidth="1"/>
    <col min="2317" max="2317" width="9" style="332" bestFit="1" customWidth="1"/>
    <col min="2318" max="2318" width="9.625" style="332" bestFit="1" customWidth="1"/>
    <col min="2319" max="2319" width="11.625" style="332" bestFit="1" customWidth="1"/>
    <col min="2320" max="2320" width="1.625" style="332" customWidth="1"/>
    <col min="2321" max="2321" width="10.125" style="332" bestFit="1" customWidth="1"/>
    <col min="2322" max="2560" width="9.625" style="332"/>
    <col min="2561" max="2561" width="7.25" style="332" customWidth="1"/>
    <col min="2562" max="2562" width="1.625" style="332" customWidth="1"/>
    <col min="2563" max="2563" width="9.5" style="332" bestFit="1" customWidth="1"/>
    <col min="2564" max="2564" width="40.875" style="332" bestFit="1" customWidth="1"/>
    <col min="2565" max="2565" width="7.5" style="332" customWidth="1"/>
    <col min="2566" max="2566" width="0" style="332" hidden="1" customWidth="1"/>
    <col min="2567" max="2567" width="7.5" style="332" customWidth="1"/>
    <col min="2568" max="2568" width="10.875" style="332" customWidth="1"/>
    <col min="2569" max="2570" width="8" style="332" bestFit="1" customWidth="1"/>
    <col min="2571" max="2571" width="11" style="332" bestFit="1" customWidth="1"/>
    <col min="2572" max="2572" width="9.625" style="332" bestFit="1" customWidth="1"/>
    <col min="2573" max="2573" width="9" style="332" bestFit="1" customWidth="1"/>
    <col min="2574" max="2574" width="9.625" style="332" bestFit="1" customWidth="1"/>
    <col min="2575" max="2575" width="11.625" style="332" bestFit="1" customWidth="1"/>
    <col min="2576" max="2576" width="1.625" style="332" customWidth="1"/>
    <col min="2577" max="2577" width="10.125" style="332" bestFit="1" customWidth="1"/>
    <col min="2578" max="2816" width="9.625" style="332"/>
    <col min="2817" max="2817" width="7.25" style="332" customWidth="1"/>
    <col min="2818" max="2818" width="1.625" style="332" customWidth="1"/>
    <col min="2819" max="2819" width="9.5" style="332" bestFit="1" customWidth="1"/>
    <col min="2820" max="2820" width="40.875" style="332" bestFit="1" customWidth="1"/>
    <col min="2821" max="2821" width="7.5" style="332" customWidth="1"/>
    <col min="2822" max="2822" width="0" style="332" hidden="1" customWidth="1"/>
    <col min="2823" max="2823" width="7.5" style="332" customWidth="1"/>
    <col min="2824" max="2824" width="10.875" style="332" customWidth="1"/>
    <col min="2825" max="2826" width="8" style="332" bestFit="1" customWidth="1"/>
    <col min="2827" max="2827" width="11" style="332" bestFit="1" customWidth="1"/>
    <col min="2828" max="2828" width="9.625" style="332" bestFit="1" customWidth="1"/>
    <col min="2829" max="2829" width="9" style="332" bestFit="1" customWidth="1"/>
    <col min="2830" max="2830" width="9.625" style="332" bestFit="1" customWidth="1"/>
    <col min="2831" max="2831" width="11.625" style="332" bestFit="1" customWidth="1"/>
    <col min="2832" max="2832" width="1.625" style="332" customWidth="1"/>
    <col min="2833" max="2833" width="10.125" style="332" bestFit="1" customWidth="1"/>
    <col min="2834" max="3072" width="9.625" style="332"/>
    <col min="3073" max="3073" width="7.25" style="332" customWidth="1"/>
    <col min="3074" max="3074" width="1.625" style="332" customWidth="1"/>
    <col min="3075" max="3075" width="9.5" style="332" bestFit="1" customWidth="1"/>
    <col min="3076" max="3076" width="40.875" style="332" bestFit="1" customWidth="1"/>
    <col min="3077" max="3077" width="7.5" style="332" customWidth="1"/>
    <col min="3078" max="3078" width="0" style="332" hidden="1" customWidth="1"/>
    <col min="3079" max="3079" width="7.5" style="332" customWidth="1"/>
    <col min="3080" max="3080" width="10.875" style="332" customWidth="1"/>
    <col min="3081" max="3082" width="8" style="332" bestFit="1" customWidth="1"/>
    <col min="3083" max="3083" width="11" style="332" bestFit="1" customWidth="1"/>
    <col min="3084" max="3084" width="9.625" style="332" bestFit="1" customWidth="1"/>
    <col min="3085" max="3085" width="9" style="332" bestFit="1" customWidth="1"/>
    <col min="3086" max="3086" width="9.625" style="332" bestFit="1" customWidth="1"/>
    <col min="3087" max="3087" width="11.625" style="332" bestFit="1" customWidth="1"/>
    <col min="3088" max="3088" width="1.625" style="332" customWidth="1"/>
    <col min="3089" max="3089" width="10.125" style="332" bestFit="1" customWidth="1"/>
    <col min="3090" max="3328" width="9.625" style="332"/>
    <col min="3329" max="3329" width="7.25" style="332" customWidth="1"/>
    <col min="3330" max="3330" width="1.625" style="332" customWidth="1"/>
    <col min="3331" max="3331" width="9.5" style="332" bestFit="1" customWidth="1"/>
    <col min="3332" max="3332" width="40.875" style="332" bestFit="1" customWidth="1"/>
    <col min="3333" max="3333" width="7.5" style="332" customWidth="1"/>
    <col min="3334" max="3334" width="0" style="332" hidden="1" customWidth="1"/>
    <col min="3335" max="3335" width="7.5" style="332" customWidth="1"/>
    <col min="3336" max="3336" width="10.875" style="332" customWidth="1"/>
    <col min="3337" max="3338" width="8" style="332" bestFit="1" customWidth="1"/>
    <col min="3339" max="3339" width="11" style="332" bestFit="1" customWidth="1"/>
    <col min="3340" max="3340" width="9.625" style="332" bestFit="1" customWidth="1"/>
    <col min="3341" max="3341" width="9" style="332" bestFit="1" customWidth="1"/>
    <col min="3342" max="3342" width="9.625" style="332" bestFit="1" customWidth="1"/>
    <col min="3343" max="3343" width="11.625" style="332" bestFit="1" customWidth="1"/>
    <col min="3344" max="3344" width="1.625" style="332" customWidth="1"/>
    <col min="3345" max="3345" width="10.125" style="332" bestFit="1" customWidth="1"/>
    <col min="3346" max="3584" width="9.625" style="332"/>
    <col min="3585" max="3585" width="7.25" style="332" customWidth="1"/>
    <col min="3586" max="3586" width="1.625" style="332" customWidth="1"/>
    <col min="3587" max="3587" width="9.5" style="332" bestFit="1" customWidth="1"/>
    <col min="3588" max="3588" width="40.875" style="332" bestFit="1" customWidth="1"/>
    <col min="3589" max="3589" width="7.5" style="332" customWidth="1"/>
    <col min="3590" max="3590" width="0" style="332" hidden="1" customWidth="1"/>
    <col min="3591" max="3591" width="7.5" style="332" customWidth="1"/>
    <col min="3592" max="3592" width="10.875" style="332" customWidth="1"/>
    <col min="3593" max="3594" width="8" style="332" bestFit="1" customWidth="1"/>
    <col min="3595" max="3595" width="11" style="332" bestFit="1" customWidth="1"/>
    <col min="3596" max="3596" width="9.625" style="332" bestFit="1" customWidth="1"/>
    <col min="3597" max="3597" width="9" style="332" bestFit="1" customWidth="1"/>
    <col min="3598" max="3598" width="9.625" style="332" bestFit="1" customWidth="1"/>
    <col min="3599" max="3599" width="11.625" style="332" bestFit="1" customWidth="1"/>
    <col min="3600" max="3600" width="1.625" style="332" customWidth="1"/>
    <col min="3601" max="3601" width="10.125" style="332" bestFit="1" customWidth="1"/>
    <col min="3602" max="3840" width="9.625" style="332"/>
    <col min="3841" max="3841" width="7.25" style="332" customWidth="1"/>
    <col min="3842" max="3842" width="1.625" style="332" customWidth="1"/>
    <col min="3843" max="3843" width="9.5" style="332" bestFit="1" customWidth="1"/>
    <col min="3844" max="3844" width="40.875" style="332" bestFit="1" customWidth="1"/>
    <col min="3845" max="3845" width="7.5" style="332" customWidth="1"/>
    <col min="3846" max="3846" width="0" style="332" hidden="1" customWidth="1"/>
    <col min="3847" max="3847" width="7.5" style="332" customWidth="1"/>
    <col min="3848" max="3848" width="10.875" style="332" customWidth="1"/>
    <col min="3849" max="3850" width="8" style="332" bestFit="1" customWidth="1"/>
    <col min="3851" max="3851" width="11" style="332" bestFit="1" customWidth="1"/>
    <col min="3852" max="3852" width="9.625" style="332" bestFit="1" customWidth="1"/>
    <col min="3853" max="3853" width="9" style="332" bestFit="1" customWidth="1"/>
    <col min="3854" max="3854" width="9.625" style="332" bestFit="1" customWidth="1"/>
    <col min="3855" max="3855" width="11.625" style="332" bestFit="1" customWidth="1"/>
    <col min="3856" max="3856" width="1.625" style="332" customWidth="1"/>
    <col min="3857" max="3857" width="10.125" style="332" bestFit="1" customWidth="1"/>
    <col min="3858" max="4096" width="9.625" style="332"/>
    <col min="4097" max="4097" width="7.25" style="332" customWidth="1"/>
    <col min="4098" max="4098" width="1.625" style="332" customWidth="1"/>
    <col min="4099" max="4099" width="9.5" style="332" bestFit="1" customWidth="1"/>
    <col min="4100" max="4100" width="40.875" style="332" bestFit="1" customWidth="1"/>
    <col min="4101" max="4101" width="7.5" style="332" customWidth="1"/>
    <col min="4102" max="4102" width="0" style="332" hidden="1" customWidth="1"/>
    <col min="4103" max="4103" width="7.5" style="332" customWidth="1"/>
    <col min="4104" max="4104" width="10.875" style="332" customWidth="1"/>
    <col min="4105" max="4106" width="8" style="332" bestFit="1" customWidth="1"/>
    <col min="4107" max="4107" width="11" style="332" bestFit="1" customWidth="1"/>
    <col min="4108" max="4108" width="9.625" style="332" bestFit="1" customWidth="1"/>
    <col min="4109" max="4109" width="9" style="332" bestFit="1" customWidth="1"/>
    <col min="4110" max="4110" width="9.625" style="332" bestFit="1" customWidth="1"/>
    <col min="4111" max="4111" width="11.625" style="332" bestFit="1" customWidth="1"/>
    <col min="4112" max="4112" width="1.625" style="332" customWidth="1"/>
    <col min="4113" max="4113" width="10.125" style="332" bestFit="1" customWidth="1"/>
    <col min="4114" max="4352" width="9.625" style="332"/>
    <col min="4353" max="4353" width="7.25" style="332" customWidth="1"/>
    <col min="4354" max="4354" width="1.625" style="332" customWidth="1"/>
    <col min="4355" max="4355" width="9.5" style="332" bestFit="1" customWidth="1"/>
    <col min="4356" max="4356" width="40.875" style="332" bestFit="1" customWidth="1"/>
    <col min="4357" max="4357" width="7.5" style="332" customWidth="1"/>
    <col min="4358" max="4358" width="0" style="332" hidden="1" customWidth="1"/>
    <col min="4359" max="4359" width="7.5" style="332" customWidth="1"/>
    <col min="4360" max="4360" width="10.875" style="332" customWidth="1"/>
    <col min="4361" max="4362" width="8" style="332" bestFit="1" customWidth="1"/>
    <col min="4363" max="4363" width="11" style="332" bestFit="1" customWidth="1"/>
    <col min="4364" max="4364" width="9.625" style="332" bestFit="1" customWidth="1"/>
    <col min="4365" max="4365" width="9" style="332" bestFit="1" customWidth="1"/>
    <col min="4366" max="4366" width="9.625" style="332" bestFit="1" customWidth="1"/>
    <col min="4367" max="4367" width="11.625" style="332" bestFit="1" customWidth="1"/>
    <col min="4368" max="4368" width="1.625" style="332" customWidth="1"/>
    <col min="4369" max="4369" width="10.125" style="332" bestFit="1" customWidth="1"/>
    <col min="4370" max="4608" width="9.625" style="332"/>
    <col min="4609" max="4609" width="7.25" style="332" customWidth="1"/>
    <col min="4610" max="4610" width="1.625" style="332" customWidth="1"/>
    <col min="4611" max="4611" width="9.5" style="332" bestFit="1" customWidth="1"/>
    <col min="4612" max="4612" width="40.875" style="332" bestFit="1" customWidth="1"/>
    <col min="4613" max="4613" width="7.5" style="332" customWidth="1"/>
    <col min="4614" max="4614" width="0" style="332" hidden="1" customWidth="1"/>
    <col min="4615" max="4615" width="7.5" style="332" customWidth="1"/>
    <col min="4616" max="4616" width="10.875" style="332" customWidth="1"/>
    <col min="4617" max="4618" width="8" style="332" bestFit="1" customWidth="1"/>
    <col min="4619" max="4619" width="11" style="332" bestFit="1" customWidth="1"/>
    <col min="4620" max="4620" width="9.625" style="332" bestFit="1" customWidth="1"/>
    <col min="4621" max="4621" width="9" style="332" bestFit="1" customWidth="1"/>
    <col min="4622" max="4622" width="9.625" style="332" bestFit="1" customWidth="1"/>
    <col min="4623" max="4623" width="11.625" style="332" bestFit="1" customWidth="1"/>
    <col min="4624" max="4624" width="1.625" style="332" customWidth="1"/>
    <col min="4625" max="4625" width="10.125" style="332" bestFit="1" customWidth="1"/>
    <col min="4626" max="4864" width="9.625" style="332"/>
    <col min="4865" max="4865" width="7.25" style="332" customWidth="1"/>
    <col min="4866" max="4866" width="1.625" style="332" customWidth="1"/>
    <col min="4867" max="4867" width="9.5" style="332" bestFit="1" customWidth="1"/>
    <col min="4868" max="4868" width="40.875" style="332" bestFit="1" customWidth="1"/>
    <col min="4869" max="4869" width="7.5" style="332" customWidth="1"/>
    <col min="4870" max="4870" width="0" style="332" hidden="1" customWidth="1"/>
    <col min="4871" max="4871" width="7.5" style="332" customWidth="1"/>
    <col min="4872" max="4872" width="10.875" style="332" customWidth="1"/>
    <col min="4873" max="4874" width="8" style="332" bestFit="1" customWidth="1"/>
    <col min="4875" max="4875" width="11" style="332" bestFit="1" customWidth="1"/>
    <col min="4876" max="4876" width="9.625" style="332" bestFit="1" customWidth="1"/>
    <col min="4877" max="4877" width="9" style="332" bestFit="1" customWidth="1"/>
    <col min="4878" max="4878" width="9.625" style="332" bestFit="1" customWidth="1"/>
    <col min="4879" max="4879" width="11.625" style="332" bestFit="1" customWidth="1"/>
    <col min="4880" max="4880" width="1.625" style="332" customWidth="1"/>
    <col min="4881" max="4881" width="10.125" style="332" bestFit="1" customWidth="1"/>
    <col min="4882" max="5120" width="9.625" style="332"/>
    <col min="5121" max="5121" width="7.25" style="332" customWidth="1"/>
    <col min="5122" max="5122" width="1.625" style="332" customWidth="1"/>
    <col min="5123" max="5123" width="9.5" style="332" bestFit="1" customWidth="1"/>
    <col min="5124" max="5124" width="40.875" style="332" bestFit="1" customWidth="1"/>
    <col min="5125" max="5125" width="7.5" style="332" customWidth="1"/>
    <col min="5126" max="5126" width="0" style="332" hidden="1" customWidth="1"/>
    <col min="5127" max="5127" width="7.5" style="332" customWidth="1"/>
    <col min="5128" max="5128" width="10.875" style="332" customWidth="1"/>
    <col min="5129" max="5130" width="8" style="332" bestFit="1" customWidth="1"/>
    <col min="5131" max="5131" width="11" style="332" bestFit="1" customWidth="1"/>
    <col min="5132" max="5132" width="9.625" style="332" bestFit="1" customWidth="1"/>
    <col min="5133" max="5133" width="9" style="332" bestFit="1" customWidth="1"/>
    <col min="5134" max="5134" width="9.625" style="332" bestFit="1" customWidth="1"/>
    <col min="5135" max="5135" width="11.625" style="332" bestFit="1" customWidth="1"/>
    <col min="5136" max="5136" width="1.625" style="332" customWidth="1"/>
    <col min="5137" max="5137" width="10.125" style="332" bestFit="1" customWidth="1"/>
    <col min="5138" max="5376" width="9.625" style="332"/>
    <col min="5377" max="5377" width="7.25" style="332" customWidth="1"/>
    <col min="5378" max="5378" width="1.625" style="332" customWidth="1"/>
    <col min="5379" max="5379" width="9.5" style="332" bestFit="1" customWidth="1"/>
    <col min="5380" max="5380" width="40.875" style="332" bestFit="1" customWidth="1"/>
    <col min="5381" max="5381" width="7.5" style="332" customWidth="1"/>
    <col min="5382" max="5382" width="0" style="332" hidden="1" customWidth="1"/>
    <col min="5383" max="5383" width="7.5" style="332" customWidth="1"/>
    <col min="5384" max="5384" width="10.875" style="332" customWidth="1"/>
    <col min="5385" max="5386" width="8" style="332" bestFit="1" customWidth="1"/>
    <col min="5387" max="5387" width="11" style="332" bestFit="1" customWidth="1"/>
    <col min="5388" max="5388" width="9.625" style="332" bestFit="1" customWidth="1"/>
    <col min="5389" max="5389" width="9" style="332" bestFit="1" customWidth="1"/>
    <col min="5390" max="5390" width="9.625" style="332" bestFit="1" customWidth="1"/>
    <col min="5391" max="5391" width="11.625" style="332" bestFit="1" customWidth="1"/>
    <col min="5392" max="5392" width="1.625" style="332" customWidth="1"/>
    <col min="5393" max="5393" width="10.125" style="332" bestFit="1" customWidth="1"/>
    <col min="5394" max="5632" width="9.625" style="332"/>
    <col min="5633" max="5633" width="7.25" style="332" customWidth="1"/>
    <col min="5634" max="5634" width="1.625" style="332" customWidth="1"/>
    <col min="5635" max="5635" width="9.5" style="332" bestFit="1" customWidth="1"/>
    <col min="5636" max="5636" width="40.875" style="332" bestFit="1" customWidth="1"/>
    <col min="5637" max="5637" width="7.5" style="332" customWidth="1"/>
    <col min="5638" max="5638" width="0" style="332" hidden="1" customWidth="1"/>
    <col min="5639" max="5639" width="7.5" style="332" customWidth="1"/>
    <col min="5640" max="5640" width="10.875" style="332" customWidth="1"/>
    <col min="5641" max="5642" width="8" style="332" bestFit="1" customWidth="1"/>
    <col min="5643" max="5643" width="11" style="332" bestFit="1" customWidth="1"/>
    <col min="5644" max="5644" width="9.625" style="332" bestFit="1" customWidth="1"/>
    <col min="5645" max="5645" width="9" style="332" bestFit="1" customWidth="1"/>
    <col min="5646" max="5646" width="9.625" style="332" bestFit="1" customWidth="1"/>
    <col min="5647" max="5647" width="11.625" style="332" bestFit="1" customWidth="1"/>
    <col min="5648" max="5648" width="1.625" style="332" customWidth="1"/>
    <col min="5649" max="5649" width="10.125" style="332" bestFit="1" customWidth="1"/>
    <col min="5650" max="5888" width="9.625" style="332"/>
    <col min="5889" max="5889" width="7.25" style="332" customWidth="1"/>
    <col min="5890" max="5890" width="1.625" style="332" customWidth="1"/>
    <col min="5891" max="5891" width="9.5" style="332" bestFit="1" customWidth="1"/>
    <col min="5892" max="5892" width="40.875" style="332" bestFit="1" customWidth="1"/>
    <col min="5893" max="5893" width="7.5" style="332" customWidth="1"/>
    <col min="5894" max="5894" width="0" style="332" hidden="1" customWidth="1"/>
    <col min="5895" max="5895" width="7.5" style="332" customWidth="1"/>
    <col min="5896" max="5896" width="10.875" style="332" customWidth="1"/>
    <col min="5897" max="5898" width="8" style="332" bestFit="1" customWidth="1"/>
    <col min="5899" max="5899" width="11" style="332" bestFit="1" customWidth="1"/>
    <col min="5900" max="5900" width="9.625" style="332" bestFit="1" customWidth="1"/>
    <col min="5901" max="5901" width="9" style="332" bestFit="1" customWidth="1"/>
    <col min="5902" max="5902" width="9.625" style="332" bestFit="1" customWidth="1"/>
    <col min="5903" max="5903" width="11.625" style="332" bestFit="1" customWidth="1"/>
    <col min="5904" max="5904" width="1.625" style="332" customWidth="1"/>
    <col min="5905" max="5905" width="10.125" style="332" bestFit="1" customWidth="1"/>
    <col min="5906" max="6144" width="9.625" style="332"/>
    <col min="6145" max="6145" width="7.25" style="332" customWidth="1"/>
    <col min="6146" max="6146" width="1.625" style="332" customWidth="1"/>
    <col min="6147" max="6147" width="9.5" style="332" bestFit="1" customWidth="1"/>
    <col min="6148" max="6148" width="40.875" style="332" bestFit="1" customWidth="1"/>
    <col min="6149" max="6149" width="7.5" style="332" customWidth="1"/>
    <col min="6150" max="6150" width="0" style="332" hidden="1" customWidth="1"/>
    <col min="6151" max="6151" width="7.5" style="332" customWidth="1"/>
    <col min="6152" max="6152" width="10.875" style="332" customWidth="1"/>
    <col min="6153" max="6154" width="8" style="332" bestFit="1" customWidth="1"/>
    <col min="6155" max="6155" width="11" style="332" bestFit="1" customWidth="1"/>
    <col min="6156" max="6156" width="9.625" style="332" bestFit="1" customWidth="1"/>
    <col min="6157" max="6157" width="9" style="332" bestFit="1" customWidth="1"/>
    <col min="6158" max="6158" width="9.625" style="332" bestFit="1" customWidth="1"/>
    <col min="6159" max="6159" width="11.625" style="332" bestFit="1" customWidth="1"/>
    <col min="6160" max="6160" width="1.625" style="332" customWidth="1"/>
    <col min="6161" max="6161" width="10.125" style="332" bestFit="1" customWidth="1"/>
    <col min="6162" max="6400" width="9.625" style="332"/>
    <col min="6401" max="6401" width="7.25" style="332" customWidth="1"/>
    <col min="6402" max="6402" width="1.625" style="332" customWidth="1"/>
    <col min="6403" max="6403" width="9.5" style="332" bestFit="1" customWidth="1"/>
    <col min="6404" max="6404" width="40.875" style="332" bestFit="1" customWidth="1"/>
    <col min="6405" max="6405" width="7.5" style="332" customWidth="1"/>
    <col min="6406" max="6406" width="0" style="332" hidden="1" customWidth="1"/>
    <col min="6407" max="6407" width="7.5" style="332" customWidth="1"/>
    <col min="6408" max="6408" width="10.875" style="332" customWidth="1"/>
    <col min="6409" max="6410" width="8" style="332" bestFit="1" customWidth="1"/>
    <col min="6411" max="6411" width="11" style="332" bestFit="1" customWidth="1"/>
    <col min="6412" max="6412" width="9.625" style="332" bestFit="1" customWidth="1"/>
    <col min="6413" max="6413" width="9" style="332" bestFit="1" customWidth="1"/>
    <col min="6414" max="6414" width="9.625" style="332" bestFit="1" customWidth="1"/>
    <col min="6415" max="6415" width="11.625" style="332" bestFit="1" customWidth="1"/>
    <col min="6416" max="6416" width="1.625" style="332" customWidth="1"/>
    <col min="6417" max="6417" width="10.125" style="332" bestFit="1" customWidth="1"/>
    <col min="6418" max="6656" width="9.625" style="332"/>
    <col min="6657" max="6657" width="7.25" style="332" customWidth="1"/>
    <col min="6658" max="6658" width="1.625" style="332" customWidth="1"/>
    <col min="6659" max="6659" width="9.5" style="332" bestFit="1" customWidth="1"/>
    <col min="6660" max="6660" width="40.875" style="332" bestFit="1" customWidth="1"/>
    <col min="6661" max="6661" width="7.5" style="332" customWidth="1"/>
    <col min="6662" max="6662" width="0" style="332" hidden="1" customWidth="1"/>
    <col min="6663" max="6663" width="7.5" style="332" customWidth="1"/>
    <col min="6664" max="6664" width="10.875" style="332" customWidth="1"/>
    <col min="6665" max="6666" width="8" style="332" bestFit="1" customWidth="1"/>
    <col min="6667" max="6667" width="11" style="332" bestFit="1" customWidth="1"/>
    <col min="6668" max="6668" width="9.625" style="332" bestFit="1" customWidth="1"/>
    <col min="6669" max="6669" width="9" style="332" bestFit="1" customWidth="1"/>
    <col min="6670" max="6670" width="9.625" style="332" bestFit="1" customWidth="1"/>
    <col min="6671" max="6671" width="11.625" style="332" bestFit="1" customWidth="1"/>
    <col min="6672" max="6672" width="1.625" style="332" customWidth="1"/>
    <col min="6673" max="6673" width="10.125" style="332" bestFit="1" customWidth="1"/>
    <col min="6674" max="6912" width="9.625" style="332"/>
    <col min="6913" max="6913" width="7.25" style="332" customWidth="1"/>
    <col min="6914" max="6914" width="1.625" style="332" customWidth="1"/>
    <col min="6915" max="6915" width="9.5" style="332" bestFit="1" customWidth="1"/>
    <col min="6916" max="6916" width="40.875" style="332" bestFit="1" customWidth="1"/>
    <col min="6917" max="6917" width="7.5" style="332" customWidth="1"/>
    <col min="6918" max="6918" width="0" style="332" hidden="1" customWidth="1"/>
    <col min="6919" max="6919" width="7.5" style="332" customWidth="1"/>
    <col min="6920" max="6920" width="10.875" style="332" customWidth="1"/>
    <col min="6921" max="6922" width="8" style="332" bestFit="1" customWidth="1"/>
    <col min="6923" max="6923" width="11" style="332" bestFit="1" customWidth="1"/>
    <col min="6924" max="6924" width="9.625" style="332" bestFit="1" customWidth="1"/>
    <col min="6925" max="6925" width="9" style="332" bestFit="1" customWidth="1"/>
    <col min="6926" max="6926" width="9.625" style="332" bestFit="1" customWidth="1"/>
    <col min="6927" max="6927" width="11.625" style="332" bestFit="1" customWidth="1"/>
    <col min="6928" max="6928" width="1.625" style="332" customWidth="1"/>
    <col min="6929" max="6929" width="10.125" style="332" bestFit="1" customWidth="1"/>
    <col min="6930" max="7168" width="9.625" style="332"/>
    <col min="7169" max="7169" width="7.25" style="332" customWidth="1"/>
    <col min="7170" max="7170" width="1.625" style="332" customWidth="1"/>
    <col min="7171" max="7171" width="9.5" style="332" bestFit="1" customWidth="1"/>
    <col min="7172" max="7172" width="40.875" style="332" bestFit="1" customWidth="1"/>
    <col min="7173" max="7173" width="7.5" style="332" customWidth="1"/>
    <col min="7174" max="7174" width="0" style="332" hidden="1" customWidth="1"/>
    <col min="7175" max="7175" width="7.5" style="332" customWidth="1"/>
    <col min="7176" max="7176" width="10.875" style="332" customWidth="1"/>
    <col min="7177" max="7178" width="8" style="332" bestFit="1" customWidth="1"/>
    <col min="7179" max="7179" width="11" style="332" bestFit="1" customWidth="1"/>
    <col min="7180" max="7180" width="9.625" style="332" bestFit="1" customWidth="1"/>
    <col min="7181" max="7181" width="9" style="332" bestFit="1" customWidth="1"/>
    <col min="7182" max="7182" width="9.625" style="332" bestFit="1" customWidth="1"/>
    <col min="7183" max="7183" width="11.625" style="332" bestFit="1" customWidth="1"/>
    <col min="7184" max="7184" width="1.625" style="332" customWidth="1"/>
    <col min="7185" max="7185" width="10.125" style="332" bestFit="1" customWidth="1"/>
    <col min="7186" max="7424" width="9.625" style="332"/>
    <col min="7425" max="7425" width="7.25" style="332" customWidth="1"/>
    <col min="7426" max="7426" width="1.625" style="332" customWidth="1"/>
    <col min="7427" max="7427" width="9.5" style="332" bestFit="1" customWidth="1"/>
    <col min="7428" max="7428" width="40.875" style="332" bestFit="1" customWidth="1"/>
    <col min="7429" max="7429" width="7.5" style="332" customWidth="1"/>
    <col min="7430" max="7430" width="0" style="332" hidden="1" customWidth="1"/>
    <col min="7431" max="7431" width="7.5" style="332" customWidth="1"/>
    <col min="7432" max="7432" width="10.875" style="332" customWidth="1"/>
    <col min="7433" max="7434" width="8" style="332" bestFit="1" customWidth="1"/>
    <col min="7435" max="7435" width="11" style="332" bestFit="1" customWidth="1"/>
    <col min="7436" max="7436" width="9.625" style="332" bestFit="1" customWidth="1"/>
    <col min="7437" max="7437" width="9" style="332" bestFit="1" customWidth="1"/>
    <col min="7438" max="7438" width="9.625" style="332" bestFit="1" customWidth="1"/>
    <col min="7439" max="7439" width="11.625" style="332" bestFit="1" customWidth="1"/>
    <col min="7440" max="7440" width="1.625" style="332" customWidth="1"/>
    <col min="7441" max="7441" width="10.125" style="332" bestFit="1" customWidth="1"/>
    <col min="7442" max="7680" width="9.625" style="332"/>
    <col min="7681" max="7681" width="7.25" style="332" customWidth="1"/>
    <col min="7682" max="7682" width="1.625" style="332" customWidth="1"/>
    <col min="7683" max="7683" width="9.5" style="332" bestFit="1" customWidth="1"/>
    <col min="7684" max="7684" width="40.875" style="332" bestFit="1" customWidth="1"/>
    <col min="7685" max="7685" width="7.5" style="332" customWidth="1"/>
    <col min="7686" max="7686" width="0" style="332" hidden="1" customWidth="1"/>
    <col min="7687" max="7687" width="7.5" style="332" customWidth="1"/>
    <col min="7688" max="7688" width="10.875" style="332" customWidth="1"/>
    <col min="7689" max="7690" width="8" style="332" bestFit="1" customWidth="1"/>
    <col min="7691" max="7691" width="11" style="332" bestFit="1" customWidth="1"/>
    <col min="7692" max="7692" width="9.625" style="332" bestFit="1" customWidth="1"/>
    <col min="7693" max="7693" width="9" style="332" bestFit="1" customWidth="1"/>
    <col min="7694" max="7694" width="9.625" style="332" bestFit="1" customWidth="1"/>
    <col min="7695" max="7695" width="11.625" style="332" bestFit="1" customWidth="1"/>
    <col min="7696" max="7696" width="1.625" style="332" customWidth="1"/>
    <col min="7697" max="7697" width="10.125" style="332" bestFit="1" customWidth="1"/>
    <col min="7698" max="7936" width="9.625" style="332"/>
    <col min="7937" max="7937" width="7.25" style="332" customWidth="1"/>
    <col min="7938" max="7938" width="1.625" style="332" customWidth="1"/>
    <col min="7939" max="7939" width="9.5" style="332" bestFit="1" customWidth="1"/>
    <col min="7940" max="7940" width="40.875" style="332" bestFit="1" customWidth="1"/>
    <col min="7941" max="7941" width="7.5" style="332" customWidth="1"/>
    <col min="7942" max="7942" width="0" style="332" hidden="1" customWidth="1"/>
    <col min="7943" max="7943" width="7.5" style="332" customWidth="1"/>
    <col min="7944" max="7944" width="10.875" style="332" customWidth="1"/>
    <col min="7945" max="7946" width="8" style="332" bestFit="1" customWidth="1"/>
    <col min="7947" max="7947" width="11" style="332" bestFit="1" customWidth="1"/>
    <col min="7948" max="7948" width="9.625" style="332" bestFit="1" customWidth="1"/>
    <col min="7949" max="7949" width="9" style="332" bestFit="1" customWidth="1"/>
    <col min="7950" max="7950" width="9.625" style="332" bestFit="1" customWidth="1"/>
    <col min="7951" max="7951" width="11.625" style="332" bestFit="1" customWidth="1"/>
    <col min="7952" max="7952" width="1.625" style="332" customWidth="1"/>
    <col min="7953" max="7953" width="10.125" style="332" bestFit="1" customWidth="1"/>
    <col min="7954" max="8192" width="9.625" style="332"/>
    <col min="8193" max="8193" width="7.25" style="332" customWidth="1"/>
    <col min="8194" max="8194" width="1.625" style="332" customWidth="1"/>
    <col min="8195" max="8195" width="9.5" style="332" bestFit="1" customWidth="1"/>
    <col min="8196" max="8196" width="40.875" style="332" bestFit="1" customWidth="1"/>
    <col min="8197" max="8197" width="7.5" style="332" customWidth="1"/>
    <col min="8198" max="8198" width="0" style="332" hidden="1" customWidth="1"/>
    <col min="8199" max="8199" width="7.5" style="332" customWidth="1"/>
    <col min="8200" max="8200" width="10.875" style="332" customWidth="1"/>
    <col min="8201" max="8202" width="8" style="332" bestFit="1" customWidth="1"/>
    <col min="8203" max="8203" width="11" style="332" bestFit="1" customWidth="1"/>
    <col min="8204" max="8204" width="9.625" style="332" bestFit="1" customWidth="1"/>
    <col min="8205" max="8205" width="9" style="332" bestFit="1" customWidth="1"/>
    <col min="8206" max="8206" width="9.625" style="332" bestFit="1" customWidth="1"/>
    <col min="8207" max="8207" width="11.625" style="332" bestFit="1" customWidth="1"/>
    <col min="8208" max="8208" width="1.625" style="332" customWidth="1"/>
    <col min="8209" max="8209" width="10.125" style="332" bestFit="1" customWidth="1"/>
    <col min="8210" max="8448" width="9.625" style="332"/>
    <col min="8449" max="8449" width="7.25" style="332" customWidth="1"/>
    <col min="8450" max="8450" width="1.625" style="332" customWidth="1"/>
    <col min="8451" max="8451" width="9.5" style="332" bestFit="1" customWidth="1"/>
    <col min="8452" max="8452" width="40.875" style="332" bestFit="1" customWidth="1"/>
    <col min="8453" max="8453" width="7.5" style="332" customWidth="1"/>
    <col min="8454" max="8454" width="0" style="332" hidden="1" customWidth="1"/>
    <col min="8455" max="8455" width="7.5" style="332" customWidth="1"/>
    <col min="8456" max="8456" width="10.875" style="332" customWidth="1"/>
    <col min="8457" max="8458" width="8" style="332" bestFit="1" customWidth="1"/>
    <col min="8459" max="8459" width="11" style="332" bestFit="1" customWidth="1"/>
    <col min="8460" max="8460" width="9.625" style="332" bestFit="1" customWidth="1"/>
    <col min="8461" max="8461" width="9" style="332" bestFit="1" customWidth="1"/>
    <col min="8462" max="8462" width="9.625" style="332" bestFit="1" customWidth="1"/>
    <col min="8463" max="8463" width="11.625" style="332" bestFit="1" customWidth="1"/>
    <col min="8464" max="8464" width="1.625" style="332" customWidth="1"/>
    <col min="8465" max="8465" width="10.125" style="332" bestFit="1" customWidth="1"/>
    <col min="8466" max="8704" width="9.625" style="332"/>
    <col min="8705" max="8705" width="7.25" style="332" customWidth="1"/>
    <col min="8706" max="8706" width="1.625" style="332" customWidth="1"/>
    <col min="8707" max="8707" width="9.5" style="332" bestFit="1" customWidth="1"/>
    <col min="8708" max="8708" width="40.875" style="332" bestFit="1" customWidth="1"/>
    <col min="8709" max="8709" width="7.5" style="332" customWidth="1"/>
    <col min="8710" max="8710" width="0" style="332" hidden="1" customWidth="1"/>
    <col min="8711" max="8711" width="7.5" style="332" customWidth="1"/>
    <col min="8712" max="8712" width="10.875" style="332" customWidth="1"/>
    <col min="8713" max="8714" width="8" style="332" bestFit="1" customWidth="1"/>
    <col min="8715" max="8715" width="11" style="332" bestFit="1" customWidth="1"/>
    <col min="8716" max="8716" width="9.625" style="332" bestFit="1" customWidth="1"/>
    <col min="8717" max="8717" width="9" style="332" bestFit="1" customWidth="1"/>
    <col min="8718" max="8718" width="9.625" style="332" bestFit="1" customWidth="1"/>
    <col min="8719" max="8719" width="11.625" style="332" bestFit="1" customWidth="1"/>
    <col min="8720" max="8720" width="1.625" style="332" customWidth="1"/>
    <col min="8721" max="8721" width="10.125" style="332" bestFit="1" customWidth="1"/>
    <col min="8722" max="8960" width="9.625" style="332"/>
    <col min="8961" max="8961" width="7.25" style="332" customWidth="1"/>
    <col min="8962" max="8962" width="1.625" style="332" customWidth="1"/>
    <col min="8963" max="8963" width="9.5" style="332" bestFit="1" customWidth="1"/>
    <col min="8964" max="8964" width="40.875" style="332" bestFit="1" customWidth="1"/>
    <col min="8965" max="8965" width="7.5" style="332" customWidth="1"/>
    <col min="8966" max="8966" width="0" style="332" hidden="1" customWidth="1"/>
    <col min="8967" max="8967" width="7.5" style="332" customWidth="1"/>
    <col min="8968" max="8968" width="10.875" style="332" customWidth="1"/>
    <col min="8969" max="8970" width="8" style="332" bestFit="1" customWidth="1"/>
    <col min="8971" max="8971" width="11" style="332" bestFit="1" customWidth="1"/>
    <col min="8972" max="8972" width="9.625" style="332" bestFit="1" customWidth="1"/>
    <col min="8973" max="8973" width="9" style="332" bestFit="1" customWidth="1"/>
    <col min="8974" max="8974" width="9.625" style="332" bestFit="1" customWidth="1"/>
    <col min="8975" max="8975" width="11.625" style="332" bestFit="1" customWidth="1"/>
    <col min="8976" max="8976" width="1.625" style="332" customWidth="1"/>
    <col min="8977" max="8977" width="10.125" style="332" bestFit="1" customWidth="1"/>
    <col min="8978" max="9216" width="9.625" style="332"/>
    <col min="9217" max="9217" width="7.25" style="332" customWidth="1"/>
    <col min="9218" max="9218" width="1.625" style="332" customWidth="1"/>
    <col min="9219" max="9219" width="9.5" style="332" bestFit="1" customWidth="1"/>
    <col min="9220" max="9220" width="40.875" style="332" bestFit="1" customWidth="1"/>
    <col min="9221" max="9221" width="7.5" style="332" customWidth="1"/>
    <col min="9222" max="9222" width="0" style="332" hidden="1" customWidth="1"/>
    <col min="9223" max="9223" width="7.5" style="332" customWidth="1"/>
    <col min="9224" max="9224" width="10.875" style="332" customWidth="1"/>
    <col min="9225" max="9226" width="8" style="332" bestFit="1" customWidth="1"/>
    <col min="9227" max="9227" width="11" style="332" bestFit="1" customWidth="1"/>
    <col min="9228" max="9228" width="9.625" style="332" bestFit="1" customWidth="1"/>
    <col min="9229" max="9229" width="9" style="332" bestFit="1" customWidth="1"/>
    <col min="9230" max="9230" width="9.625" style="332" bestFit="1" customWidth="1"/>
    <col min="9231" max="9231" width="11.625" style="332" bestFit="1" customWidth="1"/>
    <col min="9232" max="9232" width="1.625" style="332" customWidth="1"/>
    <col min="9233" max="9233" width="10.125" style="332" bestFit="1" customWidth="1"/>
    <col min="9234" max="9472" width="9.625" style="332"/>
    <col min="9473" max="9473" width="7.25" style="332" customWidth="1"/>
    <col min="9474" max="9474" width="1.625" style="332" customWidth="1"/>
    <col min="9475" max="9475" width="9.5" style="332" bestFit="1" customWidth="1"/>
    <col min="9476" max="9476" width="40.875" style="332" bestFit="1" customWidth="1"/>
    <col min="9477" max="9477" width="7.5" style="332" customWidth="1"/>
    <col min="9478" max="9478" width="0" style="332" hidden="1" customWidth="1"/>
    <col min="9479" max="9479" width="7.5" style="332" customWidth="1"/>
    <col min="9480" max="9480" width="10.875" style="332" customWidth="1"/>
    <col min="9481" max="9482" width="8" style="332" bestFit="1" customWidth="1"/>
    <col min="9483" max="9483" width="11" style="332" bestFit="1" customWidth="1"/>
    <col min="9484" max="9484" width="9.625" style="332" bestFit="1" customWidth="1"/>
    <col min="9485" max="9485" width="9" style="332" bestFit="1" customWidth="1"/>
    <col min="9486" max="9486" width="9.625" style="332" bestFit="1" customWidth="1"/>
    <col min="9487" max="9487" width="11.625" style="332" bestFit="1" customWidth="1"/>
    <col min="9488" max="9488" width="1.625" style="332" customWidth="1"/>
    <col min="9489" max="9489" width="10.125" style="332" bestFit="1" customWidth="1"/>
    <col min="9490" max="9728" width="9.625" style="332"/>
    <col min="9729" max="9729" width="7.25" style="332" customWidth="1"/>
    <col min="9730" max="9730" width="1.625" style="332" customWidth="1"/>
    <col min="9731" max="9731" width="9.5" style="332" bestFit="1" customWidth="1"/>
    <col min="9732" max="9732" width="40.875" style="332" bestFit="1" customWidth="1"/>
    <col min="9733" max="9733" width="7.5" style="332" customWidth="1"/>
    <col min="9734" max="9734" width="0" style="332" hidden="1" customWidth="1"/>
    <col min="9735" max="9735" width="7.5" style="332" customWidth="1"/>
    <col min="9736" max="9736" width="10.875" style="332" customWidth="1"/>
    <col min="9737" max="9738" width="8" style="332" bestFit="1" customWidth="1"/>
    <col min="9739" max="9739" width="11" style="332" bestFit="1" customWidth="1"/>
    <col min="9740" max="9740" width="9.625" style="332" bestFit="1" customWidth="1"/>
    <col min="9741" max="9741" width="9" style="332" bestFit="1" customWidth="1"/>
    <col min="9742" max="9742" width="9.625" style="332" bestFit="1" customWidth="1"/>
    <col min="9743" max="9743" width="11.625" style="332" bestFit="1" customWidth="1"/>
    <col min="9744" max="9744" width="1.625" style="332" customWidth="1"/>
    <col min="9745" max="9745" width="10.125" style="332" bestFit="1" customWidth="1"/>
    <col min="9746" max="9984" width="9.625" style="332"/>
    <col min="9985" max="9985" width="7.25" style="332" customWidth="1"/>
    <col min="9986" max="9986" width="1.625" style="332" customWidth="1"/>
    <col min="9987" max="9987" width="9.5" style="332" bestFit="1" customWidth="1"/>
    <col min="9988" max="9988" width="40.875" style="332" bestFit="1" customWidth="1"/>
    <col min="9989" max="9989" width="7.5" style="332" customWidth="1"/>
    <col min="9990" max="9990" width="0" style="332" hidden="1" customWidth="1"/>
    <col min="9991" max="9991" width="7.5" style="332" customWidth="1"/>
    <col min="9992" max="9992" width="10.875" style="332" customWidth="1"/>
    <col min="9993" max="9994" width="8" style="332" bestFit="1" customWidth="1"/>
    <col min="9995" max="9995" width="11" style="332" bestFit="1" customWidth="1"/>
    <col min="9996" max="9996" width="9.625" style="332" bestFit="1" customWidth="1"/>
    <col min="9997" max="9997" width="9" style="332" bestFit="1" customWidth="1"/>
    <col min="9998" max="9998" width="9.625" style="332" bestFit="1" customWidth="1"/>
    <col min="9999" max="9999" width="11.625" style="332" bestFit="1" customWidth="1"/>
    <col min="10000" max="10000" width="1.625" style="332" customWidth="1"/>
    <col min="10001" max="10001" width="10.125" style="332" bestFit="1" customWidth="1"/>
    <col min="10002" max="10240" width="9.625" style="332"/>
    <col min="10241" max="10241" width="7.25" style="332" customWidth="1"/>
    <col min="10242" max="10242" width="1.625" style="332" customWidth="1"/>
    <col min="10243" max="10243" width="9.5" style="332" bestFit="1" customWidth="1"/>
    <col min="10244" max="10244" width="40.875" style="332" bestFit="1" customWidth="1"/>
    <col min="10245" max="10245" width="7.5" style="332" customWidth="1"/>
    <col min="10246" max="10246" width="0" style="332" hidden="1" customWidth="1"/>
    <col min="10247" max="10247" width="7.5" style="332" customWidth="1"/>
    <col min="10248" max="10248" width="10.875" style="332" customWidth="1"/>
    <col min="10249" max="10250" width="8" style="332" bestFit="1" customWidth="1"/>
    <col min="10251" max="10251" width="11" style="332" bestFit="1" customWidth="1"/>
    <col min="10252" max="10252" width="9.625" style="332" bestFit="1" customWidth="1"/>
    <col min="10253" max="10253" width="9" style="332" bestFit="1" customWidth="1"/>
    <col min="10254" max="10254" width="9.625" style="332" bestFit="1" customWidth="1"/>
    <col min="10255" max="10255" width="11.625" style="332" bestFit="1" customWidth="1"/>
    <col min="10256" max="10256" width="1.625" style="332" customWidth="1"/>
    <col min="10257" max="10257" width="10.125" style="332" bestFit="1" customWidth="1"/>
    <col min="10258" max="10496" width="9.625" style="332"/>
    <col min="10497" max="10497" width="7.25" style="332" customWidth="1"/>
    <col min="10498" max="10498" width="1.625" style="332" customWidth="1"/>
    <col min="10499" max="10499" width="9.5" style="332" bestFit="1" customWidth="1"/>
    <col min="10500" max="10500" width="40.875" style="332" bestFit="1" customWidth="1"/>
    <col min="10501" max="10501" width="7.5" style="332" customWidth="1"/>
    <col min="10502" max="10502" width="0" style="332" hidden="1" customWidth="1"/>
    <col min="10503" max="10503" width="7.5" style="332" customWidth="1"/>
    <col min="10504" max="10504" width="10.875" style="332" customWidth="1"/>
    <col min="10505" max="10506" width="8" style="332" bestFit="1" customWidth="1"/>
    <col min="10507" max="10507" width="11" style="332" bestFit="1" customWidth="1"/>
    <col min="10508" max="10508" width="9.625" style="332" bestFit="1" customWidth="1"/>
    <col min="10509" max="10509" width="9" style="332" bestFit="1" customWidth="1"/>
    <col min="10510" max="10510" width="9.625" style="332" bestFit="1" customWidth="1"/>
    <col min="10511" max="10511" width="11.625" style="332" bestFit="1" customWidth="1"/>
    <col min="10512" max="10512" width="1.625" style="332" customWidth="1"/>
    <col min="10513" max="10513" width="10.125" style="332" bestFit="1" customWidth="1"/>
    <col min="10514" max="10752" width="9.625" style="332"/>
    <col min="10753" max="10753" width="7.25" style="332" customWidth="1"/>
    <col min="10754" max="10754" width="1.625" style="332" customWidth="1"/>
    <col min="10755" max="10755" width="9.5" style="332" bestFit="1" customWidth="1"/>
    <col min="10756" max="10756" width="40.875" style="332" bestFit="1" customWidth="1"/>
    <col min="10757" max="10757" width="7.5" style="332" customWidth="1"/>
    <col min="10758" max="10758" width="0" style="332" hidden="1" customWidth="1"/>
    <col min="10759" max="10759" width="7.5" style="332" customWidth="1"/>
    <col min="10760" max="10760" width="10.875" style="332" customWidth="1"/>
    <col min="10761" max="10762" width="8" style="332" bestFit="1" customWidth="1"/>
    <col min="10763" max="10763" width="11" style="332" bestFit="1" customWidth="1"/>
    <col min="10764" max="10764" width="9.625" style="332" bestFit="1" customWidth="1"/>
    <col min="10765" max="10765" width="9" style="332" bestFit="1" customWidth="1"/>
    <col min="10766" max="10766" width="9.625" style="332" bestFit="1" customWidth="1"/>
    <col min="10767" max="10767" width="11.625" style="332" bestFit="1" customWidth="1"/>
    <col min="10768" max="10768" width="1.625" style="332" customWidth="1"/>
    <col min="10769" max="10769" width="10.125" style="332" bestFit="1" customWidth="1"/>
    <col min="10770" max="11008" width="9.625" style="332"/>
    <col min="11009" max="11009" width="7.25" style="332" customWidth="1"/>
    <col min="11010" max="11010" width="1.625" style="332" customWidth="1"/>
    <col min="11011" max="11011" width="9.5" style="332" bestFit="1" customWidth="1"/>
    <col min="11012" max="11012" width="40.875" style="332" bestFit="1" customWidth="1"/>
    <col min="11013" max="11013" width="7.5" style="332" customWidth="1"/>
    <col min="11014" max="11014" width="0" style="332" hidden="1" customWidth="1"/>
    <col min="11015" max="11015" width="7.5" style="332" customWidth="1"/>
    <col min="11016" max="11016" width="10.875" style="332" customWidth="1"/>
    <col min="11017" max="11018" width="8" style="332" bestFit="1" customWidth="1"/>
    <col min="11019" max="11019" width="11" style="332" bestFit="1" customWidth="1"/>
    <col min="11020" max="11020" width="9.625" style="332" bestFit="1" customWidth="1"/>
    <col min="11021" max="11021" width="9" style="332" bestFit="1" customWidth="1"/>
    <col min="11022" max="11022" width="9.625" style="332" bestFit="1" customWidth="1"/>
    <col min="11023" max="11023" width="11.625" style="332" bestFit="1" customWidth="1"/>
    <col min="11024" max="11024" width="1.625" style="332" customWidth="1"/>
    <col min="11025" max="11025" width="10.125" style="332" bestFit="1" customWidth="1"/>
    <col min="11026" max="11264" width="9.625" style="332"/>
    <col min="11265" max="11265" width="7.25" style="332" customWidth="1"/>
    <col min="11266" max="11266" width="1.625" style="332" customWidth="1"/>
    <col min="11267" max="11267" width="9.5" style="332" bestFit="1" customWidth="1"/>
    <col min="11268" max="11268" width="40.875" style="332" bestFit="1" customWidth="1"/>
    <col min="11269" max="11269" width="7.5" style="332" customWidth="1"/>
    <col min="11270" max="11270" width="0" style="332" hidden="1" customWidth="1"/>
    <col min="11271" max="11271" width="7.5" style="332" customWidth="1"/>
    <col min="11272" max="11272" width="10.875" style="332" customWidth="1"/>
    <col min="11273" max="11274" width="8" style="332" bestFit="1" customWidth="1"/>
    <col min="11275" max="11275" width="11" style="332" bestFit="1" customWidth="1"/>
    <col min="11276" max="11276" width="9.625" style="332" bestFit="1" customWidth="1"/>
    <col min="11277" max="11277" width="9" style="332" bestFit="1" customWidth="1"/>
    <col min="11278" max="11278" width="9.625" style="332" bestFit="1" customWidth="1"/>
    <col min="11279" max="11279" width="11.625" style="332" bestFit="1" customWidth="1"/>
    <col min="11280" max="11280" width="1.625" style="332" customWidth="1"/>
    <col min="11281" max="11281" width="10.125" style="332" bestFit="1" customWidth="1"/>
    <col min="11282" max="11520" width="9.625" style="332"/>
    <col min="11521" max="11521" width="7.25" style="332" customWidth="1"/>
    <col min="11522" max="11522" width="1.625" style="332" customWidth="1"/>
    <col min="11523" max="11523" width="9.5" style="332" bestFit="1" customWidth="1"/>
    <col min="11524" max="11524" width="40.875" style="332" bestFit="1" customWidth="1"/>
    <col min="11525" max="11525" width="7.5" style="332" customWidth="1"/>
    <col min="11526" max="11526" width="0" style="332" hidden="1" customWidth="1"/>
    <col min="11527" max="11527" width="7.5" style="332" customWidth="1"/>
    <col min="11528" max="11528" width="10.875" style="332" customWidth="1"/>
    <col min="11529" max="11530" width="8" style="332" bestFit="1" customWidth="1"/>
    <col min="11531" max="11531" width="11" style="332" bestFit="1" customWidth="1"/>
    <col min="11532" max="11532" width="9.625" style="332" bestFit="1" customWidth="1"/>
    <col min="11533" max="11533" width="9" style="332" bestFit="1" customWidth="1"/>
    <col min="11534" max="11534" width="9.625" style="332" bestFit="1" customWidth="1"/>
    <col min="11535" max="11535" width="11.625" style="332" bestFit="1" customWidth="1"/>
    <col min="11536" max="11536" width="1.625" style="332" customWidth="1"/>
    <col min="11537" max="11537" width="10.125" style="332" bestFit="1" customWidth="1"/>
    <col min="11538" max="11776" width="9.625" style="332"/>
    <col min="11777" max="11777" width="7.25" style="332" customWidth="1"/>
    <col min="11778" max="11778" width="1.625" style="332" customWidth="1"/>
    <col min="11779" max="11779" width="9.5" style="332" bestFit="1" customWidth="1"/>
    <col min="11780" max="11780" width="40.875" style="332" bestFit="1" customWidth="1"/>
    <col min="11781" max="11781" width="7.5" style="332" customWidth="1"/>
    <col min="11782" max="11782" width="0" style="332" hidden="1" customWidth="1"/>
    <col min="11783" max="11783" width="7.5" style="332" customWidth="1"/>
    <col min="11784" max="11784" width="10.875" style="332" customWidth="1"/>
    <col min="11785" max="11786" width="8" style="332" bestFit="1" customWidth="1"/>
    <col min="11787" max="11787" width="11" style="332" bestFit="1" customWidth="1"/>
    <col min="11788" max="11788" width="9.625" style="332" bestFit="1" customWidth="1"/>
    <col min="11789" max="11789" width="9" style="332" bestFit="1" customWidth="1"/>
    <col min="11790" max="11790" width="9.625" style="332" bestFit="1" customWidth="1"/>
    <col min="11791" max="11791" width="11.625" style="332" bestFit="1" customWidth="1"/>
    <col min="11792" max="11792" width="1.625" style="332" customWidth="1"/>
    <col min="11793" max="11793" width="10.125" style="332" bestFit="1" customWidth="1"/>
    <col min="11794" max="12032" width="9.625" style="332"/>
    <col min="12033" max="12033" width="7.25" style="332" customWidth="1"/>
    <col min="12034" max="12034" width="1.625" style="332" customWidth="1"/>
    <col min="12035" max="12035" width="9.5" style="332" bestFit="1" customWidth="1"/>
    <col min="12036" max="12036" width="40.875" style="332" bestFit="1" customWidth="1"/>
    <col min="12037" max="12037" width="7.5" style="332" customWidth="1"/>
    <col min="12038" max="12038" width="0" style="332" hidden="1" customWidth="1"/>
    <col min="12039" max="12039" width="7.5" style="332" customWidth="1"/>
    <col min="12040" max="12040" width="10.875" style="332" customWidth="1"/>
    <col min="12041" max="12042" width="8" style="332" bestFit="1" customWidth="1"/>
    <col min="12043" max="12043" width="11" style="332" bestFit="1" customWidth="1"/>
    <col min="12044" max="12044" width="9.625" style="332" bestFit="1" customWidth="1"/>
    <col min="12045" max="12045" width="9" style="332" bestFit="1" customWidth="1"/>
    <col min="12046" max="12046" width="9.625" style="332" bestFit="1" customWidth="1"/>
    <col min="12047" max="12047" width="11.625" style="332" bestFit="1" customWidth="1"/>
    <col min="12048" max="12048" width="1.625" style="332" customWidth="1"/>
    <col min="12049" max="12049" width="10.125" style="332" bestFit="1" customWidth="1"/>
    <col min="12050" max="12288" width="9.625" style="332"/>
    <col min="12289" max="12289" width="7.25" style="332" customWidth="1"/>
    <col min="12290" max="12290" width="1.625" style="332" customWidth="1"/>
    <col min="12291" max="12291" width="9.5" style="332" bestFit="1" customWidth="1"/>
    <col min="12292" max="12292" width="40.875" style="332" bestFit="1" customWidth="1"/>
    <col min="12293" max="12293" width="7.5" style="332" customWidth="1"/>
    <col min="12294" max="12294" width="0" style="332" hidden="1" customWidth="1"/>
    <col min="12295" max="12295" width="7.5" style="332" customWidth="1"/>
    <col min="12296" max="12296" width="10.875" style="332" customWidth="1"/>
    <col min="12297" max="12298" width="8" style="332" bestFit="1" customWidth="1"/>
    <col min="12299" max="12299" width="11" style="332" bestFit="1" customWidth="1"/>
    <col min="12300" max="12300" width="9.625" style="332" bestFit="1" customWidth="1"/>
    <col min="12301" max="12301" width="9" style="332" bestFit="1" customWidth="1"/>
    <col min="12302" max="12302" width="9.625" style="332" bestFit="1" customWidth="1"/>
    <col min="12303" max="12303" width="11.625" style="332" bestFit="1" customWidth="1"/>
    <col min="12304" max="12304" width="1.625" style="332" customWidth="1"/>
    <col min="12305" max="12305" width="10.125" style="332" bestFit="1" customWidth="1"/>
    <col min="12306" max="12544" width="9.625" style="332"/>
    <col min="12545" max="12545" width="7.25" style="332" customWidth="1"/>
    <col min="12546" max="12546" width="1.625" style="332" customWidth="1"/>
    <col min="12547" max="12547" width="9.5" style="332" bestFit="1" customWidth="1"/>
    <col min="12548" max="12548" width="40.875" style="332" bestFit="1" customWidth="1"/>
    <col min="12549" max="12549" width="7.5" style="332" customWidth="1"/>
    <col min="12550" max="12550" width="0" style="332" hidden="1" customWidth="1"/>
    <col min="12551" max="12551" width="7.5" style="332" customWidth="1"/>
    <col min="12552" max="12552" width="10.875" style="332" customWidth="1"/>
    <col min="12553" max="12554" width="8" style="332" bestFit="1" customWidth="1"/>
    <col min="12555" max="12555" width="11" style="332" bestFit="1" customWidth="1"/>
    <col min="12556" max="12556" width="9.625" style="332" bestFit="1" customWidth="1"/>
    <col min="12557" max="12557" width="9" style="332" bestFit="1" customWidth="1"/>
    <col min="12558" max="12558" width="9.625" style="332" bestFit="1" customWidth="1"/>
    <col min="12559" max="12559" width="11.625" style="332" bestFit="1" customWidth="1"/>
    <col min="12560" max="12560" width="1.625" style="332" customWidth="1"/>
    <col min="12561" max="12561" width="10.125" style="332" bestFit="1" customWidth="1"/>
    <col min="12562" max="12800" width="9.625" style="332"/>
    <col min="12801" max="12801" width="7.25" style="332" customWidth="1"/>
    <col min="12802" max="12802" width="1.625" style="332" customWidth="1"/>
    <col min="12803" max="12803" width="9.5" style="332" bestFit="1" customWidth="1"/>
    <col min="12804" max="12804" width="40.875" style="332" bestFit="1" customWidth="1"/>
    <col min="12805" max="12805" width="7.5" style="332" customWidth="1"/>
    <col min="12806" max="12806" width="0" style="332" hidden="1" customWidth="1"/>
    <col min="12807" max="12807" width="7.5" style="332" customWidth="1"/>
    <col min="12808" max="12808" width="10.875" style="332" customWidth="1"/>
    <col min="12809" max="12810" width="8" style="332" bestFit="1" customWidth="1"/>
    <col min="12811" max="12811" width="11" style="332" bestFit="1" customWidth="1"/>
    <col min="12812" max="12812" width="9.625" style="332" bestFit="1" customWidth="1"/>
    <col min="12813" max="12813" width="9" style="332" bestFit="1" customWidth="1"/>
    <col min="12814" max="12814" width="9.625" style="332" bestFit="1" customWidth="1"/>
    <col min="12815" max="12815" width="11.625" style="332" bestFit="1" customWidth="1"/>
    <col min="12816" max="12816" width="1.625" style="332" customWidth="1"/>
    <col min="12817" max="12817" width="10.125" style="332" bestFit="1" customWidth="1"/>
    <col min="12818" max="13056" width="9.625" style="332"/>
    <col min="13057" max="13057" width="7.25" style="332" customWidth="1"/>
    <col min="13058" max="13058" width="1.625" style="332" customWidth="1"/>
    <col min="13059" max="13059" width="9.5" style="332" bestFit="1" customWidth="1"/>
    <col min="13060" max="13060" width="40.875" style="332" bestFit="1" customWidth="1"/>
    <col min="13061" max="13061" width="7.5" style="332" customWidth="1"/>
    <col min="13062" max="13062" width="0" style="332" hidden="1" customWidth="1"/>
    <col min="13063" max="13063" width="7.5" style="332" customWidth="1"/>
    <col min="13064" max="13064" width="10.875" style="332" customWidth="1"/>
    <col min="13065" max="13066" width="8" style="332" bestFit="1" customWidth="1"/>
    <col min="13067" max="13067" width="11" style="332" bestFit="1" customWidth="1"/>
    <col min="13068" max="13068" width="9.625" style="332" bestFit="1" customWidth="1"/>
    <col min="13069" max="13069" width="9" style="332" bestFit="1" customWidth="1"/>
    <col min="13070" max="13070" width="9.625" style="332" bestFit="1" customWidth="1"/>
    <col min="13071" max="13071" width="11.625" style="332" bestFit="1" customWidth="1"/>
    <col min="13072" max="13072" width="1.625" style="332" customWidth="1"/>
    <col min="13073" max="13073" width="10.125" style="332" bestFit="1" customWidth="1"/>
    <col min="13074" max="13312" width="9.625" style="332"/>
    <col min="13313" max="13313" width="7.25" style="332" customWidth="1"/>
    <col min="13314" max="13314" width="1.625" style="332" customWidth="1"/>
    <col min="13315" max="13315" width="9.5" style="332" bestFit="1" customWidth="1"/>
    <col min="13316" max="13316" width="40.875" style="332" bestFit="1" customWidth="1"/>
    <col min="13317" max="13317" width="7.5" style="332" customWidth="1"/>
    <col min="13318" max="13318" width="0" style="332" hidden="1" customWidth="1"/>
    <col min="13319" max="13319" width="7.5" style="332" customWidth="1"/>
    <col min="13320" max="13320" width="10.875" style="332" customWidth="1"/>
    <col min="13321" max="13322" width="8" style="332" bestFit="1" customWidth="1"/>
    <col min="13323" max="13323" width="11" style="332" bestFit="1" customWidth="1"/>
    <col min="13324" max="13324" width="9.625" style="332" bestFit="1" customWidth="1"/>
    <col min="13325" max="13325" width="9" style="332" bestFit="1" customWidth="1"/>
    <col min="13326" max="13326" width="9.625" style="332" bestFit="1" customWidth="1"/>
    <col min="13327" max="13327" width="11.625" style="332" bestFit="1" customWidth="1"/>
    <col min="13328" max="13328" width="1.625" style="332" customWidth="1"/>
    <col min="13329" max="13329" width="10.125" style="332" bestFit="1" customWidth="1"/>
    <col min="13330" max="13568" width="9.625" style="332"/>
    <col min="13569" max="13569" width="7.25" style="332" customWidth="1"/>
    <col min="13570" max="13570" width="1.625" style="332" customWidth="1"/>
    <col min="13571" max="13571" width="9.5" style="332" bestFit="1" customWidth="1"/>
    <col min="13572" max="13572" width="40.875" style="332" bestFit="1" customWidth="1"/>
    <col min="13573" max="13573" width="7.5" style="332" customWidth="1"/>
    <col min="13574" max="13574" width="0" style="332" hidden="1" customWidth="1"/>
    <col min="13575" max="13575" width="7.5" style="332" customWidth="1"/>
    <col min="13576" max="13576" width="10.875" style="332" customWidth="1"/>
    <col min="13577" max="13578" width="8" style="332" bestFit="1" customWidth="1"/>
    <col min="13579" max="13579" width="11" style="332" bestFit="1" customWidth="1"/>
    <col min="13580" max="13580" width="9.625" style="332" bestFit="1" customWidth="1"/>
    <col min="13581" max="13581" width="9" style="332" bestFit="1" customWidth="1"/>
    <col min="13582" max="13582" width="9.625" style="332" bestFit="1" customWidth="1"/>
    <col min="13583" max="13583" width="11.625" style="332" bestFit="1" customWidth="1"/>
    <col min="13584" max="13584" width="1.625" style="332" customWidth="1"/>
    <col min="13585" max="13585" width="10.125" style="332" bestFit="1" customWidth="1"/>
    <col min="13586" max="13824" width="9.625" style="332"/>
    <col min="13825" max="13825" width="7.25" style="332" customWidth="1"/>
    <col min="13826" max="13826" width="1.625" style="332" customWidth="1"/>
    <col min="13827" max="13827" width="9.5" style="332" bestFit="1" customWidth="1"/>
    <col min="13828" max="13828" width="40.875" style="332" bestFit="1" customWidth="1"/>
    <col min="13829" max="13829" width="7.5" style="332" customWidth="1"/>
    <col min="13830" max="13830" width="0" style="332" hidden="1" customWidth="1"/>
    <col min="13831" max="13831" width="7.5" style="332" customWidth="1"/>
    <col min="13832" max="13832" width="10.875" style="332" customWidth="1"/>
    <col min="13833" max="13834" width="8" style="332" bestFit="1" customWidth="1"/>
    <col min="13835" max="13835" width="11" style="332" bestFit="1" customWidth="1"/>
    <col min="13836" max="13836" width="9.625" style="332" bestFit="1" customWidth="1"/>
    <col min="13837" max="13837" width="9" style="332" bestFit="1" customWidth="1"/>
    <col min="13838" max="13838" width="9.625" style="332" bestFit="1" customWidth="1"/>
    <col min="13839" max="13839" width="11.625" style="332" bestFit="1" customWidth="1"/>
    <col min="13840" max="13840" width="1.625" style="332" customWidth="1"/>
    <col min="13841" max="13841" width="10.125" style="332" bestFit="1" customWidth="1"/>
    <col min="13842" max="14080" width="9.625" style="332"/>
    <col min="14081" max="14081" width="7.25" style="332" customWidth="1"/>
    <col min="14082" max="14082" width="1.625" style="332" customWidth="1"/>
    <col min="14083" max="14083" width="9.5" style="332" bestFit="1" customWidth="1"/>
    <col min="14084" max="14084" width="40.875" style="332" bestFit="1" customWidth="1"/>
    <col min="14085" max="14085" width="7.5" style="332" customWidth="1"/>
    <col min="14086" max="14086" width="0" style="332" hidden="1" customWidth="1"/>
    <col min="14087" max="14087" width="7.5" style="332" customWidth="1"/>
    <col min="14088" max="14088" width="10.875" style="332" customWidth="1"/>
    <col min="14089" max="14090" width="8" style="332" bestFit="1" customWidth="1"/>
    <col min="14091" max="14091" width="11" style="332" bestFit="1" customWidth="1"/>
    <col min="14092" max="14092" width="9.625" style="332" bestFit="1" customWidth="1"/>
    <col min="14093" max="14093" width="9" style="332" bestFit="1" customWidth="1"/>
    <col min="14094" max="14094" width="9.625" style="332" bestFit="1" customWidth="1"/>
    <col min="14095" max="14095" width="11.625" style="332" bestFit="1" customWidth="1"/>
    <col min="14096" max="14096" width="1.625" style="332" customWidth="1"/>
    <col min="14097" max="14097" width="10.125" style="332" bestFit="1" customWidth="1"/>
    <col min="14098" max="14336" width="9.625" style="332"/>
    <col min="14337" max="14337" width="7.25" style="332" customWidth="1"/>
    <col min="14338" max="14338" width="1.625" style="332" customWidth="1"/>
    <col min="14339" max="14339" width="9.5" style="332" bestFit="1" customWidth="1"/>
    <col min="14340" max="14340" width="40.875" style="332" bestFit="1" customWidth="1"/>
    <col min="14341" max="14341" width="7.5" style="332" customWidth="1"/>
    <col min="14342" max="14342" width="0" style="332" hidden="1" customWidth="1"/>
    <col min="14343" max="14343" width="7.5" style="332" customWidth="1"/>
    <col min="14344" max="14344" width="10.875" style="332" customWidth="1"/>
    <col min="14345" max="14346" width="8" style="332" bestFit="1" customWidth="1"/>
    <col min="14347" max="14347" width="11" style="332" bestFit="1" customWidth="1"/>
    <col min="14348" max="14348" width="9.625" style="332" bestFit="1" customWidth="1"/>
    <col min="14349" max="14349" width="9" style="332" bestFit="1" customWidth="1"/>
    <col min="14350" max="14350" width="9.625" style="332" bestFit="1" customWidth="1"/>
    <col min="14351" max="14351" width="11.625" style="332" bestFit="1" customWidth="1"/>
    <col min="14352" max="14352" width="1.625" style="332" customWidth="1"/>
    <col min="14353" max="14353" width="10.125" style="332" bestFit="1" customWidth="1"/>
    <col min="14354" max="14592" width="9.625" style="332"/>
    <col min="14593" max="14593" width="7.25" style="332" customWidth="1"/>
    <col min="14594" max="14594" width="1.625" style="332" customWidth="1"/>
    <col min="14595" max="14595" width="9.5" style="332" bestFit="1" customWidth="1"/>
    <col min="14596" max="14596" width="40.875" style="332" bestFit="1" customWidth="1"/>
    <col min="14597" max="14597" width="7.5" style="332" customWidth="1"/>
    <col min="14598" max="14598" width="0" style="332" hidden="1" customWidth="1"/>
    <col min="14599" max="14599" width="7.5" style="332" customWidth="1"/>
    <col min="14600" max="14600" width="10.875" style="332" customWidth="1"/>
    <col min="14601" max="14602" width="8" style="332" bestFit="1" customWidth="1"/>
    <col min="14603" max="14603" width="11" style="332" bestFit="1" customWidth="1"/>
    <col min="14604" max="14604" width="9.625" style="332" bestFit="1" customWidth="1"/>
    <col min="14605" max="14605" width="9" style="332" bestFit="1" customWidth="1"/>
    <col min="14606" max="14606" width="9.625" style="332" bestFit="1" customWidth="1"/>
    <col min="14607" max="14607" width="11.625" style="332" bestFit="1" customWidth="1"/>
    <col min="14608" max="14608" width="1.625" style="332" customWidth="1"/>
    <col min="14609" max="14609" width="10.125" style="332" bestFit="1" customWidth="1"/>
    <col min="14610" max="14848" width="9.625" style="332"/>
    <col min="14849" max="14849" width="7.25" style="332" customWidth="1"/>
    <col min="14850" max="14850" width="1.625" style="332" customWidth="1"/>
    <col min="14851" max="14851" width="9.5" style="332" bestFit="1" customWidth="1"/>
    <col min="14852" max="14852" width="40.875" style="332" bestFit="1" customWidth="1"/>
    <col min="14853" max="14853" width="7.5" style="332" customWidth="1"/>
    <col min="14854" max="14854" width="0" style="332" hidden="1" customWidth="1"/>
    <col min="14855" max="14855" width="7.5" style="332" customWidth="1"/>
    <col min="14856" max="14856" width="10.875" style="332" customWidth="1"/>
    <col min="14857" max="14858" width="8" style="332" bestFit="1" customWidth="1"/>
    <col min="14859" max="14859" width="11" style="332" bestFit="1" customWidth="1"/>
    <col min="14860" max="14860" width="9.625" style="332" bestFit="1" customWidth="1"/>
    <col min="14861" max="14861" width="9" style="332" bestFit="1" customWidth="1"/>
    <col min="14862" max="14862" width="9.625" style="332" bestFit="1" customWidth="1"/>
    <col min="14863" max="14863" width="11.625" style="332" bestFit="1" customWidth="1"/>
    <col min="14864" max="14864" width="1.625" style="332" customWidth="1"/>
    <col min="14865" max="14865" width="10.125" style="332" bestFit="1" customWidth="1"/>
    <col min="14866" max="15104" width="9.625" style="332"/>
    <col min="15105" max="15105" width="7.25" style="332" customWidth="1"/>
    <col min="15106" max="15106" width="1.625" style="332" customWidth="1"/>
    <col min="15107" max="15107" width="9.5" style="332" bestFit="1" customWidth="1"/>
    <col min="15108" max="15108" width="40.875" style="332" bestFit="1" customWidth="1"/>
    <col min="15109" max="15109" width="7.5" style="332" customWidth="1"/>
    <col min="15110" max="15110" width="0" style="332" hidden="1" customWidth="1"/>
    <col min="15111" max="15111" width="7.5" style="332" customWidth="1"/>
    <col min="15112" max="15112" width="10.875" style="332" customWidth="1"/>
    <col min="15113" max="15114" width="8" style="332" bestFit="1" customWidth="1"/>
    <col min="15115" max="15115" width="11" style="332" bestFit="1" customWidth="1"/>
    <col min="15116" max="15116" width="9.625" style="332" bestFit="1" customWidth="1"/>
    <col min="15117" max="15117" width="9" style="332" bestFit="1" customWidth="1"/>
    <col min="15118" max="15118" width="9.625" style="332" bestFit="1" customWidth="1"/>
    <col min="15119" max="15119" width="11.625" style="332" bestFit="1" customWidth="1"/>
    <col min="15120" max="15120" width="1.625" style="332" customWidth="1"/>
    <col min="15121" max="15121" width="10.125" style="332" bestFit="1" customWidth="1"/>
    <col min="15122" max="15360" width="9.625" style="332"/>
    <col min="15361" max="15361" width="7.25" style="332" customWidth="1"/>
    <col min="15362" max="15362" width="1.625" style="332" customWidth="1"/>
    <col min="15363" max="15363" width="9.5" style="332" bestFit="1" customWidth="1"/>
    <col min="15364" max="15364" width="40.875" style="332" bestFit="1" customWidth="1"/>
    <col min="15365" max="15365" width="7.5" style="332" customWidth="1"/>
    <col min="15366" max="15366" width="0" style="332" hidden="1" customWidth="1"/>
    <col min="15367" max="15367" width="7.5" style="332" customWidth="1"/>
    <col min="15368" max="15368" width="10.875" style="332" customWidth="1"/>
    <col min="15369" max="15370" width="8" style="332" bestFit="1" customWidth="1"/>
    <col min="15371" max="15371" width="11" style="332" bestFit="1" customWidth="1"/>
    <col min="15372" max="15372" width="9.625" style="332" bestFit="1" customWidth="1"/>
    <col min="15373" max="15373" width="9" style="332" bestFit="1" customWidth="1"/>
    <col min="15374" max="15374" width="9.625" style="332" bestFit="1" customWidth="1"/>
    <col min="15375" max="15375" width="11.625" style="332" bestFit="1" customWidth="1"/>
    <col min="15376" max="15376" width="1.625" style="332" customWidth="1"/>
    <col min="15377" max="15377" width="10.125" style="332" bestFit="1" customWidth="1"/>
    <col min="15378" max="15616" width="9.625" style="332"/>
    <col min="15617" max="15617" width="7.25" style="332" customWidth="1"/>
    <col min="15618" max="15618" width="1.625" style="332" customWidth="1"/>
    <col min="15619" max="15619" width="9.5" style="332" bestFit="1" customWidth="1"/>
    <col min="15620" max="15620" width="40.875" style="332" bestFit="1" customWidth="1"/>
    <col min="15621" max="15621" width="7.5" style="332" customWidth="1"/>
    <col min="15622" max="15622" width="0" style="332" hidden="1" customWidth="1"/>
    <col min="15623" max="15623" width="7.5" style="332" customWidth="1"/>
    <col min="15624" max="15624" width="10.875" style="332" customWidth="1"/>
    <col min="15625" max="15626" width="8" style="332" bestFit="1" customWidth="1"/>
    <col min="15627" max="15627" width="11" style="332" bestFit="1" customWidth="1"/>
    <col min="15628" max="15628" width="9.625" style="332" bestFit="1" customWidth="1"/>
    <col min="15629" max="15629" width="9" style="332" bestFit="1" customWidth="1"/>
    <col min="15630" max="15630" width="9.625" style="332" bestFit="1" customWidth="1"/>
    <col min="15631" max="15631" width="11.625" style="332" bestFit="1" customWidth="1"/>
    <col min="15632" max="15632" width="1.625" style="332" customWidth="1"/>
    <col min="15633" max="15633" width="10.125" style="332" bestFit="1" customWidth="1"/>
    <col min="15634" max="15872" width="9.625" style="332"/>
    <col min="15873" max="15873" width="7.25" style="332" customWidth="1"/>
    <col min="15874" max="15874" width="1.625" style="332" customWidth="1"/>
    <col min="15875" max="15875" width="9.5" style="332" bestFit="1" customWidth="1"/>
    <col min="15876" max="15876" width="40.875" style="332" bestFit="1" customWidth="1"/>
    <col min="15877" max="15877" width="7.5" style="332" customWidth="1"/>
    <col min="15878" max="15878" width="0" style="332" hidden="1" customWidth="1"/>
    <col min="15879" max="15879" width="7.5" style="332" customWidth="1"/>
    <col min="15880" max="15880" width="10.875" style="332" customWidth="1"/>
    <col min="15881" max="15882" width="8" style="332" bestFit="1" customWidth="1"/>
    <col min="15883" max="15883" width="11" style="332" bestFit="1" customWidth="1"/>
    <col min="15884" max="15884" width="9.625" style="332" bestFit="1" customWidth="1"/>
    <col min="15885" max="15885" width="9" style="332" bestFit="1" customWidth="1"/>
    <col min="15886" max="15886" width="9.625" style="332" bestFit="1" customWidth="1"/>
    <col min="15887" max="15887" width="11.625" style="332" bestFit="1" customWidth="1"/>
    <col min="15888" max="15888" width="1.625" style="332" customWidth="1"/>
    <col min="15889" max="15889" width="10.125" style="332" bestFit="1" customWidth="1"/>
    <col min="15890" max="16128" width="9.625" style="332"/>
    <col min="16129" max="16129" width="7.25" style="332" customWidth="1"/>
    <col min="16130" max="16130" width="1.625" style="332" customWidth="1"/>
    <col min="16131" max="16131" width="9.5" style="332" bestFit="1" customWidth="1"/>
    <col min="16132" max="16132" width="40.875" style="332" bestFit="1" customWidth="1"/>
    <col min="16133" max="16133" width="7.5" style="332" customWidth="1"/>
    <col min="16134" max="16134" width="0" style="332" hidden="1" customWidth="1"/>
    <col min="16135" max="16135" width="7.5" style="332" customWidth="1"/>
    <col min="16136" max="16136" width="10.875" style="332" customWidth="1"/>
    <col min="16137" max="16138" width="8" style="332" bestFit="1" customWidth="1"/>
    <col min="16139" max="16139" width="11" style="332" bestFit="1" customWidth="1"/>
    <col min="16140" max="16140" width="9.625" style="332" bestFit="1" customWidth="1"/>
    <col min="16141" max="16141" width="9" style="332" bestFit="1" customWidth="1"/>
    <col min="16142" max="16142" width="9.625" style="332" bestFit="1" customWidth="1"/>
    <col min="16143" max="16143" width="11.625" style="332" bestFit="1" customWidth="1"/>
    <col min="16144" max="16144" width="1.625" style="332" customWidth="1"/>
    <col min="16145" max="16145" width="10.125" style="332" bestFit="1" customWidth="1"/>
    <col min="16146" max="16384" width="9.625" style="332"/>
  </cols>
  <sheetData>
    <row r="1" spans="1:17" ht="26.25" x14ac:dyDescent="0.4">
      <c r="D1" s="333" t="s">
        <v>71</v>
      </c>
    </row>
    <row r="2" spans="1:17" ht="18.75" x14ac:dyDescent="0.3">
      <c r="D2" s="338" t="s">
        <v>190</v>
      </c>
      <c r="F2" s="339"/>
      <c r="O2" s="420"/>
      <c r="P2" s="420"/>
      <c r="Q2" s="420"/>
    </row>
    <row r="3" spans="1:17" ht="15.75" x14ac:dyDescent="0.25">
      <c r="D3" s="340" t="str">
        <f>'Precios Distribuidor'!D3</f>
        <v>Vigentes a partir del 01 de Agosto de 2013</v>
      </c>
      <c r="F3" s="339"/>
      <c r="O3" s="420"/>
      <c r="P3" s="420"/>
      <c r="Q3" s="420"/>
    </row>
    <row r="4" spans="1:17" ht="14.25" customHeight="1" x14ac:dyDescent="0.25">
      <c r="A4" s="341"/>
      <c r="B4" s="341"/>
      <c r="C4" s="341"/>
      <c r="D4" s="341"/>
      <c r="E4" s="341"/>
      <c r="F4" s="342"/>
      <c r="G4" s="341"/>
      <c r="H4" s="343"/>
      <c r="I4" s="341"/>
      <c r="J4" s="341"/>
      <c r="K4" s="341"/>
      <c r="L4" s="341"/>
      <c r="M4" s="421"/>
      <c r="N4" s="341"/>
      <c r="O4" s="615"/>
      <c r="P4" s="615"/>
      <c r="Q4" s="615"/>
    </row>
    <row r="5" spans="1:17" ht="0.95" customHeight="1" x14ac:dyDescent="0.25">
      <c r="A5" s="341"/>
      <c r="B5" s="341"/>
      <c r="C5" s="344"/>
      <c r="D5" s="344"/>
      <c r="E5" s="344"/>
      <c r="F5" s="342"/>
      <c r="G5" s="344"/>
      <c r="H5" s="345"/>
      <c r="I5" s="344"/>
      <c r="J5" s="344"/>
      <c r="K5" s="344"/>
      <c r="L5" s="344"/>
      <c r="M5" s="422"/>
      <c r="N5" s="344"/>
      <c r="O5" s="344"/>
      <c r="P5" s="344"/>
      <c r="Q5" s="344"/>
    </row>
    <row r="6" spans="1:17" ht="15" x14ac:dyDescent="0.25">
      <c r="D6" s="346"/>
      <c r="E6" s="346"/>
      <c r="F6" s="347"/>
      <c r="G6" s="346"/>
      <c r="H6" s="348"/>
      <c r="I6" s="332"/>
      <c r="J6" s="332"/>
      <c r="K6" s="332"/>
      <c r="L6" s="332"/>
      <c r="M6" s="423"/>
      <c r="N6" s="332"/>
      <c r="O6" s="349"/>
    </row>
    <row r="7" spans="1:17" ht="47.25" x14ac:dyDescent="0.25">
      <c r="A7" s="350" t="s">
        <v>74</v>
      </c>
      <c r="B7" s="351"/>
      <c r="C7" s="352" t="s">
        <v>75</v>
      </c>
      <c r="D7" s="352" t="s">
        <v>76</v>
      </c>
      <c r="E7" s="352" t="s">
        <v>77</v>
      </c>
      <c r="F7" s="353"/>
      <c r="G7" s="352" t="s">
        <v>78</v>
      </c>
      <c r="H7" s="354" t="s">
        <v>79</v>
      </c>
      <c r="I7" s="355" t="s">
        <v>191</v>
      </c>
      <c r="J7" s="355" t="s">
        <v>83</v>
      </c>
      <c r="K7" s="356" t="s">
        <v>82</v>
      </c>
      <c r="L7" s="352" t="s">
        <v>192</v>
      </c>
      <c r="M7" s="424" t="s">
        <v>193</v>
      </c>
      <c r="N7" s="352" t="s">
        <v>84</v>
      </c>
      <c r="O7" s="425" t="s">
        <v>194</v>
      </c>
      <c r="Q7" s="426" t="s">
        <v>195</v>
      </c>
    </row>
    <row r="8" spans="1:17" s="427" customFormat="1" ht="6" customHeight="1" x14ac:dyDescent="0.2">
      <c r="A8" s="332"/>
      <c r="B8" s="332"/>
      <c r="C8" s="332"/>
      <c r="D8" s="332"/>
      <c r="E8" s="359"/>
      <c r="F8" s="360"/>
      <c r="G8" s="359"/>
      <c r="H8" s="361"/>
      <c r="I8" s="362"/>
      <c r="J8" s="362"/>
      <c r="K8" s="362"/>
      <c r="L8" s="359"/>
      <c r="M8" s="423"/>
      <c r="N8" s="332"/>
      <c r="O8" s="337"/>
      <c r="Q8" s="428"/>
    </row>
    <row r="9" spans="1:17" s="427" customFormat="1" ht="12.75" x14ac:dyDescent="0.2">
      <c r="A9" s="363">
        <v>2013</v>
      </c>
      <c r="B9" s="364"/>
      <c r="C9" s="365" t="s">
        <v>86</v>
      </c>
      <c r="D9" s="366" t="s">
        <v>87</v>
      </c>
      <c r="E9" s="367" t="s">
        <v>88</v>
      </c>
      <c r="F9" s="367" t="str">
        <f>+D9&amp;E9</f>
        <v>Matiz 5 ptas.A</v>
      </c>
      <c r="G9" s="367" t="s">
        <v>89</v>
      </c>
      <c r="H9" s="368">
        <v>87089</v>
      </c>
      <c r="I9" s="369">
        <v>410</v>
      </c>
      <c r="J9" s="369">
        <v>3150</v>
      </c>
      <c r="K9" s="369">
        <v>299</v>
      </c>
      <c r="L9" s="370">
        <v>90948</v>
      </c>
      <c r="M9" s="370">
        <v>0</v>
      </c>
      <c r="N9" s="370">
        <v>14552</v>
      </c>
      <c r="O9" s="371">
        <v>105500</v>
      </c>
      <c r="Q9" s="371">
        <v>88000</v>
      </c>
    </row>
    <row r="10" spans="1:17" s="427" customFormat="1" ht="12.75" x14ac:dyDescent="0.2">
      <c r="A10" s="372">
        <v>2013</v>
      </c>
      <c r="B10" s="373"/>
      <c r="C10" s="374" t="s">
        <v>90</v>
      </c>
      <c r="D10" s="375" t="s">
        <v>87</v>
      </c>
      <c r="E10" s="376" t="s">
        <v>91</v>
      </c>
      <c r="F10" s="367" t="str">
        <f>+D10&amp;E10</f>
        <v>Matiz 5 ptas.B</v>
      </c>
      <c r="G10" s="376" t="s">
        <v>89</v>
      </c>
      <c r="H10" s="377">
        <v>99158</v>
      </c>
      <c r="I10" s="378">
        <v>410</v>
      </c>
      <c r="J10" s="378">
        <v>3150</v>
      </c>
      <c r="K10" s="378">
        <v>299</v>
      </c>
      <c r="L10" s="378">
        <v>103017</v>
      </c>
      <c r="M10" s="429">
        <v>0</v>
      </c>
      <c r="N10" s="429">
        <v>16483</v>
      </c>
      <c r="O10" s="380">
        <v>119500</v>
      </c>
      <c r="Q10" s="380">
        <v>104900</v>
      </c>
    </row>
    <row r="11" spans="1:17" s="427" customFormat="1" ht="6" customHeight="1" x14ac:dyDescent="0.2">
      <c r="A11" s="332"/>
      <c r="B11" s="332"/>
      <c r="C11" s="332"/>
      <c r="D11" s="332"/>
      <c r="E11" s="359"/>
      <c r="F11" s="360"/>
      <c r="G11" s="359"/>
      <c r="H11" s="361"/>
      <c r="I11" s="362"/>
      <c r="J11" s="362"/>
      <c r="K11" s="362"/>
      <c r="L11" s="359"/>
      <c r="M11" s="423"/>
      <c r="N11" s="423"/>
      <c r="O11" s="337"/>
      <c r="Q11" s="337"/>
    </row>
    <row r="12" spans="1:17" s="427" customFormat="1" ht="12.75" x14ac:dyDescent="0.2">
      <c r="A12" s="381">
        <v>2013</v>
      </c>
      <c r="B12" s="382"/>
      <c r="C12" s="383" t="s">
        <v>92</v>
      </c>
      <c r="D12" s="384" t="s">
        <v>93</v>
      </c>
      <c r="E12" s="385" t="s">
        <v>88</v>
      </c>
      <c r="F12" s="385" t="str">
        <f>+D12&amp;E12</f>
        <v>Spark 5 ptas.A</v>
      </c>
      <c r="G12" s="385" t="s">
        <v>89</v>
      </c>
      <c r="H12" s="386">
        <v>109503</v>
      </c>
      <c r="I12" s="387">
        <v>410</v>
      </c>
      <c r="J12" s="387">
        <v>3150</v>
      </c>
      <c r="K12" s="387">
        <v>299</v>
      </c>
      <c r="L12" s="388">
        <v>113362</v>
      </c>
      <c r="M12" s="430">
        <v>0</v>
      </c>
      <c r="N12" s="430">
        <v>18138</v>
      </c>
      <c r="O12" s="390">
        <v>131500</v>
      </c>
      <c r="Q12" s="390">
        <v>120000</v>
      </c>
    </row>
    <row r="13" spans="1:17" s="427" customFormat="1" ht="12.75" x14ac:dyDescent="0.2">
      <c r="A13" s="381">
        <v>2013</v>
      </c>
      <c r="B13" s="382"/>
      <c r="C13" s="383" t="s">
        <v>94</v>
      </c>
      <c r="D13" s="384" t="s">
        <v>93</v>
      </c>
      <c r="E13" s="385" t="s">
        <v>91</v>
      </c>
      <c r="F13" s="385" t="str">
        <f>+D13&amp;E13</f>
        <v>Spark 5 ptas.B</v>
      </c>
      <c r="G13" s="385" t="s">
        <v>95</v>
      </c>
      <c r="H13" s="386">
        <v>123296</v>
      </c>
      <c r="I13" s="387">
        <v>410</v>
      </c>
      <c r="J13" s="387">
        <v>3150</v>
      </c>
      <c r="K13" s="387">
        <v>299</v>
      </c>
      <c r="L13" s="388">
        <v>127155</v>
      </c>
      <c r="M13" s="430">
        <v>0</v>
      </c>
      <c r="N13" s="430">
        <v>20345</v>
      </c>
      <c r="O13" s="390">
        <v>147500</v>
      </c>
      <c r="Q13" s="390">
        <v>130900</v>
      </c>
    </row>
    <row r="14" spans="1:17" s="427" customFormat="1" ht="12.75" x14ac:dyDescent="0.2">
      <c r="A14" s="391">
        <v>2013</v>
      </c>
      <c r="B14" s="392"/>
      <c r="C14" s="393" t="s">
        <v>96</v>
      </c>
      <c r="D14" s="394" t="s">
        <v>93</v>
      </c>
      <c r="E14" s="395" t="s">
        <v>97</v>
      </c>
      <c r="F14" s="385" t="str">
        <f>+D14&amp;E14</f>
        <v>Spark 5 ptas.C</v>
      </c>
      <c r="G14" s="395" t="s">
        <v>98</v>
      </c>
      <c r="H14" s="396">
        <v>138813</v>
      </c>
      <c r="I14" s="397">
        <v>410</v>
      </c>
      <c r="J14" s="397">
        <v>3150</v>
      </c>
      <c r="K14" s="397">
        <v>299</v>
      </c>
      <c r="L14" s="397">
        <v>142672</v>
      </c>
      <c r="M14" s="431">
        <v>0</v>
      </c>
      <c r="N14" s="431">
        <v>22828</v>
      </c>
      <c r="O14" s="399">
        <v>165500</v>
      </c>
      <c r="Q14" s="399">
        <v>153500</v>
      </c>
    </row>
    <row r="15" spans="1:17" s="427" customFormat="1" ht="6" customHeight="1" x14ac:dyDescent="0.2">
      <c r="A15" s="332"/>
      <c r="B15" s="332"/>
      <c r="C15" s="332"/>
      <c r="D15" s="332"/>
      <c r="E15" s="359"/>
      <c r="F15" s="360"/>
      <c r="G15" s="359"/>
      <c r="H15" s="361"/>
      <c r="I15" s="362"/>
      <c r="J15" s="362"/>
      <c r="K15" s="362"/>
      <c r="L15" s="359"/>
      <c r="M15" s="423"/>
      <c r="N15" s="423"/>
      <c r="O15" s="337"/>
      <c r="Q15" s="337"/>
    </row>
    <row r="16" spans="1:17" s="334" customFormat="1" ht="12.75" customHeight="1" x14ac:dyDescent="0.2">
      <c r="A16" s="363">
        <v>2013</v>
      </c>
      <c r="B16" s="364"/>
      <c r="C16" s="365" t="s">
        <v>99</v>
      </c>
      <c r="D16" s="366" t="s">
        <v>100</v>
      </c>
      <c r="E16" s="367" t="s">
        <v>88</v>
      </c>
      <c r="F16" s="367" t="s">
        <v>196</v>
      </c>
      <c r="G16" s="367" t="s">
        <v>89</v>
      </c>
      <c r="H16" s="400">
        <v>113813</v>
      </c>
      <c r="I16" s="401">
        <v>410</v>
      </c>
      <c r="J16" s="401">
        <v>3150</v>
      </c>
      <c r="K16" s="401">
        <v>299</v>
      </c>
      <c r="L16" s="402">
        <v>117672</v>
      </c>
      <c r="M16" s="370">
        <v>0</v>
      </c>
      <c r="N16" s="370">
        <v>18828</v>
      </c>
      <c r="O16" s="403">
        <v>136500</v>
      </c>
      <c r="P16" s="364"/>
      <c r="Q16" s="403">
        <v>129500</v>
      </c>
    </row>
    <row r="17" spans="1:17" s="334" customFormat="1" ht="12.75" customHeight="1" x14ac:dyDescent="0.2">
      <c r="A17" s="363">
        <v>2013</v>
      </c>
      <c r="B17" s="364"/>
      <c r="C17" s="365" t="s">
        <v>99</v>
      </c>
      <c r="D17" s="366" t="s">
        <v>100</v>
      </c>
      <c r="E17" s="367" t="s">
        <v>101</v>
      </c>
      <c r="F17" s="367" t="s">
        <v>197</v>
      </c>
      <c r="G17" s="367" t="s">
        <v>89</v>
      </c>
      <c r="H17" s="400">
        <v>123296</v>
      </c>
      <c r="I17" s="401">
        <v>410</v>
      </c>
      <c r="J17" s="401">
        <v>3150</v>
      </c>
      <c r="K17" s="401">
        <v>299</v>
      </c>
      <c r="L17" s="402">
        <v>127155</v>
      </c>
      <c r="M17" s="370">
        <v>0</v>
      </c>
      <c r="N17" s="370">
        <v>20345</v>
      </c>
      <c r="O17" s="403">
        <v>147500</v>
      </c>
      <c r="P17" s="364"/>
      <c r="Q17" s="403">
        <v>140500</v>
      </c>
    </row>
    <row r="18" spans="1:17" s="334" customFormat="1" ht="12.75" customHeight="1" x14ac:dyDescent="0.2">
      <c r="A18" s="363">
        <v>2013</v>
      </c>
      <c r="B18" s="364"/>
      <c r="C18" s="365" t="s">
        <v>99</v>
      </c>
      <c r="D18" s="366" t="s">
        <v>100</v>
      </c>
      <c r="E18" s="367" t="s">
        <v>91</v>
      </c>
      <c r="F18" s="367" t="s">
        <v>198</v>
      </c>
      <c r="G18" s="367" t="s">
        <v>95</v>
      </c>
      <c r="H18" s="400">
        <v>137089</v>
      </c>
      <c r="I18" s="401">
        <v>410</v>
      </c>
      <c r="J18" s="401">
        <v>3150</v>
      </c>
      <c r="K18" s="401">
        <v>299</v>
      </c>
      <c r="L18" s="402">
        <v>140948</v>
      </c>
      <c r="M18" s="370">
        <v>0</v>
      </c>
      <c r="N18" s="370">
        <v>22552</v>
      </c>
      <c r="O18" s="403">
        <v>163500</v>
      </c>
      <c r="P18" s="364"/>
      <c r="Q18" s="403">
        <v>156500</v>
      </c>
    </row>
    <row r="19" spans="1:17" s="334" customFormat="1" ht="12.75" customHeight="1" x14ac:dyDescent="0.2">
      <c r="A19" s="363">
        <v>2013</v>
      </c>
      <c r="B19" s="364"/>
      <c r="C19" s="365" t="s">
        <v>99</v>
      </c>
      <c r="D19" s="366" t="s">
        <v>100</v>
      </c>
      <c r="E19" s="367" t="s">
        <v>102</v>
      </c>
      <c r="F19" s="367" t="s">
        <v>199</v>
      </c>
      <c r="G19" s="367" t="s">
        <v>89</v>
      </c>
      <c r="H19" s="400">
        <v>139675</v>
      </c>
      <c r="I19" s="401">
        <v>410</v>
      </c>
      <c r="J19" s="401">
        <v>3150</v>
      </c>
      <c r="K19" s="401">
        <v>299</v>
      </c>
      <c r="L19" s="402">
        <v>143534</v>
      </c>
      <c r="M19" s="370">
        <v>0</v>
      </c>
      <c r="N19" s="370">
        <v>22966</v>
      </c>
      <c r="O19" s="403">
        <v>166500</v>
      </c>
      <c r="P19" s="364"/>
      <c r="Q19" s="403">
        <v>159500</v>
      </c>
    </row>
    <row r="20" spans="1:17" s="334" customFormat="1" ht="12.75" customHeight="1" x14ac:dyDescent="0.2">
      <c r="A20" s="363">
        <v>2013</v>
      </c>
      <c r="B20" s="364"/>
      <c r="C20" s="365" t="s">
        <v>103</v>
      </c>
      <c r="D20" s="366" t="s">
        <v>100</v>
      </c>
      <c r="E20" s="367" t="s">
        <v>104</v>
      </c>
      <c r="F20" s="367" t="s">
        <v>200</v>
      </c>
      <c r="G20" s="367" t="s">
        <v>95</v>
      </c>
      <c r="H20" s="400">
        <v>139675</v>
      </c>
      <c r="I20" s="401">
        <v>410</v>
      </c>
      <c r="J20" s="401">
        <v>3150</v>
      </c>
      <c r="K20" s="401">
        <v>299</v>
      </c>
      <c r="L20" s="402">
        <v>143534</v>
      </c>
      <c r="M20" s="370">
        <v>0</v>
      </c>
      <c r="N20" s="370">
        <v>22966</v>
      </c>
      <c r="O20" s="403">
        <v>166500</v>
      </c>
      <c r="P20" s="364"/>
      <c r="Q20" s="403">
        <v>159500</v>
      </c>
    </row>
    <row r="21" spans="1:17" s="334" customFormat="1" ht="12.75" customHeight="1" x14ac:dyDescent="0.2">
      <c r="A21" s="363">
        <v>2013</v>
      </c>
      <c r="B21" s="364"/>
      <c r="C21" s="365" t="s">
        <v>103</v>
      </c>
      <c r="D21" s="366" t="s">
        <v>100</v>
      </c>
      <c r="E21" s="367" t="s">
        <v>97</v>
      </c>
      <c r="F21" s="367" t="s">
        <v>201</v>
      </c>
      <c r="G21" s="367" t="s">
        <v>95</v>
      </c>
      <c r="H21" s="400">
        <v>151744</v>
      </c>
      <c r="I21" s="401">
        <v>410</v>
      </c>
      <c r="J21" s="401">
        <v>3150</v>
      </c>
      <c r="K21" s="401">
        <v>299</v>
      </c>
      <c r="L21" s="402">
        <v>155603</v>
      </c>
      <c r="M21" s="370">
        <v>0</v>
      </c>
      <c r="N21" s="370">
        <v>24897</v>
      </c>
      <c r="O21" s="403">
        <v>180500</v>
      </c>
      <c r="P21" s="364"/>
      <c r="Q21" s="403">
        <v>173500</v>
      </c>
    </row>
    <row r="22" spans="1:17" s="334" customFormat="1" ht="12.75" customHeight="1" x14ac:dyDescent="0.2">
      <c r="A22" s="363">
        <v>2013</v>
      </c>
      <c r="B22" s="364"/>
      <c r="C22" s="365" t="s">
        <v>105</v>
      </c>
      <c r="D22" s="366" t="s">
        <v>100</v>
      </c>
      <c r="E22" s="367" t="s">
        <v>106</v>
      </c>
      <c r="F22" s="367" t="s">
        <v>202</v>
      </c>
      <c r="G22" s="367" t="s">
        <v>98</v>
      </c>
      <c r="H22" s="400">
        <v>159503</v>
      </c>
      <c r="I22" s="401">
        <v>410</v>
      </c>
      <c r="J22" s="401">
        <v>3150</v>
      </c>
      <c r="K22" s="401">
        <v>299</v>
      </c>
      <c r="L22" s="402">
        <v>163362</v>
      </c>
      <c r="M22" s="370">
        <v>0</v>
      </c>
      <c r="N22" s="370">
        <v>26138</v>
      </c>
      <c r="O22" s="403">
        <v>189500</v>
      </c>
      <c r="P22" s="364"/>
      <c r="Q22" s="403">
        <v>182500</v>
      </c>
    </row>
    <row r="23" spans="1:17" s="334" customFormat="1" ht="12.75" customHeight="1" x14ac:dyDescent="0.2">
      <c r="A23" s="405">
        <v>2013</v>
      </c>
      <c r="B23" s="406"/>
      <c r="C23" s="407" t="s">
        <v>105</v>
      </c>
      <c r="D23" s="408" t="s">
        <v>100</v>
      </c>
      <c r="E23" s="409" t="s">
        <v>107</v>
      </c>
      <c r="F23" s="367" t="s">
        <v>203</v>
      </c>
      <c r="G23" s="409" t="s">
        <v>98</v>
      </c>
      <c r="H23" s="410">
        <v>171572</v>
      </c>
      <c r="I23" s="411">
        <v>410</v>
      </c>
      <c r="J23" s="411">
        <v>3150</v>
      </c>
      <c r="K23" s="411">
        <v>299</v>
      </c>
      <c r="L23" s="411">
        <v>175431</v>
      </c>
      <c r="M23" s="432">
        <v>0</v>
      </c>
      <c r="N23" s="432">
        <v>28069</v>
      </c>
      <c r="O23" s="413">
        <v>203500</v>
      </c>
      <c r="P23" s="364"/>
      <c r="Q23" s="413">
        <v>196500</v>
      </c>
    </row>
    <row r="24" spans="1:17" ht="5.25" customHeight="1" x14ac:dyDescent="0.2">
      <c r="A24" s="334"/>
      <c r="B24" s="364"/>
      <c r="C24" s="365"/>
      <c r="D24" s="366"/>
      <c r="E24" s="367"/>
      <c r="F24" s="367"/>
      <c r="G24" s="368"/>
      <c r="H24" s="369"/>
      <c r="I24" s="369"/>
      <c r="J24" s="369"/>
      <c r="K24" s="370"/>
      <c r="L24" s="334"/>
      <c r="M24" s="414"/>
      <c r="N24" s="414"/>
      <c r="O24" s="415"/>
      <c r="P24" s="334"/>
      <c r="Q24" s="415"/>
    </row>
    <row r="25" spans="1:17" ht="12.75" x14ac:dyDescent="0.2">
      <c r="A25" s="381">
        <v>2013</v>
      </c>
      <c r="B25" s="382"/>
      <c r="C25" s="383" t="s">
        <v>108</v>
      </c>
      <c r="D25" s="384" t="s">
        <v>109</v>
      </c>
      <c r="E25" s="385" t="s">
        <v>88</v>
      </c>
      <c r="F25" s="385" t="str">
        <f>+D25&amp;E25</f>
        <v>Sonic 4 ptas. A</v>
      </c>
      <c r="G25" s="385" t="s">
        <v>89</v>
      </c>
      <c r="H25" s="386">
        <v>153469</v>
      </c>
      <c r="I25" s="387">
        <v>410</v>
      </c>
      <c r="J25" s="387">
        <v>3150</v>
      </c>
      <c r="K25" s="387">
        <v>299</v>
      </c>
      <c r="L25" s="388">
        <v>157328</v>
      </c>
      <c r="M25" s="430">
        <v>0</v>
      </c>
      <c r="N25" s="430">
        <v>25172</v>
      </c>
      <c r="O25" s="390">
        <v>182500</v>
      </c>
      <c r="P25" s="334"/>
      <c r="Q25" s="390">
        <v>159000</v>
      </c>
    </row>
    <row r="26" spans="1:17" ht="12.75" x14ac:dyDescent="0.2">
      <c r="A26" s="381">
        <v>2013</v>
      </c>
      <c r="B26" s="382"/>
      <c r="C26" s="383" t="s">
        <v>110</v>
      </c>
      <c r="D26" s="384" t="s">
        <v>109</v>
      </c>
      <c r="E26" s="385" t="s">
        <v>106</v>
      </c>
      <c r="F26" s="385" t="str">
        <f>+D26&amp;E26</f>
        <v>Sonic 4 ptas. D</v>
      </c>
      <c r="G26" s="385" t="s">
        <v>95</v>
      </c>
      <c r="H26" s="386">
        <v>172434</v>
      </c>
      <c r="I26" s="387">
        <v>410</v>
      </c>
      <c r="J26" s="387">
        <v>3150</v>
      </c>
      <c r="K26" s="387">
        <v>299</v>
      </c>
      <c r="L26" s="388">
        <v>176293</v>
      </c>
      <c r="M26" s="430">
        <v>0</v>
      </c>
      <c r="N26" s="430">
        <v>28207</v>
      </c>
      <c r="O26" s="390">
        <v>204500</v>
      </c>
      <c r="P26" s="334"/>
      <c r="Q26" s="390">
        <v>180900</v>
      </c>
    </row>
    <row r="27" spans="1:17" ht="12.75" x14ac:dyDescent="0.2">
      <c r="A27" s="381">
        <v>2013</v>
      </c>
      <c r="B27" s="382"/>
      <c r="C27" s="383" t="s">
        <v>110</v>
      </c>
      <c r="D27" s="384" t="s">
        <v>109</v>
      </c>
      <c r="E27" s="385" t="s">
        <v>107</v>
      </c>
      <c r="F27" s="385" t="str">
        <f>+D27&amp;E27</f>
        <v>Sonic 4 ptas. E</v>
      </c>
      <c r="G27" s="385" t="s">
        <v>95</v>
      </c>
      <c r="H27" s="386">
        <v>185365</v>
      </c>
      <c r="I27" s="387">
        <v>410</v>
      </c>
      <c r="J27" s="387">
        <v>3150</v>
      </c>
      <c r="K27" s="387">
        <v>299</v>
      </c>
      <c r="L27" s="388">
        <v>189224</v>
      </c>
      <c r="M27" s="430">
        <v>0</v>
      </c>
      <c r="N27" s="430">
        <v>30276</v>
      </c>
      <c r="O27" s="390">
        <v>219500</v>
      </c>
      <c r="P27" s="334"/>
      <c r="Q27" s="390">
        <v>195900</v>
      </c>
    </row>
    <row r="28" spans="1:17" ht="12.75" x14ac:dyDescent="0.2">
      <c r="A28" s="391">
        <v>2013</v>
      </c>
      <c r="B28" s="392"/>
      <c r="C28" s="393" t="s">
        <v>111</v>
      </c>
      <c r="D28" s="394" t="s">
        <v>109</v>
      </c>
      <c r="E28" s="395" t="s">
        <v>104</v>
      </c>
      <c r="F28" s="385" t="str">
        <f>+D28&amp;E28</f>
        <v>Sonic 4 ptas. F</v>
      </c>
      <c r="G28" s="395" t="s">
        <v>98</v>
      </c>
      <c r="H28" s="396">
        <v>203977</v>
      </c>
      <c r="I28" s="397">
        <v>410</v>
      </c>
      <c r="J28" s="397">
        <v>3150</v>
      </c>
      <c r="K28" s="397">
        <v>299</v>
      </c>
      <c r="L28" s="397">
        <v>207836</v>
      </c>
      <c r="M28" s="431">
        <v>2078</v>
      </c>
      <c r="N28" s="431">
        <v>33586</v>
      </c>
      <c r="O28" s="399">
        <v>243500</v>
      </c>
      <c r="P28" s="334"/>
      <c r="Q28" s="399">
        <v>218900</v>
      </c>
    </row>
    <row r="29" spans="1:17" ht="5.25" customHeight="1" x14ac:dyDescent="0.2">
      <c r="A29" s="334"/>
      <c r="B29" s="364"/>
      <c r="C29" s="365"/>
      <c r="D29" s="366"/>
      <c r="E29" s="367"/>
      <c r="F29" s="367"/>
      <c r="G29" s="368"/>
      <c r="H29" s="369"/>
      <c r="I29" s="369"/>
      <c r="J29" s="369"/>
      <c r="K29" s="370"/>
      <c r="L29" s="334"/>
      <c r="M29" s="414"/>
      <c r="N29" s="414"/>
      <c r="O29" s="415"/>
      <c r="P29" s="334"/>
      <c r="Q29" s="415"/>
    </row>
    <row r="30" spans="1:17" ht="12.75" x14ac:dyDescent="0.2">
      <c r="A30" s="363">
        <v>2013</v>
      </c>
      <c r="B30" s="364"/>
      <c r="C30" s="365" t="s">
        <v>112</v>
      </c>
      <c r="D30" s="366" t="s">
        <v>113</v>
      </c>
      <c r="E30" s="367" t="s">
        <v>101</v>
      </c>
      <c r="F30" s="367" t="str">
        <f>+D30&amp;E30</f>
        <v>Cruze 4 ptas.M</v>
      </c>
      <c r="G30" s="367" t="s">
        <v>89</v>
      </c>
      <c r="H30" s="400">
        <v>199586</v>
      </c>
      <c r="I30" s="401">
        <v>533</v>
      </c>
      <c r="J30" s="401">
        <v>3150</v>
      </c>
      <c r="K30" s="401">
        <v>299</v>
      </c>
      <c r="L30" s="402">
        <v>203568</v>
      </c>
      <c r="M30" s="370">
        <v>2036</v>
      </c>
      <c r="N30" s="370">
        <v>32896</v>
      </c>
      <c r="O30" s="403">
        <v>238500</v>
      </c>
      <c r="P30" s="334"/>
      <c r="Q30" s="403">
        <v>209900</v>
      </c>
    </row>
    <row r="31" spans="1:17" ht="12.75" x14ac:dyDescent="0.2">
      <c r="A31" s="363">
        <v>2013</v>
      </c>
      <c r="B31" s="364"/>
      <c r="C31" s="365" t="s">
        <v>112</v>
      </c>
      <c r="D31" s="366" t="s">
        <v>113</v>
      </c>
      <c r="E31" s="367" t="s">
        <v>88</v>
      </c>
      <c r="F31" s="367" t="str">
        <f>+D31&amp;E31</f>
        <v>Cruze 4 ptas.A</v>
      </c>
      <c r="G31" s="367" t="s">
        <v>89</v>
      </c>
      <c r="H31" s="400">
        <v>210682</v>
      </c>
      <c r="I31" s="401">
        <v>533</v>
      </c>
      <c r="J31" s="401">
        <v>3150</v>
      </c>
      <c r="K31" s="401">
        <v>299</v>
      </c>
      <c r="L31" s="402">
        <v>214664</v>
      </c>
      <c r="M31" s="370">
        <v>2147</v>
      </c>
      <c r="N31" s="370">
        <v>34689</v>
      </c>
      <c r="O31" s="403">
        <v>251500</v>
      </c>
      <c r="P31" s="334"/>
      <c r="Q31" s="403">
        <v>219900</v>
      </c>
    </row>
    <row r="32" spans="1:17" ht="12.75" x14ac:dyDescent="0.2">
      <c r="A32" s="363">
        <v>2013</v>
      </c>
      <c r="B32" s="364"/>
      <c r="C32" s="365" t="s">
        <v>114</v>
      </c>
      <c r="D32" s="366" t="s">
        <v>113</v>
      </c>
      <c r="E32" s="367" t="s">
        <v>97</v>
      </c>
      <c r="F32" s="367" t="str">
        <f>+D32&amp;E32</f>
        <v>Cruze 4 ptas.C</v>
      </c>
      <c r="G32" s="367" t="s">
        <v>95</v>
      </c>
      <c r="H32" s="400">
        <v>229212</v>
      </c>
      <c r="I32" s="401">
        <v>533</v>
      </c>
      <c r="J32" s="401">
        <v>3150</v>
      </c>
      <c r="K32" s="401">
        <v>299</v>
      </c>
      <c r="L32" s="402">
        <v>233194</v>
      </c>
      <c r="M32" s="370">
        <v>2582</v>
      </c>
      <c r="N32" s="370">
        <v>37724</v>
      </c>
      <c r="O32" s="403">
        <v>273500</v>
      </c>
      <c r="P32" s="334"/>
      <c r="Q32" s="403">
        <v>241900</v>
      </c>
    </row>
    <row r="33" spans="1:17" ht="12.75" x14ac:dyDescent="0.2">
      <c r="A33" s="405">
        <v>2013</v>
      </c>
      <c r="B33" s="406"/>
      <c r="C33" s="407" t="s">
        <v>115</v>
      </c>
      <c r="D33" s="408" t="s">
        <v>113</v>
      </c>
      <c r="E33" s="409" t="s">
        <v>104</v>
      </c>
      <c r="F33" s="367" t="str">
        <f>+D33&amp;E33</f>
        <v>Cruze 4 ptas.F</v>
      </c>
      <c r="G33" s="409" t="s">
        <v>95</v>
      </c>
      <c r="H33" s="410">
        <v>253845</v>
      </c>
      <c r="I33" s="411">
        <v>533</v>
      </c>
      <c r="J33" s="411">
        <v>3150</v>
      </c>
      <c r="K33" s="411">
        <v>299</v>
      </c>
      <c r="L33" s="411">
        <v>257827</v>
      </c>
      <c r="M33" s="432">
        <v>6397</v>
      </c>
      <c r="N33" s="432">
        <v>42276</v>
      </c>
      <c r="O33" s="413">
        <v>306500</v>
      </c>
      <c r="P33" s="334"/>
      <c r="Q33" s="413">
        <v>274900</v>
      </c>
    </row>
    <row r="34" spans="1:17" ht="5.25" customHeight="1" x14ac:dyDescent="0.2">
      <c r="A34" s="334"/>
      <c r="B34" s="364"/>
      <c r="C34" s="365"/>
      <c r="D34" s="366"/>
      <c r="E34" s="367"/>
      <c r="F34" s="367"/>
      <c r="G34" s="368"/>
      <c r="H34" s="369"/>
      <c r="I34" s="369"/>
      <c r="J34" s="369"/>
      <c r="K34" s="370"/>
      <c r="L34" s="334"/>
      <c r="M34" s="414"/>
      <c r="N34" s="414"/>
      <c r="O34" s="415"/>
      <c r="P34" s="334"/>
      <c r="Q34" s="415"/>
    </row>
    <row r="35" spans="1:17" ht="12.75" x14ac:dyDescent="0.2">
      <c r="A35" s="381">
        <v>2013</v>
      </c>
      <c r="B35" s="382"/>
      <c r="C35" s="383" t="s">
        <v>116</v>
      </c>
      <c r="D35" s="384" t="s">
        <v>117</v>
      </c>
      <c r="E35" s="385" t="s">
        <v>91</v>
      </c>
      <c r="F35" s="385" t="str">
        <f>+D35&amp;E35</f>
        <v>Malibu 4 ptas.B</v>
      </c>
      <c r="G35" s="385" t="s">
        <v>89</v>
      </c>
      <c r="H35" s="386">
        <v>270226</v>
      </c>
      <c r="I35" s="387">
        <v>533</v>
      </c>
      <c r="J35" s="387">
        <v>4100</v>
      </c>
      <c r="K35" s="387">
        <v>299</v>
      </c>
      <c r="L35" s="388">
        <v>275158</v>
      </c>
      <c r="M35" s="430">
        <v>8032</v>
      </c>
      <c r="N35" s="430">
        <v>45310</v>
      </c>
      <c r="O35" s="390">
        <v>328500</v>
      </c>
      <c r="P35" s="334"/>
      <c r="Q35" s="390">
        <v>308500</v>
      </c>
    </row>
    <row r="36" spans="1:17" ht="12.75" x14ac:dyDescent="0.2">
      <c r="A36" s="381">
        <v>2013</v>
      </c>
      <c r="B36" s="382"/>
      <c r="C36" s="383" t="s">
        <v>118</v>
      </c>
      <c r="D36" s="384" t="s">
        <v>117</v>
      </c>
      <c r="E36" s="385" t="s">
        <v>97</v>
      </c>
      <c r="F36" s="385" t="s">
        <v>119</v>
      </c>
      <c r="G36" s="385" t="s">
        <v>95</v>
      </c>
      <c r="H36" s="386">
        <v>292954</v>
      </c>
      <c r="I36" s="387">
        <v>533</v>
      </c>
      <c r="J36" s="387">
        <v>4100</v>
      </c>
      <c r="K36" s="387">
        <v>299</v>
      </c>
      <c r="L36" s="388">
        <v>297886</v>
      </c>
      <c r="M36" s="430">
        <v>10304</v>
      </c>
      <c r="N36" s="430">
        <v>49310</v>
      </c>
      <c r="O36" s="390">
        <v>357500</v>
      </c>
      <c r="P36" s="334"/>
      <c r="Q36" s="390">
        <v>342500</v>
      </c>
    </row>
    <row r="37" spans="1:17" ht="12.75" x14ac:dyDescent="0.2">
      <c r="A37" s="391">
        <v>2013</v>
      </c>
      <c r="B37" s="392"/>
      <c r="C37" s="393" t="s">
        <v>120</v>
      </c>
      <c r="D37" s="394" t="s">
        <v>117</v>
      </c>
      <c r="E37" s="395" t="s">
        <v>121</v>
      </c>
      <c r="F37" s="385" t="str">
        <f>+D37&amp;E37</f>
        <v>Malibu 4 ptas.G</v>
      </c>
      <c r="G37" s="395" t="s">
        <v>98</v>
      </c>
      <c r="H37" s="396">
        <v>335159</v>
      </c>
      <c r="I37" s="397">
        <v>533</v>
      </c>
      <c r="J37" s="397">
        <v>4100</v>
      </c>
      <c r="K37" s="397">
        <v>299</v>
      </c>
      <c r="L37" s="397">
        <v>340091</v>
      </c>
      <c r="M37" s="431">
        <v>16375</v>
      </c>
      <c r="N37" s="431">
        <v>57034</v>
      </c>
      <c r="O37" s="399">
        <v>413500</v>
      </c>
      <c r="P37" s="334"/>
      <c r="Q37" s="399">
        <v>398500</v>
      </c>
    </row>
    <row r="38" spans="1:17" ht="5.25" customHeight="1" x14ac:dyDescent="0.2">
      <c r="A38" s="334"/>
      <c r="B38" s="364"/>
      <c r="C38" s="365"/>
      <c r="D38" s="366"/>
      <c r="E38" s="367"/>
      <c r="F38" s="367"/>
      <c r="G38" s="368"/>
      <c r="H38" s="369"/>
      <c r="I38" s="369"/>
      <c r="J38" s="369"/>
      <c r="K38" s="370"/>
      <c r="L38" s="334"/>
      <c r="M38" s="414"/>
      <c r="N38" s="414"/>
      <c r="O38" s="415"/>
      <c r="P38" s="334"/>
      <c r="Q38" s="415"/>
    </row>
    <row r="39" spans="1:17" ht="12.75" x14ac:dyDescent="0.2">
      <c r="A39" s="363">
        <v>2013</v>
      </c>
      <c r="B39" s="364"/>
      <c r="C39" s="365" t="s">
        <v>122</v>
      </c>
      <c r="D39" s="366" t="s">
        <v>123</v>
      </c>
      <c r="E39" s="367" t="s">
        <v>88</v>
      </c>
      <c r="F39" s="367" t="str">
        <f>+D39&amp;E39</f>
        <v>Camaro 2 ptas.A</v>
      </c>
      <c r="G39" s="367" t="s">
        <v>95</v>
      </c>
      <c r="H39" s="400">
        <v>338784</v>
      </c>
      <c r="I39" s="401">
        <v>656</v>
      </c>
      <c r="J39" s="401">
        <v>4100</v>
      </c>
      <c r="K39" s="401">
        <v>299</v>
      </c>
      <c r="L39" s="402">
        <v>343839</v>
      </c>
      <c r="M39" s="370">
        <v>16937</v>
      </c>
      <c r="N39" s="370">
        <v>57724</v>
      </c>
      <c r="O39" s="403">
        <v>418500</v>
      </c>
      <c r="P39" s="334"/>
      <c r="Q39" s="403">
        <v>0</v>
      </c>
    </row>
    <row r="40" spans="1:17" ht="12.75" x14ac:dyDescent="0.2">
      <c r="A40" s="363">
        <v>2013</v>
      </c>
      <c r="B40" s="364"/>
      <c r="C40" s="365" t="s">
        <v>124</v>
      </c>
      <c r="D40" s="366" t="s">
        <v>123</v>
      </c>
      <c r="E40" s="367" t="s">
        <v>91</v>
      </c>
      <c r="F40" s="367" t="str">
        <f>+D40&amp;E40</f>
        <v>Camaro 2 ptas.B</v>
      </c>
      <c r="G40" s="367" t="s">
        <v>125</v>
      </c>
      <c r="H40" s="400">
        <v>418406</v>
      </c>
      <c r="I40" s="401">
        <v>656</v>
      </c>
      <c r="J40" s="401">
        <v>4100</v>
      </c>
      <c r="K40" s="401">
        <v>299</v>
      </c>
      <c r="L40" s="402">
        <v>423461</v>
      </c>
      <c r="M40" s="370">
        <v>29556</v>
      </c>
      <c r="N40" s="370">
        <v>72483</v>
      </c>
      <c r="O40" s="403">
        <v>525500</v>
      </c>
      <c r="P40" s="334"/>
      <c r="Q40" s="403">
        <v>0</v>
      </c>
    </row>
    <row r="41" spans="1:17" ht="12.75" x14ac:dyDescent="0.2">
      <c r="A41" s="363">
        <v>2013</v>
      </c>
      <c r="B41" s="364"/>
      <c r="C41" s="365" t="s">
        <v>124</v>
      </c>
      <c r="D41" s="366" t="s">
        <v>123</v>
      </c>
      <c r="E41" s="367" t="s">
        <v>97</v>
      </c>
      <c r="F41" s="367" t="str">
        <f>+D41&amp;E41</f>
        <v>Camaro 2 ptas.C</v>
      </c>
      <c r="G41" s="367" t="s">
        <v>125</v>
      </c>
      <c r="H41" s="400">
        <v>433143</v>
      </c>
      <c r="I41" s="401">
        <v>656</v>
      </c>
      <c r="J41" s="401">
        <v>4100</v>
      </c>
      <c r="K41" s="401">
        <v>299</v>
      </c>
      <c r="L41" s="402">
        <v>438198</v>
      </c>
      <c r="M41" s="370">
        <v>32061</v>
      </c>
      <c r="N41" s="370">
        <v>75241</v>
      </c>
      <c r="O41" s="403">
        <v>545500</v>
      </c>
      <c r="P41" s="334"/>
      <c r="Q41" s="403">
        <v>0</v>
      </c>
    </row>
    <row r="42" spans="1:17" ht="12.75" x14ac:dyDescent="0.2">
      <c r="A42" s="405">
        <v>2013</v>
      </c>
      <c r="B42" s="406"/>
      <c r="C42" s="407" t="s">
        <v>126</v>
      </c>
      <c r="D42" s="408" t="s">
        <v>123</v>
      </c>
      <c r="E42" s="409" t="s">
        <v>106</v>
      </c>
      <c r="F42" s="367" t="str">
        <f>+D42&amp;E42</f>
        <v>Camaro 2 ptas.D</v>
      </c>
      <c r="G42" s="409" t="s">
        <v>125</v>
      </c>
      <c r="H42" s="410">
        <v>476615</v>
      </c>
      <c r="I42" s="411">
        <v>656</v>
      </c>
      <c r="J42" s="411">
        <v>4100</v>
      </c>
      <c r="K42" s="411">
        <v>299</v>
      </c>
      <c r="L42" s="411">
        <v>481670</v>
      </c>
      <c r="M42" s="432">
        <v>39451</v>
      </c>
      <c r="N42" s="432">
        <v>83379</v>
      </c>
      <c r="O42" s="413">
        <v>604500</v>
      </c>
      <c r="P42" s="334"/>
      <c r="Q42" s="413">
        <v>0</v>
      </c>
    </row>
    <row r="43" spans="1:17" ht="5.25" customHeight="1" x14ac:dyDescent="0.2">
      <c r="A43" s="334"/>
      <c r="B43" s="364"/>
      <c r="C43" s="365"/>
      <c r="D43" s="366"/>
      <c r="E43" s="367"/>
      <c r="F43" s="367"/>
      <c r="G43" s="368"/>
      <c r="H43" s="369"/>
      <c r="I43" s="369"/>
      <c r="J43" s="369"/>
      <c r="K43" s="370"/>
      <c r="L43" s="334"/>
      <c r="M43" s="414"/>
      <c r="N43" s="414"/>
      <c r="O43" s="415"/>
      <c r="P43" s="334"/>
      <c r="Q43" s="415"/>
    </row>
    <row r="44" spans="1:17" ht="12.75" x14ac:dyDescent="0.2">
      <c r="A44" s="381">
        <v>2013</v>
      </c>
      <c r="B44" s="382"/>
      <c r="C44" s="383" t="s">
        <v>127</v>
      </c>
      <c r="D44" s="384" t="s">
        <v>128</v>
      </c>
      <c r="E44" s="385" t="s">
        <v>88</v>
      </c>
      <c r="F44" s="385" t="str">
        <f>+D44&amp;E44</f>
        <v>Tornado Pick UpA</v>
      </c>
      <c r="G44" s="385" t="s">
        <v>89</v>
      </c>
      <c r="H44" s="386">
        <v>156055</v>
      </c>
      <c r="I44" s="387">
        <v>410</v>
      </c>
      <c r="J44" s="387">
        <v>3150</v>
      </c>
      <c r="K44" s="387">
        <v>299</v>
      </c>
      <c r="L44" s="388">
        <v>159914</v>
      </c>
      <c r="M44" s="430">
        <v>0</v>
      </c>
      <c r="N44" s="430">
        <v>25586</v>
      </c>
      <c r="O44" s="390">
        <v>185500</v>
      </c>
      <c r="P44" s="334"/>
      <c r="Q44" s="390">
        <v>0</v>
      </c>
    </row>
    <row r="45" spans="1:17" ht="12.75" x14ac:dyDescent="0.2">
      <c r="A45" s="381">
        <v>2013</v>
      </c>
      <c r="B45" s="382"/>
      <c r="C45" s="383" t="s">
        <v>127</v>
      </c>
      <c r="D45" s="384" t="s">
        <v>128</v>
      </c>
      <c r="E45" s="385" t="s">
        <v>91</v>
      </c>
      <c r="F45" s="385" t="str">
        <f>+D45&amp;E45</f>
        <v>Tornado Pick UpB</v>
      </c>
      <c r="G45" s="385" t="s">
        <v>89</v>
      </c>
      <c r="H45" s="386">
        <v>168124</v>
      </c>
      <c r="I45" s="387">
        <v>410</v>
      </c>
      <c r="J45" s="387">
        <v>3150</v>
      </c>
      <c r="K45" s="387">
        <v>299</v>
      </c>
      <c r="L45" s="388">
        <v>171983</v>
      </c>
      <c r="M45" s="430">
        <v>0</v>
      </c>
      <c r="N45" s="430">
        <v>27517</v>
      </c>
      <c r="O45" s="390">
        <v>199500</v>
      </c>
      <c r="P45" s="334"/>
      <c r="Q45" s="390">
        <v>0</v>
      </c>
    </row>
    <row r="46" spans="1:17" ht="12.75" x14ac:dyDescent="0.2">
      <c r="A46" s="391">
        <v>2013</v>
      </c>
      <c r="B46" s="392"/>
      <c r="C46" s="393" t="s">
        <v>129</v>
      </c>
      <c r="D46" s="394" t="s">
        <v>128</v>
      </c>
      <c r="E46" s="395" t="s">
        <v>97</v>
      </c>
      <c r="F46" s="385" t="str">
        <f>+D46&amp;E46</f>
        <v>Tornado Pick UpC</v>
      </c>
      <c r="G46" s="395" t="s">
        <v>95</v>
      </c>
      <c r="H46" s="396">
        <v>187089</v>
      </c>
      <c r="I46" s="397">
        <v>410</v>
      </c>
      <c r="J46" s="397">
        <v>3150</v>
      </c>
      <c r="K46" s="397">
        <v>299</v>
      </c>
      <c r="L46" s="397">
        <v>190948</v>
      </c>
      <c r="M46" s="431">
        <v>0</v>
      </c>
      <c r="N46" s="431">
        <v>30552</v>
      </c>
      <c r="O46" s="399">
        <v>221500</v>
      </c>
      <c r="P46" s="334"/>
      <c r="Q46" s="399">
        <v>0</v>
      </c>
    </row>
    <row r="47" spans="1:17" ht="5.25" customHeight="1" x14ac:dyDescent="0.2">
      <c r="A47" s="334"/>
      <c r="B47" s="364"/>
      <c r="C47" s="365"/>
      <c r="D47" s="366"/>
      <c r="E47" s="367"/>
      <c r="F47" s="367"/>
      <c r="G47" s="368"/>
      <c r="H47" s="369"/>
      <c r="I47" s="369"/>
      <c r="J47" s="369"/>
      <c r="K47" s="370"/>
      <c r="L47" s="334"/>
      <c r="M47" s="414"/>
      <c r="N47" s="414"/>
      <c r="O47" s="415"/>
      <c r="P47" s="334"/>
      <c r="Q47" s="415"/>
    </row>
    <row r="48" spans="1:17" ht="12.75" x14ac:dyDescent="0.2">
      <c r="A48" s="363">
        <v>2013</v>
      </c>
      <c r="B48" s="364"/>
      <c r="C48" s="365" t="s">
        <v>130</v>
      </c>
      <c r="D48" s="366" t="s">
        <v>131</v>
      </c>
      <c r="E48" s="367" t="s">
        <v>132</v>
      </c>
      <c r="F48" s="367" t="str">
        <f>+D48&amp;E48</f>
        <v>Colorado Doble CabinaQ</v>
      </c>
      <c r="G48" s="367" t="s">
        <v>95</v>
      </c>
      <c r="H48" s="400">
        <v>306644</v>
      </c>
      <c r="I48" s="401">
        <v>533</v>
      </c>
      <c r="J48" s="401">
        <v>4100</v>
      </c>
      <c r="K48" s="401">
        <v>299</v>
      </c>
      <c r="L48" s="402">
        <v>311576</v>
      </c>
      <c r="M48" s="370">
        <v>15579</v>
      </c>
      <c r="N48" s="370">
        <v>52345</v>
      </c>
      <c r="O48" s="403">
        <v>379500</v>
      </c>
      <c r="P48" s="334"/>
      <c r="Q48" s="403">
        <v>0</v>
      </c>
    </row>
    <row r="49" spans="1:17" ht="12.75" x14ac:dyDescent="0.2">
      <c r="A49" s="405">
        <v>2013</v>
      </c>
      <c r="B49" s="406"/>
      <c r="C49" s="407" t="s">
        <v>130</v>
      </c>
      <c r="D49" s="408" t="s">
        <v>131</v>
      </c>
      <c r="E49" s="409" t="s">
        <v>133</v>
      </c>
      <c r="F49" s="367" t="str">
        <f>+D49&amp;E49</f>
        <v>Colorado Doble CabinaT</v>
      </c>
      <c r="G49" s="409" t="s">
        <v>95</v>
      </c>
      <c r="H49" s="410">
        <v>343590</v>
      </c>
      <c r="I49" s="411">
        <v>533</v>
      </c>
      <c r="J49" s="411">
        <v>4100</v>
      </c>
      <c r="K49" s="411">
        <v>299</v>
      </c>
      <c r="L49" s="411">
        <v>348522</v>
      </c>
      <c r="M49" s="432">
        <v>17426</v>
      </c>
      <c r="N49" s="432">
        <v>58552</v>
      </c>
      <c r="O49" s="413">
        <v>424500</v>
      </c>
      <c r="P49" s="334"/>
      <c r="Q49" s="413">
        <v>0</v>
      </c>
    </row>
    <row r="50" spans="1:17" ht="5.25" customHeight="1" x14ac:dyDescent="0.2">
      <c r="A50" s="334"/>
      <c r="B50" s="364"/>
      <c r="C50" s="365"/>
      <c r="D50" s="366"/>
      <c r="E50" s="367"/>
      <c r="F50" s="367"/>
      <c r="G50" s="368"/>
      <c r="H50" s="369"/>
      <c r="I50" s="369"/>
      <c r="J50" s="369"/>
      <c r="K50" s="370"/>
      <c r="L50" s="334"/>
      <c r="M50" s="414"/>
      <c r="N50" s="414"/>
      <c r="O50" s="415"/>
      <c r="P50" s="334"/>
      <c r="Q50" s="415"/>
    </row>
    <row r="51" spans="1:17" ht="12.75" x14ac:dyDescent="0.2">
      <c r="A51" s="381">
        <v>2013</v>
      </c>
      <c r="B51" s="382"/>
      <c r="C51" s="383" t="s">
        <v>134</v>
      </c>
      <c r="D51" s="384" t="s">
        <v>135</v>
      </c>
      <c r="E51" s="385" t="s">
        <v>106</v>
      </c>
      <c r="F51" s="385" t="s">
        <v>204</v>
      </c>
      <c r="G51" s="385" t="s">
        <v>136</v>
      </c>
      <c r="H51" s="386">
        <v>231822</v>
      </c>
      <c r="I51" s="387">
        <v>533</v>
      </c>
      <c r="J51" s="387">
        <v>4100</v>
      </c>
      <c r="K51" s="387">
        <v>299</v>
      </c>
      <c r="L51" s="388">
        <v>236754</v>
      </c>
      <c r="M51" s="430">
        <v>5919</v>
      </c>
      <c r="N51" s="430">
        <v>38827</v>
      </c>
      <c r="O51" s="390">
        <v>281500</v>
      </c>
      <c r="P51" s="334"/>
      <c r="Q51" s="390">
        <v>0</v>
      </c>
    </row>
    <row r="52" spans="1:17" ht="12.75" x14ac:dyDescent="0.2">
      <c r="A52" s="381">
        <v>2013</v>
      </c>
      <c r="B52" s="382"/>
      <c r="C52" s="383" t="s">
        <v>134</v>
      </c>
      <c r="D52" s="384" t="s">
        <v>135</v>
      </c>
      <c r="E52" s="385" t="s">
        <v>107</v>
      </c>
      <c r="F52" s="385" t="s">
        <v>205</v>
      </c>
      <c r="G52" s="385" t="s">
        <v>136</v>
      </c>
      <c r="H52" s="386">
        <v>246961</v>
      </c>
      <c r="I52" s="387">
        <v>533</v>
      </c>
      <c r="J52" s="387">
        <v>4100</v>
      </c>
      <c r="K52" s="387">
        <v>299</v>
      </c>
      <c r="L52" s="388">
        <v>251893</v>
      </c>
      <c r="M52" s="430">
        <v>6297</v>
      </c>
      <c r="N52" s="430">
        <v>41310</v>
      </c>
      <c r="O52" s="390">
        <v>299500</v>
      </c>
      <c r="P52" s="334"/>
      <c r="Q52" s="390">
        <v>0</v>
      </c>
    </row>
    <row r="53" spans="1:17" ht="12.75" x14ac:dyDescent="0.2">
      <c r="A53" s="381">
        <v>2013</v>
      </c>
      <c r="B53" s="382"/>
      <c r="C53" s="383" t="s">
        <v>134</v>
      </c>
      <c r="D53" s="384" t="s">
        <v>135</v>
      </c>
      <c r="E53" s="385" t="s">
        <v>104</v>
      </c>
      <c r="F53" s="385" t="s">
        <v>206</v>
      </c>
      <c r="G53" s="385" t="s">
        <v>136</v>
      </c>
      <c r="H53" s="386">
        <v>248643</v>
      </c>
      <c r="I53" s="387">
        <v>533</v>
      </c>
      <c r="J53" s="387">
        <v>4100</v>
      </c>
      <c r="K53" s="387">
        <v>299</v>
      </c>
      <c r="L53" s="388">
        <v>253575</v>
      </c>
      <c r="M53" s="430">
        <v>6339</v>
      </c>
      <c r="N53" s="430">
        <v>41586</v>
      </c>
      <c r="O53" s="390">
        <v>301500</v>
      </c>
      <c r="P53" s="334"/>
      <c r="Q53" s="390">
        <v>261500</v>
      </c>
    </row>
    <row r="54" spans="1:17" ht="12.75" x14ac:dyDescent="0.2">
      <c r="A54" s="391">
        <v>2013</v>
      </c>
      <c r="B54" s="392"/>
      <c r="C54" s="393" t="s">
        <v>134</v>
      </c>
      <c r="D54" s="394" t="s">
        <v>135</v>
      </c>
      <c r="E54" s="395" t="s">
        <v>121</v>
      </c>
      <c r="F54" s="385" t="s">
        <v>207</v>
      </c>
      <c r="G54" s="395" t="s">
        <v>136</v>
      </c>
      <c r="H54" s="396">
        <v>252458</v>
      </c>
      <c r="I54" s="397">
        <v>533</v>
      </c>
      <c r="J54" s="397">
        <v>4100</v>
      </c>
      <c r="K54" s="397">
        <v>299</v>
      </c>
      <c r="L54" s="397">
        <v>257390</v>
      </c>
      <c r="M54" s="431">
        <v>12869</v>
      </c>
      <c r="N54" s="431">
        <v>43241</v>
      </c>
      <c r="O54" s="399">
        <v>313500</v>
      </c>
      <c r="P54" s="334"/>
      <c r="Q54" s="399">
        <v>273500</v>
      </c>
    </row>
    <row r="55" spans="1:17" ht="5.25" customHeight="1" x14ac:dyDescent="0.2">
      <c r="A55" s="334"/>
      <c r="B55" s="364"/>
      <c r="C55" s="365"/>
      <c r="D55" s="366"/>
      <c r="E55" s="367"/>
      <c r="F55" s="367"/>
      <c r="G55" s="368"/>
      <c r="H55" s="369"/>
      <c r="I55" s="369"/>
      <c r="J55" s="369"/>
      <c r="K55" s="370"/>
      <c r="L55" s="334"/>
      <c r="M55" s="414"/>
      <c r="N55" s="414"/>
      <c r="O55" s="415"/>
      <c r="P55" s="334"/>
      <c r="Q55" s="415"/>
    </row>
    <row r="56" spans="1:17" ht="12.75" x14ac:dyDescent="0.2">
      <c r="A56" s="363">
        <v>2013</v>
      </c>
      <c r="B56" s="364"/>
      <c r="C56" s="365" t="s">
        <v>134</v>
      </c>
      <c r="D56" s="366" t="s">
        <v>137</v>
      </c>
      <c r="E56" s="367" t="s">
        <v>102</v>
      </c>
      <c r="F56" s="367" t="s">
        <v>208</v>
      </c>
      <c r="G56" s="367" t="s">
        <v>89</v>
      </c>
      <c r="H56" s="400">
        <v>279551</v>
      </c>
      <c r="I56" s="401">
        <v>533</v>
      </c>
      <c r="J56" s="401">
        <v>4100</v>
      </c>
      <c r="K56" s="401">
        <v>299</v>
      </c>
      <c r="L56" s="402">
        <v>284483</v>
      </c>
      <c r="M56" s="370">
        <v>14224</v>
      </c>
      <c r="N56" s="370">
        <v>47793</v>
      </c>
      <c r="O56" s="403">
        <v>346500</v>
      </c>
      <c r="P56" s="334"/>
      <c r="Q56" s="403">
        <v>214700</v>
      </c>
    </row>
    <row r="57" spans="1:17" ht="12.75" x14ac:dyDescent="0.2">
      <c r="A57" s="363">
        <v>2013</v>
      </c>
      <c r="B57" s="364"/>
      <c r="C57" s="365" t="s">
        <v>138</v>
      </c>
      <c r="D57" s="366" t="s">
        <v>139</v>
      </c>
      <c r="E57" s="367" t="s">
        <v>140</v>
      </c>
      <c r="F57" s="367" t="s">
        <v>209</v>
      </c>
      <c r="G57" s="367" t="s">
        <v>89</v>
      </c>
      <c r="H57" s="400">
        <v>306644</v>
      </c>
      <c r="I57" s="401">
        <v>533</v>
      </c>
      <c r="J57" s="401">
        <v>4100</v>
      </c>
      <c r="K57" s="401">
        <v>299</v>
      </c>
      <c r="L57" s="402">
        <v>311576</v>
      </c>
      <c r="M57" s="370">
        <v>15579</v>
      </c>
      <c r="N57" s="370">
        <v>52345</v>
      </c>
      <c r="O57" s="403">
        <v>379500</v>
      </c>
      <c r="P57" s="334"/>
      <c r="Q57" s="403">
        <v>249200</v>
      </c>
    </row>
    <row r="58" spans="1:17" ht="12.75" x14ac:dyDescent="0.2">
      <c r="A58" s="405">
        <v>2013</v>
      </c>
      <c r="B58" s="406"/>
      <c r="C58" s="407" t="s">
        <v>141</v>
      </c>
      <c r="D58" s="408" t="s">
        <v>142</v>
      </c>
      <c r="E58" s="409" t="s">
        <v>88</v>
      </c>
      <c r="F58" s="367" t="s">
        <v>210</v>
      </c>
      <c r="G58" s="409" t="s">
        <v>89</v>
      </c>
      <c r="H58" s="410">
        <v>307465</v>
      </c>
      <c r="I58" s="411">
        <v>533</v>
      </c>
      <c r="J58" s="411">
        <v>4100</v>
      </c>
      <c r="K58" s="411">
        <v>299</v>
      </c>
      <c r="L58" s="411">
        <v>312397</v>
      </c>
      <c r="M58" s="432">
        <v>15620</v>
      </c>
      <c r="N58" s="432">
        <v>52483</v>
      </c>
      <c r="O58" s="413">
        <v>380500</v>
      </c>
      <c r="P58" s="334"/>
      <c r="Q58" s="413">
        <v>335100</v>
      </c>
    </row>
    <row r="59" spans="1:17" ht="5.25" customHeight="1" x14ac:dyDescent="0.2">
      <c r="A59" s="334"/>
      <c r="B59" s="364"/>
      <c r="C59" s="365"/>
      <c r="D59" s="366"/>
      <c r="E59" s="367"/>
      <c r="F59" s="367"/>
      <c r="G59" s="368"/>
      <c r="H59" s="369"/>
      <c r="I59" s="369"/>
      <c r="J59" s="369"/>
      <c r="K59" s="370"/>
      <c r="L59" s="334"/>
      <c r="M59" s="414"/>
      <c r="N59" s="414"/>
      <c r="O59" s="415"/>
      <c r="P59" s="334"/>
      <c r="Q59" s="415"/>
    </row>
    <row r="60" spans="1:17" ht="12.75" x14ac:dyDescent="0.2">
      <c r="A60" s="381">
        <v>2013</v>
      </c>
      <c r="B60" s="382"/>
      <c r="C60" s="383" t="s">
        <v>143</v>
      </c>
      <c r="D60" s="384" t="s">
        <v>144</v>
      </c>
      <c r="E60" s="385" t="s">
        <v>107</v>
      </c>
      <c r="F60" s="385" t="s">
        <v>211</v>
      </c>
      <c r="G60" s="385" t="s">
        <v>89</v>
      </c>
      <c r="H60" s="386">
        <v>361653</v>
      </c>
      <c r="I60" s="387">
        <v>533</v>
      </c>
      <c r="J60" s="387">
        <v>4100</v>
      </c>
      <c r="K60" s="387">
        <v>299</v>
      </c>
      <c r="L60" s="388">
        <v>366585</v>
      </c>
      <c r="M60" s="430">
        <v>18329</v>
      </c>
      <c r="N60" s="430">
        <v>61586</v>
      </c>
      <c r="O60" s="390">
        <v>446500</v>
      </c>
      <c r="P60" s="334"/>
      <c r="Q60" s="390">
        <v>404300</v>
      </c>
    </row>
    <row r="61" spans="1:17" ht="12.75" x14ac:dyDescent="0.2">
      <c r="A61" s="391">
        <v>2013</v>
      </c>
      <c r="B61" s="392"/>
      <c r="C61" s="393" t="s">
        <v>145</v>
      </c>
      <c r="D61" s="394" t="s">
        <v>146</v>
      </c>
      <c r="E61" s="395" t="s">
        <v>104</v>
      </c>
      <c r="F61" s="385" t="s">
        <v>212</v>
      </c>
      <c r="G61" s="395" t="s">
        <v>89</v>
      </c>
      <c r="H61" s="396">
        <v>382178</v>
      </c>
      <c r="I61" s="397">
        <v>533</v>
      </c>
      <c r="J61" s="397">
        <v>4100</v>
      </c>
      <c r="K61" s="397">
        <v>299</v>
      </c>
      <c r="L61" s="397">
        <v>387110</v>
      </c>
      <c r="M61" s="431">
        <v>19356</v>
      </c>
      <c r="N61" s="431">
        <v>65034</v>
      </c>
      <c r="O61" s="399">
        <v>471500</v>
      </c>
      <c r="P61" s="334"/>
      <c r="Q61" s="399">
        <v>426500</v>
      </c>
    </row>
    <row r="62" spans="1:17" ht="5.25" customHeight="1" x14ac:dyDescent="0.2">
      <c r="A62" s="334"/>
      <c r="B62" s="364"/>
      <c r="C62" s="365"/>
      <c r="D62" s="366"/>
      <c r="E62" s="367"/>
      <c r="F62" s="367"/>
      <c r="G62" s="368"/>
      <c r="H62" s="369"/>
      <c r="I62" s="369"/>
      <c r="J62" s="369"/>
      <c r="K62" s="370"/>
      <c r="L62" s="334"/>
      <c r="M62" s="414"/>
      <c r="N62" s="414"/>
      <c r="O62" s="415"/>
      <c r="P62" s="334"/>
      <c r="Q62" s="415"/>
    </row>
    <row r="63" spans="1:17" ht="12.75" x14ac:dyDescent="0.2">
      <c r="A63" s="363">
        <v>2013</v>
      </c>
      <c r="B63" s="364"/>
      <c r="C63" s="365" t="s">
        <v>134</v>
      </c>
      <c r="D63" s="366" t="s">
        <v>147</v>
      </c>
      <c r="E63" s="367" t="s">
        <v>148</v>
      </c>
      <c r="F63" s="367" t="s">
        <v>213</v>
      </c>
      <c r="G63" s="367" t="s">
        <v>95</v>
      </c>
      <c r="H63" s="400">
        <v>371505</v>
      </c>
      <c r="I63" s="401">
        <v>533</v>
      </c>
      <c r="J63" s="401">
        <v>4100</v>
      </c>
      <c r="K63" s="401">
        <v>299</v>
      </c>
      <c r="L63" s="402">
        <v>376437</v>
      </c>
      <c r="M63" s="370">
        <v>18822</v>
      </c>
      <c r="N63" s="370">
        <v>63241</v>
      </c>
      <c r="O63" s="403">
        <v>458500</v>
      </c>
      <c r="P63" s="334"/>
      <c r="Q63" s="403">
        <v>318900</v>
      </c>
    </row>
    <row r="64" spans="1:17" ht="12.75" x14ac:dyDescent="0.2">
      <c r="A64" s="363">
        <v>2013</v>
      </c>
      <c r="B64" s="364"/>
      <c r="C64" s="365" t="s">
        <v>138</v>
      </c>
      <c r="D64" s="366" t="s">
        <v>149</v>
      </c>
      <c r="E64" s="367" t="s">
        <v>150</v>
      </c>
      <c r="F64" s="367" t="s">
        <v>214</v>
      </c>
      <c r="G64" s="367" t="s">
        <v>95</v>
      </c>
      <c r="H64" s="400">
        <v>401061</v>
      </c>
      <c r="I64" s="401">
        <v>533</v>
      </c>
      <c r="J64" s="401">
        <v>4100</v>
      </c>
      <c r="K64" s="401">
        <v>299</v>
      </c>
      <c r="L64" s="402">
        <v>405993</v>
      </c>
      <c r="M64" s="370">
        <v>20300</v>
      </c>
      <c r="N64" s="370">
        <v>68207</v>
      </c>
      <c r="O64" s="403">
        <v>494500</v>
      </c>
      <c r="P64" s="334"/>
      <c r="Q64" s="403">
        <v>351000</v>
      </c>
    </row>
    <row r="65" spans="1:17" ht="12.75" x14ac:dyDescent="0.2">
      <c r="A65" s="405">
        <v>2013</v>
      </c>
      <c r="B65" s="406"/>
      <c r="C65" s="407" t="s">
        <v>151</v>
      </c>
      <c r="D65" s="408" t="s">
        <v>152</v>
      </c>
      <c r="E65" s="409" t="s">
        <v>91</v>
      </c>
      <c r="F65" s="367" t="s">
        <v>215</v>
      </c>
      <c r="G65" s="409" t="s">
        <v>95</v>
      </c>
      <c r="H65" s="410">
        <v>435544</v>
      </c>
      <c r="I65" s="411">
        <v>533</v>
      </c>
      <c r="J65" s="411">
        <v>4100</v>
      </c>
      <c r="K65" s="411">
        <v>299</v>
      </c>
      <c r="L65" s="411">
        <v>440476</v>
      </c>
      <c r="M65" s="432">
        <v>22024</v>
      </c>
      <c r="N65" s="432">
        <v>74000</v>
      </c>
      <c r="O65" s="413">
        <v>536500</v>
      </c>
      <c r="P65" s="334"/>
      <c r="Q65" s="413">
        <v>458400</v>
      </c>
    </row>
    <row r="66" spans="1:17" ht="5.25" customHeight="1" x14ac:dyDescent="0.2">
      <c r="A66" s="334"/>
      <c r="B66" s="364"/>
      <c r="C66" s="365"/>
      <c r="D66" s="366"/>
      <c r="E66" s="367"/>
      <c r="F66" s="367"/>
      <c r="G66" s="368"/>
      <c r="H66" s="369"/>
      <c r="I66" s="369"/>
      <c r="J66" s="369"/>
      <c r="K66" s="370"/>
      <c r="L66" s="334"/>
      <c r="M66" s="414"/>
      <c r="N66" s="414"/>
      <c r="O66" s="415"/>
      <c r="P66" s="334"/>
      <c r="Q66" s="415"/>
    </row>
    <row r="67" spans="1:17" ht="12.75" x14ac:dyDescent="0.2">
      <c r="A67" s="381">
        <v>2013</v>
      </c>
      <c r="B67" s="382"/>
      <c r="C67" s="383" t="s">
        <v>145</v>
      </c>
      <c r="D67" s="384" t="s">
        <v>153</v>
      </c>
      <c r="E67" s="385" t="s">
        <v>91</v>
      </c>
      <c r="F67" s="385" t="s">
        <v>216</v>
      </c>
      <c r="G67" s="385" t="s">
        <v>95</v>
      </c>
      <c r="H67" s="386">
        <v>488911</v>
      </c>
      <c r="I67" s="387">
        <v>533</v>
      </c>
      <c r="J67" s="387">
        <v>4100</v>
      </c>
      <c r="K67" s="387">
        <v>299</v>
      </c>
      <c r="L67" s="388">
        <v>493843</v>
      </c>
      <c r="M67" s="430">
        <v>24692</v>
      </c>
      <c r="N67" s="430">
        <v>82965</v>
      </c>
      <c r="O67" s="390">
        <v>601500</v>
      </c>
      <c r="P67" s="334"/>
      <c r="Q67" s="390">
        <v>527900</v>
      </c>
    </row>
    <row r="68" spans="1:17" ht="12.75" x14ac:dyDescent="0.2">
      <c r="A68" s="391">
        <v>2013</v>
      </c>
      <c r="B68" s="392"/>
      <c r="C68" s="393" t="s">
        <v>145</v>
      </c>
      <c r="D68" s="394" t="s">
        <v>153</v>
      </c>
      <c r="E68" s="395" t="s">
        <v>97</v>
      </c>
      <c r="F68" s="385" t="s">
        <v>217</v>
      </c>
      <c r="G68" s="395" t="s">
        <v>98</v>
      </c>
      <c r="H68" s="396">
        <v>544739</v>
      </c>
      <c r="I68" s="397">
        <v>533</v>
      </c>
      <c r="J68" s="397">
        <v>4100</v>
      </c>
      <c r="K68" s="397">
        <v>299</v>
      </c>
      <c r="L68" s="397">
        <v>549671</v>
      </c>
      <c r="M68" s="431">
        <v>27484</v>
      </c>
      <c r="N68" s="431">
        <v>92345</v>
      </c>
      <c r="O68" s="399">
        <v>669500</v>
      </c>
      <c r="P68" s="334"/>
      <c r="Q68" s="399">
        <v>589300</v>
      </c>
    </row>
    <row r="69" spans="1:17" ht="5.25" customHeight="1" x14ac:dyDescent="0.2">
      <c r="A69" s="334"/>
      <c r="B69" s="364"/>
      <c r="C69" s="365"/>
      <c r="D69" s="366"/>
      <c r="E69" s="367"/>
      <c r="F69" s="367"/>
      <c r="G69" s="368"/>
      <c r="H69" s="369"/>
      <c r="I69" s="369"/>
      <c r="J69" s="369"/>
      <c r="K69" s="370"/>
      <c r="L69" s="334"/>
      <c r="M69" s="414"/>
      <c r="N69" s="414"/>
      <c r="O69" s="415"/>
      <c r="P69" s="334"/>
      <c r="Q69" s="415"/>
    </row>
    <row r="70" spans="1:17" ht="12.75" x14ac:dyDescent="0.2">
      <c r="A70" s="363">
        <v>2013</v>
      </c>
      <c r="B70" s="364"/>
      <c r="C70" s="365" t="s">
        <v>154</v>
      </c>
      <c r="D70" s="366" t="s">
        <v>155</v>
      </c>
      <c r="E70" s="367" t="s">
        <v>91</v>
      </c>
      <c r="F70" s="367" t="s">
        <v>218</v>
      </c>
      <c r="G70" s="367" t="s">
        <v>95</v>
      </c>
      <c r="H70" s="400">
        <v>513541</v>
      </c>
      <c r="I70" s="401">
        <v>533</v>
      </c>
      <c r="J70" s="401">
        <v>4100</v>
      </c>
      <c r="K70" s="401">
        <v>299</v>
      </c>
      <c r="L70" s="402">
        <v>518473</v>
      </c>
      <c r="M70" s="370">
        <v>25924</v>
      </c>
      <c r="N70" s="370">
        <v>87103</v>
      </c>
      <c r="O70" s="403">
        <v>631500</v>
      </c>
      <c r="P70" s="334"/>
      <c r="Q70" s="403">
        <v>0</v>
      </c>
    </row>
    <row r="71" spans="1:17" ht="12.75" x14ac:dyDescent="0.2">
      <c r="A71" s="405">
        <v>2013</v>
      </c>
      <c r="B71" s="406"/>
      <c r="C71" s="407" t="s">
        <v>154</v>
      </c>
      <c r="D71" s="408" t="s">
        <v>155</v>
      </c>
      <c r="E71" s="409" t="s">
        <v>97</v>
      </c>
      <c r="F71" s="367" t="s">
        <v>219</v>
      </c>
      <c r="G71" s="409" t="s">
        <v>95</v>
      </c>
      <c r="H71" s="410">
        <v>521751</v>
      </c>
      <c r="I71" s="411">
        <v>533</v>
      </c>
      <c r="J71" s="411">
        <v>4100</v>
      </c>
      <c r="K71" s="411">
        <v>299</v>
      </c>
      <c r="L71" s="411">
        <v>526683</v>
      </c>
      <c r="M71" s="432">
        <v>26334</v>
      </c>
      <c r="N71" s="432">
        <v>88483</v>
      </c>
      <c r="O71" s="413">
        <v>641500</v>
      </c>
      <c r="P71" s="334"/>
      <c r="Q71" s="413">
        <v>0</v>
      </c>
    </row>
    <row r="72" spans="1:17" ht="5.25" customHeight="1" x14ac:dyDescent="0.2">
      <c r="A72" s="334"/>
      <c r="B72" s="364"/>
      <c r="C72" s="365"/>
      <c r="D72" s="366"/>
      <c r="E72" s="367"/>
      <c r="F72" s="367"/>
      <c r="G72" s="368"/>
      <c r="H72" s="369"/>
      <c r="I72" s="369"/>
      <c r="J72" s="369"/>
      <c r="K72" s="370"/>
      <c r="L72" s="334"/>
      <c r="M72" s="414"/>
      <c r="N72" s="414"/>
      <c r="O72" s="415"/>
      <c r="P72" s="334"/>
      <c r="Q72" s="415"/>
    </row>
    <row r="73" spans="1:17" ht="12.75" x14ac:dyDescent="0.2">
      <c r="A73" s="381">
        <v>2013</v>
      </c>
      <c r="B73" s="382"/>
      <c r="C73" s="383" t="s">
        <v>156</v>
      </c>
      <c r="D73" s="384" t="s">
        <v>157</v>
      </c>
      <c r="E73" s="385" t="s">
        <v>88</v>
      </c>
      <c r="F73" s="385" t="str">
        <f>+D73&amp;E73</f>
        <v>Trax SUVA</v>
      </c>
      <c r="G73" s="385" t="s">
        <v>89</v>
      </c>
      <c r="H73" s="386">
        <v>207048</v>
      </c>
      <c r="I73" s="387">
        <v>656</v>
      </c>
      <c r="J73" s="387">
        <v>4100</v>
      </c>
      <c r="K73" s="387">
        <v>299</v>
      </c>
      <c r="L73" s="388">
        <v>212103</v>
      </c>
      <c r="M73" s="430">
        <v>2121</v>
      </c>
      <c r="N73" s="430">
        <v>34276</v>
      </c>
      <c r="O73" s="390">
        <v>248500</v>
      </c>
      <c r="P73" s="334"/>
      <c r="Q73" s="390">
        <v>228500</v>
      </c>
    </row>
    <row r="74" spans="1:17" ht="12.75" x14ac:dyDescent="0.2">
      <c r="A74" s="381">
        <v>2013</v>
      </c>
      <c r="B74" s="382"/>
      <c r="C74" s="383" t="s">
        <v>158</v>
      </c>
      <c r="D74" s="384" t="s">
        <v>157</v>
      </c>
      <c r="E74" s="385" t="s">
        <v>91</v>
      </c>
      <c r="F74" s="385" t="str">
        <f>+D74&amp;E74</f>
        <v>Trax SUVB</v>
      </c>
      <c r="G74" s="385" t="s">
        <v>95</v>
      </c>
      <c r="H74" s="386">
        <v>229821</v>
      </c>
      <c r="I74" s="387">
        <v>656</v>
      </c>
      <c r="J74" s="387">
        <v>4100</v>
      </c>
      <c r="K74" s="387">
        <v>299</v>
      </c>
      <c r="L74" s="388">
        <v>234876</v>
      </c>
      <c r="M74" s="430">
        <v>2624</v>
      </c>
      <c r="N74" s="430">
        <v>38000</v>
      </c>
      <c r="O74" s="390">
        <v>275500</v>
      </c>
      <c r="P74" s="334"/>
      <c r="Q74" s="390">
        <v>0</v>
      </c>
    </row>
    <row r="75" spans="1:17" ht="12.75" x14ac:dyDescent="0.2">
      <c r="A75" s="391">
        <v>2013</v>
      </c>
      <c r="B75" s="392"/>
      <c r="C75" s="393" t="s">
        <v>159</v>
      </c>
      <c r="D75" s="394" t="s">
        <v>157</v>
      </c>
      <c r="E75" s="395" t="s">
        <v>97</v>
      </c>
      <c r="F75" s="385" t="str">
        <f>+D75&amp;E75</f>
        <v>Trax SUVC</v>
      </c>
      <c r="G75" s="395" t="s">
        <v>98</v>
      </c>
      <c r="H75" s="396">
        <v>259915</v>
      </c>
      <c r="I75" s="397">
        <v>656</v>
      </c>
      <c r="J75" s="397">
        <v>4100</v>
      </c>
      <c r="K75" s="397">
        <v>299</v>
      </c>
      <c r="L75" s="397">
        <v>264970</v>
      </c>
      <c r="M75" s="431">
        <v>7013</v>
      </c>
      <c r="N75" s="431">
        <v>43517</v>
      </c>
      <c r="O75" s="399">
        <v>315500</v>
      </c>
      <c r="P75" s="334"/>
      <c r="Q75" s="399">
        <v>0</v>
      </c>
    </row>
    <row r="76" spans="1:17" ht="5.25" customHeight="1" x14ac:dyDescent="0.2">
      <c r="A76" s="334"/>
      <c r="B76" s="364"/>
      <c r="C76" s="365"/>
      <c r="D76" s="366"/>
      <c r="E76" s="367"/>
      <c r="F76" s="367"/>
      <c r="G76" s="368"/>
      <c r="H76" s="369"/>
      <c r="I76" s="369"/>
      <c r="J76" s="369"/>
      <c r="K76" s="370"/>
      <c r="L76" s="334"/>
      <c r="M76" s="414"/>
      <c r="N76" s="414"/>
      <c r="O76" s="415"/>
      <c r="P76" s="334"/>
      <c r="Q76" s="415"/>
    </row>
    <row r="77" spans="1:17" ht="12.75" x14ac:dyDescent="0.2">
      <c r="A77" s="363">
        <v>2013</v>
      </c>
      <c r="B77" s="364"/>
      <c r="C77" s="365" t="s">
        <v>160</v>
      </c>
      <c r="D77" s="366" t="s">
        <v>161</v>
      </c>
      <c r="E77" s="367" t="s">
        <v>88</v>
      </c>
      <c r="F77" s="367" t="str">
        <f t="shared" ref="F77:F82" si="0">+D77&amp;E77</f>
        <v>Captiva Sport SUVA</v>
      </c>
      <c r="G77" s="367" t="s">
        <v>89</v>
      </c>
      <c r="H77" s="400">
        <v>275589</v>
      </c>
      <c r="I77" s="401">
        <v>656</v>
      </c>
      <c r="J77" s="401">
        <v>4100</v>
      </c>
      <c r="K77" s="401">
        <v>299</v>
      </c>
      <c r="L77" s="402">
        <v>280644</v>
      </c>
      <c r="M77" s="370">
        <v>8580</v>
      </c>
      <c r="N77" s="370">
        <v>46276</v>
      </c>
      <c r="O77" s="403">
        <v>335500</v>
      </c>
      <c r="P77" s="334"/>
      <c r="Q77" s="403">
        <v>295500</v>
      </c>
    </row>
    <row r="78" spans="1:17" ht="12.75" x14ac:dyDescent="0.2">
      <c r="A78" s="363">
        <v>2013</v>
      </c>
      <c r="B78" s="364"/>
      <c r="C78" s="365" t="s">
        <v>160</v>
      </c>
      <c r="D78" s="366" t="s">
        <v>161</v>
      </c>
      <c r="E78" s="367" t="s">
        <v>91</v>
      </c>
      <c r="F78" s="367" t="str">
        <f t="shared" si="0"/>
        <v>Captiva Sport SUVB</v>
      </c>
      <c r="G78" s="367" t="s">
        <v>89</v>
      </c>
      <c r="H78" s="400">
        <v>310298</v>
      </c>
      <c r="I78" s="401">
        <v>656</v>
      </c>
      <c r="J78" s="401">
        <v>4100</v>
      </c>
      <c r="K78" s="401">
        <v>299</v>
      </c>
      <c r="L78" s="402">
        <v>315353</v>
      </c>
      <c r="M78" s="370">
        <v>12664</v>
      </c>
      <c r="N78" s="370">
        <v>52483</v>
      </c>
      <c r="O78" s="403">
        <v>380500</v>
      </c>
      <c r="P78" s="334"/>
      <c r="Q78" s="403">
        <v>340500</v>
      </c>
    </row>
    <row r="79" spans="1:17" ht="12.75" x14ac:dyDescent="0.2">
      <c r="A79" s="363">
        <v>2013</v>
      </c>
      <c r="B79" s="364"/>
      <c r="C79" s="365" t="s">
        <v>162</v>
      </c>
      <c r="D79" s="366" t="s">
        <v>161</v>
      </c>
      <c r="E79" s="367" t="s">
        <v>97</v>
      </c>
      <c r="F79" s="367" t="str">
        <f t="shared" si="0"/>
        <v>Captiva Sport SUVC</v>
      </c>
      <c r="G79" s="367" t="s">
        <v>95</v>
      </c>
      <c r="H79" s="400">
        <v>312547</v>
      </c>
      <c r="I79" s="401">
        <v>656</v>
      </c>
      <c r="J79" s="401">
        <v>4100</v>
      </c>
      <c r="K79" s="401">
        <v>299</v>
      </c>
      <c r="L79" s="402">
        <v>317602</v>
      </c>
      <c r="M79" s="370">
        <v>13002</v>
      </c>
      <c r="N79" s="370">
        <v>52896</v>
      </c>
      <c r="O79" s="403">
        <v>383500</v>
      </c>
      <c r="P79" s="334"/>
      <c r="Q79" s="403">
        <v>343500</v>
      </c>
    </row>
    <row r="80" spans="1:17" ht="12.75" x14ac:dyDescent="0.2">
      <c r="A80" s="363">
        <v>2013</v>
      </c>
      <c r="B80" s="364"/>
      <c r="C80" s="365" t="s">
        <v>162</v>
      </c>
      <c r="D80" s="366" t="s">
        <v>161</v>
      </c>
      <c r="E80" s="367" t="s">
        <v>106</v>
      </c>
      <c r="F80" s="367" t="str">
        <f t="shared" si="0"/>
        <v>Captiva Sport SUVD</v>
      </c>
      <c r="G80" s="367" t="s">
        <v>95</v>
      </c>
      <c r="H80" s="400">
        <v>326040</v>
      </c>
      <c r="I80" s="401">
        <v>656</v>
      </c>
      <c r="J80" s="401">
        <v>4100</v>
      </c>
      <c r="K80" s="401">
        <v>299</v>
      </c>
      <c r="L80" s="402">
        <v>331095</v>
      </c>
      <c r="M80" s="370">
        <v>15026</v>
      </c>
      <c r="N80" s="370">
        <v>55379</v>
      </c>
      <c r="O80" s="403">
        <v>401500</v>
      </c>
      <c r="P80" s="334"/>
      <c r="Q80" s="403">
        <v>361500</v>
      </c>
    </row>
    <row r="81" spans="1:17" ht="12.75" x14ac:dyDescent="0.2">
      <c r="A81" s="363">
        <v>2013</v>
      </c>
      <c r="B81" s="364"/>
      <c r="C81" s="365" t="s">
        <v>162</v>
      </c>
      <c r="D81" s="417" t="s">
        <v>163</v>
      </c>
      <c r="E81" s="367" t="s">
        <v>106</v>
      </c>
      <c r="F81" s="367" t="str">
        <f t="shared" si="0"/>
        <v>Captiva Sport SUV Edición EspecialD</v>
      </c>
      <c r="G81" s="367" t="s">
        <v>95</v>
      </c>
      <c r="H81" s="400">
        <v>338784</v>
      </c>
      <c r="I81" s="401">
        <v>656</v>
      </c>
      <c r="J81" s="401">
        <v>4100</v>
      </c>
      <c r="K81" s="401">
        <v>299</v>
      </c>
      <c r="L81" s="402">
        <v>343839</v>
      </c>
      <c r="M81" s="370">
        <v>16937</v>
      </c>
      <c r="N81" s="370">
        <v>57724</v>
      </c>
      <c r="O81" s="403">
        <v>418500</v>
      </c>
      <c r="P81" s="334"/>
      <c r="Q81" s="403">
        <v>378500</v>
      </c>
    </row>
    <row r="82" spans="1:17" ht="12.75" x14ac:dyDescent="0.2">
      <c r="A82" s="405">
        <v>2013</v>
      </c>
      <c r="B82" s="406"/>
      <c r="C82" s="407" t="s">
        <v>164</v>
      </c>
      <c r="D82" s="408" t="s">
        <v>161</v>
      </c>
      <c r="E82" s="409" t="s">
        <v>121</v>
      </c>
      <c r="F82" s="367" t="str">
        <f t="shared" si="0"/>
        <v>Captiva Sport SUVG</v>
      </c>
      <c r="G82" s="409" t="s">
        <v>95</v>
      </c>
      <c r="H82" s="410">
        <v>341033</v>
      </c>
      <c r="I82" s="411">
        <v>656</v>
      </c>
      <c r="J82" s="411">
        <v>4100</v>
      </c>
      <c r="K82" s="411">
        <v>299</v>
      </c>
      <c r="L82" s="411">
        <v>346088</v>
      </c>
      <c r="M82" s="432">
        <v>17274</v>
      </c>
      <c r="N82" s="432">
        <v>58138</v>
      </c>
      <c r="O82" s="413">
        <v>421500</v>
      </c>
      <c r="P82" s="334"/>
      <c r="Q82" s="403">
        <v>381500</v>
      </c>
    </row>
    <row r="83" spans="1:17" ht="5.25" customHeight="1" x14ac:dyDescent="0.2">
      <c r="A83" s="334"/>
      <c r="B83" s="364"/>
      <c r="C83" s="365"/>
      <c r="D83" s="366"/>
      <c r="E83" s="367"/>
      <c r="F83" s="367"/>
      <c r="G83" s="368"/>
      <c r="H83" s="369"/>
      <c r="I83" s="369"/>
      <c r="J83" s="369"/>
      <c r="K83" s="370"/>
      <c r="L83" s="334"/>
      <c r="M83" s="414"/>
      <c r="N83" s="414"/>
      <c r="O83" s="415"/>
      <c r="P83" s="334"/>
      <c r="Q83" s="415"/>
    </row>
    <row r="84" spans="1:17" ht="12.75" x14ac:dyDescent="0.2">
      <c r="A84" s="381">
        <v>2013</v>
      </c>
      <c r="B84" s="382"/>
      <c r="C84" s="383" t="s">
        <v>165</v>
      </c>
      <c r="D84" s="384" t="s">
        <v>166</v>
      </c>
      <c r="E84" s="385" t="s">
        <v>97</v>
      </c>
      <c r="F84" s="385" t="str">
        <f>+D84&amp;E84</f>
        <v>Traverse SUVC</v>
      </c>
      <c r="G84" s="385" t="s">
        <v>95</v>
      </c>
      <c r="H84" s="386">
        <v>431669</v>
      </c>
      <c r="I84" s="387">
        <v>656</v>
      </c>
      <c r="J84" s="387">
        <v>4100</v>
      </c>
      <c r="K84" s="387">
        <v>299</v>
      </c>
      <c r="L84" s="388">
        <v>436724</v>
      </c>
      <c r="M84" s="430">
        <v>31811</v>
      </c>
      <c r="N84" s="430">
        <v>74965</v>
      </c>
      <c r="O84" s="390">
        <v>543500</v>
      </c>
      <c r="P84" s="334"/>
      <c r="Q84" s="390">
        <v>519600</v>
      </c>
    </row>
    <row r="85" spans="1:17" ht="12.75" x14ac:dyDescent="0.2">
      <c r="A85" s="391">
        <v>2013</v>
      </c>
      <c r="B85" s="392"/>
      <c r="C85" s="393" t="s">
        <v>165</v>
      </c>
      <c r="D85" s="394" t="s">
        <v>166</v>
      </c>
      <c r="E85" s="395" t="s">
        <v>91</v>
      </c>
      <c r="F85" s="385" t="str">
        <f>+D85&amp;E85</f>
        <v>Traverse SUVB</v>
      </c>
      <c r="G85" s="395" t="s">
        <v>95</v>
      </c>
      <c r="H85" s="396">
        <v>464826</v>
      </c>
      <c r="I85" s="397">
        <v>656</v>
      </c>
      <c r="J85" s="397">
        <v>4100</v>
      </c>
      <c r="K85" s="397">
        <v>299</v>
      </c>
      <c r="L85" s="397">
        <v>469881</v>
      </c>
      <c r="M85" s="431">
        <v>37447</v>
      </c>
      <c r="N85" s="431">
        <v>81172</v>
      </c>
      <c r="O85" s="399">
        <v>588500</v>
      </c>
      <c r="P85" s="334"/>
      <c r="Q85" s="399">
        <v>563000</v>
      </c>
    </row>
    <row r="86" spans="1:17" ht="5.25" customHeight="1" x14ac:dyDescent="0.2">
      <c r="A86" s="334"/>
      <c r="B86" s="364"/>
      <c r="C86" s="365"/>
      <c r="D86" s="366"/>
      <c r="E86" s="367"/>
      <c r="F86" s="367"/>
      <c r="G86" s="368"/>
      <c r="H86" s="369"/>
      <c r="I86" s="369"/>
      <c r="J86" s="369"/>
      <c r="K86" s="370"/>
      <c r="L86" s="334"/>
      <c r="M86" s="414"/>
      <c r="N86" s="414"/>
      <c r="O86" s="415"/>
      <c r="P86" s="334"/>
      <c r="Q86" s="415"/>
    </row>
    <row r="87" spans="1:17" s="364" customFormat="1" ht="12.75" x14ac:dyDescent="0.2">
      <c r="A87" s="363">
        <v>2013</v>
      </c>
      <c r="C87" s="365" t="s">
        <v>167</v>
      </c>
      <c r="D87" s="366" t="s">
        <v>168</v>
      </c>
      <c r="E87" s="367" t="s">
        <v>88</v>
      </c>
      <c r="F87" s="367" t="s">
        <v>220</v>
      </c>
      <c r="G87" s="367" t="s">
        <v>95</v>
      </c>
      <c r="H87" s="400">
        <v>479562</v>
      </c>
      <c r="I87" s="401">
        <v>656</v>
      </c>
      <c r="J87" s="401">
        <v>4100</v>
      </c>
      <c r="K87" s="401">
        <v>299</v>
      </c>
      <c r="L87" s="402">
        <v>484617</v>
      </c>
      <c r="M87" s="370">
        <v>39952</v>
      </c>
      <c r="N87" s="370">
        <v>83931</v>
      </c>
      <c r="O87" s="403">
        <v>608500</v>
      </c>
      <c r="Q87" s="403">
        <v>583300</v>
      </c>
    </row>
    <row r="88" spans="1:17" s="364" customFormat="1" ht="12.75" x14ac:dyDescent="0.2">
      <c r="A88" s="363">
        <v>2013</v>
      </c>
      <c r="C88" s="365" t="s">
        <v>167</v>
      </c>
      <c r="D88" s="366" t="s">
        <v>168</v>
      </c>
      <c r="E88" s="367" t="s">
        <v>97</v>
      </c>
      <c r="F88" s="367" t="s">
        <v>221</v>
      </c>
      <c r="G88" s="367" t="s">
        <v>95</v>
      </c>
      <c r="H88" s="400">
        <v>521560</v>
      </c>
      <c r="I88" s="401">
        <v>656</v>
      </c>
      <c r="J88" s="401">
        <v>4100</v>
      </c>
      <c r="K88" s="401">
        <v>299</v>
      </c>
      <c r="L88" s="402">
        <v>526615</v>
      </c>
      <c r="M88" s="370">
        <v>47092</v>
      </c>
      <c r="N88" s="370">
        <v>91793</v>
      </c>
      <c r="O88" s="403">
        <v>665500</v>
      </c>
      <c r="Q88" s="403">
        <v>638400</v>
      </c>
    </row>
    <row r="89" spans="1:17" s="364" customFormat="1" ht="12.75" x14ac:dyDescent="0.2">
      <c r="A89" s="363">
        <v>2013</v>
      </c>
      <c r="C89" s="365" t="s">
        <v>167</v>
      </c>
      <c r="D89" s="366" t="s">
        <v>168</v>
      </c>
      <c r="E89" s="367" t="s">
        <v>106</v>
      </c>
      <c r="F89" s="367" t="s">
        <v>222</v>
      </c>
      <c r="G89" s="367" t="s">
        <v>95</v>
      </c>
      <c r="H89" s="400">
        <v>536297</v>
      </c>
      <c r="I89" s="401">
        <v>656</v>
      </c>
      <c r="J89" s="401">
        <v>4100</v>
      </c>
      <c r="K89" s="401">
        <v>299</v>
      </c>
      <c r="L89" s="402">
        <v>541352</v>
      </c>
      <c r="M89" s="370">
        <v>49597</v>
      </c>
      <c r="N89" s="370">
        <v>94551</v>
      </c>
      <c r="O89" s="403">
        <v>685500</v>
      </c>
      <c r="Q89" s="403">
        <v>657700</v>
      </c>
    </row>
    <row r="90" spans="1:17" s="364" customFormat="1" ht="12.75" x14ac:dyDescent="0.2">
      <c r="A90" s="405">
        <v>2013</v>
      </c>
      <c r="B90" s="406"/>
      <c r="C90" s="407" t="s">
        <v>169</v>
      </c>
      <c r="D90" s="408" t="s">
        <v>170</v>
      </c>
      <c r="E90" s="409" t="s">
        <v>107</v>
      </c>
      <c r="F90" s="367" t="s">
        <v>223</v>
      </c>
      <c r="G90" s="409" t="s">
        <v>95</v>
      </c>
      <c r="H90" s="410">
        <v>553243</v>
      </c>
      <c r="I90" s="411">
        <v>656</v>
      </c>
      <c r="J90" s="411">
        <v>4100</v>
      </c>
      <c r="K90" s="411">
        <v>299</v>
      </c>
      <c r="L90" s="411">
        <v>558298</v>
      </c>
      <c r="M90" s="432">
        <v>52478</v>
      </c>
      <c r="N90" s="432">
        <v>97724</v>
      </c>
      <c r="O90" s="413">
        <v>708500</v>
      </c>
      <c r="Q90" s="413">
        <v>679900</v>
      </c>
    </row>
    <row r="91" spans="1:17" ht="5.25" customHeight="1" x14ac:dyDescent="0.2">
      <c r="A91" s="334"/>
      <c r="B91" s="364"/>
      <c r="C91" s="365"/>
      <c r="D91" s="366"/>
      <c r="E91" s="367"/>
      <c r="F91" s="367"/>
      <c r="G91" s="368"/>
      <c r="H91" s="369"/>
      <c r="I91" s="369"/>
      <c r="J91" s="369"/>
      <c r="K91" s="370"/>
      <c r="L91" s="334"/>
      <c r="M91" s="414"/>
      <c r="N91" s="414"/>
      <c r="O91" s="415"/>
      <c r="P91" s="334"/>
      <c r="Q91" s="415"/>
    </row>
    <row r="92" spans="1:17" ht="12.75" x14ac:dyDescent="0.2">
      <c r="A92" s="381">
        <v>2013</v>
      </c>
      <c r="B92" s="382"/>
      <c r="C92" s="383" t="s">
        <v>171</v>
      </c>
      <c r="D92" s="384" t="s">
        <v>172</v>
      </c>
      <c r="E92" s="385" t="s">
        <v>88</v>
      </c>
      <c r="F92" s="385" t="s">
        <v>224</v>
      </c>
      <c r="G92" s="385" t="s">
        <v>95</v>
      </c>
      <c r="H92" s="386">
        <v>506824</v>
      </c>
      <c r="I92" s="387">
        <v>656</v>
      </c>
      <c r="J92" s="387">
        <v>4100</v>
      </c>
      <c r="K92" s="387">
        <v>299</v>
      </c>
      <c r="L92" s="388">
        <v>511879</v>
      </c>
      <c r="M92" s="430">
        <v>44587</v>
      </c>
      <c r="N92" s="430">
        <v>89034</v>
      </c>
      <c r="O92" s="390">
        <v>645500</v>
      </c>
      <c r="P92" s="334"/>
      <c r="Q92" s="390">
        <v>620500</v>
      </c>
    </row>
    <row r="93" spans="1:17" ht="12.75" x14ac:dyDescent="0.2">
      <c r="A93" s="381">
        <v>2013</v>
      </c>
      <c r="B93" s="382"/>
      <c r="C93" s="383" t="s">
        <v>171</v>
      </c>
      <c r="D93" s="384" t="s">
        <v>172</v>
      </c>
      <c r="E93" s="385" t="s">
        <v>91</v>
      </c>
      <c r="F93" s="385" t="s">
        <v>225</v>
      </c>
      <c r="G93" s="385" t="s">
        <v>95</v>
      </c>
      <c r="H93" s="386">
        <v>557664</v>
      </c>
      <c r="I93" s="387">
        <v>656</v>
      </c>
      <c r="J93" s="387">
        <v>4100</v>
      </c>
      <c r="K93" s="387">
        <v>299</v>
      </c>
      <c r="L93" s="388">
        <v>562719</v>
      </c>
      <c r="M93" s="430">
        <v>53230</v>
      </c>
      <c r="N93" s="430">
        <v>98551</v>
      </c>
      <c r="O93" s="390">
        <v>714500</v>
      </c>
      <c r="P93" s="334"/>
      <c r="Q93" s="390">
        <v>687300</v>
      </c>
    </row>
    <row r="94" spans="1:17" ht="12.75" x14ac:dyDescent="0.2">
      <c r="A94" s="381">
        <v>2013</v>
      </c>
      <c r="B94" s="382"/>
      <c r="C94" s="383" t="s">
        <v>171</v>
      </c>
      <c r="D94" s="384" t="s">
        <v>172</v>
      </c>
      <c r="E94" s="385" t="s">
        <v>97</v>
      </c>
      <c r="F94" s="385" t="s">
        <v>226</v>
      </c>
      <c r="G94" s="385" t="s">
        <v>95</v>
      </c>
      <c r="H94" s="386">
        <v>557664</v>
      </c>
      <c r="I94" s="387">
        <v>656</v>
      </c>
      <c r="J94" s="387">
        <v>4100</v>
      </c>
      <c r="K94" s="387">
        <v>299</v>
      </c>
      <c r="L94" s="388">
        <v>562719</v>
      </c>
      <c r="M94" s="430">
        <v>53230</v>
      </c>
      <c r="N94" s="430">
        <v>98551</v>
      </c>
      <c r="O94" s="390">
        <v>714500</v>
      </c>
      <c r="P94" s="334"/>
      <c r="Q94" s="390">
        <v>687300</v>
      </c>
    </row>
    <row r="95" spans="1:17" ht="12.75" x14ac:dyDescent="0.2">
      <c r="A95" s="381">
        <v>2013</v>
      </c>
      <c r="B95" s="382"/>
      <c r="C95" s="383" t="s">
        <v>173</v>
      </c>
      <c r="D95" s="384" t="s">
        <v>174</v>
      </c>
      <c r="E95" s="385" t="s">
        <v>106</v>
      </c>
      <c r="F95" s="385" t="s">
        <v>227</v>
      </c>
      <c r="G95" s="385" t="s">
        <v>95</v>
      </c>
      <c r="H95" s="386">
        <v>584189</v>
      </c>
      <c r="I95" s="387">
        <v>656</v>
      </c>
      <c r="J95" s="387">
        <v>4100</v>
      </c>
      <c r="K95" s="387">
        <v>299</v>
      </c>
      <c r="L95" s="388">
        <v>589244</v>
      </c>
      <c r="M95" s="430">
        <v>57739</v>
      </c>
      <c r="N95" s="430">
        <v>103517</v>
      </c>
      <c r="O95" s="390">
        <v>750500</v>
      </c>
      <c r="P95" s="334"/>
      <c r="Q95" s="390">
        <v>722000</v>
      </c>
    </row>
    <row r="96" spans="1:17" ht="12.75" x14ac:dyDescent="0.2">
      <c r="A96" s="391">
        <v>2013</v>
      </c>
      <c r="B96" s="392"/>
      <c r="C96" s="393" t="s">
        <v>175</v>
      </c>
      <c r="D96" s="394" t="s">
        <v>176</v>
      </c>
      <c r="E96" s="395" t="s">
        <v>121</v>
      </c>
      <c r="F96" s="385" t="s">
        <v>228</v>
      </c>
      <c r="G96" s="395" t="s">
        <v>95</v>
      </c>
      <c r="H96" s="396">
        <v>670634</v>
      </c>
      <c r="I96" s="397">
        <v>656</v>
      </c>
      <c r="J96" s="397">
        <v>4100</v>
      </c>
      <c r="K96" s="397">
        <v>299</v>
      </c>
      <c r="L96" s="397">
        <v>675689</v>
      </c>
      <c r="M96" s="431">
        <v>66983</v>
      </c>
      <c r="N96" s="431">
        <v>118828</v>
      </c>
      <c r="O96" s="399">
        <v>861500</v>
      </c>
      <c r="P96" s="334"/>
      <c r="Q96" s="399">
        <v>0</v>
      </c>
    </row>
    <row r="97" spans="1:17" ht="5.25" customHeight="1" x14ac:dyDescent="0.2">
      <c r="A97" s="334"/>
      <c r="B97" s="364"/>
      <c r="C97" s="365"/>
      <c r="D97" s="366"/>
      <c r="E97" s="367"/>
      <c r="F97" s="367"/>
      <c r="G97" s="368"/>
      <c r="H97" s="369"/>
      <c r="I97" s="369"/>
      <c r="J97" s="369"/>
      <c r="K97" s="370"/>
      <c r="L97" s="334"/>
      <c r="M97" s="414"/>
      <c r="N97" s="414"/>
      <c r="O97" s="415"/>
      <c r="P97" s="334"/>
      <c r="Q97" s="415"/>
    </row>
    <row r="98" spans="1:17" ht="12.75" x14ac:dyDescent="0.2">
      <c r="A98" s="363">
        <v>2013</v>
      </c>
      <c r="B98" s="364"/>
      <c r="C98" s="365" t="s">
        <v>177</v>
      </c>
      <c r="D98" s="366" t="s">
        <v>178</v>
      </c>
      <c r="E98" s="367" t="s">
        <v>97</v>
      </c>
      <c r="F98" s="367" t="str">
        <f>+D98&amp;E98</f>
        <v>Express Cargo VanC</v>
      </c>
      <c r="G98" s="367" t="s">
        <v>89</v>
      </c>
      <c r="H98" s="400">
        <v>310750</v>
      </c>
      <c r="I98" s="401">
        <v>533</v>
      </c>
      <c r="J98" s="401">
        <v>4100</v>
      </c>
      <c r="K98" s="401">
        <v>299</v>
      </c>
      <c r="L98" s="402">
        <v>315682</v>
      </c>
      <c r="M98" s="370">
        <v>15784</v>
      </c>
      <c r="N98" s="370">
        <v>53034</v>
      </c>
      <c r="O98" s="403">
        <v>384500</v>
      </c>
      <c r="P98" s="334"/>
      <c r="Q98" s="403">
        <v>0</v>
      </c>
    </row>
    <row r="99" spans="1:17" ht="12.75" x14ac:dyDescent="0.2">
      <c r="A99" s="405">
        <v>2013</v>
      </c>
      <c r="B99" s="406"/>
      <c r="C99" s="407" t="s">
        <v>179</v>
      </c>
      <c r="D99" s="408" t="s">
        <v>178</v>
      </c>
      <c r="E99" s="409" t="s">
        <v>91</v>
      </c>
      <c r="F99" s="367" t="str">
        <f>+D99&amp;E99</f>
        <v>Express Cargo VanB</v>
      </c>
      <c r="G99" s="409" t="s">
        <v>89</v>
      </c>
      <c r="H99" s="410">
        <v>355905</v>
      </c>
      <c r="I99" s="411">
        <v>533</v>
      </c>
      <c r="J99" s="411">
        <v>4100</v>
      </c>
      <c r="K99" s="411">
        <v>299</v>
      </c>
      <c r="L99" s="411">
        <v>360837</v>
      </c>
      <c r="M99" s="432">
        <v>18042</v>
      </c>
      <c r="N99" s="432">
        <v>60621</v>
      </c>
      <c r="O99" s="413">
        <v>439500</v>
      </c>
      <c r="P99" s="334"/>
      <c r="Q99" s="413">
        <v>0</v>
      </c>
    </row>
    <row r="100" spans="1:17" ht="5.25" customHeight="1" x14ac:dyDescent="0.2">
      <c r="A100" s="334"/>
      <c r="B100" s="364"/>
      <c r="C100" s="365"/>
      <c r="D100" s="366"/>
      <c r="E100" s="367"/>
      <c r="F100" s="367"/>
      <c r="G100" s="368"/>
      <c r="H100" s="369"/>
      <c r="I100" s="369"/>
      <c r="J100" s="369"/>
      <c r="K100" s="370"/>
      <c r="L100" s="334"/>
      <c r="M100" s="414"/>
      <c r="N100" s="414"/>
      <c r="O100" s="415"/>
      <c r="P100" s="334"/>
      <c r="Q100" s="415"/>
    </row>
    <row r="101" spans="1:17" ht="12.75" x14ac:dyDescent="0.2">
      <c r="A101" s="381">
        <v>2013</v>
      </c>
      <c r="B101" s="382"/>
      <c r="C101" s="383" t="s">
        <v>180</v>
      </c>
      <c r="D101" s="384" t="s">
        <v>181</v>
      </c>
      <c r="E101" s="385" t="s">
        <v>106</v>
      </c>
      <c r="F101" s="385" t="str">
        <f>+D101&amp;E101</f>
        <v>Express Pas. VanD</v>
      </c>
      <c r="G101" s="385" t="s">
        <v>89</v>
      </c>
      <c r="H101" s="386">
        <v>378636</v>
      </c>
      <c r="I101" s="387">
        <v>533</v>
      </c>
      <c r="J101" s="387">
        <v>4100</v>
      </c>
      <c r="K101" s="387">
        <v>299</v>
      </c>
      <c r="L101" s="388">
        <v>383568</v>
      </c>
      <c r="M101" s="430">
        <v>22897</v>
      </c>
      <c r="N101" s="430">
        <v>65035</v>
      </c>
      <c r="O101" s="390">
        <v>471500</v>
      </c>
      <c r="P101" s="334"/>
      <c r="Q101" s="390">
        <v>0</v>
      </c>
    </row>
    <row r="102" spans="1:17" ht="12.75" x14ac:dyDescent="0.2">
      <c r="A102" s="381">
        <v>2013</v>
      </c>
      <c r="B102" s="382"/>
      <c r="C102" s="383" t="s">
        <v>180</v>
      </c>
      <c r="D102" s="384" t="s">
        <v>181</v>
      </c>
      <c r="E102" s="385" t="s">
        <v>182</v>
      </c>
      <c r="F102" s="385" t="str">
        <f>+D102&amp;E102</f>
        <v>Express Pas. VanL</v>
      </c>
      <c r="G102" s="385" t="s">
        <v>89</v>
      </c>
      <c r="H102" s="386">
        <v>384634</v>
      </c>
      <c r="I102" s="387">
        <v>533</v>
      </c>
      <c r="J102" s="387">
        <v>4100</v>
      </c>
      <c r="K102" s="387">
        <v>299</v>
      </c>
      <c r="L102" s="388">
        <v>389566</v>
      </c>
      <c r="M102" s="430">
        <v>23796</v>
      </c>
      <c r="N102" s="430">
        <v>66138</v>
      </c>
      <c r="O102" s="390">
        <v>479500</v>
      </c>
      <c r="P102" s="334"/>
      <c r="Q102" s="390">
        <v>0</v>
      </c>
    </row>
    <row r="103" spans="1:17" ht="12.75" x14ac:dyDescent="0.2">
      <c r="A103" s="391">
        <v>2013</v>
      </c>
      <c r="B103" s="392"/>
      <c r="C103" s="393" t="s">
        <v>183</v>
      </c>
      <c r="D103" s="394" t="s">
        <v>181</v>
      </c>
      <c r="E103" s="395" t="s">
        <v>97</v>
      </c>
      <c r="F103" s="385" t="str">
        <f>+D103&amp;E103</f>
        <v>Express Pas. VanC</v>
      </c>
      <c r="G103" s="395" t="s">
        <v>89</v>
      </c>
      <c r="H103" s="396">
        <v>457580</v>
      </c>
      <c r="I103" s="397">
        <v>533</v>
      </c>
      <c r="J103" s="397">
        <v>4100</v>
      </c>
      <c r="K103" s="397">
        <v>299</v>
      </c>
      <c r="L103" s="397">
        <v>462512</v>
      </c>
      <c r="M103" s="431">
        <v>36195</v>
      </c>
      <c r="N103" s="431">
        <v>79793</v>
      </c>
      <c r="O103" s="399">
        <v>578500</v>
      </c>
      <c r="P103" s="334"/>
      <c r="Q103" s="399">
        <v>0</v>
      </c>
    </row>
    <row r="104" spans="1:17" ht="5.25" customHeight="1" x14ac:dyDescent="0.2">
      <c r="A104" s="334"/>
      <c r="B104" s="364"/>
      <c r="C104" s="365"/>
      <c r="D104" s="366"/>
      <c r="E104" s="367"/>
      <c r="F104" s="367"/>
      <c r="G104" s="368"/>
      <c r="H104" s="369"/>
      <c r="I104" s="369"/>
      <c r="J104" s="369"/>
      <c r="K104" s="370"/>
      <c r="L104" s="334"/>
      <c r="M104" s="414"/>
      <c r="N104" s="414"/>
      <c r="O104" s="415"/>
      <c r="P104" s="334"/>
      <c r="Q104" s="415"/>
    </row>
    <row r="105" spans="1:17" ht="12.75" x14ac:dyDescent="0.2">
      <c r="A105" s="363">
        <v>2013</v>
      </c>
      <c r="B105" s="364"/>
      <c r="C105" s="365" t="s">
        <v>184</v>
      </c>
      <c r="D105" s="366" t="s">
        <v>185</v>
      </c>
      <c r="E105" s="367" t="s">
        <v>88</v>
      </c>
      <c r="F105" s="367" t="str">
        <f>+D105&amp;E105</f>
        <v>Express CutawayA</v>
      </c>
      <c r="G105" s="367" t="s">
        <v>89</v>
      </c>
      <c r="H105" s="400">
        <v>339485</v>
      </c>
      <c r="I105" s="401">
        <v>533</v>
      </c>
      <c r="J105" s="401">
        <v>4100</v>
      </c>
      <c r="K105" s="401">
        <v>299</v>
      </c>
      <c r="L105" s="402">
        <v>344417</v>
      </c>
      <c r="M105" s="370">
        <v>17221</v>
      </c>
      <c r="N105" s="370">
        <v>57862</v>
      </c>
      <c r="O105" s="403">
        <v>419500</v>
      </c>
      <c r="P105" s="334"/>
      <c r="Q105" s="403">
        <v>0</v>
      </c>
    </row>
    <row r="106" spans="1:17" ht="12.75" x14ac:dyDescent="0.2">
      <c r="A106" s="363">
        <v>2013</v>
      </c>
      <c r="B106" s="364"/>
      <c r="C106" s="365" t="s">
        <v>186</v>
      </c>
      <c r="D106" s="366" t="s">
        <v>185</v>
      </c>
      <c r="E106" s="367" t="s">
        <v>91</v>
      </c>
      <c r="F106" s="367" t="str">
        <f>+D106&amp;E106</f>
        <v>Express CutawayB</v>
      </c>
      <c r="G106" s="367" t="s">
        <v>89</v>
      </c>
      <c r="H106" s="400">
        <v>352621</v>
      </c>
      <c r="I106" s="401">
        <v>533</v>
      </c>
      <c r="J106" s="401">
        <v>4100</v>
      </c>
      <c r="K106" s="401">
        <v>299</v>
      </c>
      <c r="L106" s="402">
        <v>357553</v>
      </c>
      <c r="M106" s="370">
        <v>17878</v>
      </c>
      <c r="N106" s="370">
        <v>60069</v>
      </c>
      <c r="O106" s="403">
        <v>435500</v>
      </c>
      <c r="P106" s="334"/>
      <c r="Q106" s="403">
        <v>0</v>
      </c>
    </row>
    <row r="107" spans="1:17" ht="12.75" x14ac:dyDescent="0.2">
      <c r="A107" s="405">
        <v>2013</v>
      </c>
      <c r="B107" s="406"/>
      <c r="C107" s="407" t="s">
        <v>187</v>
      </c>
      <c r="D107" s="408" t="s">
        <v>185</v>
      </c>
      <c r="E107" s="409" t="s">
        <v>97</v>
      </c>
      <c r="F107" s="367" t="str">
        <f>+D107&amp;E107</f>
        <v>Express CutawayC</v>
      </c>
      <c r="G107" s="409" t="s">
        <v>89</v>
      </c>
      <c r="H107" s="410">
        <v>350158</v>
      </c>
      <c r="I107" s="411">
        <v>533</v>
      </c>
      <c r="J107" s="411">
        <v>4100</v>
      </c>
      <c r="K107" s="411">
        <v>299</v>
      </c>
      <c r="L107" s="411">
        <v>355090</v>
      </c>
      <c r="M107" s="432">
        <v>17755</v>
      </c>
      <c r="N107" s="432">
        <v>59655</v>
      </c>
      <c r="O107" s="413">
        <v>432500</v>
      </c>
      <c r="P107" s="334"/>
      <c r="Q107" s="413">
        <v>0</v>
      </c>
    </row>
    <row r="108" spans="1:17" ht="5.25" customHeight="1" x14ac:dyDescent="0.2">
      <c r="A108" s="334"/>
      <c r="B108" s="364"/>
      <c r="C108" s="365"/>
      <c r="D108" s="366"/>
      <c r="E108" s="367"/>
      <c r="F108" s="367"/>
      <c r="G108" s="368"/>
      <c r="H108" s="369"/>
      <c r="I108" s="369"/>
      <c r="J108" s="369"/>
      <c r="K108" s="370"/>
      <c r="L108" s="334"/>
      <c r="M108" s="414"/>
      <c r="N108" s="414"/>
      <c r="O108" s="415"/>
      <c r="P108" s="334"/>
      <c r="Q108" s="415"/>
    </row>
    <row r="109" spans="1:17" s="433" customFormat="1" ht="12.75" x14ac:dyDescent="0.2">
      <c r="A109" s="381">
        <v>2013</v>
      </c>
      <c r="B109" s="382"/>
      <c r="C109" s="383" t="s">
        <v>188</v>
      </c>
      <c r="D109" s="384" t="s">
        <v>189</v>
      </c>
      <c r="E109" s="385" t="s">
        <v>88</v>
      </c>
      <c r="F109" s="385" t="s">
        <v>229</v>
      </c>
      <c r="G109" s="385" t="s">
        <v>136</v>
      </c>
      <c r="H109" s="386">
        <v>307465</v>
      </c>
      <c r="I109" s="387">
        <v>533</v>
      </c>
      <c r="J109" s="387">
        <v>4100</v>
      </c>
      <c r="K109" s="387">
        <v>299</v>
      </c>
      <c r="L109" s="388">
        <v>312397</v>
      </c>
      <c r="M109" s="430">
        <v>15620</v>
      </c>
      <c r="N109" s="430">
        <v>52483</v>
      </c>
      <c r="O109" s="390">
        <v>380500</v>
      </c>
      <c r="P109" s="364"/>
      <c r="Q109" s="390">
        <v>0</v>
      </c>
    </row>
    <row r="110" spans="1:17" s="433" customFormat="1" ht="12.75" x14ac:dyDescent="0.2">
      <c r="A110" s="391">
        <v>2013</v>
      </c>
      <c r="B110" s="392"/>
      <c r="C110" s="393" t="s">
        <v>188</v>
      </c>
      <c r="D110" s="394" t="s">
        <v>189</v>
      </c>
      <c r="E110" s="395" t="s">
        <v>97</v>
      </c>
      <c r="F110" s="385" t="s">
        <v>230</v>
      </c>
      <c r="G110" s="395" t="s">
        <v>136</v>
      </c>
      <c r="H110" s="396">
        <v>319780</v>
      </c>
      <c r="I110" s="397">
        <v>533</v>
      </c>
      <c r="J110" s="397">
        <v>4100</v>
      </c>
      <c r="K110" s="397">
        <v>299</v>
      </c>
      <c r="L110" s="397">
        <v>324712</v>
      </c>
      <c r="M110" s="431">
        <v>16236</v>
      </c>
      <c r="N110" s="431">
        <v>54552</v>
      </c>
      <c r="O110" s="399">
        <v>395500</v>
      </c>
      <c r="P110" s="364"/>
      <c r="Q110" s="399">
        <v>0</v>
      </c>
    </row>
    <row r="111" spans="1:17" ht="9.6" customHeight="1" x14ac:dyDescent="0.2"/>
  </sheetData>
  <sheetProtection algorithmName="SHA-512" hashValue="vp6CzmKCuEUx/r9qldMSZeMYdNSEAepMmoJLJay5odMrNkA0I+sJx9tL945BjMaN4q8u7unfUcjBswDKaTRRRg==" saltValue="DsT1hEE8bvcLwRvRd3EbAQ==" spinCount="100000" sheet="1"/>
  <mergeCells count="1">
    <mergeCell ref="O4:Q4"/>
  </mergeCells>
  <printOptions horizontalCentered="1" gridLinesSet="0"/>
  <pageMargins left="0.17" right="0.18" top="0.17" bottom="0.25" header="0.17" footer="0.25"/>
  <pageSetup scale="61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L102"/>
  <sheetViews>
    <sheetView showGridLines="0" zoomScale="78" zoomScaleNormal="78" workbookViewId="0">
      <selection activeCell="K40" sqref="K40"/>
    </sheetView>
  </sheetViews>
  <sheetFormatPr defaultColWidth="9.625" defaultRowHeight="12" x14ac:dyDescent="0.2"/>
  <cols>
    <col min="1" max="1" width="7.75" style="332" bestFit="1" customWidth="1"/>
    <col min="2" max="2" width="1.625" style="332" customWidth="1"/>
    <col min="3" max="3" width="8.375" style="332" customWidth="1"/>
    <col min="4" max="4" width="30.75" style="332" customWidth="1"/>
    <col min="5" max="5" width="8.625" style="332" customWidth="1"/>
    <col min="6" max="6" width="8.625" style="334" hidden="1" customWidth="1"/>
    <col min="7" max="7" width="9.125" style="332" bestFit="1" customWidth="1"/>
    <col min="8" max="8" width="11.125" style="337" customWidth="1"/>
    <col min="9" max="9" width="2.625" style="332" customWidth="1"/>
    <col min="10" max="10" width="11" style="337" bestFit="1" customWidth="1"/>
    <col min="11" max="11" width="2.625" style="332" customWidth="1"/>
    <col min="12" max="12" width="10.5" style="337" bestFit="1" customWidth="1"/>
    <col min="13" max="256" width="9.625" style="332"/>
    <col min="257" max="257" width="7.75" style="332" bestFit="1" customWidth="1"/>
    <col min="258" max="258" width="1.625" style="332" customWidth="1"/>
    <col min="259" max="259" width="8.375" style="332" customWidth="1"/>
    <col min="260" max="260" width="30.75" style="332" customWidth="1"/>
    <col min="261" max="261" width="8.625" style="332" customWidth="1"/>
    <col min="262" max="262" width="0" style="332" hidden="1" customWidth="1"/>
    <col min="263" max="263" width="9.125" style="332" bestFit="1" customWidth="1"/>
    <col min="264" max="264" width="11.125" style="332" customWidth="1"/>
    <col min="265" max="265" width="2.625" style="332" customWidth="1"/>
    <col min="266" max="266" width="11" style="332" bestFit="1" customWidth="1"/>
    <col min="267" max="267" width="2.625" style="332" customWidth="1"/>
    <col min="268" max="268" width="10.5" style="332" bestFit="1" customWidth="1"/>
    <col min="269" max="512" width="9.625" style="332"/>
    <col min="513" max="513" width="7.75" style="332" bestFit="1" customWidth="1"/>
    <col min="514" max="514" width="1.625" style="332" customWidth="1"/>
    <col min="515" max="515" width="8.375" style="332" customWidth="1"/>
    <col min="516" max="516" width="30.75" style="332" customWidth="1"/>
    <col min="517" max="517" width="8.625" style="332" customWidth="1"/>
    <col min="518" max="518" width="0" style="332" hidden="1" customWidth="1"/>
    <col min="519" max="519" width="9.125" style="332" bestFit="1" customWidth="1"/>
    <col min="520" max="520" width="11.125" style="332" customWidth="1"/>
    <col min="521" max="521" width="2.625" style="332" customWidth="1"/>
    <col min="522" max="522" width="11" style="332" bestFit="1" customWidth="1"/>
    <col min="523" max="523" width="2.625" style="332" customWidth="1"/>
    <col min="524" max="524" width="10.5" style="332" bestFit="1" customWidth="1"/>
    <col min="525" max="768" width="9.625" style="332"/>
    <col min="769" max="769" width="7.75" style="332" bestFit="1" customWidth="1"/>
    <col min="770" max="770" width="1.625" style="332" customWidth="1"/>
    <col min="771" max="771" width="8.375" style="332" customWidth="1"/>
    <col min="772" max="772" width="30.75" style="332" customWidth="1"/>
    <col min="773" max="773" width="8.625" style="332" customWidth="1"/>
    <col min="774" max="774" width="0" style="332" hidden="1" customWidth="1"/>
    <col min="775" max="775" width="9.125" style="332" bestFit="1" customWidth="1"/>
    <col min="776" max="776" width="11.125" style="332" customWidth="1"/>
    <col min="777" max="777" width="2.625" style="332" customWidth="1"/>
    <col min="778" max="778" width="11" style="332" bestFit="1" customWidth="1"/>
    <col min="779" max="779" width="2.625" style="332" customWidth="1"/>
    <col min="780" max="780" width="10.5" style="332" bestFit="1" customWidth="1"/>
    <col min="781" max="1024" width="9.625" style="332"/>
    <col min="1025" max="1025" width="7.75" style="332" bestFit="1" customWidth="1"/>
    <col min="1026" max="1026" width="1.625" style="332" customWidth="1"/>
    <col min="1027" max="1027" width="8.375" style="332" customWidth="1"/>
    <col min="1028" max="1028" width="30.75" style="332" customWidth="1"/>
    <col min="1029" max="1029" width="8.625" style="332" customWidth="1"/>
    <col min="1030" max="1030" width="0" style="332" hidden="1" customWidth="1"/>
    <col min="1031" max="1031" width="9.125" style="332" bestFit="1" customWidth="1"/>
    <col min="1032" max="1032" width="11.125" style="332" customWidth="1"/>
    <col min="1033" max="1033" width="2.625" style="332" customWidth="1"/>
    <col min="1034" max="1034" width="11" style="332" bestFit="1" customWidth="1"/>
    <col min="1035" max="1035" width="2.625" style="332" customWidth="1"/>
    <col min="1036" max="1036" width="10.5" style="332" bestFit="1" customWidth="1"/>
    <col min="1037" max="1280" width="9.625" style="332"/>
    <col min="1281" max="1281" width="7.75" style="332" bestFit="1" customWidth="1"/>
    <col min="1282" max="1282" width="1.625" style="332" customWidth="1"/>
    <col min="1283" max="1283" width="8.375" style="332" customWidth="1"/>
    <col min="1284" max="1284" width="30.75" style="332" customWidth="1"/>
    <col min="1285" max="1285" width="8.625" style="332" customWidth="1"/>
    <col min="1286" max="1286" width="0" style="332" hidden="1" customWidth="1"/>
    <col min="1287" max="1287" width="9.125" style="332" bestFit="1" customWidth="1"/>
    <col min="1288" max="1288" width="11.125" style="332" customWidth="1"/>
    <col min="1289" max="1289" width="2.625" style="332" customWidth="1"/>
    <col min="1290" max="1290" width="11" style="332" bestFit="1" customWidth="1"/>
    <col min="1291" max="1291" width="2.625" style="332" customWidth="1"/>
    <col min="1292" max="1292" width="10.5" style="332" bestFit="1" customWidth="1"/>
    <col min="1293" max="1536" width="9.625" style="332"/>
    <col min="1537" max="1537" width="7.75" style="332" bestFit="1" customWidth="1"/>
    <col min="1538" max="1538" width="1.625" style="332" customWidth="1"/>
    <col min="1539" max="1539" width="8.375" style="332" customWidth="1"/>
    <col min="1540" max="1540" width="30.75" style="332" customWidth="1"/>
    <col min="1541" max="1541" width="8.625" style="332" customWidth="1"/>
    <col min="1542" max="1542" width="0" style="332" hidden="1" customWidth="1"/>
    <col min="1543" max="1543" width="9.125" style="332" bestFit="1" customWidth="1"/>
    <col min="1544" max="1544" width="11.125" style="332" customWidth="1"/>
    <col min="1545" max="1545" width="2.625" style="332" customWidth="1"/>
    <col min="1546" max="1546" width="11" style="332" bestFit="1" customWidth="1"/>
    <col min="1547" max="1547" width="2.625" style="332" customWidth="1"/>
    <col min="1548" max="1548" width="10.5" style="332" bestFit="1" customWidth="1"/>
    <col min="1549" max="1792" width="9.625" style="332"/>
    <col min="1793" max="1793" width="7.75" style="332" bestFit="1" customWidth="1"/>
    <col min="1794" max="1794" width="1.625" style="332" customWidth="1"/>
    <col min="1795" max="1795" width="8.375" style="332" customWidth="1"/>
    <col min="1796" max="1796" width="30.75" style="332" customWidth="1"/>
    <col min="1797" max="1797" width="8.625" style="332" customWidth="1"/>
    <col min="1798" max="1798" width="0" style="332" hidden="1" customWidth="1"/>
    <col min="1799" max="1799" width="9.125" style="332" bestFit="1" customWidth="1"/>
    <col min="1800" max="1800" width="11.125" style="332" customWidth="1"/>
    <col min="1801" max="1801" width="2.625" style="332" customWidth="1"/>
    <col min="1802" max="1802" width="11" style="332" bestFit="1" customWidth="1"/>
    <col min="1803" max="1803" width="2.625" style="332" customWidth="1"/>
    <col min="1804" max="1804" width="10.5" style="332" bestFit="1" customWidth="1"/>
    <col min="1805" max="2048" width="9.625" style="332"/>
    <col min="2049" max="2049" width="7.75" style="332" bestFit="1" customWidth="1"/>
    <col min="2050" max="2050" width="1.625" style="332" customWidth="1"/>
    <col min="2051" max="2051" width="8.375" style="332" customWidth="1"/>
    <col min="2052" max="2052" width="30.75" style="332" customWidth="1"/>
    <col min="2053" max="2053" width="8.625" style="332" customWidth="1"/>
    <col min="2054" max="2054" width="0" style="332" hidden="1" customWidth="1"/>
    <col min="2055" max="2055" width="9.125" style="332" bestFit="1" customWidth="1"/>
    <col min="2056" max="2056" width="11.125" style="332" customWidth="1"/>
    <col min="2057" max="2057" width="2.625" style="332" customWidth="1"/>
    <col min="2058" max="2058" width="11" style="332" bestFit="1" customWidth="1"/>
    <col min="2059" max="2059" width="2.625" style="332" customWidth="1"/>
    <col min="2060" max="2060" width="10.5" style="332" bestFit="1" customWidth="1"/>
    <col min="2061" max="2304" width="9.625" style="332"/>
    <col min="2305" max="2305" width="7.75" style="332" bestFit="1" customWidth="1"/>
    <col min="2306" max="2306" width="1.625" style="332" customWidth="1"/>
    <col min="2307" max="2307" width="8.375" style="332" customWidth="1"/>
    <col min="2308" max="2308" width="30.75" style="332" customWidth="1"/>
    <col min="2309" max="2309" width="8.625" style="332" customWidth="1"/>
    <col min="2310" max="2310" width="0" style="332" hidden="1" customWidth="1"/>
    <col min="2311" max="2311" width="9.125" style="332" bestFit="1" customWidth="1"/>
    <col min="2312" max="2312" width="11.125" style="332" customWidth="1"/>
    <col min="2313" max="2313" width="2.625" style="332" customWidth="1"/>
    <col min="2314" max="2314" width="11" style="332" bestFit="1" customWidth="1"/>
    <col min="2315" max="2315" width="2.625" style="332" customWidth="1"/>
    <col min="2316" max="2316" width="10.5" style="332" bestFit="1" customWidth="1"/>
    <col min="2317" max="2560" width="9.625" style="332"/>
    <col min="2561" max="2561" width="7.75" style="332" bestFit="1" customWidth="1"/>
    <col min="2562" max="2562" width="1.625" style="332" customWidth="1"/>
    <col min="2563" max="2563" width="8.375" style="332" customWidth="1"/>
    <col min="2564" max="2564" width="30.75" style="332" customWidth="1"/>
    <col min="2565" max="2565" width="8.625" style="332" customWidth="1"/>
    <col min="2566" max="2566" width="0" style="332" hidden="1" customWidth="1"/>
    <col min="2567" max="2567" width="9.125" style="332" bestFit="1" customWidth="1"/>
    <col min="2568" max="2568" width="11.125" style="332" customWidth="1"/>
    <col min="2569" max="2569" width="2.625" style="332" customWidth="1"/>
    <col min="2570" max="2570" width="11" style="332" bestFit="1" customWidth="1"/>
    <col min="2571" max="2571" width="2.625" style="332" customWidth="1"/>
    <col min="2572" max="2572" width="10.5" style="332" bestFit="1" customWidth="1"/>
    <col min="2573" max="2816" width="9.625" style="332"/>
    <col min="2817" max="2817" width="7.75" style="332" bestFit="1" customWidth="1"/>
    <col min="2818" max="2818" width="1.625" style="332" customWidth="1"/>
    <col min="2819" max="2819" width="8.375" style="332" customWidth="1"/>
    <col min="2820" max="2820" width="30.75" style="332" customWidth="1"/>
    <col min="2821" max="2821" width="8.625" style="332" customWidth="1"/>
    <col min="2822" max="2822" width="0" style="332" hidden="1" customWidth="1"/>
    <col min="2823" max="2823" width="9.125" style="332" bestFit="1" customWidth="1"/>
    <col min="2824" max="2824" width="11.125" style="332" customWidth="1"/>
    <col min="2825" max="2825" width="2.625" style="332" customWidth="1"/>
    <col min="2826" max="2826" width="11" style="332" bestFit="1" customWidth="1"/>
    <col min="2827" max="2827" width="2.625" style="332" customWidth="1"/>
    <col min="2828" max="2828" width="10.5" style="332" bestFit="1" customWidth="1"/>
    <col min="2829" max="3072" width="9.625" style="332"/>
    <col min="3073" max="3073" width="7.75" style="332" bestFit="1" customWidth="1"/>
    <col min="3074" max="3074" width="1.625" style="332" customWidth="1"/>
    <col min="3075" max="3075" width="8.375" style="332" customWidth="1"/>
    <col min="3076" max="3076" width="30.75" style="332" customWidth="1"/>
    <col min="3077" max="3077" width="8.625" style="332" customWidth="1"/>
    <col min="3078" max="3078" width="0" style="332" hidden="1" customWidth="1"/>
    <col min="3079" max="3079" width="9.125" style="332" bestFit="1" customWidth="1"/>
    <col min="3080" max="3080" width="11.125" style="332" customWidth="1"/>
    <col min="3081" max="3081" width="2.625" style="332" customWidth="1"/>
    <col min="3082" max="3082" width="11" style="332" bestFit="1" customWidth="1"/>
    <col min="3083" max="3083" width="2.625" style="332" customWidth="1"/>
    <col min="3084" max="3084" width="10.5" style="332" bestFit="1" customWidth="1"/>
    <col min="3085" max="3328" width="9.625" style="332"/>
    <col min="3329" max="3329" width="7.75" style="332" bestFit="1" customWidth="1"/>
    <col min="3330" max="3330" width="1.625" style="332" customWidth="1"/>
    <col min="3331" max="3331" width="8.375" style="332" customWidth="1"/>
    <col min="3332" max="3332" width="30.75" style="332" customWidth="1"/>
    <col min="3333" max="3333" width="8.625" style="332" customWidth="1"/>
    <col min="3334" max="3334" width="0" style="332" hidden="1" customWidth="1"/>
    <col min="3335" max="3335" width="9.125" style="332" bestFit="1" customWidth="1"/>
    <col min="3336" max="3336" width="11.125" style="332" customWidth="1"/>
    <col min="3337" max="3337" width="2.625" style="332" customWidth="1"/>
    <col min="3338" max="3338" width="11" style="332" bestFit="1" customWidth="1"/>
    <col min="3339" max="3339" width="2.625" style="332" customWidth="1"/>
    <col min="3340" max="3340" width="10.5" style="332" bestFit="1" customWidth="1"/>
    <col min="3341" max="3584" width="9.625" style="332"/>
    <col min="3585" max="3585" width="7.75" style="332" bestFit="1" customWidth="1"/>
    <col min="3586" max="3586" width="1.625" style="332" customWidth="1"/>
    <col min="3587" max="3587" width="8.375" style="332" customWidth="1"/>
    <col min="3588" max="3588" width="30.75" style="332" customWidth="1"/>
    <col min="3589" max="3589" width="8.625" style="332" customWidth="1"/>
    <col min="3590" max="3590" width="0" style="332" hidden="1" customWidth="1"/>
    <col min="3591" max="3591" width="9.125" style="332" bestFit="1" customWidth="1"/>
    <col min="3592" max="3592" width="11.125" style="332" customWidth="1"/>
    <col min="3593" max="3593" width="2.625" style="332" customWidth="1"/>
    <col min="3594" max="3594" width="11" style="332" bestFit="1" customWidth="1"/>
    <col min="3595" max="3595" width="2.625" style="332" customWidth="1"/>
    <col min="3596" max="3596" width="10.5" style="332" bestFit="1" customWidth="1"/>
    <col min="3597" max="3840" width="9.625" style="332"/>
    <col min="3841" max="3841" width="7.75" style="332" bestFit="1" customWidth="1"/>
    <col min="3842" max="3842" width="1.625" style="332" customWidth="1"/>
    <col min="3843" max="3843" width="8.375" style="332" customWidth="1"/>
    <col min="3844" max="3844" width="30.75" style="332" customWidth="1"/>
    <col min="3845" max="3845" width="8.625" style="332" customWidth="1"/>
    <col min="3846" max="3846" width="0" style="332" hidden="1" customWidth="1"/>
    <col min="3847" max="3847" width="9.125" style="332" bestFit="1" customWidth="1"/>
    <col min="3848" max="3848" width="11.125" style="332" customWidth="1"/>
    <col min="3849" max="3849" width="2.625" style="332" customWidth="1"/>
    <col min="3850" max="3850" width="11" style="332" bestFit="1" customWidth="1"/>
    <col min="3851" max="3851" width="2.625" style="332" customWidth="1"/>
    <col min="3852" max="3852" width="10.5" style="332" bestFit="1" customWidth="1"/>
    <col min="3853" max="4096" width="9.625" style="332"/>
    <col min="4097" max="4097" width="7.75" style="332" bestFit="1" customWidth="1"/>
    <col min="4098" max="4098" width="1.625" style="332" customWidth="1"/>
    <col min="4099" max="4099" width="8.375" style="332" customWidth="1"/>
    <col min="4100" max="4100" width="30.75" style="332" customWidth="1"/>
    <col min="4101" max="4101" width="8.625" style="332" customWidth="1"/>
    <col min="4102" max="4102" width="0" style="332" hidden="1" customWidth="1"/>
    <col min="4103" max="4103" width="9.125" style="332" bestFit="1" customWidth="1"/>
    <col min="4104" max="4104" width="11.125" style="332" customWidth="1"/>
    <col min="4105" max="4105" width="2.625" style="332" customWidth="1"/>
    <col min="4106" max="4106" width="11" style="332" bestFit="1" customWidth="1"/>
    <col min="4107" max="4107" width="2.625" style="332" customWidth="1"/>
    <col min="4108" max="4108" width="10.5" style="332" bestFit="1" customWidth="1"/>
    <col min="4109" max="4352" width="9.625" style="332"/>
    <col min="4353" max="4353" width="7.75" style="332" bestFit="1" customWidth="1"/>
    <col min="4354" max="4354" width="1.625" style="332" customWidth="1"/>
    <col min="4355" max="4355" width="8.375" style="332" customWidth="1"/>
    <col min="4356" max="4356" width="30.75" style="332" customWidth="1"/>
    <col min="4357" max="4357" width="8.625" style="332" customWidth="1"/>
    <col min="4358" max="4358" width="0" style="332" hidden="1" customWidth="1"/>
    <col min="4359" max="4359" width="9.125" style="332" bestFit="1" customWidth="1"/>
    <col min="4360" max="4360" width="11.125" style="332" customWidth="1"/>
    <col min="4361" max="4361" width="2.625" style="332" customWidth="1"/>
    <col min="4362" max="4362" width="11" style="332" bestFit="1" customWidth="1"/>
    <col min="4363" max="4363" width="2.625" style="332" customWidth="1"/>
    <col min="4364" max="4364" width="10.5" style="332" bestFit="1" customWidth="1"/>
    <col min="4365" max="4608" width="9.625" style="332"/>
    <col min="4609" max="4609" width="7.75" style="332" bestFit="1" customWidth="1"/>
    <col min="4610" max="4610" width="1.625" style="332" customWidth="1"/>
    <col min="4611" max="4611" width="8.375" style="332" customWidth="1"/>
    <col min="4612" max="4612" width="30.75" style="332" customWidth="1"/>
    <col min="4613" max="4613" width="8.625" style="332" customWidth="1"/>
    <col min="4614" max="4614" width="0" style="332" hidden="1" customWidth="1"/>
    <col min="4615" max="4615" width="9.125" style="332" bestFit="1" customWidth="1"/>
    <col min="4616" max="4616" width="11.125" style="332" customWidth="1"/>
    <col min="4617" max="4617" width="2.625" style="332" customWidth="1"/>
    <col min="4618" max="4618" width="11" style="332" bestFit="1" customWidth="1"/>
    <col min="4619" max="4619" width="2.625" style="332" customWidth="1"/>
    <col min="4620" max="4620" width="10.5" style="332" bestFit="1" customWidth="1"/>
    <col min="4621" max="4864" width="9.625" style="332"/>
    <col min="4865" max="4865" width="7.75" style="332" bestFit="1" customWidth="1"/>
    <col min="4866" max="4866" width="1.625" style="332" customWidth="1"/>
    <col min="4867" max="4867" width="8.375" style="332" customWidth="1"/>
    <col min="4868" max="4868" width="30.75" style="332" customWidth="1"/>
    <col min="4869" max="4869" width="8.625" style="332" customWidth="1"/>
    <col min="4870" max="4870" width="0" style="332" hidden="1" customWidth="1"/>
    <col min="4871" max="4871" width="9.125" style="332" bestFit="1" customWidth="1"/>
    <col min="4872" max="4872" width="11.125" style="332" customWidth="1"/>
    <col min="4873" max="4873" width="2.625" style="332" customWidth="1"/>
    <col min="4874" max="4874" width="11" style="332" bestFit="1" customWidth="1"/>
    <col min="4875" max="4875" width="2.625" style="332" customWidth="1"/>
    <col min="4876" max="4876" width="10.5" style="332" bestFit="1" customWidth="1"/>
    <col min="4877" max="5120" width="9.625" style="332"/>
    <col min="5121" max="5121" width="7.75" style="332" bestFit="1" customWidth="1"/>
    <col min="5122" max="5122" width="1.625" style="332" customWidth="1"/>
    <col min="5123" max="5123" width="8.375" style="332" customWidth="1"/>
    <col min="5124" max="5124" width="30.75" style="332" customWidth="1"/>
    <col min="5125" max="5125" width="8.625" style="332" customWidth="1"/>
    <col min="5126" max="5126" width="0" style="332" hidden="1" customWidth="1"/>
    <col min="5127" max="5127" width="9.125" style="332" bestFit="1" customWidth="1"/>
    <col min="5128" max="5128" width="11.125" style="332" customWidth="1"/>
    <col min="5129" max="5129" width="2.625" style="332" customWidth="1"/>
    <col min="5130" max="5130" width="11" style="332" bestFit="1" customWidth="1"/>
    <col min="5131" max="5131" width="2.625" style="332" customWidth="1"/>
    <col min="5132" max="5132" width="10.5" style="332" bestFit="1" customWidth="1"/>
    <col min="5133" max="5376" width="9.625" style="332"/>
    <col min="5377" max="5377" width="7.75" style="332" bestFit="1" customWidth="1"/>
    <col min="5378" max="5378" width="1.625" style="332" customWidth="1"/>
    <col min="5379" max="5379" width="8.375" style="332" customWidth="1"/>
    <col min="5380" max="5380" width="30.75" style="332" customWidth="1"/>
    <col min="5381" max="5381" width="8.625" style="332" customWidth="1"/>
    <col min="5382" max="5382" width="0" style="332" hidden="1" customWidth="1"/>
    <col min="5383" max="5383" width="9.125" style="332" bestFit="1" customWidth="1"/>
    <col min="5384" max="5384" width="11.125" style="332" customWidth="1"/>
    <col min="5385" max="5385" width="2.625" style="332" customWidth="1"/>
    <col min="5386" max="5386" width="11" style="332" bestFit="1" customWidth="1"/>
    <col min="5387" max="5387" width="2.625" style="332" customWidth="1"/>
    <col min="5388" max="5388" width="10.5" style="332" bestFit="1" customWidth="1"/>
    <col min="5389" max="5632" width="9.625" style="332"/>
    <col min="5633" max="5633" width="7.75" style="332" bestFit="1" customWidth="1"/>
    <col min="5634" max="5634" width="1.625" style="332" customWidth="1"/>
    <col min="5635" max="5635" width="8.375" style="332" customWidth="1"/>
    <col min="5636" max="5636" width="30.75" style="332" customWidth="1"/>
    <col min="5637" max="5637" width="8.625" style="332" customWidth="1"/>
    <col min="5638" max="5638" width="0" style="332" hidden="1" customWidth="1"/>
    <col min="5639" max="5639" width="9.125" style="332" bestFit="1" customWidth="1"/>
    <col min="5640" max="5640" width="11.125" style="332" customWidth="1"/>
    <col min="5641" max="5641" width="2.625" style="332" customWidth="1"/>
    <col min="5642" max="5642" width="11" style="332" bestFit="1" customWidth="1"/>
    <col min="5643" max="5643" width="2.625" style="332" customWidth="1"/>
    <col min="5644" max="5644" width="10.5" style="332" bestFit="1" customWidth="1"/>
    <col min="5645" max="5888" width="9.625" style="332"/>
    <col min="5889" max="5889" width="7.75" style="332" bestFit="1" customWidth="1"/>
    <col min="5890" max="5890" width="1.625" style="332" customWidth="1"/>
    <col min="5891" max="5891" width="8.375" style="332" customWidth="1"/>
    <col min="5892" max="5892" width="30.75" style="332" customWidth="1"/>
    <col min="5893" max="5893" width="8.625" style="332" customWidth="1"/>
    <col min="5894" max="5894" width="0" style="332" hidden="1" customWidth="1"/>
    <col min="5895" max="5895" width="9.125" style="332" bestFit="1" customWidth="1"/>
    <col min="5896" max="5896" width="11.125" style="332" customWidth="1"/>
    <col min="5897" max="5897" width="2.625" style="332" customWidth="1"/>
    <col min="5898" max="5898" width="11" style="332" bestFit="1" customWidth="1"/>
    <col min="5899" max="5899" width="2.625" style="332" customWidth="1"/>
    <col min="5900" max="5900" width="10.5" style="332" bestFit="1" customWidth="1"/>
    <col min="5901" max="6144" width="9.625" style="332"/>
    <col min="6145" max="6145" width="7.75" style="332" bestFit="1" customWidth="1"/>
    <col min="6146" max="6146" width="1.625" style="332" customWidth="1"/>
    <col min="6147" max="6147" width="8.375" style="332" customWidth="1"/>
    <col min="6148" max="6148" width="30.75" style="332" customWidth="1"/>
    <col min="6149" max="6149" width="8.625" style="332" customWidth="1"/>
    <col min="6150" max="6150" width="0" style="332" hidden="1" customWidth="1"/>
    <col min="6151" max="6151" width="9.125" style="332" bestFit="1" customWidth="1"/>
    <col min="6152" max="6152" width="11.125" style="332" customWidth="1"/>
    <col min="6153" max="6153" width="2.625" style="332" customWidth="1"/>
    <col min="6154" max="6154" width="11" style="332" bestFit="1" customWidth="1"/>
    <col min="6155" max="6155" width="2.625" style="332" customWidth="1"/>
    <col min="6156" max="6156" width="10.5" style="332" bestFit="1" customWidth="1"/>
    <col min="6157" max="6400" width="9.625" style="332"/>
    <col min="6401" max="6401" width="7.75" style="332" bestFit="1" customWidth="1"/>
    <col min="6402" max="6402" width="1.625" style="332" customWidth="1"/>
    <col min="6403" max="6403" width="8.375" style="332" customWidth="1"/>
    <col min="6404" max="6404" width="30.75" style="332" customWidth="1"/>
    <col min="6405" max="6405" width="8.625" style="332" customWidth="1"/>
    <col min="6406" max="6406" width="0" style="332" hidden="1" customWidth="1"/>
    <col min="6407" max="6407" width="9.125" style="332" bestFit="1" customWidth="1"/>
    <col min="6408" max="6408" width="11.125" style="332" customWidth="1"/>
    <col min="6409" max="6409" width="2.625" style="332" customWidth="1"/>
    <col min="6410" max="6410" width="11" style="332" bestFit="1" customWidth="1"/>
    <col min="6411" max="6411" width="2.625" style="332" customWidth="1"/>
    <col min="6412" max="6412" width="10.5" style="332" bestFit="1" customWidth="1"/>
    <col min="6413" max="6656" width="9.625" style="332"/>
    <col min="6657" max="6657" width="7.75" style="332" bestFit="1" customWidth="1"/>
    <col min="6658" max="6658" width="1.625" style="332" customWidth="1"/>
    <col min="6659" max="6659" width="8.375" style="332" customWidth="1"/>
    <col min="6660" max="6660" width="30.75" style="332" customWidth="1"/>
    <col min="6661" max="6661" width="8.625" style="332" customWidth="1"/>
    <col min="6662" max="6662" width="0" style="332" hidden="1" customWidth="1"/>
    <col min="6663" max="6663" width="9.125" style="332" bestFit="1" customWidth="1"/>
    <col min="6664" max="6664" width="11.125" style="332" customWidth="1"/>
    <col min="6665" max="6665" width="2.625" style="332" customWidth="1"/>
    <col min="6666" max="6666" width="11" style="332" bestFit="1" customWidth="1"/>
    <col min="6667" max="6667" width="2.625" style="332" customWidth="1"/>
    <col min="6668" max="6668" width="10.5" style="332" bestFit="1" customWidth="1"/>
    <col min="6669" max="6912" width="9.625" style="332"/>
    <col min="6913" max="6913" width="7.75" style="332" bestFit="1" customWidth="1"/>
    <col min="6914" max="6914" width="1.625" style="332" customWidth="1"/>
    <col min="6915" max="6915" width="8.375" style="332" customWidth="1"/>
    <col min="6916" max="6916" width="30.75" style="332" customWidth="1"/>
    <col min="6917" max="6917" width="8.625" style="332" customWidth="1"/>
    <col min="6918" max="6918" width="0" style="332" hidden="1" customWidth="1"/>
    <col min="6919" max="6919" width="9.125" style="332" bestFit="1" customWidth="1"/>
    <col min="6920" max="6920" width="11.125" style="332" customWidth="1"/>
    <col min="6921" max="6921" width="2.625" style="332" customWidth="1"/>
    <col min="6922" max="6922" width="11" style="332" bestFit="1" customWidth="1"/>
    <col min="6923" max="6923" width="2.625" style="332" customWidth="1"/>
    <col min="6924" max="6924" width="10.5" style="332" bestFit="1" customWidth="1"/>
    <col min="6925" max="7168" width="9.625" style="332"/>
    <col min="7169" max="7169" width="7.75" style="332" bestFit="1" customWidth="1"/>
    <col min="7170" max="7170" width="1.625" style="332" customWidth="1"/>
    <col min="7171" max="7171" width="8.375" style="332" customWidth="1"/>
    <col min="7172" max="7172" width="30.75" style="332" customWidth="1"/>
    <col min="7173" max="7173" width="8.625" style="332" customWidth="1"/>
    <col min="7174" max="7174" width="0" style="332" hidden="1" customWidth="1"/>
    <col min="7175" max="7175" width="9.125" style="332" bestFit="1" customWidth="1"/>
    <col min="7176" max="7176" width="11.125" style="332" customWidth="1"/>
    <col min="7177" max="7177" width="2.625" style="332" customWidth="1"/>
    <col min="7178" max="7178" width="11" style="332" bestFit="1" customWidth="1"/>
    <col min="7179" max="7179" width="2.625" style="332" customWidth="1"/>
    <col min="7180" max="7180" width="10.5" style="332" bestFit="1" customWidth="1"/>
    <col min="7181" max="7424" width="9.625" style="332"/>
    <col min="7425" max="7425" width="7.75" style="332" bestFit="1" customWidth="1"/>
    <col min="7426" max="7426" width="1.625" style="332" customWidth="1"/>
    <col min="7427" max="7427" width="8.375" style="332" customWidth="1"/>
    <col min="7428" max="7428" width="30.75" style="332" customWidth="1"/>
    <col min="7429" max="7429" width="8.625" style="332" customWidth="1"/>
    <col min="7430" max="7430" width="0" style="332" hidden="1" customWidth="1"/>
    <col min="7431" max="7431" width="9.125" style="332" bestFit="1" customWidth="1"/>
    <col min="7432" max="7432" width="11.125" style="332" customWidth="1"/>
    <col min="7433" max="7433" width="2.625" style="332" customWidth="1"/>
    <col min="7434" max="7434" width="11" style="332" bestFit="1" customWidth="1"/>
    <col min="7435" max="7435" width="2.625" style="332" customWidth="1"/>
    <col min="7436" max="7436" width="10.5" style="332" bestFit="1" customWidth="1"/>
    <col min="7437" max="7680" width="9.625" style="332"/>
    <col min="7681" max="7681" width="7.75" style="332" bestFit="1" customWidth="1"/>
    <col min="7682" max="7682" width="1.625" style="332" customWidth="1"/>
    <col min="7683" max="7683" width="8.375" style="332" customWidth="1"/>
    <col min="7684" max="7684" width="30.75" style="332" customWidth="1"/>
    <col min="7685" max="7685" width="8.625" style="332" customWidth="1"/>
    <col min="7686" max="7686" width="0" style="332" hidden="1" customWidth="1"/>
    <col min="7687" max="7687" width="9.125" style="332" bestFit="1" customWidth="1"/>
    <col min="7688" max="7688" width="11.125" style="332" customWidth="1"/>
    <col min="7689" max="7689" width="2.625" style="332" customWidth="1"/>
    <col min="7690" max="7690" width="11" style="332" bestFit="1" customWidth="1"/>
    <col min="7691" max="7691" width="2.625" style="332" customWidth="1"/>
    <col min="7692" max="7692" width="10.5" style="332" bestFit="1" customWidth="1"/>
    <col min="7693" max="7936" width="9.625" style="332"/>
    <col min="7937" max="7937" width="7.75" style="332" bestFit="1" customWidth="1"/>
    <col min="7938" max="7938" width="1.625" style="332" customWidth="1"/>
    <col min="7939" max="7939" width="8.375" style="332" customWidth="1"/>
    <col min="7940" max="7940" width="30.75" style="332" customWidth="1"/>
    <col min="7941" max="7941" width="8.625" style="332" customWidth="1"/>
    <col min="7942" max="7942" width="0" style="332" hidden="1" customWidth="1"/>
    <col min="7943" max="7943" width="9.125" style="332" bestFit="1" customWidth="1"/>
    <col min="7944" max="7944" width="11.125" style="332" customWidth="1"/>
    <col min="7945" max="7945" width="2.625" style="332" customWidth="1"/>
    <col min="7946" max="7946" width="11" style="332" bestFit="1" customWidth="1"/>
    <col min="7947" max="7947" width="2.625" style="332" customWidth="1"/>
    <col min="7948" max="7948" width="10.5" style="332" bestFit="1" customWidth="1"/>
    <col min="7949" max="8192" width="9.625" style="332"/>
    <col min="8193" max="8193" width="7.75" style="332" bestFit="1" customWidth="1"/>
    <col min="8194" max="8194" width="1.625" style="332" customWidth="1"/>
    <col min="8195" max="8195" width="8.375" style="332" customWidth="1"/>
    <col min="8196" max="8196" width="30.75" style="332" customWidth="1"/>
    <col min="8197" max="8197" width="8.625" style="332" customWidth="1"/>
    <col min="8198" max="8198" width="0" style="332" hidden="1" customWidth="1"/>
    <col min="8199" max="8199" width="9.125" style="332" bestFit="1" customWidth="1"/>
    <col min="8200" max="8200" width="11.125" style="332" customWidth="1"/>
    <col min="8201" max="8201" width="2.625" style="332" customWidth="1"/>
    <col min="8202" max="8202" width="11" style="332" bestFit="1" customWidth="1"/>
    <col min="8203" max="8203" width="2.625" style="332" customWidth="1"/>
    <col min="8204" max="8204" width="10.5" style="332" bestFit="1" customWidth="1"/>
    <col min="8205" max="8448" width="9.625" style="332"/>
    <col min="8449" max="8449" width="7.75" style="332" bestFit="1" customWidth="1"/>
    <col min="8450" max="8450" width="1.625" style="332" customWidth="1"/>
    <col min="8451" max="8451" width="8.375" style="332" customWidth="1"/>
    <col min="8452" max="8452" width="30.75" style="332" customWidth="1"/>
    <col min="8453" max="8453" width="8.625" style="332" customWidth="1"/>
    <col min="8454" max="8454" width="0" style="332" hidden="1" customWidth="1"/>
    <col min="8455" max="8455" width="9.125" style="332" bestFit="1" customWidth="1"/>
    <col min="8456" max="8456" width="11.125" style="332" customWidth="1"/>
    <col min="8457" max="8457" width="2.625" style="332" customWidth="1"/>
    <col min="8458" max="8458" width="11" style="332" bestFit="1" customWidth="1"/>
    <col min="8459" max="8459" width="2.625" style="332" customWidth="1"/>
    <col min="8460" max="8460" width="10.5" style="332" bestFit="1" customWidth="1"/>
    <col min="8461" max="8704" width="9.625" style="332"/>
    <col min="8705" max="8705" width="7.75" style="332" bestFit="1" customWidth="1"/>
    <col min="8706" max="8706" width="1.625" style="332" customWidth="1"/>
    <col min="8707" max="8707" width="8.375" style="332" customWidth="1"/>
    <col min="8708" max="8708" width="30.75" style="332" customWidth="1"/>
    <col min="8709" max="8709" width="8.625" style="332" customWidth="1"/>
    <col min="8710" max="8710" width="0" style="332" hidden="1" customWidth="1"/>
    <col min="8711" max="8711" width="9.125" style="332" bestFit="1" customWidth="1"/>
    <col min="8712" max="8712" width="11.125" style="332" customWidth="1"/>
    <col min="8713" max="8713" width="2.625" style="332" customWidth="1"/>
    <col min="8714" max="8714" width="11" style="332" bestFit="1" customWidth="1"/>
    <col min="8715" max="8715" width="2.625" style="332" customWidth="1"/>
    <col min="8716" max="8716" width="10.5" style="332" bestFit="1" customWidth="1"/>
    <col min="8717" max="8960" width="9.625" style="332"/>
    <col min="8961" max="8961" width="7.75" style="332" bestFit="1" customWidth="1"/>
    <col min="8962" max="8962" width="1.625" style="332" customWidth="1"/>
    <col min="8963" max="8963" width="8.375" style="332" customWidth="1"/>
    <col min="8964" max="8964" width="30.75" style="332" customWidth="1"/>
    <col min="8965" max="8965" width="8.625" style="332" customWidth="1"/>
    <col min="8966" max="8966" width="0" style="332" hidden="1" customWidth="1"/>
    <col min="8967" max="8967" width="9.125" style="332" bestFit="1" customWidth="1"/>
    <col min="8968" max="8968" width="11.125" style="332" customWidth="1"/>
    <col min="8969" max="8969" width="2.625" style="332" customWidth="1"/>
    <col min="8970" max="8970" width="11" style="332" bestFit="1" customWidth="1"/>
    <col min="8971" max="8971" width="2.625" style="332" customWidth="1"/>
    <col min="8972" max="8972" width="10.5" style="332" bestFit="1" customWidth="1"/>
    <col min="8973" max="9216" width="9.625" style="332"/>
    <col min="9217" max="9217" width="7.75" style="332" bestFit="1" customWidth="1"/>
    <col min="9218" max="9218" width="1.625" style="332" customWidth="1"/>
    <col min="9219" max="9219" width="8.375" style="332" customWidth="1"/>
    <col min="9220" max="9220" width="30.75" style="332" customWidth="1"/>
    <col min="9221" max="9221" width="8.625" style="332" customWidth="1"/>
    <col min="9222" max="9222" width="0" style="332" hidden="1" customWidth="1"/>
    <col min="9223" max="9223" width="9.125" style="332" bestFit="1" customWidth="1"/>
    <col min="9224" max="9224" width="11.125" style="332" customWidth="1"/>
    <col min="9225" max="9225" width="2.625" style="332" customWidth="1"/>
    <col min="9226" max="9226" width="11" style="332" bestFit="1" customWidth="1"/>
    <col min="9227" max="9227" width="2.625" style="332" customWidth="1"/>
    <col min="9228" max="9228" width="10.5" style="332" bestFit="1" customWidth="1"/>
    <col min="9229" max="9472" width="9.625" style="332"/>
    <col min="9473" max="9473" width="7.75" style="332" bestFit="1" customWidth="1"/>
    <col min="9474" max="9474" width="1.625" style="332" customWidth="1"/>
    <col min="9475" max="9475" width="8.375" style="332" customWidth="1"/>
    <col min="9476" max="9476" width="30.75" style="332" customWidth="1"/>
    <col min="9477" max="9477" width="8.625" style="332" customWidth="1"/>
    <col min="9478" max="9478" width="0" style="332" hidden="1" customWidth="1"/>
    <col min="9479" max="9479" width="9.125" style="332" bestFit="1" customWidth="1"/>
    <col min="9480" max="9480" width="11.125" style="332" customWidth="1"/>
    <col min="9481" max="9481" width="2.625" style="332" customWidth="1"/>
    <col min="9482" max="9482" width="11" style="332" bestFit="1" customWidth="1"/>
    <col min="9483" max="9483" width="2.625" style="332" customWidth="1"/>
    <col min="9484" max="9484" width="10.5" style="332" bestFit="1" customWidth="1"/>
    <col min="9485" max="9728" width="9.625" style="332"/>
    <col min="9729" max="9729" width="7.75" style="332" bestFit="1" customWidth="1"/>
    <col min="9730" max="9730" width="1.625" style="332" customWidth="1"/>
    <col min="9731" max="9731" width="8.375" style="332" customWidth="1"/>
    <col min="9732" max="9732" width="30.75" style="332" customWidth="1"/>
    <col min="9733" max="9733" width="8.625" style="332" customWidth="1"/>
    <col min="9734" max="9734" width="0" style="332" hidden="1" customWidth="1"/>
    <col min="9735" max="9735" width="9.125" style="332" bestFit="1" customWidth="1"/>
    <col min="9736" max="9736" width="11.125" style="332" customWidth="1"/>
    <col min="9737" max="9737" width="2.625" style="332" customWidth="1"/>
    <col min="9738" max="9738" width="11" style="332" bestFit="1" customWidth="1"/>
    <col min="9739" max="9739" width="2.625" style="332" customWidth="1"/>
    <col min="9740" max="9740" width="10.5" style="332" bestFit="1" customWidth="1"/>
    <col min="9741" max="9984" width="9.625" style="332"/>
    <col min="9985" max="9985" width="7.75" style="332" bestFit="1" customWidth="1"/>
    <col min="9986" max="9986" width="1.625" style="332" customWidth="1"/>
    <col min="9987" max="9987" width="8.375" style="332" customWidth="1"/>
    <col min="9988" max="9988" width="30.75" style="332" customWidth="1"/>
    <col min="9989" max="9989" width="8.625" style="332" customWidth="1"/>
    <col min="9990" max="9990" width="0" style="332" hidden="1" customWidth="1"/>
    <col min="9991" max="9991" width="9.125" style="332" bestFit="1" customWidth="1"/>
    <col min="9992" max="9992" width="11.125" style="332" customWidth="1"/>
    <col min="9993" max="9993" width="2.625" style="332" customWidth="1"/>
    <col min="9994" max="9994" width="11" style="332" bestFit="1" customWidth="1"/>
    <col min="9995" max="9995" width="2.625" style="332" customWidth="1"/>
    <col min="9996" max="9996" width="10.5" style="332" bestFit="1" customWidth="1"/>
    <col min="9997" max="10240" width="9.625" style="332"/>
    <col min="10241" max="10241" width="7.75" style="332" bestFit="1" customWidth="1"/>
    <col min="10242" max="10242" width="1.625" style="332" customWidth="1"/>
    <col min="10243" max="10243" width="8.375" style="332" customWidth="1"/>
    <col min="10244" max="10244" width="30.75" style="332" customWidth="1"/>
    <col min="10245" max="10245" width="8.625" style="332" customWidth="1"/>
    <col min="10246" max="10246" width="0" style="332" hidden="1" customWidth="1"/>
    <col min="10247" max="10247" width="9.125" style="332" bestFit="1" customWidth="1"/>
    <col min="10248" max="10248" width="11.125" style="332" customWidth="1"/>
    <col min="10249" max="10249" width="2.625" style="332" customWidth="1"/>
    <col min="10250" max="10250" width="11" style="332" bestFit="1" customWidth="1"/>
    <col min="10251" max="10251" width="2.625" style="332" customWidth="1"/>
    <col min="10252" max="10252" width="10.5" style="332" bestFit="1" customWidth="1"/>
    <col min="10253" max="10496" width="9.625" style="332"/>
    <col min="10497" max="10497" width="7.75" style="332" bestFit="1" customWidth="1"/>
    <col min="10498" max="10498" width="1.625" style="332" customWidth="1"/>
    <col min="10499" max="10499" width="8.375" style="332" customWidth="1"/>
    <col min="10500" max="10500" width="30.75" style="332" customWidth="1"/>
    <col min="10501" max="10501" width="8.625" style="332" customWidth="1"/>
    <col min="10502" max="10502" width="0" style="332" hidden="1" customWidth="1"/>
    <col min="10503" max="10503" width="9.125" style="332" bestFit="1" customWidth="1"/>
    <col min="10504" max="10504" width="11.125" style="332" customWidth="1"/>
    <col min="10505" max="10505" width="2.625" style="332" customWidth="1"/>
    <col min="10506" max="10506" width="11" style="332" bestFit="1" customWidth="1"/>
    <col min="10507" max="10507" width="2.625" style="332" customWidth="1"/>
    <col min="10508" max="10508" width="10.5" style="332" bestFit="1" customWidth="1"/>
    <col min="10509" max="10752" width="9.625" style="332"/>
    <col min="10753" max="10753" width="7.75" style="332" bestFit="1" customWidth="1"/>
    <col min="10754" max="10754" width="1.625" style="332" customWidth="1"/>
    <col min="10755" max="10755" width="8.375" style="332" customWidth="1"/>
    <col min="10756" max="10756" width="30.75" style="332" customWidth="1"/>
    <col min="10757" max="10757" width="8.625" style="332" customWidth="1"/>
    <col min="10758" max="10758" width="0" style="332" hidden="1" customWidth="1"/>
    <col min="10759" max="10759" width="9.125" style="332" bestFit="1" customWidth="1"/>
    <col min="10760" max="10760" width="11.125" style="332" customWidth="1"/>
    <col min="10761" max="10761" width="2.625" style="332" customWidth="1"/>
    <col min="10762" max="10762" width="11" style="332" bestFit="1" customWidth="1"/>
    <col min="10763" max="10763" width="2.625" style="332" customWidth="1"/>
    <col min="10764" max="10764" width="10.5" style="332" bestFit="1" customWidth="1"/>
    <col min="10765" max="11008" width="9.625" style="332"/>
    <col min="11009" max="11009" width="7.75" style="332" bestFit="1" customWidth="1"/>
    <col min="11010" max="11010" width="1.625" style="332" customWidth="1"/>
    <col min="11011" max="11011" width="8.375" style="332" customWidth="1"/>
    <col min="11012" max="11012" width="30.75" style="332" customWidth="1"/>
    <col min="11013" max="11013" width="8.625" style="332" customWidth="1"/>
    <col min="11014" max="11014" width="0" style="332" hidden="1" customWidth="1"/>
    <col min="11015" max="11015" width="9.125" style="332" bestFit="1" customWidth="1"/>
    <col min="11016" max="11016" width="11.125" style="332" customWidth="1"/>
    <col min="11017" max="11017" width="2.625" style="332" customWidth="1"/>
    <col min="11018" max="11018" width="11" style="332" bestFit="1" customWidth="1"/>
    <col min="11019" max="11019" width="2.625" style="332" customWidth="1"/>
    <col min="11020" max="11020" width="10.5" style="332" bestFit="1" customWidth="1"/>
    <col min="11021" max="11264" width="9.625" style="332"/>
    <col min="11265" max="11265" width="7.75" style="332" bestFit="1" customWidth="1"/>
    <col min="11266" max="11266" width="1.625" style="332" customWidth="1"/>
    <col min="11267" max="11267" width="8.375" style="332" customWidth="1"/>
    <col min="11268" max="11268" width="30.75" style="332" customWidth="1"/>
    <col min="11269" max="11269" width="8.625" style="332" customWidth="1"/>
    <col min="11270" max="11270" width="0" style="332" hidden="1" customWidth="1"/>
    <col min="11271" max="11271" width="9.125" style="332" bestFit="1" customWidth="1"/>
    <col min="11272" max="11272" width="11.125" style="332" customWidth="1"/>
    <col min="11273" max="11273" width="2.625" style="332" customWidth="1"/>
    <col min="11274" max="11274" width="11" style="332" bestFit="1" customWidth="1"/>
    <col min="11275" max="11275" width="2.625" style="332" customWidth="1"/>
    <col min="11276" max="11276" width="10.5" style="332" bestFit="1" customWidth="1"/>
    <col min="11277" max="11520" width="9.625" style="332"/>
    <col min="11521" max="11521" width="7.75" style="332" bestFit="1" customWidth="1"/>
    <col min="11522" max="11522" width="1.625" style="332" customWidth="1"/>
    <col min="11523" max="11523" width="8.375" style="332" customWidth="1"/>
    <col min="11524" max="11524" width="30.75" style="332" customWidth="1"/>
    <col min="11525" max="11525" width="8.625" style="332" customWidth="1"/>
    <col min="11526" max="11526" width="0" style="332" hidden="1" customWidth="1"/>
    <col min="11527" max="11527" width="9.125" style="332" bestFit="1" customWidth="1"/>
    <col min="11528" max="11528" width="11.125" style="332" customWidth="1"/>
    <col min="11529" max="11529" width="2.625" style="332" customWidth="1"/>
    <col min="11530" max="11530" width="11" style="332" bestFit="1" customWidth="1"/>
    <col min="11531" max="11531" width="2.625" style="332" customWidth="1"/>
    <col min="11532" max="11532" width="10.5" style="332" bestFit="1" customWidth="1"/>
    <col min="11533" max="11776" width="9.625" style="332"/>
    <col min="11777" max="11777" width="7.75" style="332" bestFit="1" customWidth="1"/>
    <col min="11778" max="11778" width="1.625" style="332" customWidth="1"/>
    <col min="11779" max="11779" width="8.375" style="332" customWidth="1"/>
    <col min="11780" max="11780" width="30.75" style="332" customWidth="1"/>
    <col min="11781" max="11781" width="8.625" style="332" customWidth="1"/>
    <col min="11782" max="11782" width="0" style="332" hidden="1" customWidth="1"/>
    <col min="11783" max="11783" width="9.125" style="332" bestFit="1" customWidth="1"/>
    <col min="11784" max="11784" width="11.125" style="332" customWidth="1"/>
    <col min="11785" max="11785" width="2.625" style="332" customWidth="1"/>
    <col min="11786" max="11786" width="11" style="332" bestFit="1" customWidth="1"/>
    <col min="11787" max="11787" width="2.625" style="332" customWidth="1"/>
    <col min="11788" max="11788" width="10.5" style="332" bestFit="1" customWidth="1"/>
    <col min="11789" max="12032" width="9.625" style="332"/>
    <col min="12033" max="12033" width="7.75" style="332" bestFit="1" customWidth="1"/>
    <col min="12034" max="12034" width="1.625" style="332" customWidth="1"/>
    <col min="12035" max="12035" width="8.375" style="332" customWidth="1"/>
    <col min="12036" max="12036" width="30.75" style="332" customWidth="1"/>
    <col min="12037" max="12037" width="8.625" style="332" customWidth="1"/>
    <col min="12038" max="12038" width="0" style="332" hidden="1" customWidth="1"/>
    <col min="12039" max="12039" width="9.125" style="332" bestFit="1" customWidth="1"/>
    <col min="12040" max="12040" width="11.125" style="332" customWidth="1"/>
    <col min="12041" max="12041" width="2.625" style="332" customWidth="1"/>
    <col min="12042" max="12042" width="11" style="332" bestFit="1" customWidth="1"/>
    <col min="12043" max="12043" width="2.625" style="332" customWidth="1"/>
    <col min="12044" max="12044" width="10.5" style="332" bestFit="1" customWidth="1"/>
    <col min="12045" max="12288" width="9.625" style="332"/>
    <col min="12289" max="12289" width="7.75" style="332" bestFit="1" customWidth="1"/>
    <col min="12290" max="12290" width="1.625" style="332" customWidth="1"/>
    <col min="12291" max="12291" width="8.375" style="332" customWidth="1"/>
    <col min="12292" max="12292" width="30.75" style="332" customWidth="1"/>
    <col min="12293" max="12293" width="8.625" style="332" customWidth="1"/>
    <col min="12294" max="12294" width="0" style="332" hidden="1" customWidth="1"/>
    <col min="12295" max="12295" width="9.125" style="332" bestFit="1" customWidth="1"/>
    <col min="12296" max="12296" width="11.125" style="332" customWidth="1"/>
    <col min="12297" max="12297" width="2.625" style="332" customWidth="1"/>
    <col min="12298" max="12298" width="11" style="332" bestFit="1" customWidth="1"/>
    <col min="12299" max="12299" width="2.625" style="332" customWidth="1"/>
    <col min="12300" max="12300" width="10.5" style="332" bestFit="1" customWidth="1"/>
    <col min="12301" max="12544" width="9.625" style="332"/>
    <col min="12545" max="12545" width="7.75" style="332" bestFit="1" customWidth="1"/>
    <col min="12546" max="12546" width="1.625" style="332" customWidth="1"/>
    <col min="12547" max="12547" width="8.375" style="332" customWidth="1"/>
    <col min="12548" max="12548" width="30.75" style="332" customWidth="1"/>
    <col min="12549" max="12549" width="8.625" style="332" customWidth="1"/>
    <col min="12550" max="12550" width="0" style="332" hidden="1" customWidth="1"/>
    <col min="12551" max="12551" width="9.125" style="332" bestFit="1" customWidth="1"/>
    <col min="12552" max="12552" width="11.125" style="332" customWidth="1"/>
    <col min="12553" max="12553" width="2.625" style="332" customWidth="1"/>
    <col min="12554" max="12554" width="11" style="332" bestFit="1" customWidth="1"/>
    <col min="12555" max="12555" width="2.625" style="332" customWidth="1"/>
    <col min="12556" max="12556" width="10.5" style="332" bestFit="1" customWidth="1"/>
    <col min="12557" max="12800" width="9.625" style="332"/>
    <col min="12801" max="12801" width="7.75" style="332" bestFit="1" customWidth="1"/>
    <col min="12802" max="12802" width="1.625" style="332" customWidth="1"/>
    <col min="12803" max="12803" width="8.375" style="332" customWidth="1"/>
    <col min="12804" max="12804" width="30.75" style="332" customWidth="1"/>
    <col min="12805" max="12805" width="8.625" style="332" customWidth="1"/>
    <col min="12806" max="12806" width="0" style="332" hidden="1" customWidth="1"/>
    <col min="12807" max="12807" width="9.125" style="332" bestFit="1" customWidth="1"/>
    <col min="12808" max="12808" width="11.125" style="332" customWidth="1"/>
    <col min="12809" max="12809" width="2.625" style="332" customWidth="1"/>
    <col min="12810" max="12810" width="11" style="332" bestFit="1" customWidth="1"/>
    <col min="12811" max="12811" width="2.625" style="332" customWidth="1"/>
    <col min="12812" max="12812" width="10.5" style="332" bestFit="1" customWidth="1"/>
    <col min="12813" max="13056" width="9.625" style="332"/>
    <col min="13057" max="13057" width="7.75" style="332" bestFit="1" customWidth="1"/>
    <col min="13058" max="13058" width="1.625" style="332" customWidth="1"/>
    <col min="13059" max="13059" width="8.375" style="332" customWidth="1"/>
    <col min="13060" max="13060" width="30.75" style="332" customWidth="1"/>
    <col min="13061" max="13061" width="8.625" style="332" customWidth="1"/>
    <col min="13062" max="13062" width="0" style="332" hidden="1" customWidth="1"/>
    <col min="13063" max="13063" width="9.125" style="332" bestFit="1" customWidth="1"/>
    <col min="13064" max="13064" width="11.125" style="332" customWidth="1"/>
    <col min="13065" max="13065" width="2.625" style="332" customWidth="1"/>
    <col min="13066" max="13066" width="11" style="332" bestFit="1" customWidth="1"/>
    <col min="13067" max="13067" width="2.625" style="332" customWidth="1"/>
    <col min="13068" max="13068" width="10.5" style="332" bestFit="1" customWidth="1"/>
    <col min="13069" max="13312" width="9.625" style="332"/>
    <col min="13313" max="13313" width="7.75" style="332" bestFit="1" customWidth="1"/>
    <col min="13314" max="13314" width="1.625" style="332" customWidth="1"/>
    <col min="13315" max="13315" width="8.375" style="332" customWidth="1"/>
    <col min="13316" max="13316" width="30.75" style="332" customWidth="1"/>
    <col min="13317" max="13317" width="8.625" style="332" customWidth="1"/>
    <col min="13318" max="13318" width="0" style="332" hidden="1" customWidth="1"/>
    <col min="13319" max="13319" width="9.125" style="332" bestFit="1" customWidth="1"/>
    <col min="13320" max="13320" width="11.125" style="332" customWidth="1"/>
    <col min="13321" max="13321" width="2.625" style="332" customWidth="1"/>
    <col min="13322" max="13322" width="11" style="332" bestFit="1" customWidth="1"/>
    <col min="13323" max="13323" width="2.625" style="332" customWidth="1"/>
    <col min="13324" max="13324" width="10.5" style="332" bestFit="1" customWidth="1"/>
    <col min="13325" max="13568" width="9.625" style="332"/>
    <col min="13569" max="13569" width="7.75" style="332" bestFit="1" customWidth="1"/>
    <col min="13570" max="13570" width="1.625" style="332" customWidth="1"/>
    <col min="13571" max="13571" width="8.375" style="332" customWidth="1"/>
    <col min="13572" max="13572" width="30.75" style="332" customWidth="1"/>
    <col min="13573" max="13573" width="8.625" style="332" customWidth="1"/>
    <col min="13574" max="13574" width="0" style="332" hidden="1" customWidth="1"/>
    <col min="13575" max="13575" width="9.125" style="332" bestFit="1" customWidth="1"/>
    <col min="13576" max="13576" width="11.125" style="332" customWidth="1"/>
    <col min="13577" max="13577" width="2.625" style="332" customWidth="1"/>
    <col min="13578" max="13578" width="11" style="332" bestFit="1" customWidth="1"/>
    <col min="13579" max="13579" width="2.625" style="332" customWidth="1"/>
    <col min="13580" max="13580" width="10.5" style="332" bestFit="1" customWidth="1"/>
    <col min="13581" max="13824" width="9.625" style="332"/>
    <col min="13825" max="13825" width="7.75" style="332" bestFit="1" customWidth="1"/>
    <col min="13826" max="13826" width="1.625" style="332" customWidth="1"/>
    <col min="13827" max="13827" width="8.375" style="332" customWidth="1"/>
    <col min="13828" max="13828" width="30.75" style="332" customWidth="1"/>
    <col min="13829" max="13829" width="8.625" style="332" customWidth="1"/>
    <col min="13830" max="13830" width="0" style="332" hidden="1" customWidth="1"/>
    <col min="13831" max="13831" width="9.125" style="332" bestFit="1" customWidth="1"/>
    <col min="13832" max="13832" width="11.125" style="332" customWidth="1"/>
    <col min="13833" max="13833" width="2.625" style="332" customWidth="1"/>
    <col min="13834" max="13834" width="11" style="332" bestFit="1" customWidth="1"/>
    <col min="13835" max="13835" width="2.625" style="332" customWidth="1"/>
    <col min="13836" max="13836" width="10.5" style="332" bestFit="1" customWidth="1"/>
    <col min="13837" max="14080" width="9.625" style="332"/>
    <col min="14081" max="14081" width="7.75" style="332" bestFit="1" customWidth="1"/>
    <col min="14082" max="14082" width="1.625" style="332" customWidth="1"/>
    <col min="14083" max="14083" width="8.375" style="332" customWidth="1"/>
    <col min="14084" max="14084" width="30.75" style="332" customWidth="1"/>
    <col min="14085" max="14085" width="8.625" style="332" customWidth="1"/>
    <col min="14086" max="14086" width="0" style="332" hidden="1" customWidth="1"/>
    <col min="14087" max="14087" width="9.125" style="332" bestFit="1" customWidth="1"/>
    <col min="14088" max="14088" width="11.125" style="332" customWidth="1"/>
    <col min="14089" max="14089" width="2.625" style="332" customWidth="1"/>
    <col min="14090" max="14090" width="11" style="332" bestFit="1" customWidth="1"/>
    <col min="14091" max="14091" width="2.625" style="332" customWidth="1"/>
    <col min="14092" max="14092" width="10.5" style="332" bestFit="1" customWidth="1"/>
    <col min="14093" max="14336" width="9.625" style="332"/>
    <col min="14337" max="14337" width="7.75" style="332" bestFit="1" customWidth="1"/>
    <col min="14338" max="14338" width="1.625" style="332" customWidth="1"/>
    <col min="14339" max="14339" width="8.375" style="332" customWidth="1"/>
    <col min="14340" max="14340" width="30.75" style="332" customWidth="1"/>
    <col min="14341" max="14341" width="8.625" style="332" customWidth="1"/>
    <col min="14342" max="14342" width="0" style="332" hidden="1" customWidth="1"/>
    <col min="14343" max="14343" width="9.125" style="332" bestFit="1" customWidth="1"/>
    <col min="14344" max="14344" width="11.125" style="332" customWidth="1"/>
    <col min="14345" max="14345" width="2.625" style="332" customWidth="1"/>
    <col min="14346" max="14346" width="11" style="332" bestFit="1" customWidth="1"/>
    <col min="14347" max="14347" width="2.625" style="332" customWidth="1"/>
    <col min="14348" max="14348" width="10.5" style="332" bestFit="1" customWidth="1"/>
    <col min="14349" max="14592" width="9.625" style="332"/>
    <col min="14593" max="14593" width="7.75" style="332" bestFit="1" customWidth="1"/>
    <col min="14594" max="14594" width="1.625" style="332" customWidth="1"/>
    <col min="14595" max="14595" width="8.375" style="332" customWidth="1"/>
    <col min="14596" max="14596" width="30.75" style="332" customWidth="1"/>
    <col min="14597" max="14597" width="8.625" style="332" customWidth="1"/>
    <col min="14598" max="14598" width="0" style="332" hidden="1" customWidth="1"/>
    <col min="14599" max="14599" width="9.125" style="332" bestFit="1" customWidth="1"/>
    <col min="14600" max="14600" width="11.125" style="332" customWidth="1"/>
    <col min="14601" max="14601" width="2.625" style="332" customWidth="1"/>
    <col min="14602" max="14602" width="11" style="332" bestFit="1" customWidth="1"/>
    <col min="14603" max="14603" width="2.625" style="332" customWidth="1"/>
    <col min="14604" max="14604" width="10.5" style="332" bestFit="1" customWidth="1"/>
    <col min="14605" max="14848" width="9.625" style="332"/>
    <col min="14849" max="14849" width="7.75" style="332" bestFit="1" customWidth="1"/>
    <col min="14850" max="14850" width="1.625" style="332" customWidth="1"/>
    <col min="14851" max="14851" width="8.375" style="332" customWidth="1"/>
    <col min="14852" max="14852" width="30.75" style="332" customWidth="1"/>
    <col min="14853" max="14853" width="8.625" style="332" customWidth="1"/>
    <col min="14854" max="14854" width="0" style="332" hidden="1" customWidth="1"/>
    <col min="14855" max="14855" width="9.125" style="332" bestFit="1" customWidth="1"/>
    <col min="14856" max="14856" width="11.125" style="332" customWidth="1"/>
    <col min="14857" max="14857" width="2.625" style="332" customWidth="1"/>
    <col min="14858" max="14858" width="11" style="332" bestFit="1" customWidth="1"/>
    <col min="14859" max="14859" width="2.625" style="332" customWidth="1"/>
    <col min="14860" max="14860" width="10.5" style="332" bestFit="1" customWidth="1"/>
    <col min="14861" max="15104" width="9.625" style="332"/>
    <col min="15105" max="15105" width="7.75" style="332" bestFit="1" customWidth="1"/>
    <col min="15106" max="15106" width="1.625" style="332" customWidth="1"/>
    <col min="15107" max="15107" width="8.375" style="332" customWidth="1"/>
    <col min="15108" max="15108" width="30.75" style="332" customWidth="1"/>
    <col min="15109" max="15109" width="8.625" style="332" customWidth="1"/>
    <col min="15110" max="15110" width="0" style="332" hidden="1" customWidth="1"/>
    <col min="15111" max="15111" width="9.125" style="332" bestFit="1" customWidth="1"/>
    <col min="15112" max="15112" width="11.125" style="332" customWidth="1"/>
    <col min="15113" max="15113" width="2.625" style="332" customWidth="1"/>
    <col min="15114" max="15114" width="11" style="332" bestFit="1" customWidth="1"/>
    <col min="15115" max="15115" width="2.625" style="332" customWidth="1"/>
    <col min="15116" max="15116" width="10.5" style="332" bestFit="1" customWidth="1"/>
    <col min="15117" max="15360" width="9.625" style="332"/>
    <col min="15361" max="15361" width="7.75" style="332" bestFit="1" customWidth="1"/>
    <col min="15362" max="15362" width="1.625" style="332" customWidth="1"/>
    <col min="15363" max="15363" width="8.375" style="332" customWidth="1"/>
    <col min="15364" max="15364" width="30.75" style="332" customWidth="1"/>
    <col min="15365" max="15365" width="8.625" style="332" customWidth="1"/>
    <col min="15366" max="15366" width="0" style="332" hidden="1" customWidth="1"/>
    <col min="15367" max="15367" width="9.125" style="332" bestFit="1" customWidth="1"/>
    <col min="15368" max="15368" width="11.125" style="332" customWidth="1"/>
    <col min="15369" max="15369" width="2.625" style="332" customWidth="1"/>
    <col min="15370" max="15370" width="11" style="332" bestFit="1" customWidth="1"/>
    <col min="15371" max="15371" width="2.625" style="332" customWidth="1"/>
    <col min="15372" max="15372" width="10.5" style="332" bestFit="1" customWidth="1"/>
    <col min="15373" max="15616" width="9.625" style="332"/>
    <col min="15617" max="15617" width="7.75" style="332" bestFit="1" customWidth="1"/>
    <col min="15618" max="15618" width="1.625" style="332" customWidth="1"/>
    <col min="15619" max="15619" width="8.375" style="332" customWidth="1"/>
    <col min="15620" max="15620" width="30.75" style="332" customWidth="1"/>
    <col min="15621" max="15621" width="8.625" style="332" customWidth="1"/>
    <col min="15622" max="15622" width="0" style="332" hidden="1" customWidth="1"/>
    <col min="15623" max="15623" width="9.125" style="332" bestFit="1" customWidth="1"/>
    <col min="15624" max="15624" width="11.125" style="332" customWidth="1"/>
    <col min="15625" max="15625" width="2.625" style="332" customWidth="1"/>
    <col min="15626" max="15626" width="11" style="332" bestFit="1" customWidth="1"/>
    <col min="15627" max="15627" width="2.625" style="332" customWidth="1"/>
    <col min="15628" max="15628" width="10.5" style="332" bestFit="1" customWidth="1"/>
    <col min="15629" max="15872" width="9.625" style="332"/>
    <col min="15873" max="15873" width="7.75" style="332" bestFit="1" customWidth="1"/>
    <col min="15874" max="15874" width="1.625" style="332" customWidth="1"/>
    <col min="15875" max="15875" width="8.375" style="332" customWidth="1"/>
    <col min="15876" max="15876" width="30.75" style="332" customWidth="1"/>
    <col min="15877" max="15877" width="8.625" style="332" customWidth="1"/>
    <col min="15878" max="15878" width="0" style="332" hidden="1" customWidth="1"/>
    <col min="15879" max="15879" width="9.125" style="332" bestFit="1" customWidth="1"/>
    <col min="15880" max="15880" width="11.125" style="332" customWidth="1"/>
    <col min="15881" max="15881" width="2.625" style="332" customWidth="1"/>
    <col min="15882" max="15882" width="11" style="332" bestFit="1" customWidth="1"/>
    <col min="15883" max="15883" width="2.625" style="332" customWidth="1"/>
    <col min="15884" max="15884" width="10.5" style="332" bestFit="1" customWidth="1"/>
    <col min="15885" max="16128" width="9.625" style="332"/>
    <col min="16129" max="16129" width="7.75" style="332" bestFit="1" customWidth="1"/>
    <col min="16130" max="16130" width="1.625" style="332" customWidth="1"/>
    <col min="16131" max="16131" width="8.375" style="332" customWidth="1"/>
    <col min="16132" max="16132" width="30.75" style="332" customWidth="1"/>
    <col min="16133" max="16133" width="8.625" style="332" customWidth="1"/>
    <col min="16134" max="16134" width="0" style="332" hidden="1" customWidth="1"/>
    <col min="16135" max="16135" width="9.125" style="332" bestFit="1" customWidth="1"/>
    <col min="16136" max="16136" width="11.125" style="332" customWidth="1"/>
    <col min="16137" max="16137" width="2.625" style="332" customWidth="1"/>
    <col min="16138" max="16138" width="11" style="332" bestFit="1" customWidth="1"/>
    <col min="16139" max="16139" width="2.625" style="332" customWidth="1"/>
    <col min="16140" max="16140" width="10.5" style="332" bestFit="1" customWidth="1"/>
    <col min="16141" max="16384" width="9.625" style="332"/>
  </cols>
  <sheetData>
    <row r="1" spans="1:12" ht="26.25" x14ac:dyDescent="0.4">
      <c r="D1" s="333" t="s">
        <v>71</v>
      </c>
    </row>
    <row r="2" spans="1:12" ht="18.75" x14ac:dyDescent="0.3">
      <c r="D2" s="338" t="s">
        <v>231</v>
      </c>
    </row>
    <row r="3" spans="1:12" ht="15.75" x14ac:dyDescent="0.25">
      <c r="D3" s="340" t="str">
        <f>'Precios Distribuidor'!D3</f>
        <v>Vigentes a partir del 01 de Agosto de 2013</v>
      </c>
    </row>
    <row r="4" spans="1:12" ht="15" x14ac:dyDescent="0.25">
      <c r="A4" s="341"/>
      <c r="B4" s="341"/>
      <c r="C4" s="341"/>
      <c r="D4" s="341"/>
      <c r="E4" s="341"/>
      <c r="F4" s="342"/>
      <c r="G4" s="341"/>
    </row>
    <row r="5" spans="1:12" ht="0.95" customHeight="1" x14ac:dyDescent="0.25">
      <c r="A5" s="341"/>
      <c r="B5" s="341"/>
      <c r="C5" s="344"/>
      <c r="D5" s="344"/>
      <c r="E5" s="344"/>
      <c r="F5" s="434"/>
      <c r="G5" s="344"/>
      <c r="H5" s="344"/>
      <c r="J5" s="344"/>
      <c r="L5" s="344"/>
    </row>
    <row r="6" spans="1:12" ht="15" x14ac:dyDescent="0.25">
      <c r="D6" s="346"/>
      <c r="E6" s="346"/>
      <c r="F6" s="347"/>
      <c r="G6" s="346"/>
      <c r="H6" s="349"/>
      <c r="J6" s="349"/>
      <c r="L6" s="349"/>
    </row>
    <row r="7" spans="1:12" s="358" customFormat="1" ht="33" customHeight="1" x14ac:dyDescent="0.25">
      <c r="A7" s="350" t="s">
        <v>74</v>
      </c>
      <c r="B7" s="351"/>
      <c r="C7" s="352" t="s">
        <v>75</v>
      </c>
      <c r="D7" s="352" t="s">
        <v>76</v>
      </c>
      <c r="E7" s="352" t="s">
        <v>77</v>
      </c>
      <c r="F7" s="435"/>
      <c r="G7" s="352" t="s">
        <v>78</v>
      </c>
      <c r="H7" s="357" t="s">
        <v>232</v>
      </c>
      <c r="J7" s="357" t="s">
        <v>233</v>
      </c>
      <c r="L7" s="357" t="s">
        <v>75</v>
      </c>
    </row>
    <row r="8" spans="1:12" ht="6" customHeight="1" x14ac:dyDescent="0.2">
      <c r="E8" s="359"/>
      <c r="F8" s="436"/>
      <c r="G8" s="359"/>
    </row>
    <row r="9" spans="1:12" ht="12.75" x14ac:dyDescent="0.2">
      <c r="A9" s="363">
        <v>2013</v>
      </c>
      <c r="B9" s="364"/>
      <c r="C9" s="365" t="s">
        <v>86</v>
      </c>
      <c r="D9" s="366" t="s">
        <v>87</v>
      </c>
      <c r="E9" s="367" t="s">
        <v>88</v>
      </c>
      <c r="F9" s="360" t="str">
        <f>CONCATENATE(D9,E9)</f>
        <v>Matiz 5 ptas.A</v>
      </c>
      <c r="G9" s="367" t="s">
        <v>89</v>
      </c>
      <c r="H9" s="437">
        <v>84364</v>
      </c>
      <c r="J9" s="437">
        <v>-11578</v>
      </c>
      <c r="L9" s="442" t="s">
        <v>358</v>
      </c>
    </row>
    <row r="10" spans="1:12" ht="12.75" x14ac:dyDescent="0.2">
      <c r="A10" s="372">
        <v>2013</v>
      </c>
      <c r="B10" s="373"/>
      <c r="C10" s="374" t="s">
        <v>90</v>
      </c>
      <c r="D10" s="375" t="s">
        <v>87</v>
      </c>
      <c r="E10" s="376" t="s">
        <v>91</v>
      </c>
      <c r="F10" s="360" t="str">
        <f t="shared" ref="F10:F100" si="0">CONCATENATE(D10,E10)</f>
        <v>Matiz 5 ptas.B</v>
      </c>
      <c r="G10" s="376" t="s">
        <v>89</v>
      </c>
      <c r="H10" s="438">
        <v>100007</v>
      </c>
      <c r="J10" s="438">
        <v>-9359</v>
      </c>
      <c r="L10" s="443" t="s">
        <v>358</v>
      </c>
    </row>
    <row r="11" spans="1:12" ht="6" customHeight="1" x14ac:dyDescent="0.2">
      <c r="E11" s="359"/>
      <c r="F11" s="360" t="e">
        <f t="shared" si="0"/>
        <v>#VALUE!</v>
      </c>
      <c r="G11" s="359"/>
      <c r="L11" s="444"/>
    </row>
    <row r="12" spans="1:12" ht="12.75" x14ac:dyDescent="0.2">
      <c r="A12" s="381">
        <v>2013</v>
      </c>
      <c r="B12" s="382"/>
      <c r="C12" s="383" t="s">
        <v>92</v>
      </c>
      <c r="D12" s="384" t="s">
        <v>93</v>
      </c>
      <c r="E12" s="385" t="s">
        <v>88</v>
      </c>
      <c r="F12" s="385" t="str">
        <f>+D12&amp;E12</f>
        <v>Spark 5 ptas.A</v>
      </c>
      <c r="G12" s="385" t="s">
        <v>89</v>
      </c>
      <c r="H12" s="390">
        <v>111796</v>
      </c>
      <c r="J12" s="390">
        <v>-8811</v>
      </c>
      <c r="L12" s="445" t="s">
        <v>358</v>
      </c>
    </row>
    <row r="13" spans="1:12" ht="12.75" x14ac:dyDescent="0.2">
      <c r="A13" s="381">
        <v>2013</v>
      </c>
      <c r="B13" s="382"/>
      <c r="C13" s="383" t="s">
        <v>94</v>
      </c>
      <c r="D13" s="384" t="s">
        <v>93</v>
      </c>
      <c r="E13" s="385" t="s">
        <v>91</v>
      </c>
      <c r="F13" s="385" t="str">
        <f>+D13&amp;E13</f>
        <v>Spark 5 ptas.B</v>
      </c>
      <c r="G13" s="385" t="s">
        <v>95</v>
      </c>
      <c r="H13" s="390">
        <v>120957</v>
      </c>
      <c r="J13" s="390">
        <v>-12332</v>
      </c>
      <c r="L13" s="445" t="s">
        <v>358</v>
      </c>
    </row>
    <row r="14" spans="1:12" ht="12.75" x14ac:dyDescent="0.2">
      <c r="A14" s="391">
        <v>2013</v>
      </c>
      <c r="B14" s="392"/>
      <c r="C14" s="393" t="s">
        <v>96</v>
      </c>
      <c r="D14" s="394" t="s">
        <v>93</v>
      </c>
      <c r="E14" s="395" t="s">
        <v>97</v>
      </c>
      <c r="F14" s="385" t="str">
        <f>+D14&amp;E14</f>
        <v>Spark 5 ptas.C</v>
      </c>
      <c r="G14" s="395" t="s">
        <v>98</v>
      </c>
      <c r="H14" s="399">
        <v>141129</v>
      </c>
      <c r="J14" s="399">
        <v>-9274</v>
      </c>
      <c r="L14" s="446" t="s">
        <v>358</v>
      </c>
    </row>
    <row r="15" spans="1:12" ht="6" customHeight="1" x14ac:dyDescent="0.2">
      <c r="E15" s="359"/>
      <c r="F15" s="360"/>
      <c r="G15" s="359"/>
      <c r="L15" s="444"/>
    </row>
    <row r="16" spans="1:12" ht="12.75" x14ac:dyDescent="0.2">
      <c r="A16" s="363">
        <v>2013</v>
      </c>
      <c r="B16" s="364"/>
      <c r="C16" s="365" t="s">
        <v>99</v>
      </c>
      <c r="D16" s="366" t="s">
        <v>100</v>
      </c>
      <c r="E16" s="367" t="s">
        <v>88</v>
      </c>
      <c r="F16" s="360" t="str">
        <f t="shared" si="0"/>
        <v>Aveo 4 ptas.A</v>
      </c>
      <c r="G16" s="367" t="s">
        <v>89</v>
      </c>
      <c r="H16" s="403">
        <v>120375</v>
      </c>
      <c r="I16" s="439"/>
      <c r="J16" s="403">
        <v>-5517</v>
      </c>
      <c r="K16" s="439"/>
      <c r="L16" s="447" t="s">
        <v>358</v>
      </c>
    </row>
    <row r="17" spans="1:12" ht="12.75" x14ac:dyDescent="0.2">
      <c r="A17" s="363">
        <v>2013</v>
      </c>
      <c r="B17" s="364"/>
      <c r="C17" s="365" t="s">
        <v>99</v>
      </c>
      <c r="D17" s="366" t="s">
        <v>100</v>
      </c>
      <c r="E17" s="367" t="s">
        <v>101</v>
      </c>
      <c r="F17" s="360" t="str">
        <f t="shared" si="0"/>
        <v>Aveo 4 ptas.M</v>
      </c>
      <c r="G17" s="367" t="s">
        <v>89</v>
      </c>
      <c r="H17" s="403">
        <v>130392</v>
      </c>
      <c r="I17" s="439"/>
      <c r="J17" s="403">
        <v>-5675</v>
      </c>
      <c r="K17" s="439"/>
      <c r="L17" s="447" t="s">
        <v>358</v>
      </c>
    </row>
    <row r="18" spans="1:12" ht="12.75" x14ac:dyDescent="0.2">
      <c r="A18" s="363">
        <v>2013</v>
      </c>
      <c r="B18" s="364"/>
      <c r="C18" s="365" t="s">
        <v>99</v>
      </c>
      <c r="D18" s="366" t="s">
        <v>100</v>
      </c>
      <c r="E18" s="367" t="s">
        <v>91</v>
      </c>
      <c r="F18" s="360" t="str">
        <f t="shared" si="0"/>
        <v>Aveo 4 ptas.B</v>
      </c>
      <c r="G18" s="367" t="s">
        <v>95</v>
      </c>
      <c r="H18" s="403">
        <v>144961</v>
      </c>
      <c r="I18" s="439"/>
      <c r="J18" s="403">
        <v>-5906</v>
      </c>
      <c r="K18" s="439"/>
      <c r="L18" s="447" t="s">
        <v>358</v>
      </c>
    </row>
    <row r="19" spans="1:12" ht="12.75" x14ac:dyDescent="0.2">
      <c r="A19" s="363">
        <v>2013</v>
      </c>
      <c r="B19" s="364"/>
      <c r="C19" s="365" t="s">
        <v>99</v>
      </c>
      <c r="D19" s="366" t="s">
        <v>100</v>
      </c>
      <c r="E19" s="367" t="s">
        <v>102</v>
      </c>
      <c r="F19" s="360" t="str">
        <f t="shared" si="0"/>
        <v>Aveo 4 ptas.J</v>
      </c>
      <c r="G19" s="367" t="s">
        <v>89</v>
      </c>
      <c r="H19" s="403">
        <v>147693</v>
      </c>
      <c r="I19" s="439"/>
      <c r="J19" s="403">
        <v>-5949</v>
      </c>
      <c r="K19" s="439"/>
      <c r="L19" s="447" t="s">
        <v>358</v>
      </c>
    </row>
    <row r="20" spans="1:12" ht="12.75" x14ac:dyDescent="0.2">
      <c r="A20" s="363">
        <v>2013</v>
      </c>
      <c r="B20" s="364"/>
      <c r="C20" s="365" t="s">
        <v>103</v>
      </c>
      <c r="D20" s="366" t="s">
        <v>100</v>
      </c>
      <c r="E20" s="367" t="s">
        <v>97</v>
      </c>
      <c r="F20" s="360" t="str">
        <f t="shared" si="0"/>
        <v>Aveo 4 ptas.C</v>
      </c>
      <c r="G20" s="367" t="s">
        <v>95</v>
      </c>
      <c r="H20" s="403">
        <v>158675</v>
      </c>
      <c r="I20" s="439"/>
      <c r="J20" s="403">
        <v>-6111</v>
      </c>
      <c r="K20" s="439"/>
      <c r="L20" s="447" t="s">
        <v>358</v>
      </c>
    </row>
    <row r="21" spans="1:12" ht="12.75" x14ac:dyDescent="0.2">
      <c r="A21" s="363">
        <v>2013</v>
      </c>
      <c r="B21" s="364"/>
      <c r="C21" s="365" t="s">
        <v>105</v>
      </c>
      <c r="D21" s="366" t="s">
        <v>100</v>
      </c>
      <c r="E21" s="367" t="s">
        <v>106</v>
      </c>
      <c r="F21" s="360" t="str">
        <f t="shared" si="0"/>
        <v>Aveo 4 ptas.D</v>
      </c>
      <c r="G21" s="367" t="s">
        <v>98</v>
      </c>
      <c r="H21" s="403">
        <v>166777</v>
      </c>
      <c r="I21" s="439"/>
      <c r="J21" s="403">
        <v>-6241</v>
      </c>
      <c r="K21" s="439"/>
      <c r="L21" s="447" t="s">
        <v>358</v>
      </c>
    </row>
    <row r="22" spans="1:12" ht="12.75" x14ac:dyDescent="0.2">
      <c r="A22" s="405">
        <v>2013</v>
      </c>
      <c r="B22" s="406"/>
      <c r="C22" s="407" t="s">
        <v>105</v>
      </c>
      <c r="D22" s="408" t="s">
        <v>100</v>
      </c>
      <c r="E22" s="409" t="s">
        <v>107</v>
      </c>
      <c r="F22" s="360" t="str">
        <f t="shared" si="0"/>
        <v>Aveo 4 ptas.E</v>
      </c>
      <c r="G22" s="376" t="s">
        <v>98</v>
      </c>
      <c r="H22" s="413">
        <v>179382</v>
      </c>
      <c r="I22" s="439"/>
      <c r="J22" s="413">
        <v>-6442</v>
      </c>
      <c r="K22" s="439"/>
      <c r="L22" s="448" t="s">
        <v>358</v>
      </c>
    </row>
    <row r="23" spans="1:12" ht="4.5" customHeight="1" x14ac:dyDescent="0.2">
      <c r="E23" s="359"/>
      <c r="F23" s="360" t="e">
        <f t="shared" si="0"/>
        <v>#VALUE!</v>
      </c>
      <c r="G23" s="337"/>
      <c r="H23" s="332"/>
      <c r="I23" s="337"/>
      <c r="J23" s="332"/>
      <c r="K23" s="337"/>
      <c r="L23" s="336"/>
    </row>
    <row r="24" spans="1:12" ht="12.75" x14ac:dyDescent="0.2">
      <c r="A24" s="381">
        <v>2013</v>
      </c>
      <c r="B24" s="382"/>
      <c r="C24" s="383" t="s">
        <v>108</v>
      </c>
      <c r="D24" s="384" t="s">
        <v>109</v>
      </c>
      <c r="E24" s="385" t="s">
        <v>88</v>
      </c>
      <c r="F24" s="360" t="str">
        <f t="shared" si="0"/>
        <v>Sonic 4 ptas. A</v>
      </c>
      <c r="G24" s="385" t="s">
        <v>89</v>
      </c>
      <c r="H24" s="390">
        <v>151034</v>
      </c>
      <c r="I24" s="337"/>
      <c r="J24" s="390">
        <v>-15569</v>
      </c>
      <c r="K24" s="337"/>
      <c r="L24" s="445" t="s">
        <v>358</v>
      </c>
    </row>
    <row r="25" spans="1:12" ht="12.75" x14ac:dyDescent="0.2">
      <c r="A25" s="381">
        <v>2013</v>
      </c>
      <c r="B25" s="382"/>
      <c r="C25" s="383" t="s">
        <v>110</v>
      </c>
      <c r="D25" s="384" t="s">
        <v>109</v>
      </c>
      <c r="E25" s="385" t="s">
        <v>106</v>
      </c>
      <c r="F25" s="360" t="str">
        <f t="shared" si="0"/>
        <v>Sonic 4 ptas. D</v>
      </c>
      <c r="G25" s="385" t="s">
        <v>95</v>
      </c>
      <c r="H25" s="390">
        <v>171805</v>
      </c>
      <c r="I25" s="337"/>
      <c r="J25" s="390">
        <v>-15269</v>
      </c>
      <c r="K25" s="337"/>
      <c r="L25" s="445" t="s">
        <v>358</v>
      </c>
    </row>
    <row r="26" spans="1:12" ht="12.75" x14ac:dyDescent="0.2">
      <c r="A26" s="381">
        <v>2013</v>
      </c>
      <c r="B26" s="382"/>
      <c r="C26" s="383" t="s">
        <v>110</v>
      </c>
      <c r="D26" s="384" t="s">
        <v>109</v>
      </c>
      <c r="E26" s="385" t="s">
        <v>107</v>
      </c>
      <c r="F26" s="360" t="str">
        <f t="shared" si="0"/>
        <v>Sonic 4 ptas. E</v>
      </c>
      <c r="G26" s="385" t="s">
        <v>95</v>
      </c>
      <c r="H26" s="390">
        <v>186033</v>
      </c>
      <c r="I26" s="337"/>
      <c r="J26" s="390">
        <v>-15010</v>
      </c>
      <c r="K26" s="337"/>
      <c r="L26" s="445" t="s">
        <v>358</v>
      </c>
    </row>
    <row r="27" spans="1:12" ht="12.75" x14ac:dyDescent="0.2">
      <c r="A27" s="391">
        <v>2013</v>
      </c>
      <c r="B27" s="392"/>
      <c r="C27" s="393" t="s">
        <v>111</v>
      </c>
      <c r="D27" s="394" t="s">
        <v>109</v>
      </c>
      <c r="E27" s="395" t="s">
        <v>104</v>
      </c>
      <c r="F27" s="360" t="str">
        <f t="shared" si="0"/>
        <v>Sonic 4 ptas. F</v>
      </c>
      <c r="G27" s="440" t="s">
        <v>98</v>
      </c>
      <c r="H27" s="399">
        <v>207847</v>
      </c>
      <c r="I27" s="337"/>
      <c r="J27" s="399">
        <v>-13519</v>
      </c>
      <c r="K27" s="337"/>
      <c r="L27" s="446" t="s">
        <v>358</v>
      </c>
    </row>
    <row r="28" spans="1:12" ht="4.5" customHeight="1" x14ac:dyDescent="0.2">
      <c r="E28" s="359"/>
      <c r="F28" s="360" t="e">
        <f t="shared" si="0"/>
        <v>#VALUE!</v>
      </c>
      <c r="G28" s="337"/>
      <c r="H28" s="332"/>
      <c r="I28" s="337"/>
      <c r="J28" s="332"/>
      <c r="K28" s="337"/>
      <c r="L28" s="336"/>
    </row>
    <row r="29" spans="1:12" ht="12.75" x14ac:dyDescent="0.2">
      <c r="A29" s="363">
        <v>2013</v>
      </c>
      <c r="B29" s="364"/>
      <c r="C29" s="365" t="s">
        <v>112</v>
      </c>
      <c r="D29" s="366" t="s">
        <v>113</v>
      </c>
      <c r="E29" s="367" t="s">
        <v>101</v>
      </c>
      <c r="F29" s="360" t="str">
        <f>+D29&amp;E29</f>
        <v>Cruze 4 ptas.M</v>
      </c>
      <c r="G29" s="367" t="s">
        <v>89</v>
      </c>
      <c r="H29" s="403">
        <v>201023</v>
      </c>
      <c r="I29" s="439"/>
      <c r="J29" s="403">
        <v>-15393</v>
      </c>
      <c r="K29" s="439"/>
      <c r="L29" s="447" t="s">
        <v>358</v>
      </c>
    </row>
    <row r="30" spans="1:12" ht="12.75" x14ac:dyDescent="0.2">
      <c r="A30" s="363">
        <v>2013</v>
      </c>
      <c r="B30" s="364"/>
      <c r="C30" s="365" t="s">
        <v>112</v>
      </c>
      <c r="D30" s="366" t="s">
        <v>113</v>
      </c>
      <c r="E30" s="367" t="s">
        <v>88</v>
      </c>
      <c r="F30" s="360" t="str">
        <f>+D30&amp;E30</f>
        <v>Cruze 4 ptas.A</v>
      </c>
      <c r="G30" s="367" t="s">
        <v>89</v>
      </c>
      <c r="H30" s="403">
        <v>210881</v>
      </c>
      <c r="I30" s="439"/>
      <c r="J30" s="403">
        <v>-17136</v>
      </c>
      <c r="K30" s="439"/>
      <c r="L30" s="447" t="s">
        <v>358</v>
      </c>
    </row>
    <row r="31" spans="1:12" ht="12.75" x14ac:dyDescent="0.2">
      <c r="A31" s="363">
        <v>2013</v>
      </c>
      <c r="B31" s="364"/>
      <c r="C31" s="365" t="s">
        <v>114</v>
      </c>
      <c r="D31" s="366" t="s">
        <v>113</v>
      </c>
      <c r="E31" s="367" t="s">
        <v>97</v>
      </c>
      <c r="F31" s="360" t="str">
        <f>+D31&amp;E31</f>
        <v>Cruze 4 ptas.C</v>
      </c>
      <c r="G31" s="367" t="s">
        <v>95</v>
      </c>
      <c r="H31" s="403">
        <v>229528</v>
      </c>
      <c r="I31" s="439"/>
      <c r="J31" s="403">
        <v>-18220</v>
      </c>
      <c r="K31" s="439"/>
      <c r="L31" s="447" t="s">
        <v>358</v>
      </c>
    </row>
    <row r="32" spans="1:12" ht="12.75" x14ac:dyDescent="0.2">
      <c r="A32" s="405">
        <v>2013</v>
      </c>
      <c r="B32" s="406"/>
      <c r="C32" s="407" t="s">
        <v>115</v>
      </c>
      <c r="D32" s="408" t="s">
        <v>113</v>
      </c>
      <c r="E32" s="409" t="s">
        <v>104</v>
      </c>
      <c r="F32" s="360" t="s">
        <v>234</v>
      </c>
      <c r="G32" s="376" t="s">
        <v>95</v>
      </c>
      <c r="H32" s="413">
        <v>261730</v>
      </c>
      <c r="I32" s="439"/>
      <c r="J32" s="413">
        <v>-15728</v>
      </c>
      <c r="K32" s="439"/>
      <c r="L32" s="448" t="s">
        <v>358</v>
      </c>
    </row>
    <row r="33" spans="1:12" ht="4.5" customHeight="1" x14ac:dyDescent="0.2">
      <c r="E33" s="359"/>
      <c r="F33" s="360"/>
      <c r="G33" s="337"/>
      <c r="H33" s="332"/>
      <c r="I33" s="337"/>
      <c r="J33" s="332"/>
      <c r="K33" s="337"/>
      <c r="L33" s="336"/>
    </row>
    <row r="34" spans="1:12" ht="12.75" x14ac:dyDescent="0.2">
      <c r="A34" s="381">
        <v>2013</v>
      </c>
      <c r="B34" s="382"/>
      <c r="C34" s="383" t="s">
        <v>235</v>
      </c>
      <c r="D34" s="384" t="s">
        <v>117</v>
      </c>
      <c r="E34" s="385" t="s">
        <v>91</v>
      </c>
      <c r="F34" s="360" t="str">
        <f>+D34&amp;E34</f>
        <v>Malibu 4 ptas.B</v>
      </c>
      <c r="G34" s="385" t="s">
        <v>89</v>
      </c>
      <c r="H34" s="390">
        <v>282922</v>
      </c>
      <c r="I34" s="337"/>
      <c r="J34" s="390">
        <v>-14103</v>
      </c>
      <c r="K34" s="337"/>
      <c r="L34" s="445" t="s">
        <v>358</v>
      </c>
    </row>
    <row r="35" spans="1:12" ht="12.75" x14ac:dyDescent="0.2">
      <c r="A35" s="381">
        <v>2013</v>
      </c>
      <c r="B35" s="382"/>
      <c r="C35" s="383" t="s">
        <v>236</v>
      </c>
      <c r="D35" s="384" t="s">
        <v>117</v>
      </c>
      <c r="E35" s="385" t="s">
        <v>97</v>
      </c>
      <c r="F35" s="360" t="str">
        <f>+D35&amp;E35</f>
        <v>Malibu 4 ptas.C</v>
      </c>
      <c r="G35" s="385" t="s">
        <v>95</v>
      </c>
      <c r="H35" s="390">
        <v>316624</v>
      </c>
      <c r="I35" s="337"/>
      <c r="J35" s="390">
        <v>-10567</v>
      </c>
      <c r="K35" s="337"/>
      <c r="L35" s="445" t="s">
        <v>358</v>
      </c>
    </row>
    <row r="36" spans="1:12" ht="12.75" x14ac:dyDescent="0.2">
      <c r="A36" s="391">
        <v>2013</v>
      </c>
      <c r="B36" s="392"/>
      <c r="C36" s="393" t="s">
        <v>237</v>
      </c>
      <c r="D36" s="394" t="s">
        <v>117</v>
      </c>
      <c r="E36" s="395" t="s">
        <v>121</v>
      </c>
      <c r="F36" s="360" t="str">
        <f>+D36&amp;E36</f>
        <v>Malibu 4 ptas.G</v>
      </c>
      <c r="G36" s="440" t="s">
        <v>98</v>
      </c>
      <c r="H36" s="399">
        <v>367334</v>
      </c>
      <c r="I36" s="439"/>
      <c r="J36" s="399">
        <v>-10108</v>
      </c>
      <c r="K36" s="439"/>
      <c r="L36" s="446" t="s">
        <v>358</v>
      </c>
    </row>
    <row r="37" spans="1:12" ht="4.1500000000000004" customHeight="1" x14ac:dyDescent="0.2">
      <c r="E37" s="359"/>
      <c r="F37" s="360"/>
      <c r="G37" s="337"/>
      <c r="H37" s="332"/>
      <c r="I37" s="337"/>
      <c r="J37" s="332"/>
      <c r="K37" s="337"/>
      <c r="L37" s="336"/>
    </row>
    <row r="38" spans="1:12" ht="12.75" x14ac:dyDescent="0.2">
      <c r="A38" s="363">
        <v>2013</v>
      </c>
      <c r="B38" s="364"/>
      <c r="C38" s="365" t="s">
        <v>122</v>
      </c>
      <c r="D38" s="366" t="s">
        <v>123</v>
      </c>
      <c r="E38" s="367" t="s">
        <v>88</v>
      </c>
      <c r="F38" s="360" t="str">
        <f>+D38&amp;E38</f>
        <v>Camaro 2 ptas.A</v>
      </c>
      <c r="G38" s="367" t="s">
        <v>95</v>
      </c>
      <c r="H38" s="403">
        <v>376568</v>
      </c>
      <c r="I38" s="439"/>
      <c r="J38" s="403">
        <v>0</v>
      </c>
      <c r="K38" s="439"/>
      <c r="L38" s="447" t="s">
        <v>358</v>
      </c>
    </row>
    <row r="39" spans="1:12" ht="12.75" x14ac:dyDescent="0.2">
      <c r="A39" s="363">
        <v>2013</v>
      </c>
      <c r="B39" s="364"/>
      <c r="C39" s="365" t="s">
        <v>124</v>
      </c>
      <c r="D39" s="366" t="s">
        <v>123</v>
      </c>
      <c r="E39" s="367" t="s">
        <v>91</v>
      </c>
      <c r="F39" s="360" t="str">
        <f>+D39&amp;E39</f>
        <v>Camaro 2 ptas.B</v>
      </c>
      <c r="G39" s="367" t="s">
        <v>125</v>
      </c>
      <c r="H39" s="403">
        <v>472929</v>
      </c>
      <c r="I39" s="439"/>
      <c r="J39" s="403">
        <v>0</v>
      </c>
      <c r="K39" s="439"/>
      <c r="L39" s="447" t="s">
        <v>358</v>
      </c>
    </row>
    <row r="40" spans="1:12" ht="12.75" x14ac:dyDescent="0.2">
      <c r="A40" s="363">
        <v>2013</v>
      </c>
      <c r="B40" s="364"/>
      <c r="C40" s="365" t="s">
        <v>124</v>
      </c>
      <c r="D40" s="366" t="s">
        <v>123</v>
      </c>
      <c r="E40" s="367" t="s">
        <v>97</v>
      </c>
      <c r="F40" s="360" t="str">
        <f>+D40&amp;E40</f>
        <v>Camaro 2 ptas.C</v>
      </c>
      <c r="G40" s="367" t="s">
        <v>125</v>
      </c>
      <c r="H40" s="403">
        <v>490956</v>
      </c>
      <c r="I40" s="439"/>
      <c r="J40" s="403">
        <v>0</v>
      </c>
      <c r="K40" s="439"/>
      <c r="L40" s="447" t="s">
        <v>358</v>
      </c>
    </row>
    <row r="41" spans="1:12" ht="12.75" x14ac:dyDescent="0.2">
      <c r="A41" s="405">
        <v>2013</v>
      </c>
      <c r="B41" s="406"/>
      <c r="C41" s="407" t="s">
        <v>126</v>
      </c>
      <c r="D41" s="408" t="s">
        <v>123</v>
      </c>
      <c r="E41" s="409" t="s">
        <v>106</v>
      </c>
      <c r="F41" s="360" t="str">
        <f>+D41&amp;E41</f>
        <v>Camaro 2 ptas.D</v>
      </c>
      <c r="G41" s="376" t="s">
        <v>125</v>
      </c>
      <c r="H41" s="413">
        <v>544482</v>
      </c>
      <c r="I41" s="439"/>
      <c r="J41" s="413">
        <v>0</v>
      </c>
      <c r="K41" s="439"/>
      <c r="L41" s="448" t="s">
        <v>358</v>
      </c>
    </row>
    <row r="42" spans="1:12" ht="4.1500000000000004" customHeight="1" x14ac:dyDescent="0.2">
      <c r="E42" s="359"/>
      <c r="F42" s="360"/>
      <c r="G42" s="337"/>
      <c r="H42" s="332"/>
      <c r="I42" s="337"/>
      <c r="J42" s="332"/>
      <c r="K42" s="337"/>
      <c r="L42" s="336"/>
    </row>
    <row r="43" spans="1:12" ht="12.75" x14ac:dyDescent="0.2">
      <c r="A43" s="381">
        <v>2013</v>
      </c>
      <c r="B43" s="382"/>
      <c r="C43" s="383" t="s">
        <v>127</v>
      </c>
      <c r="D43" s="384" t="s">
        <v>128</v>
      </c>
      <c r="E43" s="385" t="s">
        <v>88</v>
      </c>
      <c r="F43" s="360" t="str">
        <f t="shared" si="0"/>
        <v>Tornado Pick UpA</v>
      </c>
      <c r="G43" s="385" t="s">
        <v>89</v>
      </c>
      <c r="H43" s="390">
        <v>172436</v>
      </c>
      <c r="I43" s="337"/>
      <c r="J43" s="390">
        <v>0</v>
      </c>
      <c r="K43" s="337"/>
      <c r="L43" s="445" t="s">
        <v>358</v>
      </c>
    </row>
    <row r="44" spans="1:12" ht="12.75" x14ac:dyDescent="0.2">
      <c r="A44" s="381">
        <v>2013</v>
      </c>
      <c r="B44" s="382"/>
      <c r="C44" s="383" t="s">
        <v>127</v>
      </c>
      <c r="D44" s="384" t="s">
        <v>128</v>
      </c>
      <c r="E44" s="385" t="s">
        <v>91</v>
      </c>
      <c r="F44" s="360" t="str">
        <f t="shared" si="0"/>
        <v>Tornado Pick UpB</v>
      </c>
      <c r="G44" s="385" t="s">
        <v>89</v>
      </c>
      <c r="H44" s="390">
        <v>185426</v>
      </c>
      <c r="I44" s="337"/>
      <c r="J44" s="390">
        <v>0</v>
      </c>
      <c r="K44" s="337"/>
      <c r="L44" s="445" t="s">
        <v>358</v>
      </c>
    </row>
    <row r="45" spans="1:12" ht="12.75" x14ac:dyDescent="0.2">
      <c r="A45" s="391">
        <v>2013</v>
      </c>
      <c r="B45" s="392"/>
      <c r="C45" s="393" t="s">
        <v>129</v>
      </c>
      <c r="D45" s="394" t="s">
        <v>128</v>
      </c>
      <c r="E45" s="395" t="s">
        <v>97</v>
      </c>
      <c r="F45" s="360" t="str">
        <f t="shared" si="0"/>
        <v>Tornado Pick UpC</v>
      </c>
      <c r="G45" s="440" t="s">
        <v>95</v>
      </c>
      <c r="H45" s="399">
        <v>205839</v>
      </c>
      <c r="I45" s="337"/>
      <c r="J45" s="399">
        <v>0</v>
      </c>
      <c r="K45" s="337"/>
      <c r="L45" s="446" t="s">
        <v>358</v>
      </c>
    </row>
    <row r="46" spans="1:12" ht="4.1500000000000004" customHeight="1" x14ac:dyDescent="0.2">
      <c r="E46" s="359"/>
      <c r="F46" s="360" t="e">
        <f t="shared" si="0"/>
        <v>#VALUE!</v>
      </c>
      <c r="G46" s="337"/>
      <c r="H46" s="332"/>
      <c r="I46" s="337"/>
      <c r="J46" s="332"/>
      <c r="K46" s="337"/>
      <c r="L46" s="336"/>
    </row>
    <row r="47" spans="1:12" ht="12.75" x14ac:dyDescent="0.2">
      <c r="A47" s="363">
        <v>2013</v>
      </c>
      <c r="B47" s="364"/>
      <c r="C47" s="365" t="s">
        <v>130</v>
      </c>
      <c r="D47" s="366" t="s">
        <v>131</v>
      </c>
      <c r="E47" s="367" t="s">
        <v>132</v>
      </c>
      <c r="F47" s="360" t="s">
        <v>95</v>
      </c>
      <c r="G47" s="367" t="s">
        <v>95</v>
      </c>
      <c r="H47" s="403">
        <v>352547</v>
      </c>
      <c r="I47" s="439"/>
      <c r="J47" s="403">
        <v>0</v>
      </c>
      <c r="K47" s="439"/>
      <c r="L47" s="447" t="s">
        <v>358</v>
      </c>
    </row>
    <row r="48" spans="1:12" ht="12.75" x14ac:dyDescent="0.2">
      <c r="A48" s="405">
        <v>2013</v>
      </c>
      <c r="B48" s="406"/>
      <c r="C48" s="407" t="s">
        <v>130</v>
      </c>
      <c r="D48" s="408" t="s">
        <v>131</v>
      </c>
      <c r="E48" s="409" t="s">
        <v>133</v>
      </c>
      <c r="F48" s="360" t="s">
        <v>95</v>
      </c>
      <c r="G48" s="376" t="s">
        <v>95</v>
      </c>
      <c r="H48" s="413">
        <v>385671</v>
      </c>
      <c r="I48" s="439"/>
      <c r="J48" s="413">
        <v>0</v>
      </c>
      <c r="K48" s="439"/>
      <c r="L48" s="448" t="s">
        <v>358</v>
      </c>
    </row>
    <row r="49" spans="1:12" ht="4.1500000000000004" customHeight="1" x14ac:dyDescent="0.2">
      <c r="E49" s="359"/>
      <c r="F49" s="360"/>
      <c r="G49" s="337"/>
      <c r="H49" s="332"/>
      <c r="I49" s="337"/>
      <c r="J49" s="332"/>
      <c r="K49" s="337"/>
      <c r="L49" s="336"/>
    </row>
    <row r="50" spans="1:12" ht="12.75" x14ac:dyDescent="0.2">
      <c r="A50" s="381">
        <v>2013</v>
      </c>
      <c r="B50" s="382"/>
      <c r="C50" s="383" t="s">
        <v>134</v>
      </c>
      <c r="D50" s="384" t="s">
        <v>135</v>
      </c>
      <c r="E50" s="385" t="s">
        <v>106</v>
      </c>
      <c r="F50" s="360" t="str">
        <f t="shared" si="0"/>
        <v>Silverado 1500 Cabina RegularD</v>
      </c>
      <c r="G50" s="385" t="s">
        <v>136</v>
      </c>
      <c r="H50" s="390">
        <v>261609</v>
      </c>
      <c r="I50" s="337"/>
      <c r="J50" s="390">
        <v>0</v>
      </c>
      <c r="K50" s="337"/>
      <c r="L50" s="445" t="s">
        <v>358</v>
      </c>
    </row>
    <row r="51" spans="1:12" ht="12.75" x14ac:dyDescent="0.2">
      <c r="A51" s="381">
        <v>2013</v>
      </c>
      <c r="B51" s="382"/>
      <c r="C51" s="383" t="s">
        <v>134</v>
      </c>
      <c r="D51" s="384" t="s">
        <v>135</v>
      </c>
      <c r="E51" s="385" t="s">
        <v>107</v>
      </c>
      <c r="F51" s="360" t="str">
        <f t="shared" si="0"/>
        <v>Silverado 1500 Cabina RegularE</v>
      </c>
      <c r="G51" s="385" t="s">
        <v>136</v>
      </c>
      <c r="H51" s="390">
        <v>278310</v>
      </c>
      <c r="I51" s="337"/>
      <c r="J51" s="390">
        <v>0</v>
      </c>
      <c r="K51" s="337"/>
      <c r="L51" s="445" t="s">
        <v>358</v>
      </c>
    </row>
    <row r="52" spans="1:12" ht="12.75" x14ac:dyDescent="0.2">
      <c r="A52" s="381">
        <v>2013</v>
      </c>
      <c r="B52" s="382"/>
      <c r="C52" s="383" t="s">
        <v>134</v>
      </c>
      <c r="D52" s="384" t="s">
        <v>135</v>
      </c>
      <c r="E52" s="385" t="s">
        <v>104</v>
      </c>
      <c r="F52" s="360" t="str">
        <f t="shared" si="0"/>
        <v>Silverado 1500 Cabina RegularF</v>
      </c>
      <c r="G52" s="385" t="s">
        <v>136</v>
      </c>
      <c r="H52" s="390">
        <v>243051</v>
      </c>
      <c r="I52" s="337"/>
      <c r="J52" s="390">
        <v>-30278</v>
      </c>
      <c r="K52" s="337"/>
      <c r="L52" s="445" t="s">
        <v>358</v>
      </c>
    </row>
    <row r="53" spans="1:12" ht="12.75" x14ac:dyDescent="0.2">
      <c r="A53" s="391">
        <v>2013</v>
      </c>
      <c r="B53" s="392"/>
      <c r="C53" s="393" t="s">
        <v>134</v>
      </c>
      <c r="D53" s="394" t="s">
        <v>135</v>
      </c>
      <c r="E53" s="395" t="s">
        <v>121</v>
      </c>
      <c r="F53" s="360" t="str">
        <f t="shared" si="0"/>
        <v>Silverado 1500 Cabina RegularG</v>
      </c>
      <c r="G53" s="440" t="s">
        <v>136</v>
      </c>
      <c r="H53" s="399">
        <v>254186</v>
      </c>
      <c r="I53" s="337"/>
      <c r="J53" s="399">
        <v>-24628</v>
      </c>
      <c r="K53" s="337"/>
      <c r="L53" s="446" t="s">
        <v>358</v>
      </c>
    </row>
    <row r="54" spans="1:12" ht="4.5" customHeight="1" x14ac:dyDescent="0.2">
      <c r="A54" s="334"/>
      <c r="B54" s="364"/>
      <c r="C54" s="365"/>
      <c r="D54" s="366"/>
      <c r="E54" s="367"/>
      <c r="F54" s="360" t="e">
        <f t="shared" si="0"/>
        <v>#VALUE!</v>
      </c>
      <c r="G54" s="368"/>
      <c r="H54" s="332"/>
      <c r="I54" s="337"/>
      <c r="J54" s="332"/>
      <c r="K54" s="337"/>
      <c r="L54" s="336"/>
    </row>
    <row r="55" spans="1:12" ht="12.75" x14ac:dyDescent="0.2">
      <c r="A55" s="363">
        <v>2013</v>
      </c>
      <c r="B55" s="364"/>
      <c r="C55" s="365" t="s">
        <v>134</v>
      </c>
      <c r="D55" s="366" t="s">
        <v>137</v>
      </c>
      <c r="E55" s="367" t="s">
        <v>102</v>
      </c>
      <c r="F55" s="360" t="str">
        <f t="shared" si="0"/>
        <v>Silverado 2500 Cabina RegularJ</v>
      </c>
      <c r="G55" s="367" t="s">
        <v>89</v>
      </c>
      <c r="H55" s="403">
        <v>210391</v>
      </c>
      <c r="I55" s="337"/>
      <c r="J55" s="403">
        <v>-80449</v>
      </c>
      <c r="K55" s="415"/>
      <c r="L55" s="447" t="s">
        <v>358</v>
      </c>
    </row>
    <row r="56" spans="1:12" ht="12.75" x14ac:dyDescent="0.2">
      <c r="A56" s="363">
        <v>2013</v>
      </c>
      <c r="B56" s="364"/>
      <c r="C56" s="365" t="s">
        <v>138</v>
      </c>
      <c r="D56" s="366" t="s">
        <v>139</v>
      </c>
      <c r="E56" s="367" t="s">
        <v>140</v>
      </c>
      <c r="F56" s="360" t="str">
        <f t="shared" si="0"/>
        <v>Silverado 2500 Cabina Reg. 4X4K</v>
      </c>
      <c r="G56" s="367" t="s">
        <v>89</v>
      </c>
      <c r="H56" s="403">
        <v>259104</v>
      </c>
      <c r="I56" s="337"/>
      <c r="J56" s="403">
        <v>-69384</v>
      </c>
      <c r="K56" s="415"/>
      <c r="L56" s="447" t="s">
        <v>358</v>
      </c>
    </row>
    <row r="57" spans="1:12" ht="12.75" x14ac:dyDescent="0.2">
      <c r="A57" s="405">
        <v>2013</v>
      </c>
      <c r="B57" s="406"/>
      <c r="C57" s="407" t="s">
        <v>141</v>
      </c>
      <c r="D57" s="408" t="s">
        <v>142</v>
      </c>
      <c r="E57" s="409" t="s">
        <v>88</v>
      </c>
      <c r="F57" s="360" t="str">
        <f t="shared" si="0"/>
        <v>Silverado 2500 Cabina ExtendidaA</v>
      </c>
      <c r="G57" s="376" t="s">
        <v>89</v>
      </c>
      <c r="H57" s="413">
        <v>327657</v>
      </c>
      <c r="I57" s="337"/>
      <c r="J57" s="413">
        <v>-20561</v>
      </c>
      <c r="K57" s="415"/>
      <c r="L57" s="448" t="s">
        <v>358</v>
      </c>
    </row>
    <row r="58" spans="1:12" ht="4.5" customHeight="1" x14ac:dyDescent="0.2">
      <c r="A58" s="334"/>
      <c r="B58" s="364"/>
      <c r="C58" s="365"/>
      <c r="D58" s="366"/>
      <c r="E58" s="367"/>
      <c r="F58" s="360" t="e">
        <f t="shared" si="0"/>
        <v>#VALUE!</v>
      </c>
      <c r="G58" s="368"/>
      <c r="H58" s="332"/>
      <c r="I58" s="337"/>
      <c r="J58" s="332"/>
      <c r="K58" s="337"/>
      <c r="L58" s="336"/>
    </row>
    <row r="59" spans="1:12" ht="12.75" x14ac:dyDescent="0.2">
      <c r="A59" s="381">
        <v>2013</v>
      </c>
      <c r="B59" s="382"/>
      <c r="C59" s="383" t="s">
        <v>143</v>
      </c>
      <c r="D59" s="384" t="s">
        <v>144</v>
      </c>
      <c r="E59" s="385" t="s">
        <v>107</v>
      </c>
      <c r="F59" s="360" t="str">
        <f t="shared" si="0"/>
        <v>Silverado 2500 Doble Cabina 4x2E</v>
      </c>
      <c r="G59" s="385" t="s">
        <v>89</v>
      </c>
      <c r="H59" s="390">
        <v>395624</v>
      </c>
      <c r="I59" s="337"/>
      <c r="J59" s="390">
        <v>-15201</v>
      </c>
      <c r="K59" s="337"/>
      <c r="L59" s="445" t="s">
        <v>358</v>
      </c>
    </row>
    <row r="60" spans="1:12" ht="12.75" x14ac:dyDescent="0.2">
      <c r="A60" s="391">
        <v>2013</v>
      </c>
      <c r="B60" s="392"/>
      <c r="C60" s="393" t="s">
        <v>145</v>
      </c>
      <c r="D60" s="394" t="s">
        <v>146</v>
      </c>
      <c r="E60" s="395" t="s">
        <v>104</v>
      </c>
      <c r="F60" s="360" t="str">
        <f t="shared" si="0"/>
        <v>Silverado 2500 Doble Cabina 4x4F</v>
      </c>
      <c r="G60" s="440" t="s">
        <v>89</v>
      </c>
      <c r="H60" s="399">
        <v>417381</v>
      </c>
      <c r="I60" s="337"/>
      <c r="J60" s="399">
        <v>-16347</v>
      </c>
      <c r="K60" s="337"/>
      <c r="L60" s="446" t="s">
        <v>358</v>
      </c>
    </row>
    <row r="61" spans="1:12" ht="4.5" customHeight="1" x14ac:dyDescent="0.2">
      <c r="A61" s="334"/>
      <c r="B61" s="364"/>
      <c r="C61" s="365"/>
      <c r="D61" s="366"/>
      <c r="E61" s="367"/>
      <c r="F61" s="360" t="e">
        <f t="shared" si="0"/>
        <v>#VALUE!</v>
      </c>
      <c r="G61" s="368"/>
      <c r="H61" s="332"/>
      <c r="I61" s="337"/>
      <c r="J61" s="332"/>
      <c r="K61" s="337"/>
      <c r="L61" s="336"/>
    </row>
    <row r="62" spans="1:12" ht="12.75" x14ac:dyDescent="0.2">
      <c r="A62" s="363">
        <v>2013</v>
      </c>
      <c r="B62" s="364"/>
      <c r="C62" s="365" t="s">
        <v>134</v>
      </c>
      <c r="D62" s="366" t="s">
        <v>147</v>
      </c>
      <c r="E62" s="367" t="s">
        <v>148</v>
      </c>
      <c r="F62" s="360" t="str">
        <f t="shared" si="0"/>
        <v>Cheyenne 2500 Cabina RegularN</v>
      </c>
      <c r="G62" s="367" t="s">
        <v>95</v>
      </c>
      <c r="H62" s="403">
        <v>301860</v>
      </c>
      <c r="I62" s="337"/>
      <c r="J62" s="403">
        <v>-85447</v>
      </c>
      <c r="K62" s="415"/>
      <c r="L62" s="447" t="s">
        <v>358</v>
      </c>
    </row>
    <row r="63" spans="1:12" ht="12.75" x14ac:dyDescent="0.2">
      <c r="A63" s="363">
        <v>2013</v>
      </c>
      <c r="B63" s="364"/>
      <c r="C63" s="365" t="s">
        <v>138</v>
      </c>
      <c r="D63" s="366" t="s">
        <v>149</v>
      </c>
      <c r="E63" s="367" t="s">
        <v>150</v>
      </c>
      <c r="F63" s="360" t="str">
        <f t="shared" si="0"/>
        <v>Cheyenne 2500 Cabina Reg. 4X4P</v>
      </c>
      <c r="G63" s="367" t="s">
        <v>95</v>
      </c>
      <c r="H63" s="403">
        <v>355168</v>
      </c>
      <c r="I63" s="337"/>
      <c r="J63" s="403">
        <v>-74867</v>
      </c>
      <c r="K63" s="415"/>
      <c r="L63" s="447" t="s">
        <v>358</v>
      </c>
    </row>
    <row r="64" spans="1:12" ht="12.75" x14ac:dyDescent="0.2">
      <c r="A64" s="405">
        <v>2013</v>
      </c>
      <c r="B64" s="406"/>
      <c r="C64" s="407" t="s">
        <v>151</v>
      </c>
      <c r="D64" s="408" t="s">
        <v>152</v>
      </c>
      <c r="E64" s="409" t="s">
        <v>91</v>
      </c>
      <c r="F64" s="360" t="str">
        <f t="shared" si="0"/>
        <v>Cheyenne 2500 Cabina ExtendidaB</v>
      </c>
      <c r="G64" s="376" t="s">
        <v>95</v>
      </c>
      <c r="H64" s="413">
        <v>444945</v>
      </c>
      <c r="I64" s="337"/>
      <c r="J64" s="413">
        <v>-33714</v>
      </c>
      <c r="K64" s="415"/>
      <c r="L64" s="448" t="s">
        <v>358</v>
      </c>
    </row>
    <row r="65" spans="1:12" ht="4.5" customHeight="1" x14ac:dyDescent="0.2">
      <c r="A65" s="334"/>
      <c r="B65" s="364"/>
      <c r="C65" s="365"/>
      <c r="D65" s="366"/>
      <c r="E65" s="367"/>
      <c r="F65" s="360" t="e">
        <f t="shared" si="0"/>
        <v>#VALUE!</v>
      </c>
      <c r="G65" s="368"/>
      <c r="H65" s="332"/>
      <c r="I65" s="337"/>
      <c r="J65" s="332"/>
      <c r="K65" s="337"/>
      <c r="L65" s="336"/>
    </row>
    <row r="66" spans="1:12" ht="12.75" x14ac:dyDescent="0.2">
      <c r="A66" s="381">
        <v>2013</v>
      </c>
      <c r="B66" s="382"/>
      <c r="C66" s="383" t="s">
        <v>145</v>
      </c>
      <c r="D66" s="384" t="s">
        <v>153</v>
      </c>
      <c r="E66" s="385" t="s">
        <v>91</v>
      </c>
      <c r="F66" s="360" t="str">
        <f t="shared" si="0"/>
        <v>Cheyenne 2500 Crew Cab 4X4B</v>
      </c>
      <c r="G66" s="385" t="s">
        <v>95</v>
      </c>
      <c r="H66" s="390">
        <v>516912</v>
      </c>
      <c r="I66" s="337"/>
      <c r="J66" s="390">
        <v>-23363</v>
      </c>
      <c r="K66" s="337"/>
      <c r="L66" s="445" t="s">
        <v>358</v>
      </c>
    </row>
    <row r="67" spans="1:12" ht="12.75" x14ac:dyDescent="0.2">
      <c r="A67" s="391">
        <v>2013</v>
      </c>
      <c r="B67" s="392"/>
      <c r="C67" s="393" t="s">
        <v>145</v>
      </c>
      <c r="D67" s="394" t="s">
        <v>153</v>
      </c>
      <c r="E67" s="395" t="s">
        <v>97</v>
      </c>
      <c r="F67" s="360" t="str">
        <f t="shared" si="0"/>
        <v>Cheyenne 2500 Crew Cab 4X4C</v>
      </c>
      <c r="G67" s="440" t="s">
        <v>98</v>
      </c>
      <c r="H67" s="399">
        <v>576848</v>
      </c>
      <c r="I67" s="337"/>
      <c r="J67" s="399">
        <v>-24760</v>
      </c>
      <c r="K67" s="337"/>
      <c r="L67" s="446" t="s">
        <v>358</v>
      </c>
    </row>
    <row r="68" spans="1:12" ht="4.5" customHeight="1" x14ac:dyDescent="0.2">
      <c r="A68" s="334"/>
      <c r="B68" s="364"/>
      <c r="C68" s="365"/>
      <c r="D68" s="366"/>
      <c r="E68" s="367"/>
      <c r="F68" s="360" t="e">
        <f t="shared" si="0"/>
        <v>#VALUE!</v>
      </c>
      <c r="G68" s="368"/>
      <c r="H68" s="332"/>
      <c r="I68" s="337"/>
      <c r="J68" s="332"/>
      <c r="K68" s="337"/>
      <c r="L68" s="336"/>
    </row>
    <row r="69" spans="1:12" ht="12.75" x14ac:dyDescent="0.2">
      <c r="A69" s="363">
        <v>2013</v>
      </c>
      <c r="B69" s="364"/>
      <c r="C69" s="365" t="s">
        <v>154</v>
      </c>
      <c r="D69" s="366" t="s">
        <v>155</v>
      </c>
      <c r="E69" s="367" t="s">
        <v>91</v>
      </c>
      <c r="F69" s="360" t="str">
        <f t="shared" si="0"/>
        <v>Avalanche UUV 4X4B</v>
      </c>
      <c r="G69" s="367" t="s">
        <v>95</v>
      </c>
      <c r="H69" s="403">
        <v>567016</v>
      </c>
      <c r="I69" s="337"/>
      <c r="J69" s="403">
        <v>0</v>
      </c>
      <c r="K69" s="415"/>
      <c r="L69" s="447" t="s">
        <v>358</v>
      </c>
    </row>
    <row r="70" spans="1:12" ht="12.75" x14ac:dyDescent="0.2">
      <c r="A70" s="405">
        <v>2013</v>
      </c>
      <c r="B70" s="406"/>
      <c r="C70" s="407" t="s">
        <v>154</v>
      </c>
      <c r="D70" s="408" t="s">
        <v>155</v>
      </c>
      <c r="E70" s="409" t="s">
        <v>97</v>
      </c>
      <c r="F70" s="360" t="str">
        <f t="shared" si="0"/>
        <v>Avalanche UUV 4X4C</v>
      </c>
      <c r="G70" s="376" t="s">
        <v>95</v>
      </c>
      <c r="H70" s="413">
        <v>575985</v>
      </c>
      <c r="I70" s="337"/>
      <c r="J70" s="413">
        <v>0</v>
      </c>
      <c r="K70" s="415"/>
      <c r="L70" s="448" t="s">
        <v>358</v>
      </c>
    </row>
    <row r="71" spans="1:12" ht="4.5" customHeight="1" x14ac:dyDescent="0.2">
      <c r="E71" s="359"/>
      <c r="F71" s="360" t="e">
        <f t="shared" si="0"/>
        <v>#VALUE!</v>
      </c>
      <c r="G71" s="337"/>
      <c r="H71" s="332"/>
      <c r="I71" s="337"/>
      <c r="J71" s="332"/>
      <c r="K71" s="337"/>
      <c r="L71" s="336"/>
    </row>
    <row r="72" spans="1:12" ht="12.75" x14ac:dyDescent="0.2">
      <c r="A72" s="381">
        <v>2013</v>
      </c>
      <c r="B72" s="382"/>
      <c r="C72" s="383" t="s">
        <v>156</v>
      </c>
      <c r="D72" s="384" t="s">
        <v>157</v>
      </c>
      <c r="E72" s="385" t="s">
        <v>88</v>
      </c>
      <c r="F72" s="360"/>
      <c r="G72" s="385" t="s">
        <v>89</v>
      </c>
      <c r="H72" s="390">
        <v>213399</v>
      </c>
      <c r="I72" s="337"/>
      <c r="J72" s="390">
        <v>-12801</v>
      </c>
      <c r="K72" s="337"/>
      <c r="L72" s="445" t="s">
        <v>358</v>
      </c>
    </row>
    <row r="73" spans="1:12" ht="12.75" x14ac:dyDescent="0.2">
      <c r="A73" s="381">
        <v>2013</v>
      </c>
      <c r="B73" s="382"/>
      <c r="C73" s="383" t="s">
        <v>158</v>
      </c>
      <c r="D73" s="384" t="s">
        <v>157</v>
      </c>
      <c r="E73" s="385" t="s">
        <v>91</v>
      </c>
      <c r="F73" s="360"/>
      <c r="G73" s="385" t="s">
        <v>95</v>
      </c>
      <c r="H73" s="390">
        <v>252335</v>
      </c>
      <c r="I73" s="337"/>
      <c r="J73" s="390">
        <v>-2827</v>
      </c>
      <c r="K73" s="337"/>
      <c r="L73" s="445" t="s">
        <v>358</v>
      </c>
    </row>
    <row r="74" spans="1:12" ht="12.75" x14ac:dyDescent="0.2">
      <c r="A74" s="391">
        <v>2013</v>
      </c>
      <c r="B74" s="392"/>
      <c r="C74" s="393" t="s">
        <v>159</v>
      </c>
      <c r="D74" s="394" t="s">
        <v>157</v>
      </c>
      <c r="E74" s="395" t="s">
        <v>97</v>
      </c>
      <c r="F74" s="360"/>
      <c r="G74" s="440" t="s">
        <v>98</v>
      </c>
      <c r="H74" s="399">
        <v>285012</v>
      </c>
      <c r="I74" s="337"/>
      <c r="J74" s="399">
        <v>-3238</v>
      </c>
      <c r="K74" s="337"/>
      <c r="L74" s="446" t="s">
        <v>358</v>
      </c>
    </row>
    <row r="75" spans="1:12" ht="4.5" customHeight="1" x14ac:dyDescent="0.2">
      <c r="E75" s="359"/>
      <c r="F75" s="360"/>
      <c r="G75" s="337"/>
      <c r="H75" s="332"/>
      <c r="I75" s="337"/>
      <c r="J75" s="332"/>
      <c r="K75" s="337"/>
      <c r="L75" s="336"/>
    </row>
    <row r="76" spans="1:12" ht="12.75" x14ac:dyDescent="0.2">
      <c r="A76" s="363">
        <v>2013</v>
      </c>
      <c r="B76" s="364"/>
      <c r="C76" s="365" t="s">
        <v>160</v>
      </c>
      <c r="D76" s="366" t="s">
        <v>161</v>
      </c>
      <c r="E76" s="367" t="s">
        <v>88</v>
      </c>
      <c r="F76" s="360" t="str">
        <f t="shared" si="0"/>
        <v>Captiva Sport SUVA</v>
      </c>
      <c r="G76" s="367" t="s">
        <v>89</v>
      </c>
      <c r="H76" s="403">
        <v>265962</v>
      </c>
      <c r="I76" s="439"/>
      <c r="J76" s="403">
        <v>-27374</v>
      </c>
      <c r="K76" s="439"/>
      <c r="L76" s="447" t="s">
        <v>358</v>
      </c>
    </row>
    <row r="77" spans="1:12" ht="12.75" x14ac:dyDescent="0.2">
      <c r="A77" s="363">
        <v>2013</v>
      </c>
      <c r="B77" s="364"/>
      <c r="C77" s="365" t="s">
        <v>160</v>
      </c>
      <c r="D77" s="366" t="s">
        <v>161</v>
      </c>
      <c r="E77" s="367" t="s">
        <v>91</v>
      </c>
      <c r="F77" s="360" t="str">
        <f t="shared" si="0"/>
        <v>Captiva Sport SUVB</v>
      </c>
      <c r="G77" s="367" t="s">
        <v>89</v>
      </c>
      <c r="H77" s="403">
        <v>307126</v>
      </c>
      <c r="I77" s="439"/>
      <c r="J77" s="403">
        <v>-27374</v>
      </c>
      <c r="K77" s="439"/>
      <c r="L77" s="447" t="s">
        <v>358</v>
      </c>
    </row>
    <row r="78" spans="1:12" ht="12.75" x14ac:dyDescent="0.2">
      <c r="A78" s="363">
        <v>2013</v>
      </c>
      <c r="B78" s="364"/>
      <c r="C78" s="365" t="s">
        <v>162</v>
      </c>
      <c r="D78" s="366" t="s">
        <v>161</v>
      </c>
      <c r="E78" s="367" t="s">
        <v>97</v>
      </c>
      <c r="F78" s="360" t="str">
        <f t="shared" si="0"/>
        <v>Captiva Sport SUVC</v>
      </c>
      <c r="G78" s="367" t="s">
        <v>95</v>
      </c>
      <c r="H78" s="403">
        <v>309646</v>
      </c>
      <c r="I78" s="439"/>
      <c r="J78" s="403">
        <v>-27374</v>
      </c>
      <c r="K78" s="439"/>
      <c r="L78" s="447" t="s">
        <v>358</v>
      </c>
    </row>
    <row r="79" spans="1:12" ht="12.75" x14ac:dyDescent="0.2">
      <c r="A79" s="363">
        <v>2013</v>
      </c>
      <c r="B79" s="364"/>
      <c r="C79" s="365" t="s">
        <v>162</v>
      </c>
      <c r="D79" s="366" t="s">
        <v>161</v>
      </c>
      <c r="E79" s="367" t="s">
        <v>106</v>
      </c>
      <c r="F79" s="360" t="str">
        <f t="shared" si="0"/>
        <v>Captiva Sport SUVD</v>
      </c>
      <c r="G79" s="367" t="s">
        <v>95</v>
      </c>
      <c r="H79" s="403">
        <v>325266</v>
      </c>
      <c r="I79" s="439"/>
      <c r="J79" s="403">
        <v>-27374</v>
      </c>
      <c r="K79" s="439"/>
      <c r="L79" s="447" t="s">
        <v>358</v>
      </c>
    </row>
    <row r="80" spans="1:12" ht="12.75" x14ac:dyDescent="0.2">
      <c r="A80" s="405">
        <v>2013</v>
      </c>
      <c r="B80" s="406"/>
      <c r="C80" s="407" t="s">
        <v>164</v>
      </c>
      <c r="D80" s="408" t="s">
        <v>161</v>
      </c>
      <c r="E80" s="409" t="s">
        <v>121</v>
      </c>
      <c r="F80" s="360" t="str">
        <f t="shared" si="0"/>
        <v>Captiva Sport SUVG</v>
      </c>
      <c r="G80" s="376" t="s">
        <v>95</v>
      </c>
      <c r="H80" s="413">
        <v>342621</v>
      </c>
      <c r="I80" s="439"/>
      <c r="J80" s="413">
        <v>-27374</v>
      </c>
      <c r="K80" s="439"/>
      <c r="L80" s="448" t="s">
        <v>358</v>
      </c>
    </row>
    <row r="81" spans="1:12" ht="4.5" customHeight="1" x14ac:dyDescent="0.2">
      <c r="E81" s="359"/>
      <c r="F81" s="360" t="e">
        <f t="shared" si="0"/>
        <v>#VALUE!</v>
      </c>
      <c r="G81" s="337"/>
      <c r="H81" s="332"/>
      <c r="I81" s="337"/>
      <c r="J81" s="332"/>
      <c r="K81" s="337"/>
      <c r="L81" s="336"/>
    </row>
    <row r="82" spans="1:12" ht="12.75" x14ac:dyDescent="0.2">
      <c r="A82" s="381">
        <v>2013</v>
      </c>
      <c r="B82" s="382"/>
      <c r="C82" s="383" t="s">
        <v>165</v>
      </c>
      <c r="D82" s="384" t="s">
        <v>166</v>
      </c>
      <c r="E82" s="385" t="s">
        <v>97</v>
      </c>
      <c r="F82" s="360" t="s">
        <v>238</v>
      </c>
      <c r="G82" s="385" t="s">
        <v>95</v>
      </c>
      <c r="H82" s="390">
        <v>465695</v>
      </c>
      <c r="I82" s="337"/>
      <c r="J82" s="390">
        <v>-16931</v>
      </c>
      <c r="K82" s="337"/>
      <c r="L82" s="445" t="s">
        <v>358</v>
      </c>
    </row>
    <row r="83" spans="1:12" ht="12.75" x14ac:dyDescent="0.2">
      <c r="A83" s="391">
        <v>2013</v>
      </c>
      <c r="B83" s="392"/>
      <c r="C83" s="393" t="s">
        <v>165</v>
      </c>
      <c r="D83" s="394" t="s">
        <v>166</v>
      </c>
      <c r="E83" s="395" t="s">
        <v>91</v>
      </c>
      <c r="F83" s="360" t="s">
        <v>239</v>
      </c>
      <c r="G83" s="440" t="s">
        <v>95</v>
      </c>
      <c r="H83" s="399">
        <v>506277</v>
      </c>
      <c r="I83" s="337"/>
      <c r="J83" s="399">
        <v>-16931</v>
      </c>
      <c r="K83" s="337"/>
      <c r="L83" s="446" t="s">
        <v>358</v>
      </c>
    </row>
    <row r="84" spans="1:12" ht="4.5" customHeight="1" x14ac:dyDescent="0.2">
      <c r="E84" s="359"/>
      <c r="F84" s="360"/>
      <c r="G84" s="337"/>
      <c r="H84" s="332"/>
      <c r="I84" s="337"/>
      <c r="J84" s="332"/>
      <c r="K84" s="337"/>
      <c r="L84" s="336"/>
    </row>
    <row r="85" spans="1:12" ht="12.75" x14ac:dyDescent="0.2">
      <c r="A85" s="363">
        <v>2013</v>
      </c>
      <c r="B85" s="364"/>
      <c r="C85" s="365" t="s">
        <v>167</v>
      </c>
      <c r="D85" s="366" t="s">
        <v>168</v>
      </c>
      <c r="E85" s="367" t="s">
        <v>88</v>
      </c>
      <c r="F85" s="360" t="str">
        <f t="shared" si="0"/>
        <v>Tahoe SUVA</v>
      </c>
      <c r="G85" s="367" t="s">
        <v>95</v>
      </c>
      <c r="H85" s="403">
        <v>522930</v>
      </c>
      <c r="I85" s="415"/>
      <c r="J85" s="403">
        <v>-17997</v>
      </c>
      <c r="K85" s="415"/>
      <c r="L85" s="447" t="s">
        <v>358</v>
      </c>
    </row>
    <row r="86" spans="1:12" ht="12.75" x14ac:dyDescent="0.2">
      <c r="A86" s="363">
        <v>2013</v>
      </c>
      <c r="B86" s="364"/>
      <c r="C86" s="365" t="s">
        <v>167</v>
      </c>
      <c r="D86" s="366" t="s">
        <v>168</v>
      </c>
      <c r="E86" s="367" t="s">
        <v>97</v>
      </c>
      <c r="F86" s="360" t="str">
        <f t="shared" si="0"/>
        <v>Tahoe SUVC</v>
      </c>
      <c r="G86" s="367" t="s">
        <v>95</v>
      </c>
      <c r="H86" s="403">
        <v>574641</v>
      </c>
      <c r="I86" s="415"/>
      <c r="J86" s="403">
        <v>-17997</v>
      </c>
      <c r="K86" s="415"/>
      <c r="L86" s="447" t="s">
        <v>358</v>
      </c>
    </row>
    <row r="87" spans="1:12" ht="12.75" x14ac:dyDescent="0.2">
      <c r="A87" s="363">
        <v>2013</v>
      </c>
      <c r="B87" s="364"/>
      <c r="C87" s="365" t="s">
        <v>167</v>
      </c>
      <c r="D87" s="366" t="s">
        <v>168</v>
      </c>
      <c r="E87" s="367" t="s">
        <v>106</v>
      </c>
      <c r="F87" s="360" t="str">
        <f t="shared" si="0"/>
        <v>Tahoe SUVD</v>
      </c>
      <c r="G87" s="367" t="s">
        <v>95</v>
      </c>
      <c r="H87" s="403">
        <v>592786</v>
      </c>
      <c r="I87" s="415"/>
      <c r="J87" s="403">
        <v>-17997</v>
      </c>
      <c r="K87" s="415"/>
      <c r="L87" s="447" t="s">
        <v>358</v>
      </c>
    </row>
    <row r="88" spans="1:12" ht="12.75" x14ac:dyDescent="0.2">
      <c r="A88" s="405">
        <v>2013</v>
      </c>
      <c r="B88" s="406"/>
      <c r="C88" s="407" t="s">
        <v>169</v>
      </c>
      <c r="D88" s="408" t="s">
        <v>170</v>
      </c>
      <c r="E88" s="409" t="s">
        <v>107</v>
      </c>
      <c r="F88" s="360" t="str">
        <f t="shared" si="0"/>
        <v>Tahoe SUV 4X4E</v>
      </c>
      <c r="G88" s="376" t="s">
        <v>95</v>
      </c>
      <c r="H88" s="413">
        <v>613652</v>
      </c>
      <c r="I88" s="415"/>
      <c r="J88" s="413">
        <v>-17997</v>
      </c>
      <c r="K88" s="415"/>
      <c r="L88" s="448" t="s">
        <v>358</v>
      </c>
    </row>
    <row r="89" spans="1:12" ht="5.25" customHeight="1" x14ac:dyDescent="0.2">
      <c r="A89" s="334"/>
      <c r="B89" s="364"/>
      <c r="C89" s="365"/>
      <c r="D89" s="366"/>
      <c r="E89" s="367"/>
      <c r="F89" s="360" t="e">
        <f t="shared" si="0"/>
        <v>#VALUE!</v>
      </c>
      <c r="G89" s="414"/>
      <c r="H89" s="415"/>
      <c r="I89" s="414"/>
      <c r="J89" s="415"/>
      <c r="K89" s="441"/>
      <c r="L89" s="449"/>
    </row>
    <row r="90" spans="1:12" ht="12.75" x14ac:dyDescent="0.2">
      <c r="A90" s="381">
        <v>2013</v>
      </c>
      <c r="B90" s="382"/>
      <c r="C90" s="383" t="s">
        <v>171</v>
      </c>
      <c r="D90" s="384" t="s">
        <v>172</v>
      </c>
      <c r="E90" s="385" t="s">
        <v>88</v>
      </c>
      <c r="F90" s="360" t="str">
        <f t="shared" si="0"/>
        <v>Suburban SUVA</v>
      </c>
      <c r="G90" s="385" t="s">
        <v>95</v>
      </c>
      <c r="H90" s="390">
        <v>557735</v>
      </c>
      <c r="I90" s="337"/>
      <c r="J90" s="390">
        <v>-17112</v>
      </c>
      <c r="K90" s="337"/>
      <c r="L90" s="445" t="s">
        <v>358</v>
      </c>
    </row>
    <row r="91" spans="1:12" ht="12.75" x14ac:dyDescent="0.2">
      <c r="A91" s="381">
        <v>2013</v>
      </c>
      <c r="B91" s="382"/>
      <c r="C91" s="383" t="s">
        <v>171</v>
      </c>
      <c r="D91" s="384" t="s">
        <v>172</v>
      </c>
      <c r="E91" s="385" t="s">
        <v>91</v>
      </c>
      <c r="F91" s="360" t="str">
        <f t="shared" si="0"/>
        <v>Suburban SUVB</v>
      </c>
      <c r="G91" s="385" t="s">
        <v>95</v>
      </c>
      <c r="H91" s="390">
        <v>620333</v>
      </c>
      <c r="I91" s="337"/>
      <c r="J91" s="390">
        <v>-17112</v>
      </c>
      <c r="K91" s="337"/>
      <c r="L91" s="445" t="s">
        <v>358</v>
      </c>
    </row>
    <row r="92" spans="1:12" ht="12.75" x14ac:dyDescent="0.2">
      <c r="A92" s="381">
        <v>2013</v>
      </c>
      <c r="B92" s="382"/>
      <c r="C92" s="383" t="s">
        <v>171</v>
      </c>
      <c r="D92" s="384" t="s">
        <v>172</v>
      </c>
      <c r="E92" s="385" t="s">
        <v>97</v>
      </c>
      <c r="F92" s="360" t="str">
        <f t="shared" si="0"/>
        <v>Suburban SUVC</v>
      </c>
      <c r="G92" s="385" t="s">
        <v>95</v>
      </c>
      <c r="H92" s="390">
        <v>620333</v>
      </c>
      <c r="I92" s="337"/>
      <c r="J92" s="390">
        <v>-17112</v>
      </c>
      <c r="K92" s="337"/>
      <c r="L92" s="445" t="s">
        <v>358</v>
      </c>
    </row>
    <row r="93" spans="1:12" ht="12.75" x14ac:dyDescent="0.2">
      <c r="A93" s="391">
        <v>2013</v>
      </c>
      <c r="B93" s="392"/>
      <c r="C93" s="393" t="s">
        <v>173</v>
      </c>
      <c r="D93" s="394" t="s">
        <v>174</v>
      </c>
      <c r="E93" s="395" t="s">
        <v>106</v>
      </c>
      <c r="F93" s="360" t="str">
        <f t="shared" si="0"/>
        <v>Suburban SUV 4X4D</v>
      </c>
      <c r="G93" s="440" t="s">
        <v>95</v>
      </c>
      <c r="H93" s="399">
        <v>652993</v>
      </c>
      <c r="I93" s="337"/>
      <c r="J93" s="399">
        <v>-17112</v>
      </c>
      <c r="K93" s="337"/>
      <c r="L93" s="446" t="s">
        <v>358</v>
      </c>
    </row>
    <row r="94" spans="1:12" ht="5.25" customHeight="1" x14ac:dyDescent="0.2">
      <c r="A94" s="334"/>
      <c r="B94" s="364"/>
      <c r="C94" s="365"/>
      <c r="D94" s="366"/>
      <c r="E94" s="367"/>
      <c r="F94" s="360" t="e">
        <f t="shared" si="0"/>
        <v>#VALUE!</v>
      </c>
      <c r="G94" s="414"/>
      <c r="H94" s="415"/>
      <c r="I94" s="414"/>
      <c r="J94" s="415"/>
      <c r="K94" s="441"/>
      <c r="L94" s="449"/>
    </row>
    <row r="95" spans="1:12" ht="12.75" x14ac:dyDescent="0.2">
      <c r="A95" s="363">
        <v>2013</v>
      </c>
      <c r="B95" s="364"/>
      <c r="C95" s="365" t="s">
        <v>177</v>
      </c>
      <c r="D95" s="366" t="s">
        <v>178</v>
      </c>
      <c r="E95" s="367" t="s">
        <v>97</v>
      </c>
      <c r="F95" s="360" t="str">
        <f t="shared" si="0"/>
        <v>Express Cargo VanC</v>
      </c>
      <c r="G95" s="367" t="s">
        <v>89</v>
      </c>
      <c r="H95" s="403">
        <v>333774</v>
      </c>
      <c r="I95" s="415"/>
      <c r="J95" s="403">
        <v>0</v>
      </c>
      <c r="K95" s="415"/>
      <c r="L95" s="447" t="s">
        <v>358</v>
      </c>
    </row>
    <row r="96" spans="1:12" ht="12.75" x14ac:dyDescent="0.2">
      <c r="A96" s="405">
        <v>2013</v>
      </c>
      <c r="B96" s="406"/>
      <c r="C96" s="407" t="s">
        <v>179</v>
      </c>
      <c r="D96" s="408" t="s">
        <v>178</v>
      </c>
      <c r="E96" s="409" t="s">
        <v>91</v>
      </c>
      <c r="F96" s="360" t="str">
        <f t="shared" si="0"/>
        <v>Express Cargo VanB</v>
      </c>
      <c r="G96" s="376" t="s">
        <v>89</v>
      </c>
      <c r="H96" s="413">
        <v>381403</v>
      </c>
      <c r="I96" s="415"/>
      <c r="J96" s="413">
        <v>0</v>
      </c>
      <c r="K96" s="415"/>
      <c r="L96" s="448" t="s">
        <v>358</v>
      </c>
    </row>
    <row r="97" spans="1:12" ht="5.25" customHeight="1" x14ac:dyDescent="0.2">
      <c r="A97" s="334"/>
      <c r="B97" s="364"/>
      <c r="C97" s="365"/>
      <c r="D97" s="366"/>
      <c r="E97" s="367"/>
      <c r="F97" s="360" t="e">
        <f t="shared" si="0"/>
        <v>#VALUE!</v>
      </c>
      <c r="G97" s="414"/>
      <c r="H97" s="415"/>
      <c r="I97" s="414"/>
      <c r="J97" s="415"/>
      <c r="K97" s="441"/>
      <c r="L97" s="449"/>
    </row>
    <row r="98" spans="1:12" ht="12.75" x14ac:dyDescent="0.2">
      <c r="A98" s="381">
        <v>2013</v>
      </c>
      <c r="B98" s="382"/>
      <c r="C98" s="383" t="s">
        <v>180</v>
      </c>
      <c r="D98" s="384" t="s">
        <v>181</v>
      </c>
      <c r="E98" s="385" t="s">
        <v>106</v>
      </c>
      <c r="F98" s="360" t="str">
        <f t="shared" si="0"/>
        <v>Express Pas. VanD</v>
      </c>
      <c r="G98" s="385" t="s">
        <v>89</v>
      </c>
      <c r="H98" s="390">
        <v>403806</v>
      </c>
      <c r="I98" s="337"/>
      <c r="J98" s="390">
        <v>0</v>
      </c>
      <c r="K98" s="337"/>
      <c r="L98" s="445" t="s">
        <v>358</v>
      </c>
    </row>
    <row r="99" spans="1:12" ht="12.75" x14ac:dyDescent="0.2">
      <c r="A99" s="381">
        <v>2013</v>
      </c>
      <c r="B99" s="382"/>
      <c r="C99" s="383" t="s">
        <v>180</v>
      </c>
      <c r="D99" s="384" t="s">
        <v>181</v>
      </c>
      <c r="E99" s="385" t="s">
        <v>182</v>
      </c>
      <c r="F99" s="360" t="str">
        <f t="shared" si="0"/>
        <v>Express Pas. VanL</v>
      </c>
      <c r="G99" s="385" t="s">
        <v>89</v>
      </c>
      <c r="H99" s="390">
        <v>410734</v>
      </c>
      <c r="I99" s="337"/>
      <c r="J99" s="390">
        <v>0</v>
      </c>
      <c r="K99" s="337"/>
      <c r="L99" s="445" t="s">
        <v>358</v>
      </c>
    </row>
    <row r="100" spans="1:12" ht="12.75" x14ac:dyDescent="0.2">
      <c r="A100" s="391">
        <v>2013</v>
      </c>
      <c r="B100" s="392"/>
      <c r="C100" s="393" t="s">
        <v>183</v>
      </c>
      <c r="D100" s="394" t="s">
        <v>181</v>
      </c>
      <c r="E100" s="395" t="s">
        <v>97</v>
      </c>
      <c r="F100" s="360" t="str">
        <f t="shared" si="0"/>
        <v>Express Pas. VanC</v>
      </c>
      <c r="G100" s="440" t="s">
        <v>89</v>
      </c>
      <c r="H100" s="399">
        <v>495269</v>
      </c>
      <c r="I100" s="337"/>
      <c r="J100" s="399">
        <v>0</v>
      </c>
      <c r="K100" s="337"/>
      <c r="L100" s="446" t="s">
        <v>358</v>
      </c>
    </row>
    <row r="101" spans="1:12" ht="5.25" customHeight="1" x14ac:dyDescent="0.2">
      <c r="A101" s="334"/>
      <c r="B101" s="364"/>
      <c r="C101" s="365"/>
      <c r="D101" s="366"/>
      <c r="E101" s="367"/>
      <c r="F101" s="367"/>
      <c r="G101" s="414"/>
      <c r="H101" s="415"/>
      <c r="I101" s="414"/>
      <c r="J101" s="415"/>
      <c r="K101" s="441"/>
      <c r="L101" s="415"/>
    </row>
    <row r="102" spans="1:12" ht="12.75" x14ac:dyDescent="0.2">
      <c r="A102" s="363"/>
      <c r="B102" s="364"/>
      <c r="C102" s="365"/>
      <c r="D102" s="366"/>
      <c r="E102" s="367"/>
      <c r="F102" s="367"/>
      <c r="H102" s="334"/>
    </row>
  </sheetData>
  <sheetProtection algorithmName="SHA-512" hashValue="s681+OPGVboqymwNAnYIZ7KAr9+ELwhrSGs1XXjihP821dYdy14IdzXphIQi+uOeXUniXCI6Q3eBht/pQQOV6Q==" saltValue="AHxaur7bixYL4gn8pWxopQ==" spinCount="100000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Cuadro Resumen 13MY</vt:lpstr>
      <vt:lpstr>Precios Distribuidor</vt:lpstr>
      <vt:lpstr>Precios Público</vt:lpstr>
      <vt:lpstr>Precios Empleados</vt:lpstr>
      <vt:lpstr>'Cuadro Resumen 13MY'!Print_Area</vt:lpstr>
      <vt:lpstr>'Precios Empleados'!Print_Area</vt:lpstr>
      <vt:lpstr>'Cuadro Resumen 13MY'!Print_Titles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Leonel Mendoza</cp:lastModifiedBy>
  <cp:lastPrinted>2013-07-31T20:01:49Z</cp:lastPrinted>
  <dcterms:created xsi:type="dcterms:W3CDTF">2004-09-14T21:04:05Z</dcterms:created>
  <dcterms:modified xsi:type="dcterms:W3CDTF">2013-07-31T20:37:27Z</dcterms:modified>
</cp:coreProperties>
</file>