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0" windowWidth="28515" windowHeight="12585" activeTab="2"/>
  </bookViews>
  <sheets>
    <sheet name="CI" sheetId="1" r:id="rId1"/>
    <sheet name="Corporativo" sheetId="2" r:id="rId2"/>
    <sheet name="Hoja3" sheetId="3" r:id="rId3"/>
    <sheet name="Hoja1" sheetId="4" r:id="rId4"/>
    <sheet name="Hoja2" sheetId="5" r:id="rId5"/>
  </sheets>
  <calcPr calcId="125725"/>
</workbook>
</file>

<file path=xl/calcChain.xml><?xml version="1.0" encoding="utf-8"?>
<calcChain xmlns="http://schemas.openxmlformats.org/spreadsheetml/2006/main">
  <c r="J54" i="4"/>
  <c r="N70" i="3"/>
  <c r="N58"/>
  <c r="N46"/>
  <c r="C70"/>
  <c r="E70"/>
  <c r="E58"/>
  <c r="C58"/>
  <c r="J58"/>
  <c r="J70"/>
  <c r="H70"/>
  <c r="H58"/>
  <c r="K44"/>
  <c r="J32"/>
  <c r="H32"/>
  <c r="J19"/>
  <c r="H19"/>
  <c r="C19"/>
  <c r="C44"/>
  <c r="C32"/>
  <c r="K19" l="1"/>
  <c r="C71"/>
  <c r="C34"/>
  <c r="C46" s="1"/>
  <c r="E71"/>
  <c r="E72" s="1"/>
  <c r="K34"/>
  <c r="K46" s="1"/>
  <c r="K32"/>
  <c r="K70"/>
  <c r="J71"/>
  <c r="K58"/>
  <c r="H71"/>
  <c r="J34"/>
  <c r="H34"/>
  <c r="B39" i="1"/>
  <c r="D39"/>
  <c r="D16"/>
  <c r="B16"/>
  <c r="D11"/>
  <c r="E29" s="1"/>
  <c r="B11"/>
  <c r="C29" s="1"/>
  <c r="C72" i="3" l="1"/>
  <c r="K71"/>
  <c r="K72" s="1"/>
  <c r="C16" i="1"/>
  <c r="E16"/>
  <c r="C11"/>
  <c r="C8"/>
  <c r="C10"/>
  <c r="C15"/>
  <c r="C24"/>
  <c r="C26"/>
  <c r="C28"/>
  <c r="E11"/>
  <c r="E8"/>
  <c r="E10"/>
  <c r="E15"/>
  <c r="E24"/>
  <c r="E26"/>
  <c r="E28"/>
  <c r="B18"/>
  <c r="D18"/>
  <c r="C7"/>
  <c r="C9"/>
  <c r="C14"/>
  <c r="C25"/>
  <c r="C27"/>
  <c r="E7"/>
  <c r="E9"/>
  <c r="E14"/>
  <c r="E25"/>
  <c r="E27"/>
  <c r="C18" l="1"/>
  <c r="B21"/>
  <c r="D21"/>
  <c r="E18"/>
  <c r="C21" l="1"/>
  <c r="B31"/>
  <c r="E21"/>
  <c r="D31"/>
  <c r="D33" l="1"/>
  <c r="E33" s="1"/>
  <c r="E31"/>
  <c r="C31"/>
  <c r="B33"/>
  <c r="C33" s="1"/>
</calcChain>
</file>

<file path=xl/sharedStrings.xml><?xml version="1.0" encoding="utf-8"?>
<sst xmlns="http://schemas.openxmlformats.org/spreadsheetml/2006/main" count="879" uniqueCount="322">
  <si>
    <t>C U E N T A</t>
  </si>
  <si>
    <t>-  M  E  S  -</t>
  </si>
  <si>
    <t>-  A  Ñ  O  -</t>
  </si>
  <si>
    <t>V E N T A S</t>
  </si>
  <si>
    <t>C O S T O   D E   V E N T A S</t>
  </si>
  <si>
    <t>VENTA AUTOS NUEVOS SUCURSAL</t>
  </si>
  <si>
    <t>VENTAS INTERCAMBIO SUCURSAL</t>
  </si>
  <si>
    <t>DESCUENTOS SUCURSAL</t>
  </si>
  <si>
    <t>VENTAS F&amp;I SUCURSAL</t>
  </si>
  <si>
    <t>VENTA NETA</t>
  </si>
  <si>
    <t>COSTO AUTOS NUEVOS SUCURSAL</t>
  </si>
  <si>
    <t>COSTO INTERCAMBIO SUCURSAL</t>
  </si>
  <si>
    <t>COSTO DE VENTAS</t>
  </si>
  <si>
    <t>U T I L I D A D   B R U T A</t>
  </si>
  <si>
    <t>GASTOS CORPORATIVO</t>
  </si>
  <si>
    <t>U T I L I D A D   O P E R A T I V A</t>
  </si>
  <si>
    <t>OTROS INGRESOS CI (BONIFIC)</t>
  </si>
  <si>
    <t>OTROS INGRESOS CORPORATIVO</t>
  </si>
  <si>
    <t>COMISIONES PRODUCTOS F&amp;I CI</t>
  </si>
  <si>
    <t>COSTO SUC</t>
  </si>
  <si>
    <t>INTERESES VEHICULOS NUEVOS CI</t>
  </si>
  <si>
    <t>COMISIONES BANCARIAS CI</t>
  </si>
  <si>
    <t>SUBSIDIOS O PARTICIPACIONES CI</t>
  </si>
  <si>
    <t>UTILIDAD ANTES DE IMPUESTOS</t>
  </si>
  <si>
    <t>UTILIDAD NETA</t>
  </si>
  <si>
    <t>Analisis a Noviembre CI</t>
  </si>
  <si>
    <t>ANALISIS GASTOS DEL CORPORATIVO</t>
  </si>
  <si>
    <t>V E N</t>
  </si>
  <si>
    <t>T A S</t>
  </si>
  <si>
    <t>-</t>
  </si>
  <si>
    <t>VENTA DE VEHICULOS NUEVOS</t>
  </si>
  <si>
    <t>VENTA INTERCAMBIOS VEHICULOS</t>
  </si>
  <si>
    <t>DESCUENTOS  SOBRE VENTAS</t>
  </si>
  <si>
    <t>VENTAS PRODUCTOS F&amp;I</t>
  </si>
  <si>
    <t>VENTA AUTOS USADOS</t>
  </si>
  <si>
    <t>VENTA DE ACTIVO FIJO</t>
  </si>
  <si>
    <t>VENTA MOSTRADOR REFACCIONES</t>
  </si>
  <si>
    <t>VENTAS SERVICIO</t>
  </si>
  <si>
    <t>DSCTO S/ VTA SERVICIO</t>
  </si>
  <si>
    <t>C O S</t>
  </si>
  <si>
    <t>T O   D E   V E N T A S</t>
  </si>
  <si>
    <t>COSTO DE VENTAS UNIDADES NUEVAS</t>
  </si>
  <si>
    <t>COSTO INTERCAMBIOS</t>
  </si>
  <si>
    <t>COSTO F&amp;I</t>
  </si>
  <si>
    <t>COSTO DE VENTAS AUTOS USADOS</t>
  </si>
  <si>
    <t>COSTO DE ACTIVO FIJO</t>
  </si>
  <si>
    <t>COSTO MOTRADOR REFACCIONES</t>
  </si>
  <si>
    <t>DESCUENTO S/COMPRAS REFACC</t>
  </si>
  <si>
    <t>COSTO SERVICIO</t>
  </si>
  <si>
    <t>G A S</t>
  </si>
  <si>
    <t>T O S</t>
  </si>
  <si>
    <t>GASTO DEPTO VEHICULOS NVOS</t>
  </si>
  <si>
    <t>GASTO DEPTO VEHICULOS USADOS</t>
  </si>
  <si>
    <t>GASTOS f&amp;I</t>
  </si>
  <si>
    <t>GASTOS DE ADMINISTRACION</t>
  </si>
  <si>
    <t>GASTOS DE REFACCIONES</t>
  </si>
  <si>
    <t>GASTOS DEPARTAMENTO DE SERVICIO</t>
  </si>
  <si>
    <t>TOTAL DE GASTOS</t>
  </si>
  <si>
    <t>U T I L I D A D   O P E R A T I V</t>
  </si>
  <si>
    <t>RECOBRO DE CREDITOS PERDIDO</t>
  </si>
  <si>
    <t>OTROS INGRESOS QM (BONIFIC)</t>
  </si>
  <si>
    <t>OTROS INGRESOS VARIOS</t>
  </si>
  <si>
    <t>INTERESES POR FINANCIAMIENTO</t>
  </si>
  <si>
    <t>OTROS INTERESES GANADOS</t>
  </si>
  <si>
    <t>COMISIONES PRODUCTOS F&amp;I QM</t>
  </si>
  <si>
    <t>INTERESES VEHICULOS NUEVOS</t>
  </si>
  <si>
    <t>OTROS INTERESES PAGADOS</t>
  </si>
  <si>
    <t>SUBSIDIOS O PARTICIPACIONES</t>
  </si>
  <si>
    <t>OTROS GASTOS INTERCIAS</t>
  </si>
  <si>
    <t>INTERESES VEHICULOS NUEVOS QM</t>
  </si>
  <si>
    <t>COMISIONES BANCARIAS QM</t>
  </si>
  <si>
    <t>SUBSIDIOS O PARTICIPACIONES QM</t>
  </si>
  <si>
    <t>IMPUESTO SOBRE LA RENTA</t>
  </si>
  <si>
    <t>CI</t>
  </si>
  <si>
    <t>QM</t>
  </si>
  <si>
    <t>S</t>
  </si>
  <si>
    <t>=========</t>
  </si>
  <si>
    <t>========</t>
  </si>
  <si>
    <t>===========</t>
  </si>
  <si>
    <t>====</t>
  </si>
  <si>
    <t>===============</t>
  </si>
  <si>
    <t>======================</t>
  </si>
  <si>
    <t>======================================</t>
  </si>
  <si>
    <t>=============</t>
  </si>
  <si>
    <t>==============</t>
  </si>
  <si>
    <t>QUERETARO</t>
  </si>
  <si>
    <t>MOTORS</t>
  </si>
  <si>
    <t>S.A.</t>
  </si>
  <si>
    <t>02/12/</t>
  </si>
  <si>
    <t>14 Pag. 1</t>
  </si>
  <si>
    <t>Auxiliar</t>
  </si>
  <si>
    <t>del 01/1</t>
  </si>
  <si>
    <t>1/14 al 30/</t>
  </si>
  <si>
    <t>Poliza</t>
  </si>
  <si>
    <t>Fecha</t>
  </si>
  <si>
    <t>Documento</t>
  </si>
  <si>
    <t>Usuario</t>
  </si>
  <si>
    <t>Descripción</t>
  </si>
  <si>
    <t>Debe</t>
  </si>
  <si>
    <t>Haber</t>
  </si>
  <si>
    <t>Saldo</t>
  </si>
  <si>
    <t>Cuenta  8</t>
  </si>
  <si>
    <t>03-001</t>
  </si>
  <si>
    <t>OTR</t>
  </si>
  <si>
    <t>OS INGRESOS QM</t>
  </si>
  <si>
    <t>---------</t>
  </si>
  <si>
    <t>--------</t>
  </si>
  <si>
    <t>-----------</t>
  </si>
  <si>
    <t>----</t>
  </si>
  <si>
    <t>---------------</t>
  </si>
  <si>
    <t>----------------------</t>
  </si>
  <si>
    <t>--------------------------------------</t>
  </si>
  <si>
    <t>-------------</t>
  </si>
  <si>
    <t>--------------</t>
  </si>
  <si>
    <t>Saldo Inicial</t>
  </si>
  <si>
    <t>D  1,908</t>
  </si>
  <si>
    <t>B-07/10/14</t>
  </si>
  <si>
    <t>NA19001-0025287</t>
  </si>
  <si>
    <t>Poliza Contable de D</t>
  </si>
  <si>
    <t>MFLORES</t>
  </si>
  <si>
    <t>BON COMPRA 07/11/14 QM</t>
  </si>
  <si>
    <t>D  2,428</t>
  </si>
  <si>
    <t>B-14/11/14</t>
  </si>
  <si>
    <t>NA19001-0025321</t>
  </si>
  <si>
    <t>BON COMPRA 14/11/14 QM</t>
  </si>
  <si>
    <t>D  3,779</t>
  </si>
  <si>
    <t>B-21/11/14</t>
  </si>
  <si>
    <t>NA19001-0025368</t>
  </si>
  <si>
    <t>BON COMPRA 21/11/14 QM</t>
  </si>
  <si>
    <t>D  5,401</t>
  </si>
  <si>
    <t>PROVISION</t>
  </si>
  <si>
    <t>NA19001-0025470</t>
  </si>
  <si>
    <t>LJIMENEZ</t>
  </si>
  <si>
    <t>BAJA: DGARCIA LJIMENEZ:PROVISION QM</t>
  </si>
  <si>
    <t>D  5,414</t>
  </si>
  <si>
    <t>NA19001-0025501</t>
  </si>
  <si>
    <t>DGARCIA</t>
  </si>
  <si>
    <t>PROVISION BONIFICACIONES</t>
  </si>
  <si>
    <t>Sumas</t>
  </si>
  <si>
    <t>Saldo  Final</t>
  </si>
  <si>
    <t>04-001</t>
  </si>
  <si>
    <t>OS INGRESOS CI</t>
  </si>
  <si>
    <t>D  1,907</t>
  </si>
  <si>
    <t>B-07/11/14</t>
  </si>
  <si>
    <t>NA19001-0001563</t>
  </si>
  <si>
    <t>BON COMPRA 07/11/14 CI</t>
  </si>
  <si>
    <t>D  2,427</t>
  </si>
  <si>
    <t>NA19001-0001566</t>
  </si>
  <si>
    <t>BON COMPRA 14/11/14 CI</t>
  </si>
  <si>
    <t>D  3,777</t>
  </si>
  <si>
    <t>NA19001-0001567</t>
  </si>
  <si>
    <t>BON COMPRA 21/11/14 CI</t>
  </si>
  <si>
    <t>BAJA: DGARCIA LJIMENEZ:PROVISION CI</t>
  </si>
  <si>
    <t>05-003</t>
  </si>
  <si>
    <t>INT</t>
  </si>
  <si>
    <t>ERESES POR FINA</t>
  </si>
  <si>
    <t>NCIAMIENTO</t>
  </si>
  <si>
    <t>I    340</t>
  </si>
  <si>
    <t>0142-QMN15</t>
  </si>
  <si>
    <t>UA04001-0039625</t>
  </si>
  <si>
    <t>Cobro de Credito en</t>
  </si>
  <si>
    <t>CAJAQM</t>
  </si>
  <si>
    <t>DGARCIA:RIVERA MARTINEZ HORACIO ISR</t>
  </si>
  <si>
    <t>I    798</t>
  </si>
  <si>
    <t>UA04001-0039766</t>
  </si>
  <si>
    <t>DGARCIA:ARELLANO GOMEZ MARIA MARTHA</t>
  </si>
  <si>
    <t>I    885</t>
  </si>
  <si>
    <t>0401-QMN15</t>
  </si>
  <si>
    <t>UA04001-0039795</t>
  </si>
  <si>
    <t>DGARCIA:COMPAÑIA IMPULSORA DE LA CO</t>
  </si>
  <si>
    <t>05-004</t>
  </si>
  <si>
    <t>OS INGRESOS C/</t>
  </si>
  <si>
    <t>IVA</t>
  </si>
  <si>
    <t>D  3,532</t>
  </si>
  <si>
    <t>AM 1505</t>
  </si>
  <si>
    <t>NA19001-0025355</t>
  </si>
  <si>
    <t>DGARCIA:HOLDBACK TAHOE 0515-QMN15</t>
  </si>
  <si>
    <t>D  3,577</t>
  </si>
  <si>
    <t>0636-QMN15</t>
  </si>
  <si>
    <t>NA19001-0025356</t>
  </si>
  <si>
    <t>DGARCIA:AM 1506 HOLDBACK 0636N/15</t>
  </si>
  <si>
    <t>D  3,583</t>
  </si>
  <si>
    <t>0637-QMN15</t>
  </si>
  <si>
    <t>NA19001-0025357</t>
  </si>
  <si>
    <t>DGARCIA:AM 1507 HOLDBACK 0637N/15</t>
  </si>
  <si>
    <t>D  3,587</t>
  </si>
  <si>
    <t>0647-QMN15</t>
  </si>
  <si>
    <t>NA19001-0025358</t>
  </si>
  <si>
    <t>AM 1508 HOLDBACK 0647N/15</t>
  </si>
  <si>
    <t>D  3,596</t>
  </si>
  <si>
    <t>0711-QMN15</t>
  </si>
  <si>
    <t>NA19001-0025360</t>
  </si>
  <si>
    <t>DGARCIA:AM 1509 HOLDBACK 0711N/15</t>
  </si>
  <si>
    <t>D  3,590</t>
  </si>
  <si>
    <t>NA19001-0025359</t>
  </si>
  <si>
    <t>ZM CANCELA AM 1508</t>
  </si>
  <si>
    <t>D  3,597</t>
  </si>
  <si>
    <t>NA19001-0025361</t>
  </si>
  <si>
    <t>DGARCIA:AM 1510 HOLDBACK 0647N/15</t>
  </si>
  <si>
    <t>05-005</t>
  </si>
  <si>
    <t>OS INTERESES GA</t>
  </si>
  <si>
    <t>NADOS S/IVA</t>
  </si>
  <si>
    <t>D  4,831</t>
  </si>
  <si>
    <t>INTERESES</t>
  </si>
  <si>
    <t>NA19001-0025431</t>
  </si>
  <si>
    <t>INTERESES GANADOS BANCOMER</t>
  </si>
  <si>
    <t>05-009</t>
  </si>
  <si>
    <t>ING</t>
  </si>
  <si>
    <t>RESOS POR ARREN</t>
  </si>
  <si>
    <t>DAMIENTO</t>
  </si>
  <si>
    <t>D  3,501</t>
  </si>
  <si>
    <t>0340-QMN14</t>
  </si>
  <si>
    <t>NA19001-0025350</t>
  </si>
  <si>
    <t>AO 437 SUBURBAN DOCTO 11/24 OC</t>
  </si>
  <si>
    <t>D  4,137</t>
  </si>
  <si>
    <t>0441-TCN13</t>
  </si>
  <si>
    <t>NA19001-0025391</t>
  </si>
  <si>
    <t>AO 438 SEQUOIA DOCTO 20/24</t>
  </si>
  <si>
    <t>D  4,150</t>
  </si>
  <si>
    <t>0442-TCN13</t>
  </si>
  <si>
    <t>NA19001-0025396</t>
  </si>
  <si>
    <t>AO 439 RAV4 DOCTO 21/24 DIC-14</t>
  </si>
  <si>
    <t>D  4,152</t>
  </si>
  <si>
    <t>1471-QMN13</t>
  </si>
  <si>
    <t>NA19001-0025397</t>
  </si>
  <si>
    <t>AO 440 DOCTO 21/24 TRAX DIC-14</t>
  </si>
  <si>
    <t>D  4,153</t>
  </si>
  <si>
    <t>1472-QMN13</t>
  </si>
  <si>
    <t>NA19001-0025398</t>
  </si>
  <si>
    <t>AO 441 TRAX 20/24 NOV-14</t>
  </si>
  <si>
    <t>D  4,567</t>
  </si>
  <si>
    <t>NA19001-0025406</t>
  </si>
  <si>
    <t>AO 442 SEQUOIA DOCTO 21/24 DIC</t>
  </si>
  <si>
    <t>D  4,568</t>
  </si>
  <si>
    <t>NA19001-0025407</t>
  </si>
  <si>
    <t>DGARCIA:AO 443 RAV4 DOCTO 22/24 ENE</t>
  </si>
  <si>
    <t>D  4,569</t>
  </si>
  <si>
    <t>NA19001-0025408</t>
  </si>
  <si>
    <t>DGARCIA:AO-444 TRAX DOCTO 22/24 ENE</t>
  </si>
  <si>
    <t>D  4,570</t>
  </si>
  <si>
    <t>NA19001-0025409</t>
  </si>
  <si>
    <t>DGARCIA:AO 445 TRAX DOCTO 21/24 DIC</t>
  </si>
  <si>
    <t>D  4,572</t>
  </si>
  <si>
    <t>DEPOSITO</t>
  </si>
  <si>
    <t>NA19001-0025410</t>
  </si>
  <si>
    <t>DEPOSITO RELLENO SANITARIO</t>
  </si>
  <si>
    <t>06-001</t>
  </si>
  <si>
    <t>TEL</t>
  </si>
  <si>
    <t>CEL</t>
  </si>
  <si>
    <t>D  5,108</t>
  </si>
  <si>
    <t>TELCELOCTU</t>
  </si>
  <si>
    <t>NA19001-0025446</t>
  </si>
  <si>
    <t>LJIMENEZ:TELCEL OCTUBRE 2014</t>
  </si>
  <si>
    <t>06-002</t>
  </si>
  <si>
    <t>FRA</t>
  </si>
  <si>
    <t>ME RELAY</t>
  </si>
  <si>
    <t>D  5,059</t>
  </si>
  <si>
    <t>FRAMENOV14</t>
  </si>
  <si>
    <t>NA19001-0025443</t>
  </si>
  <si>
    <t>FRAME RELAY NOV 2014</t>
  </si>
  <si>
    <t>06-003</t>
  </si>
  <si>
    <t>ERNET</t>
  </si>
  <si>
    <t>D  4,720</t>
  </si>
  <si>
    <t>PAGINTMEGA</t>
  </si>
  <si>
    <t>XA12001-P011505</t>
  </si>
  <si>
    <t>Contrarecibo con IVA</t>
  </si>
  <si>
    <t>MTINOCO</t>
  </si>
  <si>
    <t>PAGO DE INTERNET MEGACABLE</t>
  </si>
  <si>
    <t>D  5,035</t>
  </si>
  <si>
    <t>INTERNOV14</t>
  </si>
  <si>
    <t>NA19001-0025441</t>
  </si>
  <si>
    <t>INTERNET NOVIEMBRE 2014</t>
  </si>
  <si>
    <t>06-004</t>
  </si>
  <si>
    <t>RAB</t>
  </si>
  <si>
    <t>ELLO</t>
  </si>
  <si>
    <t>D  5,123</t>
  </si>
  <si>
    <t>RABELNOV14</t>
  </si>
  <si>
    <t>NA19001-0025447</t>
  </si>
  <si>
    <t>RABELLO NOVIEMBRE 2014</t>
  </si>
  <si>
    <t>06-005</t>
  </si>
  <si>
    <t>COP</t>
  </si>
  <si>
    <t>IADORA</t>
  </si>
  <si>
    <t>D  5,062</t>
  </si>
  <si>
    <t>COPIANOV14</t>
  </si>
  <si>
    <t>NA19001-0025444</t>
  </si>
  <si>
    <t>RTA COPIADORA NOV 2014</t>
  </si>
  <si>
    <t>09-002</t>
  </si>
  <si>
    <t>COM</t>
  </si>
  <si>
    <t>ISIONES GMAC CO</t>
  </si>
  <si>
    <t>MPRA CONTRAT</t>
  </si>
  <si>
    <t>D  1,847</t>
  </si>
  <si>
    <t>AM-1504</t>
  </si>
  <si>
    <t>NA19001-0025280</t>
  </si>
  <si>
    <t>CONTRATOS GMF OCTUBRE 2014</t>
  </si>
  <si>
    <t>D  3,947</t>
  </si>
  <si>
    <t>AD 171</t>
  </si>
  <si>
    <t>NA19001-0025376</t>
  </si>
  <si>
    <t>COMISION COLOCACION CONTRATOS</t>
  </si>
  <si>
    <t>D  3,951</t>
  </si>
  <si>
    <t>ZC 160</t>
  </si>
  <si>
    <t>NA19001-0025377</t>
  </si>
  <si>
    <t>CANCELA AD 171</t>
  </si>
  <si>
    <t>09-007</t>
  </si>
  <si>
    <t>ISION POR UDIS</t>
  </si>
  <si>
    <t>D  2,588</t>
  </si>
  <si>
    <t>AM-1513</t>
  </si>
  <si>
    <t>NA19001-0025324</t>
  </si>
  <si>
    <t>UDIS 27-31 OCTUBRE 2014 B0</t>
  </si>
  <si>
    <t>D  2,589</t>
  </si>
  <si>
    <t>AM-1514</t>
  </si>
  <si>
    <t>NA19001-0025325</t>
  </si>
  <si>
    <t>UDIS 27-31 OCTUBRE 2014 RB</t>
  </si>
  <si>
    <t>D  2,590</t>
  </si>
  <si>
    <t>AM-1515</t>
  </si>
  <si>
    <t>NA19001-0025326</t>
  </si>
  <si>
    <t>UDIS 01-09 NOVIEMBRE 2014 B0</t>
  </si>
  <si>
    <t>D  5,389</t>
  </si>
  <si>
    <t>GTIAEXTNOV</t>
  </si>
  <si>
    <t>NA19001-0025460</t>
  </si>
  <si>
    <t>GARANTIA EXT NOVIEMBRE 2014</t>
  </si>
  <si>
    <t>ACUMULADO</t>
  </si>
  <si>
    <t>FERNANDO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</si>
</sst>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4" fontId="0" fillId="0" borderId="0" xfId="0" applyNumberFormat="1"/>
    <xf numFmtId="10" fontId="0" fillId="0" borderId="0" xfId="1" applyNumberFormat="1" applyFont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0" fillId="2" borderId="0" xfId="0" applyFill="1"/>
    <xf numFmtId="0" fontId="3" fillId="2" borderId="0" xfId="0" applyFont="1" applyFill="1"/>
    <xf numFmtId="20" fontId="0" fillId="0" borderId="0" xfId="0" applyNumberFormat="1"/>
    <xf numFmtId="16" fontId="0" fillId="0" borderId="0" xfId="0" applyNumberFormat="1"/>
    <xf numFmtId="14" fontId="0" fillId="0" borderId="0" xfId="0" applyNumberFormat="1"/>
    <xf numFmtId="4" fontId="0" fillId="2" borderId="0" xfId="0" applyNumberFormat="1" applyFill="1"/>
    <xf numFmtId="4" fontId="0" fillId="3" borderId="0" xfId="0" applyNumberForma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9"/>
  <sheetViews>
    <sheetView topLeftCell="A10" workbookViewId="0">
      <selection activeCell="B38" sqref="B38"/>
    </sheetView>
  </sheetViews>
  <sheetFormatPr baseColWidth="10" defaultRowHeight="15"/>
  <cols>
    <col min="1" max="1" width="33.7109375" customWidth="1"/>
    <col min="2" max="2" width="26.7109375" customWidth="1"/>
    <col min="3" max="3" width="9.42578125" customWidth="1"/>
    <col min="4" max="4" width="19" customWidth="1"/>
    <col min="5" max="5" width="9.28515625" customWidth="1"/>
  </cols>
  <sheetData>
    <row r="2" spans="1:5">
      <c r="A2" s="3" t="s">
        <v>25</v>
      </c>
    </row>
    <row r="4" spans="1:5">
      <c r="A4" t="s">
        <v>0</v>
      </c>
      <c r="B4" t="s">
        <v>1</v>
      </c>
      <c r="D4" t="s">
        <v>2</v>
      </c>
    </row>
    <row r="6" spans="1:5">
      <c r="A6" t="s">
        <v>3</v>
      </c>
    </row>
    <row r="7" spans="1:5">
      <c r="A7" t="s">
        <v>5</v>
      </c>
      <c r="B7" s="1">
        <v>15819862.560000001</v>
      </c>
      <c r="C7" s="2">
        <f t="shared" ref="C7:C10" si="0">B7/$B$11</f>
        <v>0.83898564170037804</v>
      </c>
      <c r="D7" s="1">
        <v>174547327.19999999</v>
      </c>
      <c r="E7" s="2">
        <f t="shared" ref="E7:E10" si="1">D7/$D$11</f>
        <v>0.75616884453731958</v>
      </c>
    </row>
    <row r="8" spans="1:5">
      <c r="A8" t="s">
        <v>6</v>
      </c>
      <c r="B8" s="1">
        <v>2845320.3</v>
      </c>
      <c r="C8" s="2">
        <f t="shared" si="0"/>
        <v>0.15089782662047424</v>
      </c>
      <c r="D8" s="1">
        <v>55048734.020000003</v>
      </c>
      <c r="E8" s="2">
        <f t="shared" si="1"/>
        <v>0.23848052138575307</v>
      </c>
    </row>
    <row r="9" spans="1:5">
      <c r="A9" t="s">
        <v>7</v>
      </c>
      <c r="B9" s="1">
        <v>-214209</v>
      </c>
      <c r="C9" s="2">
        <f t="shared" si="0"/>
        <v>-1.13602930898659E-2</v>
      </c>
      <c r="D9" s="1">
        <v>-1911672.17</v>
      </c>
      <c r="E9" s="2">
        <f t="shared" si="1"/>
        <v>-8.281690468205866E-3</v>
      </c>
    </row>
    <row r="10" spans="1:5">
      <c r="A10" t="s">
        <v>8</v>
      </c>
      <c r="B10" s="1">
        <v>404965.71</v>
      </c>
      <c r="C10" s="2">
        <f t="shared" si="0"/>
        <v>2.1476824769013619E-2</v>
      </c>
      <c r="D10" s="1">
        <v>3146765.21</v>
      </c>
      <c r="E10" s="2">
        <f t="shared" si="1"/>
        <v>1.3632324545133086E-2</v>
      </c>
    </row>
    <row r="11" spans="1:5">
      <c r="A11" t="s">
        <v>9</v>
      </c>
      <c r="B11" s="1">
        <f>SUM(B7:B10)</f>
        <v>18855939.57</v>
      </c>
      <c r="C11" s="2">
        <f>B11/$B$11</f>
        <v>1</v>
      </c>
      <c r="D11" s="1">
        <f>SUM(D7:D10)</f>
        <v>230831154.26000002</v>
      </c>
      <c r="E11" s="2">
        <f>D11/$D$11</f>
        <v>1</v>
      </c>
    </row>
    <row r="13" spans="1:5">
      <c r="A13" t="s">
        <v>4</v>
      </c>
    </row>
    <row r="14" spans="1:5">
      <c r="A14" t="s">
        <v>10</v>
      </c>
      <c r="B14" s="1">
        <v>14875264.189999999</v>
      </c>
      <c r="C14" s="2">
        <f t="shared" ref="C14:C16" si="2">B14/$B$11</f>
        <v>0.78889010726713948</v>
      </c>
      <c r="D14" s="1">
        <v>158989608.21000001</v>
      </c>
      <c r="E14" s="2">
        <f t="shared" ref="E14:E16" si="3">D14/$D$11</f>
        <v>0.68877014768517664</v>
      </c>
    </row>
    <row r="15" spans="1:5">
      <c r="A15" t="s">
        <v>11</v>
      </c>
      <c r="B15" s="1">
        <v>2788662.93</v>
      </c>
      <c r="C15" s="2">
        <f t="shared" si="2"/>
        <v>0.14789307738537688</v>
      </c>
      <c r="D15" s="1">
        <v>53956488.990000002</v>
      </c>
      <c r="E15" s="2">
        <f t="shared" si="3"/>
        <v>0.23374872929511642</v>
      </c>
    </row>
    <row r="16" spans="1:5">
      <c r="A16" t="s">
        <v>12</v>
      </c>
      <c r="B16" s="1">
        <f>B14+B15</f>
        <v>17663927.120000001</v>
      </c>
      <c r="C16" s="2">
        <f t="shared" si="2"/>
        <v>0.93678318465251642</v>
      </c>
      <c r="D16" s="1">
        <f>D14+D15</f>
        <v>212946097.20000002</v>
      </c>
      <c r="E16" s="2">
        <f t="shared" si="3"/>
        <v>0.92251887698029311</v>
      </c>
    </row>
    <row r="18" spans="1:5">
      <c r="A18" t="s">
        <v>13</v>
      </c>
      <c r="B18" s="1">
        <f>B11-B16</f>
        <v>1192012.4499999993</v>
      </c>
      <c r="C18" s="2">
        <f>B18/$B$11</f>
        <v>6.3216815347483593E-2</v>
      </c>
      <c r="D18" s="1">
        <f>D11-D16</f>
        <v>17885057.060000002</v>
      </c>
      <c r="E18" s="2">
        <f>D18/$D$11</f>
        <v>7.7481123019706902E-2</v>
      </c>
    </row>
    <row r="21" spans="1:5">
      <c r="A21" t="s">
        <v>15</v>
      </c>
      <c r="B21" s="1">
        <f>B18</f>
        <v>1192012.4499999993</v>
      </c>
      <c r="C21" s="2">
        <f>B21/$B$11</f>
        <v>6.3216815347483593E-2</v>
      </c>
      <c r="D21" s="1">
        <f>D18</f>
        <v>17885057.060000002</v>
      </c>
      <c r="E21" s="2">
        <f>D21/$D$11</f>
        <v>7.7481123019706902E-2</v>
      </c>
    </row>
    <row r="24" spans="1:5">
      <c r="A24" t="s">
        <v>16</v>
      </c>
      <c r="B24" s="1">
        <v>287668.62</v>
      </c>
      <c r="C24" s="2">
        <f t="shared" ref="C24:C29" si="4">B24/$B$11</f>
        <v>1.525612759481282E-2</v>
      </c>
      <c r="D24" s="1">
        <v>2308186.33</v>
      </c>
      <c r="E24" s="2">
        <f t="shared" ref="E24:E29" si="5">D24/$D$11</f>
        <v>9.9994575576230101E-3</v>
      </c>
    </row>
    <row r="25" spans="1:5">
      <c r="A25" t="s">
        <v>18</v>
      </c>
      <c r="B25" s="1">
        <v>504165.45</v>
      </c>
      <c r="C25" s="2">
        <f t="shared" si="4"/>
        <v>2.6737752745142045E-2</v>
      </c>
      <c r="D25" s="1">
        <v>5376536.7800000003</v>
      </c>
      <c r="E25" s="2">
        <f t="shared" si="5"/>
        <v>2.3292075964512399E-2</v>
      </c>
    </row>
    <row r="26" spans="1:5">
      <c r="A26" t="s">
        <v>19</v>
      </c>
      <c r="B26" s="1">
        <v>-2346416.02</v>
      </c>
      <c r="C26" s="2">
        <f t="shared" si="4"/>
        <v>-0.12443909311913434</v>
      </c>
      <c r="D26" s="1">
        <v>-23762619.18</v>
      </c>
      <c r="E26" s="2">
        <f t="shared" si="5"/>
        <v>-0.10294372636214706</v>
      </c>
    </row>
    <row r="27" spans="1:5">
      <c r="A27" t="s">
        <v>20</v>
      </c>
      <c r="B27" s="1">
        <v>-102429.86</v>
      </c>
      <c r="C27" s="2">
        <f t="shared" si="4"/>
        <v>-5.4322331496525897E-3</v>
      </c>
      <c r="D27" s="1">
        <v>-1122782.23</v>
      </c>
      <c r="E27" s="2">
        <f t="shared" si="5"/>
        <v>-4.8640844586140134E-3</v>
      </c>
    </row>
    <row r="28" spans="1:5">
      <c r="A28" t="s">
        <v>21</v>
      </c>
      <c r="B28" s="1">
        <v>-11292.93</v>
      </c>
      <c r="C28" s="2">
        <f t="shared" si="4"/>
        <v>-5.9890571658211987E-4</v>
      </c>
      <c r="D28" s="1">
        <v>-101335.09</v>
      </c>
      <c r="E28" s="2">
        <f t="shared" si="5"/>
        <v>-4.3900092396479442E-4</v>
      </c>
    </row>
    <row r="29" spans="1:5">
      <c r="A29" t="s">
        <v>22</v>
      </c>
      <c r="B29" s="1">
        <v>-21287.43</v>
      </c>
      <c r="C29" s="2">
        <f t="shared" si="4"/>
        <v>-1.1289509027632082E-3</v>
      </c>
      <c r="D29" s="1">
        <v>-371443.9</v>
      </c>
      <c r="E29" s="2">
        <f t="shared" si="5"/>
        <v>-1.6091584395996165E-3</v>
      </c>
    </row>
    <row r="31" spans="1:5">
      <c r="A31" t="s">
        <v>23</v>
      </c>
      <c r="B31" s="1">
        <f>SUM(B24:B29)+B21</f>
        <v>-497579.72000000067</v>
      </c>
      <c r="C31" s="2">
        <f>B31/$B$11</f>
        <v>-2.6388487200693794E-2</v>
      </c>
      <c r="D31" s="1">
        <f>SUM(D24:D29)+D21</f>
        <v>211599.77000000328</v>
      </c>
      <c r="E31" s="2">
        <f>D31/$D$11</f>
        <v>9.1668635751682289E-4</v>
      </c>
    </row>
    <row r="33" spans="1:5">
      <c r="A33" t="s">
        <v>24</v>
      </c>
      <c r="B33" s="1">
        <f>B31</f>
        <v>-497579.72000000067</v>
      </c>
      <c r="C33" s="2">
        <f>B33/$B$11</f>
        <v>-2.6388487200693794E-2</v>
      </c>
      <c r="D33" s="1">
        <f>D31</f>
        <v>211599.77000000328</v>
      </c>
      <c r="E33" s="2">
        <f>D33/$D$11</f>
        <v>9.1668635751682289E-4</v>
      </c>
    </row>
    <row r="34" spans="1:5">
      <c r="B34" s="1"/>
      <c r="C34" s="2"/>
      <c r="D34" s="1"/>
      <c r="E34" s="2"/>
    </row>
    <row r="35" spans="1:5">
      <c r="B35" s="1"/>
      <c r="C35" s="2"/>
      <c r="D35" s="1"/>
      <c r="E35" s="2"/>
    </row>
    <row r="36" spans="1:5">
      <c r="A36" s="3" t="s">
        <v>26</v>
      </c>
    </row>
    <row r="37" spans="1:5">
      <c r="A37" t="s">
        <v>14</v>
      </c>
      <c r="B37" s="1">
        <v>-477950.76</v>
      </c>
      <c r="D37" s="1">
        <v>-4978489.83</v>
      </c>
    </row>
    <row r="38" spans="1:5">
      <c r="A38" t="s">
        <v>17</v>
      </c>
      <c r="B38" s="1">
        <v>210188.99</v>
      </c>
      <c r="D38" s="1">
        <v>2369818.63</v>
      </c>
    </row>
    <row r="39" spans="1:5">
      <c r="B39" s="1">
        <f>B37+B38</f>
        <v>-267761.77</v>
      </c>
      <c r="D39" s="1">
        <f>D37+D38</f>
        <v>-2608671.2000000002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" sqref="A3:C5"/>
    </sheetView>
  </sheetViews>
  <sheetFormatPr baseColWidth="10" defaultRowHeight="15"/>
  <cols>
    <col min="1" max="1" width="36.7109375" customWidth="1"/>
    <col min="2" max="2" width="22.7109375" customWidth="1"/>
    <col min="3" max="3" width="17.855468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77"/>
  <sheetViews>
    <sheetView tabSelected="1" workbookViewId="0">
      <selection activeCell="D24" sqref="D24"/>
    </sheetView>
  </sheetViews>
  <sheetFormatPr baseColWidth="10" defaultRowHeight="15"/>
  <cols>
    <col min="1" max="1" width="5.140625" customWidth="1"/>
    <col min="2" max="2" width="35.5703125" bestFit="1" customWidth="1"/>
    <col min="3" max="3" width="32.7109375" bestFit="1" customWidth="1"/>
    <col min="4" max="4" width="8" bestFit="1" customWidth="1"/>
    <col min="5" max="5" width="22.28515625" bestFit="1" customWidth="1"/>
    <col min="6" max="6" width="8" bestFit="1" customWidth="1"/>
    <col min="7" max="7" width="0.42578125" style="6" customWidth="1"/>
    <col min="8" max="8" width="13.42578125" bestFit="1" customWidth="1"/>
    <col min="9" max="9" width="0.42578125" style="6" customWidth="1"/>
    <col min="10" max="10" width="13.42578125" bestFit="1" customWidth="1"/>
    <col min="11" max="11" width="12.7109375" bestFit="1" customWidth="1"/>
    <col min="12" max="12" width="0.5703125" style="6" customWidth="1"/>
    <col min="13" max="13" width="35.5703125" bestFit="1" customWidth="1"/>
    <col min="14" max="14" width="32.7109375" bestFit="1" customWidth="1"/>
  </cols>
  <sheetData>
    <row r="2" spans="1:16" ht="15.75" thickBot="1"/>
    <row r="3" spans="1:16" ht="15.75" thickBot="1">
      <c r="A3" s="13" t="s">
        <v>320</v>
      </c>
      <c r="B3" s="14"/>
      <c r="C3" s="14"/>
      <c r="D3" s="14"/>
      <c r="E3" s="14"/>
      <c r="F3" s="14"/>
      <c r="G3" s="15"/>
      <c r="H3" s="16" t="s">
        <v>73</v>
      </c>
      <c r="I3" s="15"/>
      <c r="J3" s="16" t="s">
        <v>74</v>
      </c>
      <c r="K3" s="17"/>
      <c r="L3" s="15"/>
      <c r="M3" s="14" t="s">
        <v>321</v>
      </c>
      <c r="N3" s="18"/>
    </row>
    <row r="5" spans="1:16">
      <c r="A5" t="s">
        <v>27</v>
      </c>
      <c r="B5" t="s">
        <v>28</v>
      </c>
    </row>
    <row r="6" spans="1:16">
      <c r="A6" t="s">
        <v>29</v>
      </c>
      <c r="B6" t="s">
        <v>30</v>
      </c>
      <c r="C6" s="1">
        <v>22418593.84</v>
      </c>
      <c r="D6">
        <v>42.39</v>
      </c>
      <c r="E6" s="1">
        <v>206285076.88999999</v>
      </c>
      <c r="F6">
        <v>38.869999999999997</v>
      </c>
      <c r="H6" s="1"/>
      <c r="J6" s="1">
        <v>22418593.84</v>
      </c>
      <c r="M6" t="s">
        <v>30</v>
      </c>
      <c r="N6" s="1">
        <v>22418593.84</v>
      </c>
      <c r="P6" s="1"/>
    </row>
    <row r="7" spans="1:16">
      <c r="A7" t="s">
        <v>29</v>
      </c>
      <c r="B7" t="s">
        <v>31</v>
      </c>
      <c r="C7" s="1">
        <v>5321646.46</v>
      </c>
      <c r="D7">
        <v>10.06</v>
      </c>
      <c r="E7" s="1">
        <v>26280405.210000001</v>
      </c>
      <c r="F7">
        <v>4.95</v>
      </c>
      <c r="H7" s="1"/>
      <c r="J7" s="1">
        <v>5321646.46</v>
      </c>
      <c r="M7" t="s">
        <v>31</v>
      </c>
      <c r="N7" s="1">
        <v>5321646.46</v>
      </c>
      <c r="P7" s="1"/>
    </row>
    <row r="8" spans="1:16">
      <c r="A8" t="s">
        <v>29</v>
      </c>
      <c r="B8" t="s">
        <v>32</v>
      </c>
      <c r="C8" s="1">
        <v>-133132.34</v>
      </c>
      <c r="D8">
        <v>-0.25</v>
      </c>
      <c r="E8" s="1">
        <v>-2472974.2000000002</v>
      </c>
      <c r="F8">
        <v>-0.47</v>
      </c>
      <c r="H8" s="1"/>
      <c r="J8" s="1">
        <v>-133132.34</v>
      </c>
      <c r="M8" t="s">
        <v>32</v>
      </c>
      <c r="N8" s="1">
        <v>-133132.34</v>
      </c>
      <c r="P8" s="1"/>
    </row>
    <row r="9" spans="1:16">
      <c r="A9" t="s">
        <v>29</v>
      </c>
      <c r="B9" t="s">
        <v>33</v>
      </c>
      <c r="C9" s="1">
        <v>146974.91</v>
      </c>
      <c r="D9">
        <v>0.28000000000000003</v>
      </c>
      <c r="E9" s="1">
        <v>706685.28</v>
      </c>
      <c r="F9">
        <v>0.13</v>
      </c>
      <c r="H9" s="1"/>
      <c r="J9" s="1">
        <v>146974.91</v>
      </c>
      <c r="M9" t="s">
        <v>33</v>
      </c>
      <c r="N9" s="1">
        <v>146974.91</v>
      </c>
      <c r="P9" s="1"/>
    </row>
    <row r="10" spans="1:16">
      <c r="A10" t="s">
        <v>29</v>
      </c>
      <c r="B10" t="s">
        <v>5</v>
      </c>
      <c r="C10" s="1">
        <v>15819862.560000001</v>
      </c>
      <c r="D10">
        <v>29.91</v>
      </c>
      <c r="E10" s="1">
        <v>174547327.19999999</v>
      </c>
      <c r="F10">
        <v>32.89</v>
      </c>
      <c r="H10" s="1">
        <v>15819862.560000001</v>
      </c>
      <c r="J10" s="1"/>
      <c r="N10" s="1"/>
      <c r="P10" s="1"/>
    </row>
    <row r="11" spans="1:16">
      <c r="A11" t="s">
        <v>29</v>
      </c>
      <c r="B11" t="s">
        <v>6</v>
      </c>
      <c r="C11" s="1">
        <v>2845320.3</v>
      </c>
      <c r="D11">
        <v>5.38</v>
      </c>
      <c r="E11" s="1">
        <v>55048734.020000003</v>
      </c>
      <c r="F11">
        <v>10.37</v>
      </c>
      <c r="H11" s="1">
        <v>2845320.3</v>
      </c>
      <c r="J11" s="1"/>
      <c r="N11" s="1"/>
      <c r="P11" s="1"/>
    </row>
    <row r="12" spans="1:16">
      <c r="A12" t="s">
        <v>29</v>
      </c>
      <c r="B12" t="s">
        <v>7</v>
      </c>
      <c r="C12" s="1">
        <v>-214209</v>
      </c>
      <c r="D12">
        <v>-0.41</v>
      </c>
      <c r="E12" s="1">
        <v>-1911672.17</v>
      </c>
      <c r="F12">
        <v>-0.36</v>
      </c>
      <c r="H12" s="1">
        <v>-214209</v>
      </c>
      <c r="J12" s="1"/>
      <c r="N12" s="1"/>
      <c r="P12" s="1"/>
    </row>
    <row r="13" spans="1:16">
      <c r="A13" t="s">
        <v>29</v>
      </c>
      <c r="B13" t="s">
        <v>8</v>
      </c>
      <c r="C13" s="1">
        <v>404965.71</v>
      </c>
      <c r="D13">
        <v>0.77</v>
      </c>
      <c r="E13" s="1">
        <v>3146765.21</v>
      </c>
      <c r="F13">
        <v>0.59</v>
      </c>
      <c r="H13" s="1">
        <v>404965.71</v>
      </c>
      <c r="J13" s="1"/>
      <c r="N13" s="1"/>
      <c r="P13" s="1"/>
    </row>
    <row r="14" spans="1:16">
      <c r="A14" t="s">
        <v>29</v>
      </c>
      <c r="B14" t="s">
        <v>34</v>
      </c>
      <c r="C14" s="1">
        <v>2801168.96</v>
      </c>
      <c r="D14">
        <v>5.3</v>
      </c>
      <c r="E14" s="1">
        <v>31447191.399999999</v>
      </c>
      <c r="F14">
        <v>5.93</v>
      </c>
      <c r="H14" s="1"/>
      <c r="J14" s="1">
        <v>2801168.96</v>
      </c>
      <c r="M14" t="s">
        <v>34</v>
      </c>
      <c r="N14" s="1">
        <v>2801168.96</v>
      </c>
    </row>
    <row r="15" spans="1:16">
      <c r="A15" t="s">
        <v>29</v>
      </c>
      <c r="B15" t="s">
        <v>35</v>
      </c>
      <c r="C15">
        <v>0</v>
      </c>
      <c r="D15">
        <v>0</v>
      </c>
      <c r="E15" s="1">
        <v>420300.41</v>
      </c>
      <c r="F15">
        <v>0.08</v>
      </c>
      <c r="J15">
        <v>0</v>
      </c>
      <c r="M15" t="s">
        <v>35</v>
      </c>
      <c r="N15">
        <v>0</v>
      </c>
      <c r="P15" s="1"/>
    </row>
    <row r="16" spans="1:16">
      <c r="A16" t="s">
        <v>29</v>
      </c>
      <c r="B16" t="s">
        <v>36</v>
      </c>
      <c r="C16" s="1">
        <v>704834.42</v>
      </c>
      <c r="D16">
        <v>1.33</v>
      </c>
      <c r="E16" s="1">
        <v>8128132.0800000001</v>
      </c>
      <c r="F16">
        <v>1.53</v>
      </c>
      <c r="H16" s="1"/>
      <c r="J16" s="1">
        <v>704834.42</v>
      </c>
      <c r="M16" t="s">
        <v>36</v>
      </c>
      <c r="N16" s="1">
        <v>704834.42</v>
      </c>
    </row>
    <row r="17" spans="1:16">
      <c r="A17" t="s">
        <v>29</v>
      </c>
      <c r="B17" t="s">
        <v>37</v>
      </c>
      <c r="C17" s="1">
        <v>2773305.57</v>
      </c>
      <c r="D17">
        <v>5.24</v>
      </c>
      <c r="E17" s="1">
        <v>29094485.719999999</v>
      </c>
      <c r="F17">
        <v>5.48</v>
      </c>
      <c r="H17" s="1"/>
      <c r="J17" s="1">
        <v>2773305.57</v>
      </c>
      <c r="M17" t="s">
        <v>37</v>
      </c>
      <c r="N17" s="1">
        <v>2773305.57</v>
      </c>
    </row>
    <row r="18" spans="1:16">
      <c r="A18" t="s">
        <v>29</v>
      </c>
      <c r="B18" t="s">
        <v>38</v>
      </c>
      <c r="C18">
        <v>0</v>
      </c>
      <c r="D18">
        <v>0</v>
      </c>
      <c r="E18">
        <v>0</v>
      </c>
      <c r="F18">
        <v>0</v>
      </c>
      <c r="H18">
        <v>0</v>
      </c>
      <c r="J18">
        <v>0</v>
      </c>
      <c r="M18" t="s">
        <v>38</v>
      </c>
      <c r="N18">
        <v>0</v>
      </c>
      <c r="P18" s="1"/>
    </row>
    <row r="19" spans="1:16">
      <c r="A19" t="s">
        <v>29</v>
      </c>
      <c r="B19" t="s">
        <v>9</v>
      </c>
      <c r="C19" s="1">
        <f>SUM(C6:C18)</f>
        <v>52889331.390000001</v>
      </c>
      <c r="D19">
        <v>100</v>
      </c>
      <c r="E19" s="1">
        <v>530720457.05000001</v>
      </c>
      <c r="F19">
        <v>100</v>
      </c>
      <c r="H19" s="1">
        <f>SUM(H6:H18)</f>
        <v>18855939.57</v>
      </c>
      <c r="J19" s="1">
        <f>SUM(J6:J18)</f>
        <v>34033391.82</v>
      </c>
      <c r="K19" s="1">
        <f>+H19+J19</f>
        <v>52889331.390000001</v>
      </c>
      <c r="M19" t="s">
        <v>9</v>
      </c>
      <c r="N19" s="1">
        <v>34033391.82</v>
      </c>
      <c r="P19" s="1"/>
    </row>
    <row r="20" spans="1:16">
      <c r="C20" s="1"/>
      <c r="P20" s="1"/>
    </row>
    <row r="21" spans="1:16">
      <c r="A21" t="s">
        <v>39</v>
      </c>
      <c r="B21" t="s">
        <v>40</v>
      </c>
      <c r="M21" t="s">
        <v>40</v>
      </c>
      <c r="P21" s="1"/>
    </row>
    <row r="22" spans="1:16">
      <c r="A22" t="s">
        <v>29</v>
      </c>
      <c r="B22" t="s">
        <v>41</v>
      </c>
      <c r="C22" s="1">
        <v>20804796.559999999</v>
      </c>
      <c r="D22">
        <v>39.340000000000003</v>
      </c>
      <c r="E22" s="1">
        <v>189509607</v>
      </c>
      <c r="F22">
        <v>35.71</v>
      </c>
      <c r="H22" s="1"/>
      <c r="J22" s="1">
        <v>20804796.559999999</v>
      </c>
      <c r="M22" t="s">
        <v>41</v>
      </c>
      <c r="N22" s="1">
        <v>20760090.329999998</v>
      </c>
      <c r="P22" s="1"/>
    </row>
    <row r="23" spans="1:16">
      <c r="A23" t="s">
        <v>29</v>
      </c>
      <c r="B23" t="s">
        <v>42</v>
      </c>
      <c r="C23" s="1">
        <v>5220176.55</v>
      </c>
      <c r="D23">
        <v>9.8699999999999992</v>
      </c>
      <c r="E23" s="1">
        <v>25823212.670000002</v>
      </c>
      <c r="F23">
        <v>4.87</v>
      </c>
      <c r="H23" s="1"/>
      <c r="J23" s="1">
        <v>5220176.55</v>
      </c>
      <c r="M23" t="s">
        <v>42</v>
      </c>
      <c r="N23" s="1">
        <v>5220176.55</v>
      </c>
      <c r="P23" s="1"/>
    </row>
    <row r="24" spans="1:16">
      <c r="A24" t="s">
        <v>29</v>
      </c>
      <c r="B24" t="s">
        <v>43</v>
      </c>
      <c r="C24" s="1">
        <v>37880</v>
      </c>
      <c r="D24">
        <v>7.0000000000000007E-2</v>
      </c>
      <c r="E24" s="1">
        <v>718063.31</v>
      </c>
      <c r="F24">
        <v>0.14000000000000001</v>
      </c>
      <c r="H24" s="1"/>
      <c r="J24" s="1">
        <v>37880</v>
      </c>
      <c r="M24" t="s">
        <v>43</v>
      </c>
      <c r="N24" s="1">
        <v>37880</v>
      </c>
    </row>
    <row r="25" spans="1:16">
      <c r="A25" t="s">
        <v>29</v>
      </c>
      <c r="B25" t="s">
        <v>10</v>
      </c>
      <c r="C25" s="1">
        <v>14875264.189999999</v>
      </c>
      <c r="D25">
        <v>28.13</v>
      </c>
      <c r="E25" s="1">
        <v>158989608.21000001</v>
      </c>
      <c r="F25">
        <v>29.96</v>
      </c>
      <c r="H25" s="1">
        <v>14875264.189999999</v>
      </c>
      <c r="J25" s="1"/>
      <c r="N25" s="1"/>
      <c r="P25" s="1"/>
    </row>
    <row r="26" spans="1:16">
      <c r="A26" t="s">
        <v>29</v>
      </c>
      <c r="B26" t="s">
        <v>11</v>
      </c>
      <c r="C26" s="1">
        <v>2788662.93</v>
      </c>
      <c r="D26">
        <v>5.27</v>
      </c>
      <c r="E26" s="1">
        <v>53956488.990000002</v>
      </c>
      <c r="F26">
        <v>10.17</v>
      </c>
      <c r="H26" s="1">
        <v>2788662.93</v>
      </c>
      <c r="J26" s="1"/>
      <c r="N26" s="1"/>
      <c r="P26" s="1"/>
    </row>
    <row r="27" spans="1:16">
      <c r="A27" t="s">
        <v>29</v>
      </c>
      <c r="B27" t="s">
        <v>44</v>
      </c>
      <c r="C27" s="1">
        <v>2673102.25</v>
      </c>
      <c r="D27">
        <v>5.05</v>
      </c>
      <c r="E27" s="1">
        <v>28943672.789999999</v>
      </c>
      <c r="F27">
        <v>5.45</v>
      </c>
      <c r="H27" s="1"/>
      <c r="J27" s="1">
        <v>2673102.25</v>
      </c>
      <c r="M27" t="s">
        <v>44</v>
      </c>
      <c r="N27" s="1">
        <v>2698964.32</v>
      </c>
    </row>
    <row r="28" spans="1:16">
      <c r="A28" t="s">
        <v>29</v>
      </c>
      <c r="B28" t="s">
        <v>45</v>
      </c>
      <c r="C28">
        <v>0</v>
      </c>
      <c r="D28">
        <v>0</v>
      </c>
      <c r="E28" s="1">
        <v>895256.19</v>
      </c>
      <c r="F28">
        <v>0.17</v>
      </c>
      <c r="J28">
        <v>0</v>
      </c>
      <c r="M28" t="s">
        <v>45</v>
      </c>
      <c r="N28">
        <v>0</v>
      </c>
      <c r="P28" s="1"/>
    </row>
    <row r="29" spans="1:16">
      <c r="A29" t="s">
        <v>29</v>
      </c>
      <c r="B29" t="s">
        <v>46</v>
      </c>
      <c r="C29" s="1">
        <v>667900.19999999995</v>
      </c>
      <c r="D29">
        <v>1.26</v>
      </c>
      <c r="E29" s="1">
        <v>7659114.4400000004</v>
      </c>
      <c r="F29">
        <v>1.44</v>
      </c>
      <c r="H29" s="1"/>
      <c r="J29" s="1">
        <v>667900.19999999995</v>
      </c>
      <c r="M29" t="s">
        <v>46</v>
      </c>
      <c r="N29" s="1">
        <v>667900.19999999995</v>
      </c>
    </row>
    <row r="30" spans="1:16">
      <c r="A30" t="s">
        <v>29</v>
      </c>
      <c r="B30" t="s">
        <v>47</v>
      </c>
      <c r="C30">
        <v>0</v>
      </c>
      <c r="D30">
        <v>0</v>
      </c>
      <c r="E30">
        <v>0</v>
      </c>
      <c r="F30">
        <v>0</v>
      </c>
      <c r="J30">
        <v>0</v>
      </c>
      <c r="M30" t="s">
        <v>47</v>
      </c>
      <c r="N30">
        <v>0</v>
      </c>
    </row>
    <row r="31" spans="1:16">
      <c r="A31" t="s">
        <v>29</v>
      </c>
      <c r="B31" t="s">
        <v>48</v>
      </c>
      <c r="C31" s="1">
        <v>1562631.46</v>
      </c>
      <c r="D31">
        <v>2.95</v>
      </c>
      <c r="E31" s="1">
        <v>15884650.890000001</v>
      </c>
      <c r="F31">
        <v>2.99</v>
      </c>
      <c r="H31" s="1"/>
      <c r="J31" s="1">
        <v>1562631.46</v>
      </c>
      <c r="M31" t="s">
        <v>48</v>
      </c>
      <c r="N31" s="1">
        <v>1562631.46</v>
      </c>
      <c r="P31" s="1"/>
    </row>
    <row r="32" spans="1:16">
      <c r="A32" t="s">
        <v>29</v>
      </c>
      <c r="B32" t="s">
        <v>12</v>
      </c>
      <c r="C32" s="1">
        <f>SUM(C22:C31)</f>
        <v>48630414.140000001</v>
      </c>
      <c r="D32">
        <v>91.95</v>
      </c>
      <c r="E32" s="1">
        <v>482379674.49000001</v>
      </c>
      <c r="F32">
        <v>90.89</v>
      </c>
      <c r="H32" s="1">
        <f>SUM(H22:H31)</f>
        <v>17663927.120000001</v>
      </c>
      <c r="J32" s="1">
        <f>SUM(J22:J31)</f>
        <v>30966487.02</v>
      </c>
      <c r="K32" s="1">
        <f>+H32+J32</f>
        <v>48630414.140000001</v>
      </c>
      <c r="M32" t="s">
        <v>12</v>
      </c>
      <c r="N32" s="1">
        <v>30947642.859999999</v>
      </c>
      <c r="P32" s="1"/>
    </row>
    <row r="34" spans="1:16">
      <c r="A34" t="s">
        <v>29</v>
      </c>
      <c r="B34" t="s">
        <v>13</v>
      </c>
      <c r="C34" s="1">
        <f>+C19-C32</f>
        <v>4258917.25</v>
      </c>
      <c r="D34">
        <v>8.0500000000000007</v>
      </c>
      <c r="E34" s="1">
        <v>48340782.560000002</v>
      </c>
      <c r="F34">
        <v>9.11</v>
      </c>
      <c r="H34" s="1">
        <f>+H19-H32</f>
        <v>1192012.4499999993</v>
      </c>
      <c r="J34" s="1">
        <f>+J19-J32</f>
        <v>3066904.8000000007</v>
      </c>
      <c r="K34" s="1">
        <f>+K19-K32</f>
        <v>4258917.25</v>
      </c>
      <c r="M34" t="s">
        <v>13</v>
      </c>
      <c r="N34" s="1">
        <v>3085748.96</v>
      </c>
      <c r="P34" s="1"/>
    </row>
    <row r="35" spans="1:16">
      <c r="P35" s="1"/>
    </row>
    <row r="36" spans="1:16">
      <c r="A36" t="s">
        <v>49</v>
      </c>
      <c r="B36" t="s">
        <v>50</v>
      </c>
      <c r="M36" t="s">
        <v>50</v>
      </c>
      <c r="P36" s="1"/>
    </row>
    <row r="37" spans="1:16">
      <c r="A37" t="s">
        <v>29</v>
      </c>
      <c r="B37" t="s">
        <v>51</v>
      </c>
      <c r="C37" s="1">
        <v>1373746.53</v>
      </c>
      <c r="D37">
        <v>2.6</v>
      </c>
      <c r="E37" s="1">
        <v>13932563.289999999</v>
      </c>
      <c r="F37">
        <v>2.63</v>
      </c>
      <c r="H37" s="1"/>
      <c r="J37" s="1">
        <v>1373746.53</v>
      </c>
      <c r="M37" t="s">
        <v>51</v>
      </c>
      <c r="N37" s="1">
        <v>1373746.53</v>
      </c>
      <c r="P37" s="1"/>
    </row>
    <row r="38" spans="1:16">
      <c r="A38" t="s">
        <v>29</v>
      </c>
      <c r="B38" t="s">
        <v>52</v>
      </c>
      <c r="C38" s="1">
        <v>139459.66</v>
      </c>
      <c r="D38">
        <v>0.26</v>
      </c>
      <c r="E38" s="1">
        <v>1754502</v>
      </c>
      <c r="F38">
        <v>0.33</v>
      </c>
      <c r="H38" s="1"/>
      <c r="J38" s="1">
        <v>139459.66</v>
      </c>
      <c r="M38" t="s">
        <v>52</v>
      </c>
      <c r="N38" s="1">
        <v>139459.66</v>
      </c>
    </row>
    <row r="39" spans="1:16">
      <c r="A39" t="s">
        <v>29</v>
      </c>
      <c r="B39" t="s">
        <v>53</v>
      </c>
      <c r="C39">
        <v>0</v>
      </c>
      <c r="D39">
        <v>0</v>
      </c>
      <c r="E39">
        <v>0</v>
      </c>
      <c r="F39">
        <v>0</v>
      </c>
      <c r="J39">
        <v>0</v>
      </c>
      <c r="M39" t="s">
        <v>53</v>
      </c>
      <c r="N39">
        <v>0</v>
      </c>
      <c r="P39" s="1"/>
    </row>
    <row r="40" spans="1:16">
      <c r="A40" t="s">
        <v>29</v>
      </c>
      <c r="B40" t="s">
        <v>54</v>
      </c>
      <c r="C40" s="1">
        <v>561372.59</v>
      </c>
      <c r="D40">
        <v>1.06</v>
      </c>
      <c r="E40" s="1">
        <v>5750625.8200000003</v>
      </c>
      <c r="F40">
        <v>1.08</v>
      </c>
      <c r="H40" s="1"/>
      <c r="J40" s="1">
        <v>561372.59</v>
      </c>
      <c r="M40" t="s">
        <v>54</v>
      </c>
      <c r="N40" s="1">
        <v>561372.59</v>
      </c>
    </row>
    <row r="41" spans="1:16">
      <c r="A41" t="s">
        <v>29</v>
      </c>
      <c r="B41" t="s">
        <v>55</v>
      </c>
      <c r="C41" s="1">
        <v>120586.63</v>
      </c>
      <c r="D41">
        <v>0.23</v>
      </c>
      <c r="E41" s="1">
        <v>1361624.06</v>
      </c>
      <c r="F41">
        <v>0.26</v>
      </c>
      <c r="H41" s="1"/>
      <c r="J41" s="1">
        <v>120586.63</v>
      </c>
      <c r="M41" t="s">
        <v>55</v>
      </c>
      <c r="N41" s="1">
        <v>120586.63</v>
      </c>
    </row>
    <row r="42" spans="1:16">
      <c r="A42" t="s">
        <v>29</v>
      </c>
      <c r="B42" t="s">
        <v>56</v>
      </c>
      <c r="C42" s="1">
        <v>687850.23</v>
      </c>
      <c r="D42">
        <v>1.3</v>
      </c>
      <c r="E42" s="1">
        <v>8613326.9299999997</v>
      </c>
      <c r="F42">
        <v>1.62</v>
      </c>
      <c r="H42" s="1"/>
      <c r="J42" s="1">
        <v>687850.23</v>
      </c>
      <c r="M42" t="s">
        <v>56</v>
      </c>
      <c r="N42" s="1">
        <v>687850.23</v>
      </c>
    </row>
    <row r="43" spans="1:16">
      <c r="A43" t="s">
        <v>29</v>
      </c>
      <c r="B43" t="s">
        <v>14</v>
      </c>
      <c r="C43" s="1">
        <v>477950.76</v>
      </c>
      <c r="D43">
        <v>0.9</v>
      </c>
      <c r="E43" s="1">
        <v>4978489.83</v>
      </c>
      <c r="F43">
        <v>0.94</v>
      </c>
      <c r="H43" s="1"/>
      <c r="J43" s="1">
        <v>477950.76</v>
      </c>
      <c r="N43" s="1"/>
      <c r="P43" s="1"/>
    </row>
    <row r="44" spans="1:16">
      <c r="A44" t="s">
        <v>29</v>
      </c>
      <c r="B44" t="s">
        <v>57</v>
      </c>
      <c r="C44" s="1">
        <f>SUM(C37:C43)</f>
        <v>3360966.3999999994</v>
      </c>
      <c r="D44">
        <v>6.35</v>
      </c>
      <c r="E44" s="1">
        <v>36391131.93</v>
      </c>
      <c r="F44">
        <v>6.86</v>
      </c>
      <c r="H44" s="1"/>
      <c r="J44" s="1">
        <v>3360966.4</v>
      </c>
      <c r="K44" s="1">
        <f>+H44+J44</f>
        <v>3360966.4</v>
      </c>
      <c r="M44" t="s">
        <v>57</v>
      </c>
      <c r="N44" s="1">
        <v>2883015.64</v>
      </c>
      <c r="P44" s="1"/>
    </row>
    <row r="46" spans="1:16">
      <c r="A46" t="s">
        <v>29</v>
      </c>
      <c r="B46" t="s">
        <v>58</v>
      </c>
      <c r="C46" s="1">
        <f>+C34-C44</f>
        <v>897950.85000000056</v>
      </c>
      <c r="D46">
        <v>1.7</v>
      </c>
      <c r="E46" s="1">
        <v>11949650.630000001</v>
      </c>
      <c r="F46">
        <v>2.25</v>
      </c>
      <c r="H46" s="1"/>
      <c r="J46" s="1">
        <v>897950.85</v>
      </c>
      <c r="K46" s="1">
        <f>+K34-K44</f>
        <v>897950.85000000009</v>
      </c>
      <c r="M46" t="s">
        <v>58</v>
      </c>
      <c r="N46" s="1">
        <f>+N34-N44</f>
        <v>202733.31999999983</v>
      </c>
    </row>
    <row r="47" spans="1:16">
      <c r="P47" s="1"/>
    </row>
    <row r="49" spans="1:16">
      <c r="A49" t="s">
        <v>29</v>
      </c>
      <c r="B49" t="s">
        <v>59</v>
      </c>
      <c r="C49">
        <v>0</v>
      </c>
      <c r="D49">
        <v>0</v>
      </c>
      <c r="E49">
        <v>0</v>
      </c>
      <c r="F49">
        <v>0</v>
      </c>
      <c r="H49">
        <v>0</v>
      </c>
      <c r="J49">
        <v>0</v>
      </c>
      <c r="M49" t="s">
        <v>59</v>
      </c>
      <c r="N49">
        <v>0</v>
      </c>
      <c r="P49" s="1"/>
    </row>
    <row r="50" spans="1:16">
      <c r="A50" t="s">
        <v>29</v>
      </c>
      <c r="B50" t="s">
        <v>60</v>
      </c>
      <c r="C50" s="1">
        <v>-270548.62</v>
      </c>
      <c r="D50">
        <v>-0.51</v>
      </c>
      <c r="E50" s="1">
        <v>-2610440.7799999998</v>
      </c>
      <c r="F50">
        <v>-0.49</v>
      </c>
      <c r="H50" s="1"/>
      <c r="J50" s="1">
        <v>-270548.62</v>
      </c>
      <c r="M50" t="s">
        <v>60</v>
      </c>
      <c r="N50" s="11">
        <v>-270548.62</v>
      </c>
    </row>
    <row r="51" spans="1:16">
      <c r="A51" t="s">
        <v>29</v>
      </c>
      <c r="B51" t="s">
        <v>16</v>
      </c>
      <c r="C51" s="1">
        <v>-287668.62</v>
      </c>
      <c r="D51">
        <v>-0.54</v>
      </c>
      <c r="E51" s="1">
        <v>-2308186.33</v>
      </c>
      <c r="F51">
        <v>-0.43</v>
      </c>
      <c r="H51" s="1">
        <v>-287668.62</v>
      </c>
      <c r="J51" s="1"/>
      <c r="N51" s="1"/>
    </row>
    <row r="52" spans="1:16">
      <c r="A52" t="s">
        <v>29</v>
      </c>
      <c r="B52" t="s">
        <v>61</v>
      </c>
      <c r="C52" s="1">
        <v>-247127.46</v>
      </c>
      <c r="D52">
        <v>-0.47</v>
      </c>
      <c r="E52" s="1">
        <v>-1728869.82</v>
      </c>
      <c r="F52">
        <v>-0.33</v>
      </c>
      <c r="H52" s="1"/>
      <c r="J52" s="1">
        <v>-247127.46</v>
      </c>
      <c r="M52" t="s">
        <v>61</v>
      </c>
      <c r="N52" s="11">
        <v>-247127.46</v>
      </c>
      <c r="P52" s="1"/>
    </row>
    <row r="53" spans="1:16">
      <c r="A53" t="s">
        <v>29</v>
      </c>
      <c r="B53" t="s">
        <v>17</v>
      </c>
      <c r="C53" s="1">
        <v>-210188.99</v>
      </c>
      <c r="D53">
        <v>-0.4</v>
      </c>
      <c r="E53" s="1">
        <v>-2369818.63</v>
      </c>
      <c r="F53">
        <v>-0.45</v>
      </c>
      <c r="H53" s="1"/>
      <c r="J53" s="1">
        <v>-210188.99</v>
      </c>
      <c r="N53" s="1"/>
      <c r="P53" s="1"/>
    </row>
    <row r="54" spans="1:16">
      <c r="A54" t="s">
        <v>29</v>
      </c>
      <c r="B54" t="s">
        <v>62</v>
      </c>
      <c r="C54">
        <v>0</v>
      </c>
      <c r="D54">
        <v>0</v>
      </c>
      <c r="E54">
        <v>0</v>
      </c>
      <c r="F54">
        <v>0</v>
      </c>
      <c r="H54">
        <v>0</v>
      </c>
      <c r="J54">
        <v>0</v>
      </c>
      <c r="M54" t="s">
        <v>62</v>
      </c>
      <c r="N54">
        <v>0</v>
      </c>
      <c r="P54" s="1"/>
    </row>
    <row r="55" spans="1:16">
      <c r="A55" t="s">
        <v>29</v>
      </c>
      <c r="B55" t="s">
        <v>63</v>
      </c>
      <c r="C55">
        <v>0</v>
      </c>
      <c r="D55">
        <v>0</v>
      </c>
      <c r="E55">
        <v>0</v>
      </c>
      <c r="F55">
        <v>0</v>
      </c>
      <c r="H55">
        <v>0</v>
      </c>
      <c r="J55">
        <v>0</v>
      </c>
      <c r="M55" t="s">
        <v>63</v>
      </c>
      <c r="N55">
        <v>0</v>
      </c>
    </row>
    <row r="56" spans="1:16">
      <c r="A56" t="s">
        <v>29</v>
      </c>
      <c r="B56" t="s">
        <v>64</v>
      </c>
      <c r="C56" s="1">
        <v>-397249.36</v>
      </c>
      <c r="D56">
        <v>-0.75</v>
      </c>
      <c r="E56" s="1">
        <v>-4837068.78</v>
      </c>
      <c r="F56">
        <v>-0.91</v>
      </c>
      <c r="H56" s="1"/>
      <c r="J56" s="1">
        <v>-397249.36</v>
      </c>
      <c r="M56" t="s">
        <v>64</v>
      </c>
      <c r="N56" s="11">
        <v>-397249.36</v>
      </c>
    </row>
    <row r="57" spans="1:16">
      <c r="A57" t="s">
        <v>29</v>
      </c>
      <c r="B57" t="s">
        <v>18</v>
      </c>
      <c r="C57" s="1">
        <v>-504165.45</v>
      </c>
      <c r="D57">
        <v>-0.95</v>
      </c>
      <c r="E57" s="1">
        <v>-5376536.7800000003</v>
      </c>
      <c r="F57">
        <v>-1.01</v>
      </c>
      <c r="H57" s="1">
        <v>-504165.45</v>
      </c>
      <c r="J57" s="1"/>
      <c r="M57" t="s">
        <v>65</v>
      </c>
      <c r="N57">
        <v>0</v>
      </c>
    </row>
    <row r="58" spans="1:16" s="4" customFormat="1">
      <c r="C58" s="5">
        <f>SUM(C49:C57)</f>
        <v>-1916948.4999999998</v>
      </c>
      <c r="E58" s="5">
        <f>SUM(E49:E57)</f>
        <v>-19230921.120000001</v>
      </c>
      <c r="G58" s="7"/>
      <c r="H58" s="5">
        <f>-H51-H57</f>
        <v>791834.07000000007</v>
      </c>
      <c r="I58" s="7"/>
      <c r="J58" s="5">
        <f>-J50-J52-J53-J56</f>
        <v>1125114.43</v>
      </c>
      <c r="K58" s="5">
        <f>SUM(H58:J58)</f>
        <v>1916948.5</v>
      </c>
      <c r="L58" s="7"/>
      <c r="M58"/>
      <c r="N58" s="1">
        <f>SUM(N50:N57)</f>
        <v>-914925.44</v>
      </c>
    </row>
    <row r="59" spans="1:16">
      <c r="A59" t="s">
        <v>29</v>
      </c>
      <c r="B59" t="s">
        <v>19</v>
      </c>
      <c r="C59" s="1">
        <v>2346416.02</v>
      </c>
      <c r="D59">
        <v>4.4400000000000004</v>
      </c>
      <c r="E59" s="1">
        <v>23762619.18</v>
      </c>
      <c r="F59">
        <v>4.4800000000000004</v>
      </c>
      <c r="H59" s="1">
        <v>2346416.02</v>
      </c>
      <c r="J59" s="1"/>
    </row>
    <row r="60" spans="1:16">
      <c r="A60" t="s">
        <v>29</v>
      </c>
      <c r="B60" t="s">
        <v>65</v>
      </c>
      <c r="C60">
        <v>0</v>
      </c>
      <c r="D60">
        <v>0</v>
      </c>
      <c r="E60">
        <v>0</v>
      </c>
      <c r="F60">
        <v>0</v>
      </c>
      <c r="H60">
        <v>0</v>
      </c>
      <c r="J60">
        <v>0</v>
      </c>
    </row>
    <row r="61" spans="1:16">
      <c r="A61" t="s">
        <v>29</v>
      </c>
      <c r="B61" t="s">
        <v>66</v>
      </c>
      <c r="C61" s="1">
        <v>61763.65</v>
      </c>
      <c r="D61">
        <v>0.12</v>
      </c>
      <c r="E61" s="1">
        <v>468827.4</v>
      </c>
      <c r="F61">
        <v>0.09</v>
      </c>
      <c r="H61" s="1"/>
      <c r="J61" s="1">
        <v>61763.65</v>
      </c>
      <c r="M61" t="s">
        <v>66</v>
      </c>
      <c r="N61" s="12">
        <v>61763.65</v>
      </c>
    </row>
    <row r="62" spans="1:16">
      <c r="A62" t="s">
        <v>29</v>
      </c>
      <c r="B62" t="s">
        <v>67</v>
      </c>
      <c r="C62">
        <v>0</v>
      </c>
      <c r="D62">
        <v>0</v>
      </c>
      <c r="E62">
        <v>0</v>
      </c>
      <c r="F62">
        <v>0</v>
      </c>
      <c r="H62">
        <v>0</v>
      </c>
      <c r="J62">
        <v>0</v>
      </c>
      <c r="M62" t="s">
        <v>67</v>
      </c>
      <c r="N62">
        <v>0</v>
      </c>
    </row>
    <row r="63" spans="1:16">
      <c r="A63" t="s">
        <v>29</v>
      </c>
      <c r="B63" t="s">
        <v>68</v>
      </c>
      <c r="C63">
        <v>0</v>
      </c>
      <c r="D63">
        <v>0</v>
      </c>
      <c r="E63">
        <v>0</v>
      </c>
      <c r="F63">
        <v>0</v>
      </c>
      <c r="H63">
        <v>0</v>
      </c>
      <c r="J63">
        <v>0</v>
      </c>
      <c r="M63" t="s">
        <v>68</v>
      </c>
      <c r="N63">
        <v>0</v>
      </c>
    </row>
    <row r="64" spans="1:16">
      <c r="A64" t="s">
        <v>29</v>
      </c>
      <c r="B64" t="s">
        <v>69</v>
      </c>
      <c r="C64" s="1">
        <v>102429.87</v>
      </c>
      <c r="D64">
        <v>0.19</v>
      </c>
      <c r="E64" s="1">
        <v>1208592.4099999999</v>
      </c>
      <c r="F64">
        <v>0.23</v>
      </c>
      <c r="H64" s="1"/>
      <c r="J64" s="1">
        <v>102429.87</v>
      </c>
      <c r="M64" t="s">
        <v>69</v>
      </c>
      <c r="N64" s="12">
        <v>102429.87</v>
      </c>
    </row>
    <row r="65" spans="1:16">
      <c r="A65" t="s">
        <v>29</v>
      </c>
      <c r="B65" t="s">
        <v>20</v>
      </c>
      <c r="C65" s="1">
        <v>102429.86</v>
      </c>
      <c r="D65">
        <v>0.19</v>
      </c>
      <c r="E65" s="1">
        <v>1122782.23</v>
      </c>
      <c r="F65">
        <v>0.21</v>
      </c>
      <c r="H65" s="1">
        <v>102429.86</v>
      </c>
      <c r="J65" s="1"/>
      <c r="N65" s="1"/>
    </row>
    <row r="66" spans="1:16">
      <c r="A66" t="s">
        <v>29</v>
      </c>
      <c r="B66" t="s">
        <v>70</v>
      </c>
      <c r="C66" s="1">
        <v>159384.46</v>
      </c>
      <c r="D66">
        <v>0.3</v>
      </c>
      <c r="E66" s="1">
        <v>623507.9</v>
      </c>
      <c r="F66">
        <v>0.12</v>
      </c>
      <c r="H66" s="1"/>
      <c r="J66" s="1">
        <v>159384.46</v>
      </c>
      <c r="M66" t="s">
        <v>70</v>
      </c>
      <c r="N66" s="12">
        <v>159384.46</v>
      </c>
    </row>
    <row r="67" spans="1:16">
      <c r="A67" t="s">
        <v>29</v>
      </c>
      <c r="B67" t="s">
        <v>21</v>
      </c>
      <c r="C67" s="1">
        <v>11292.93</v>
      </c>
      <c r="D67">
        <v>0.02</v>
      </c>
      <c r="E67" s="1">
        <v>101335.09</v>
      </c>
      <c r="F67">
        <v>0.02</v>
      </c>
      <c r="H67" s="1">
        <v>11292.93</v>
      </c>
      <c r="J67" s="1"/>
      <c r="N67" s="1"/>
    </row>
    <row r="68" spans="1:16">
      <c r="A68" t="s">
        <v>29</v>
      </c>
      <c r="B68" t="s">
        <v>71</v>
      </c>
      <c r="C68" s="1">
        <v>1178.03</v>
      </c>
      <c r="D68">
        <v>0</v>
      </c>
      <c r="E68" s="1">
        <v>293231.43</v>
      </c>
      <c r="F68">
        <v>0.06</v>
      </c>
      <c r="H68" s="1"/>
      <c r="J68" s="1">
        <v>1178.03</v>
      </c>
      <c r="M68" t="s">
        <v>71</v>
      </c>
      <c r="N68" s="12">
        <v>1178.03</v>
      </c>
    </row>
    <row r="69" spans="1:16">
      <c r="A69" t="s">
        <v>29</v>
      </c>
      <c r="B69" t="s">
        <v>22</v>
      </c>
      <c r="C69" s="1">
        <v>21287.43</v>
      </c>
      <c r="D69">
        <v>0.04</v>
      </c>
      <c r="E69" s="1">
        <v>371443.9</v>
      </c>
      <c r="F69">
        <v>7.0000000000000007E-2</v>
      </c>
      <c r="H69" s="1">
        <v>21287.43</v>
      </c>
      <c r="J69" s="1"/>
      <c r="P69" s="1"/>
    </row>
    <row r="70" spans="1:16" s="4" customFormat="1">
      <c r="C70" s="5">
        <f>SUM(C59:C69)</f>
        <v>2806182.25</v>
      </c>
      <c r="E70" s="5">
        <f>SUM(E59:E69)</f>
        <v>27952339.539999995</v>
      </c>
      <c r="G70" s="7"/>
      <c r="H70" s="5">
        <f>SUM(H59:H69)</f>
        <v>2481426.2400000002</v>
      </c>
      <c r="I70" s="7"/>
      <c r="J70" s="5">
        <f>SUM(J59:J69)</f>
        <v>324756.01</v>
      </c>
      <c r="K70" s="5">
        <f>SUM(H70:J70)</f>
        <v>2806182.25</v>
      </c>
      <c r="L70" s="7"/>
      <c r="N70" s="5">
        <f>SUM(N61:N68)</f>
        <v>324756.01</v>
      </c>
    </row>
    <row r="71" spans="1:16" s="4" customFormat="1">
      <c r="C71" s="5">
        <f>+C70+C58</f>
        <v>889233.75000000023</v>
      </c>
      <c r="E71" s="5">
        <f>+E70+E58</f>
        <v>8721418.4199999943</v>
      </c>
      <c r="G71" s="7"/>
      <c r="H71" s="5">
        <f>+H70-H58</f>
        <v>1689592.1700000002</v>
      </c>
      <c r="I71" s="7"/>
      <c r="J71" s="5">
        <f>+J70-J58</f>
        <v>-800358.41999999993</v>
      </c>
      <c r="K71" s="5">
        <f>SUM(H71:J71)</f>
        <v>889233.75000000023</v>
      </c>
      <c r="L71" s="7"/>
    </row>
    <row r="72" spans="1:16">
      <c r="A72" t="s">
        <v>29</v>
      </c>
      <c r="B72" t="s">
        <v>23</v>
      </c>
      <c r="C72" s="1">
        <f>+C46-C71</f>
        <v>8717.100000000326</v>
      </c>
      <c r="D72">
        <v>0.02</v>
      </c>
      <c r="E72" s="1">
        <f>+E46-E71</f>
        <v>3228232.2100000065</v>
      </c>
      <c r="F72">
        <v>0.61</v>
      </c>
      <c r="H72" s="1"/>
      <c r="J72" s="1"/>
      <c r="K72" s="1">
        <f>+K46-K71</f>
        <v>8717.0999999998603</v>
      </c>
      <c r="M72" t="s">
        <v>23</v>
      </c>
      <c r="N72" s="1">
        <v>792902.75</v>
      </c>
      <c r="P72" s="1"/>
    </row>
    <row r="73" spans="1:16">
      <c r="C73" s="1"/>
      <c r="E73" s="1"/>
      <c r="M73" s="4"/>
      <c r="N73" s="4"/>
    </row>
    <row r="74" spans="1:16">
      <c r="C74" s="1"/>
      <c r="M74" s="4"/>
      <c r="N74" s="4"/>
      <c r="P74" s="1"/>
    </row>
    <row r="75" spans="1:16">
      <c r="E75" s="1"/>
      <c r="M75" t="s">
        <v>72</v>
      </c>
      <c r="N75">
        <v>0</v>
      </c>
    </row>
    <row r="77" spans="1:16">
      <c r="C77" s="1"/>
      <c r="E77" s="1"/>
      <c r="H77" s="1"/>
      <c r="J77" s="1"/>
      <c r="M77" t="s">
        <v>24</v>
      </c>
      <c r="N77" s="1">
        <v>792902.75</v>
      </c>
    </row>
  </sheetData>
  <mergeCells count="2">
    <mergeCell ref="M3:N3"/>
    <mergeCell ref="A3:F3"/>
  </mergeCells>
  <pageMargins left="0.70866141732283472" right="0.70866141732283472" top="0.74803149606299213" bottom="0.74803149606299213" header="0.31496062992125984" footer="0.31496062992125984"/>
  <pageSetup scale="4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2"/>
  <sheetViews>
    <sheetView topLeftCell="A127" workbookViewId="0">
      <selection activeCell="G146" sqref="G146"/>
    </sheetView>
  </sheetViews>
  <sheetFormatPr baseColWidth="10" defaultRowHeight="15"/>
  <cols>
    <col min="4" max="4" width="4.5703125" customWidth="1"/>
    <col min="8" max="8" width="41" bestFit="1" customWidth="1"/>
    <col min="11" max="11" width="15" bestFit="1" customWidth="1"/>
  </cols>
  <sheetData>
    <row r="1" spans="1:11">
      <c r="A1" t="s">
        <v>76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76</v>
      </c>
      <c r="H1" t="s">
        <v>82</v>
      </c>
      <c r="I1" t="s">
        <v>83</v>
      </c>
      <c r="J1" t="s">
        <v>84</v>
      </c>
      <c r="K1" t="s">
        <v>84</v>
      </c>
    </row>
    <row r="2" spans="1:11">
      <c r="A2" t="s">
        <v>85</v>
      </c>
      <c r="B2" t="s">
        <v>86</v>
      </c>
      <c r="C2" t="s">
        <v>87</v>
      </c>
      <c r="J2" t="s">
        <v>88</v>
      </c>
      <c r="K2" t="s">
        <v>89</v>
      </c>
    </row>
    <row r="3" spans="1:11">
      <c r="J3" s="8">
        <v>0.44444444444444442</v>
      </c>
    </row>
    <row r="4" spans="1:11">
      <c r="A4" t="s">
        <v>90</v>
      </c>
      <c r="B4" t="s">
        <v>91</v>
      </c>
      <c r="C4" t="s">
        <v>92</v>
      </c>
      <c r="D4" s="9">
        <v>41650</v>
      </c>
      <c r="E4">
        <v>4</v>
      </c>
    </row>
    <row r="6" spans="1:11">
      <c r="A6" t="s">
        <v>93</v>
      </c>
      <c r="B6" t="s">
        <v>94</v>
      </c>
      <c r="D6" t="s">
        <v>75</v>
      </c>
      <c r="E6" t="s">
        <v>95</v>
      </c>
      <c r="G6" t="s">
        <v>96</v>
      </c>
      <c r="H6" t="s">
        <v>97</v>
      </c>
      <c r="I6" t="s">
        <v>98</v>
      </c>
      <c r="J6" t="s">
        <v>99</v>
      </c>
      <c r="K6" t="s">
        <v>100</v>
      </c>
    </row>
    <row r="7" spans="1:11">
      <c r="A7" t="s">
        <v>76</v>
      </c>
      <c r="B7" t="s">
        <v>77</v>
      </c>
      <c r="C7" t="s">
        <v>78</v>
      </c>
      <c r="D7" t="s">
        <v>79</v>
      </c>
      <c r="E7" t="s">
        <v>80</v>
      </c>
      <c r="F7" t="s">
        <v>81</v>
      </c>
      <c r="G7" t="s">
        <v>76</v>
      </c>
      <c r="H7" t="s">
        <v>82</v>
      </c>
      <c r="I7" t="s">
        <v>83</v>
      </c>
      <c r="J7" t="s">
        <v>84</v>
      </c>
      <c r="K7" t="s">
        <v>84</v>
      </c>
    </row>
    <row r="9" spans="1:11">
      <c r="A9" t="s">
        <v>101</v>
      </c>
      <c r="B9" t="s">
        <v>102</v>
      </c>
      <c r="D9" t="s">
        <v>103</v>
      </c>
      <c r="E9" t="s">
        <v>104</v>
      </c>
    </row>
    <row r="10" spans="1:11">
      <c r="A10" t="s">
        <v>105</v>
      </c>
      <c r="B10" t="s">
        <v>106</v>
      </c>
      <c r="C10" t="s">
        <v>107</v>
      </c>
      <c r="D10" t="s">
        <v>108</v>
      </c>
      <c r="E10" t="s">
        <v>109</v>
      </c>
      <c r="F10" t="s">
        <v>110</v>
      </c>
      <c r="G10" t="s">
        <v>105</v>
      </c>
      <c r="H10" t="s">
        <v>111</v>
      </c>
      <c r="I10" t="s">
        <v>112</v>
      </c>
      <c r="J10" t="s">
        <v>113</v>
      </c>
      <c r="K10" t="s">
        <v>113</v>
      </c>
    </row>
    <row r="11" spans="1:11">
      <c r="H11" t="s">
        <v>114</v>
      </c>
      <c r="K11" s="1">
        <v>-2339892.16</v>
      </c>
    </row>
    <row r="12" spans="1:11">
      <c r="A12" t="s">
        <v>115</v>
      </c>
      <c r="B12" s="10">
        <v>41953</v>
      </c>
      <c r="C12" t="s">
        <v>116</v>
      </c>
      <c r="D12">
        <v>1</v>
      </c>
      <c r="E12" t="s">
        <v>117</v>
      </c>
      <c r="F12" t="s">
        <v>118</v>
      </c>
      <c r="G12" t="s">
        <v>119</v>
      </c>
      <c r="H12" t="s">
        <v>120</v>
      </c>
      <c r="J12" s="1">
        <v>19260</v>
      </c>
      <c r="K12" s="1">
        <v>-2359152.16</v>
      </c>
    </row>
    <row r="13" spans="1:11">
      <c r="A13" t="s">
        <v>121</v>
      </c>
      <c r="B13" s="10">
        <v>41961</v>
      </c>
      <c r="C13" t="s">
        <v>122</v>
      </c>
      <c r="D13">
        <v>1</v>
      </c>
      <c r="E13" t="s">
        <v>123</v>
      </c>
      <c r="F13" t="s">
        <v>118</v>
      </c>
      <c r="G13" t="s">
        <v>119</v>
      </c>
      <c r="H13" t="s">
        <v>124</v>
      </c>
      <c r="J13" s="1">
        <v>14980</v>
      </c>
      <c r="K13" s="1">
        <v>-2374132.16</v>
      </c>
    </row>
    <row r="14" spans="1:11">
      <c r="A14" t="s">
        <v>125</v>
      </c>
      <c r="B14" s="10">
        <v>41967</v>
      </c>
      <c r="C14" t="s">
        <v>126</v>
      </c>
      <c r="D14">
        <v>1</v>
      </c>
      <c r="E14" t="s">
        <v>127</v>
      </c>
      <c r="F14" t="s">
        <v>118</v>
      </c>
      <c r="G14" t="s">
        <v>119</v>
      </c>
      <c r="H14" t="s">
        <v>128</v>
      </c>
      <c r="J14" s="1">
        <v>16050</v>
      </c>
      <c r="K14" s="1">
        <v>-2390182.16</v>
      </c>
    </row>
    <row r="15" spans="1:11">
      <c r="A15" t="s">
        <v>129</v>
      </c>
      <c r="B15" s="10">
        <v>41973</v>
      </c>
      <c r="C15" t="s">
        <v>130</v>
      </c>
      <c r="D15">
        <v>1</v>
      </c>
      <c r="E15" t="s">
        <v>131</v>
      </c>
      <c r="F15" t="s">
        <v>118</v>
      </c>
      <c r="G15" t="s">
        <v>132</v>
      </c>
      <c r="H15" t="s">
        <v>133</v>
      </c>
      <c r="J15">
        <v>0</v>
      </c>
      <c r="K15" s="1">
        <v>-2390182.16</v>
      </c>
    </row>
    <row r="16" spans="1:11">
      <c r="A16" t="s">
        <v>134</v>
      </c>
      <c r="B16" s="10">
        <v>41973</v>
      </c>
      <c r="C16" t="s">
        <v>130</v>
      </c>
      <c r="D16">
        <v>1</v>
      </c>
      <c r="E16" t="s">
        <v>135</v>
      </c>
      <c r="F16" t="s">
        <v>118</v>
      </c>
      <c r="G16" t="s">
        <v>136</v>
      </c>
      <c r="H16" t="s">
        <v>137</v>
      </c>
      <c r="J16" s="1">
        <v>220258.62</v>
      </c>
      <c r="K16" s="1">
        <v>-2610440.7799999998</v>
      </c>
    </row>
    <row r="17" spans="1:11">
      <c r="H17" t="s">
        <v>138</v>
      </c>
      <c r="I17">
        <v>0</v>
      </c>
      <c r="J17" s="11">
        <v>270548.62</v>
      </c>
    </row>
    <row r="18" spans="1:11">
      <c r="H18" t="s">
        <v>139</v>
      </c>
      <c r="K18" s="1">
        <v>-2610440.7799999998</v>
      </c>
    </row>
    <row r="19" spans="1:11">
      <c r="A19" t="s">
        <v>105</v>
      </c>
      <c r="B19" t="s">
        <v>106</v>
      </c>
      <c r="C19" t="s">
        <v>107</v>
      </c>
      <c r="D19" t="s">
        <v>108</v>
      </c>
      <c r="E19" t="s">
        <v>109</v>
      </c>
      <c r="F19" t="s">
        <v>110</v>
      </c>
      <c r="G19" t="s">
        <v>105</v>
      </c>
      <c r="H19" t="s">
        <v>111</v>
      </c>
      <c r="I19" t="s">
        <v>112</v>
      </c>
      <c r="J19" t="s">
        <v>113</v>
      </c>
      <c r="K19" t="s">
        <v>113</v>
      </c>
    </row>
    <row r="21" spans="1:11">
      <c r="A21" t="s">
        <v>101</v>
      </c>
      <c r="B21" t="s">
        <v>140</v>
      </c>
      <c r="D21" t="s">
        <v>103</v>
      </c>
      <c r="E21" t="s">
        <v>141</v>
      </c>
    </row>
    <row r="22" spans="1:11">
      <c r="A22" t="s">
        <v>105</v>
      </c>
      <c r="B22" t="s">
        <v>106</v>
      </c>
      <c r="C22" t="s">
        <v>107</v>
      </c>
      <c r="D22" t="s">
        <v>108</v>
      </c>
      <c r="E22" t="s">
        <v>109</v>
      </c>
      <c r="F22" t="s">
        <v>110</v>
      </c>
      <c r="G22" t="s">
        <v>105</v>
      </c>
      <c r="H22" t="s">
        <v>111</v>
      </c>
      <c r="I22" t="s">
        <v>112</v>
      </c>
      <c r="J22" t="s">
        <v>113</v>
      </c>
      <c r="K22" t="s">
        <v>113</v>
      </c>
    </row>
    <row r="23" spans="1:11">
      <c r="H23" t="s">
        <v>114</v>
      </c>
      <c r="K23" s="1">
        <v>-2020517.71</v>
      </c>
    </row>
    <row r="24" spans="1:11">
      <c r="A24" t="s">
        <v>142</v>
      </c>
      <c r="B24" s="10">
        <v>41953</v>
      </c>
      <c r="C24" t="s">
        <v>143</v>
      </c>
      <c r="D24">
        <v>3</v>
      </c>
      <c r="E24" t="s">
        <v>144</v>
      </c>
      <c r="F24" t="s">
        <v>118</v>
      </c>
      <c r="G24" t="s">
        <v>119</v>
      </c>
      <c r="H24" t="s">
        <v>145</v>
      </c>
      <c r="J24" s="1">
        <v>35310</v>
      </c>
      <c r="K24" s="1">
        <v>-2055827.71</v>
      </c>
    </row>
    <row r="25" spans="1:11">
      <c r="A25" t="s">
        <v>146</v>
      </c>
      <c r="B25" s="10">
        <v>41961</v>
      </c>
      <c r="C25" t="s">
        <v>122</v>
      </c>
      <c r="D25">
        <v>3</v>
      </c>
      <c r="E25" t="s">
        <v>147</v>
      </c>
      <c r="F25" t="s">
        <v>118</v>
      </c>
      <c r="G25" t="s">
        <v>119</v>
      </c>
      <c r="H25" t="s">
        <v>148</v>
      </c>
      <c r="J25" s="1">
        <v>20330</v>
      </c>
      <c r="K25" s="1">
        <v>-2076157.71</v>
      </c>
    </row>
    <row r="26" spans="1:11">
      <c r="A26" t="s">
        <v>149</v>
      </c>
      <c r="B26" s="10">
        <v>41967</v>
      </c>
      <c r="C26" t="s">
        <v>126</v>
      </c>
      <c r="D26">
        <v>3</v>
      </c>
      <c r="E26" t="s">
        <v>150</v>
      </c>
      <c r="F26" t="s">
        <v>118</v>
      </c>
      <c r="G26" t="s">
        <v>119</v>
      </c>
      <c r="H26" t="s">
        <v>151</v>
      </c>
      <c r="J26" s="1">
        <v>11770</v>
      </c>
      <c r="K26" s="1">
        <v>-2087927.71</v>
      </c>
    </row>
    <row r="27" spans="1:11">
      <c r="A27" t="s">
        <v>129</v>
      </c>
      <c r="B27" s="10">
        <v>41973</v>
      </c>
      <c r="C27" t="s">
        <v>130</v>
      </c>
      <c r="D27">
        <v>1</v>
      </c>
      <c r="E27" t="s">
        <v>131</v>
      </c>
      <c r="F27" t="s">
        <v>118</v>
      </c>
      <c r="G27" t="s">
        <v>132</v>
      </c>
      <c r="H27" t="s">
        <v>152</v>
      </c>
      <c r="J27">
        <v>0</v>
      </c>
      <c r="K27" s="1">
        <v>-2087927.71</v>
      </c>
    </row>
    <row r="28" spans="1:11">
      <c r="A28" t="s">
        <v>134</v>
      </c>
      <c r="B28" s="10">
        <v>41973</v>
      </c>
      <c r="C28" t="s">
        <v>130</v>
      </c>
      <c r="D28">
        <v>1</v>
      </c>
      <c r="E28" t="s">
        <v>135</v>
      </c>
      <c r="F28" t="s">
        <v>118</v>
      </c>
      <c r="G28" t="s">
        <v>136</v>
      </c>
      <c r="H28" t="s">
        <v>137</v>
      </c>
      <c r="J28" s="1">
        <v>220258.62</v>
      </c>
      <c r="K28" s="1">
        <v>-2308186.33</v>
      </c>
    </row>
    <row r="29" spans="1:11">
      <c r="H29" t="s">
        <v>138</v>
      </c>
      <c r="I29">
        <v>0</v>
      </c>
      <c r="J29" s="1">
        <v>287668.62</v>
      </c>
    </row>
    <row r="30" spans="1:11">
      <c r="H30" t="s">
        <v>139</v>
      </c>
      <c r="K30" s="1">
        <v>-2308186.33</v>
      </c>
    </row>
    <row r="31" spans="1:11">
      <c r="A31" t="s">
        <v>105</v>
      </c>
      <c r="B31" t="s">
        <v>106</v>
      </c>
      <c r="C31" t="s">
        <v>107</v>
      </c>
      <c r="D31" t="s">
        <v>108</v>
      </c>
      <c r="E31" t="s">
        <v>109</v>
      </c>
      <c r="F31" t="s">
        <v>110</v>
      </c>
      <c r="G31" t="s">
        <v>105</v>
      </c>
      <c r="H31" t="s">
        <v>111</v>
      </c>
      <c r="I31" t="s">
        <v>112</v>
      </c>
      <c r="J31" t="s">
        <v>113</v>
      </c>
      <c r="K31" t="s">
        <v>113</v>
      </c>
    </row>
    <row r="33" spans="1:11">
      <c r="A33" t="s">
        <v>101</v>
      </c>
      <c r="B33" t="s">
        <v>153</v>
      </c>
      <c r="D33" t="s">
        <v>154</v>
      </c>
      <c r="E33" t="s">
        <v>155</v>
      </c>
      <c r="F33" t="s">
        <v>156</v>
      </c>
    </row>
    <row r="34" spans="1:11">
      <c r="A34" t="s">
        <v>105</v>
      </c>
      <c r="B34" t="s">
        <v>106</v>
      </c>
      <c r="C34" t="s">
        <v>107</v>
      </c>
      <c r="D34" t="s">
        <v>108</v>
      </c>
      <c r="E34" t="s">
        <v>109</v>
      </c>
      <c r="F34" t="s">
        <v>110</v>
      </c>
      <c r="G34" t="s">
        <v>105</v>
      </c>
      <c r="H34" t="s">
        <v>111</v>
      </c>
      <c r="I34" t="s">
        <v>112</v>
      </c>
      <c r="J34" t="s">
        <v>113</v>
      </c>
      <c r="K34" t="s">
        <v>113</v>
      </c>
    </row>
    <row r="35" spans="1:11">
      <c r="H35" t="s">
        <v>114</v>
      </c>
      <c r="K35" s="1">
        <v>-129327.28</v>
      </c>
    </row>
    <row r="36" spans="1:11">
      <c r="A36" t="s">
        <v>157</v>
      </c>
      <c r="B36" s="10">
        <v>41953</v>
      </c>
      <c r="C36" t="s">
        <v>158</v>
      </c>
      <c r="D36">
        <v>1</v>
      </c>
      <c r="E36" t="s">
        <v>159</v>
      </c>
      <c r="F36" t="s">
        <v>160</v>
      </c>
      <c r="G36" t="s">
        <v>161</v>
      </c>
      <c r="H36" t="s">
        <v>162</v>
      </c>
      <c r="J36" s="1">
        <v>8454.06</v>
      </c>
      <c r="K36" s="1">
        <v>-137781.34</v>
      </c>
    </row>
    <row r="37" spans="1:11">
      <c r="A37" t="s">
        <v>163</v>
      </c>
      <c r="B37" s="10">
        <v>41963</v>
      </c>
      <c r="D37">
        <v>1</v>
      </c>
      <c r="E37" t="s">
        <v>164</v>
      </c>
      <c r="F37" t="s">
        <v>160</v>
      </c>
      <c r="G37" t="s">
        <v>161</v>
      </c>
      <c r="H37" t="s">
        <v>165</v>
      </c>
      <c r="J37">
        <v>451.33</v>
      </c>
      <c r="K37" s="1">
        <v>-138232.67000000001</v>
      </c>
    </row>
    <row r="38" spans="1:11">
      <c r="A38" t="s">
        <v>166</v>
      </c>
      <c r="B38" s="10">
        <v>41964</v>
      </c>
      <c r="C38" t="s">
        <v>167</v>
      </c>
      <c r="D38">
        <v>1</v>
      </c>
      <c r="E38" t="s">
        <v>168</v>
      </c>
      <c r="F38" t="s">
        <v>160</v>
      </c>
      <c r="G38" t="s">
        <v>161</v>
      </c>
      <c r="H38" t="s">
        <v>169</v>
      </c>
      <c r="J38" s="1">
        <v>5418.84</v>
      </c>
      <c r="K38" s="1">
        <v>-143651.51</v>
      </c>
    </row>
    <row r="39" spans="1:11">
      <c r="H39" t="s">
        <v>138</v>
      </c>
      <c r="I39">
        <v>0</v>
      </c>
      <c r="J39" s="11">
        <v>14324.23</v>
      </c>
    </row>
    <row r="40" spans="1:11">
      <c r="H40" t="s">
        <v>139</v>
      </c>
      <c r="K40" s="1">
        <v>-143651.51</v>
      </c>
    </row>
    <row r="41" spans="1:11">
      <c r="A41" t="s">
        <v>105</v>
      </c>
      <c r="B41" t="s">
        <v>106</v>
      </c>
      <c r="C41" t="s">
        <v>107</v>
      </c>
      <c r="D41" t="s">
        <v>108</v>
      </c>
      <c r="E41" t="s">
        <v>109</v>
      </c>
      <c r="F41" t="s">
        <v>110</v>
      </c>
      <c r="G41" t="s">
        <v>105</v>
      </c>
      <c r="H41" t="s">
        <v>111</v>
      </c>
      <c r="I41" t="s">
        <v>112</v>
      </c>
      <c r="J41" t="s">
        <v>113</v>
      </c>
      <c r="K41" t="s">
        <v>113</v>
      </c>
    </row>
    <row r="43" spans="1:11">
      <c r="A43" t="s">
        <v>101</v>
      </c>
      <c r="B43" t="s">
        <v>170</v>
      </c>
      <c r="D43" t="s">
        <v>103</v>
      </c>
      <c r="E43" t="s">
        <v>171</v>
      </c>
      <c r="F43" t="s">
        <v>172</v>
      </c>
    </row>
    <row r="44" spans="1:11">
      <c r="A44" t="s">
        <v>105</v>
      </c>
      <c r="B44" t="s">
        <v>106</v>
      </c>
      <c r="C44" t="s">
        <v>107</v>
      </c>
      <c r="D44" t="s">
        <v>108</v>
      </c>
      <c r="E44" t="s">
        <v>109</v>
      </c>
      <c r="F44" t="s">
        <v>110</v>
      </c>
      <c r="G44" t="s">
        <v>105</v>
      </c>
      <c r="H44" t="s">
        <v>111</v>
      </c>
      <c r="I44" t="s">
        <v>112</v>
      </c>
      <c r="J44" t="s">
        <v>113</v>
      </c>
      <c r="K44" t="s">
        <v>113</v>
      </c>
    </row>
    <row r="45" spans="1:11">
      <c r="H45" t="s">
        <v>114</v>
      </c>
      <c r="K45" s="1">
        <v>-253908.67</v>
      </c>
    </row>
    <row r="46" spans="1:11">
      <c r="A46" t="s">
        <v>173</v>
      </c>
      <c r="B46" s="10">
        <v>41949</v>
      </c>
      <c r="C46" t="s">
        <v>174</v>
      </c>
      <c r="D46">
        <v>1</v>
      </c>
      <c r="E46" t="s">
        <v>175</v>
      </c>
      <c r="F46" t="s">
        <v>118</v>
      </c>
      <c r="G46" t="s">
        <v>136</v>
      </c>
      <c r="H46" t="s">
        <v>176</v>
      </c>
      <c r="J46" s="1">
        <v>14894.84</v>
      </c>
      <c r="K46" s="1">
        <v>-268803.51</v>
      </c>
    </row>
    <row r="47" spans="1:11">
      <c r="A47" t="s">
        <v>177</v>
      </c>
      <c r="B47" s="10">
        <v>41949</v>
      </c>
      <c r="C47" t="s">
        <v>178</v>
      </c>
      <c r="D47">
        <v>1</v>
      </c>
      <c r="E47" t="s">
        <v>179</v>
      </c>
      <c r="F47" t="s">
        <v>118</v>
      </c>
      <c r="G47" t="s">
        <v>136</v>
      </c>
      <c r="H47" t="s">
        <v>180</v>
      </c>
      <c r="J47" s="1">
        <v>1760.38</v>
      </c>
      <c r="K47" s="1">
        <v>-270563.89</v>
      </c>
    </row>
    <row r="48" spans="1:11">
      <c r="A48" t="s">
        <v>181</v>
      </c>
      <c r="B48" s="10">
        <v>41949</v>
      </c>
      <c r="C48" t="s">
        <v>182</v>
      </c>
      <c r="D48">
        <v>1</v>
      </c>
      <c r="E48" t="s">
        <v>183</v>
      </c>
      <c r="F48" t="s">
        <v>118</v>
      </c>
      <c r="G48" t="s">
        <v>136</v>
      </c>
      <c r="H48" t="s">
        <v>184</v>
      </c>
      <c r="J48" s="1">
        <v>1760.38</v>
      </c>
      <c r="K48" s="1">
        <v>-272324.27</v>
      </c>
    </row>
    <row r="49" spans="1:11">
      <c r="A49" t="s">
        <v>185</v>
      </c>
      <c r="B49" s="10">
        <v>41949</v>
      </c>
      <c r="C49" t="s">
        <v>186</v>
      </c>
      <c r="D49">
        <v>1</v>
      </c>
      <c r="E49" t="s">
        <v>187</v>
      </c>
      <c r="F49" t="s">
        <v>118</v>
      </c>
      <c r="G49" t="s">
        <v>136</v>
      </c>
      <c r="H49" t="s">
        <v>188</v>
      </c>
      <c r="J49" s="1">
        <v>1760.38</v>
      </c>
      <c r="K49" s="1">
        <v>-274084.65000000002</v>
      </c>
    </row>
    <row r="50" spans="1:11">
      <c r="A50" t="s">
        <v>189</v>
      </c>
      <c r="B50" s="10">
        <v>41949</v>
      </c>
      <c r="C50" t="s">
        <v>190</v>
      </c>
      <c r="D50">
        <v>1</v>
      </c>
      <c r="E50" t="s">
        <v>191</v>
      </c>
      <c r="F50" t="s">
        <v>118</v>
      </c>
      <c r="G50" t="s">
        <v>136</v>
      </c>
      <c r="H50" t="s">
        <v>192</v>
      </c>
      <c r="J50" s="1">
        <v>1380.26</v>
      </c>
      <c r="K50" s="1">
        <v>-275464.90999999997</v>
      </c>
    </row>
    <row r="51" spans="1:11">
      <c r="A51" t="s">
        <v>193</v>
      </c>
      <c r="B51" s="10">
        <v>41950</v>
      </c>
      <c r="C51" t="s">
        <v>186</v>
      </c>
      <c r="D51">
        <v>1</v>
      </c>
      <c r="E51" t="s">
        <v>194</v>
      </c>
      <c r="F51" t="s">
        <v>118</v>
      </c>
      <c r="G51" t="s">
        <v>136</v>
      </c>
      <c r="H51" t="s">
        <v>195</v>
      </c>
      <c r="I51" s="1">
        <v>1760.38</v>
      </c>
      <c r="K51" s="1">
        <v>-273704.53000000003</v>
      </c>
    </row>
    <row r="52" spans="1:11">
      <c r="A52" t="s">
        <v>196</v>
      </c>
      <c r="B52" s="10">
        <v>41950</v>
      </c>
      <c r="C52" t="s">
        <v>186</v>
      </c>
      <c r="D52">
        <v>1</v>
      </c>
      <c r="E52" t="s">
        <v>197</v>
      </c>
      <c r="F52" t="s">
        <v>118</v>
      </c>
      <c r="G52" t="s">
        <v>136</v>
      </c>
      <c r="H52" t="s">
        <v>198</v>
      </c>
      <c r="J52" s="1">
        <v>1760.38</v>
      </c>
      <c r="K52" s="1">
        <v>-275464.90999999997</v>
      </c>
    </row>
    <row r="53" spans="1:11">
      <c r="H53" t="s">
        <v>138</v>
      </c>
      <c r="I53" s="1">
        <v>1760.38</v>
      </c>
      <c r="J53" s="1">
        <v>23316.62</v>
      </c>
    </row>
    <row r="54" spans="1:11">
      <c r="H54" t="s">
        <v>139</v>
      </c>
      <c r="J54" s="11">
        <f>+J53-I53</f>
        <v>21556.239999999998</v>
      </c>
      <c r="K54" s="1">
        <v>-275464.90999999997</v>
      </c>
    </row>
    <row r="55" spans="1:11">
      <c r="A55" t="s">
        <v>105</v>
      </c>
      <c r="B55" t="s">
        <v>106</v>
      </c>
      <c r="C55" t="s">
        <v>107</v>
      </c>
      <c r="D55" t="s">
        <v>108</v>
      </c>
      <c r="E55" t="s">
        <v>109</v>
      </c>
      <c r="F55" t="s">
        <v>110</v>
      </c>
      <c r="G55" t="s">
        <v>105</v>
      </c>
      <c r="H55" t="s">
        <v>111</v>
      </c>
      <c r="I55" t="s">
        <v>112</v>
      </c>
      <c r="J55" t="s">
        <v>113</v>
      </c>
      <c r="K55" t="s">
        <v>113</v>
      </c>
    </row>
    <row r="57" spans="1:11">
      <c r="A57" t="s">
        <v>101</v>
      </c>
      <c r="B57" t="s">
        <v>199</v>
      </c>
      <c r="D57" t="s">
        <v>103</v>
      </c>
      <c r="E57" t="s">
        <v>200</v>
      </c>
      <c r="F57" t="s">
        <v>201</v>
      </c>
    </row>
    <row r="58" spans="1:11">
      <c r="A58" t="s">
        <v>105</v>
      </c>
      <c r="B58" t="s">
        <v>106</v>
      </c>
      <c r="C58" t="s">
        <v>107</v>
      </c>
      <c r="D58" t="s">
        <v>108</v>
      </c>
      <c r="E58" t="s">
        <v>109</v>
      </c>
      <c r="F58" t="s">
        <v>110</v>
      </c>
      <c r="G58" t="s">
        <v>105</v>
      </c>
      <c r="H58" t="s">
        <v>111</v>
      </c>
      <c r="I58" t="s">
        <v>112</v>
      </c>
      <c r="J58" t="s">
        <v>113</v>
      </c>
      <c r="K58" t="s">
        <v>113</v>
      </c>
    </row>
    <row r="59" spans="1:11">
      <c r="H59" t="s">
        <v>114</v>
      </c>
      <c r="K59" s="1">
        <v>-50144.34</v>
      </c>
    </row>
    <row r="60" spans="1:11">
      <c r="A60" t="s">
        <v>202</v>
      </c>
      <c r="B60" s="10">
        <v>41946</v>
      </c>
      <c r="C60" t="s">
        <v>203</v>
      </c>
      <c r="D60">
        <v>1</v>
      </c>
      <c r="E60" t="s">
        <v>204</v>
      </c>
      <c r="F60" t="s">
        <v>118</v>
      </c>
      <c r="G60" t="s">
        <v>136</v>
      </c>
      <c r="H60" t="s">
        <v>205</v>
      </c>
      <c r="J60" s="6">
        <v>5.61</v>
      </c>
      <c r="K60" s="1">
        <v>-50149.95</v>
      </c>
    </row>
    <row r="61" spans="1:11">
      <c r="H61" t="s">
        <v>138</v>
      </c>
      <c r="I61">
        <v>0</v>
      </c>
      <c r="J61">
        <v>5.61</v>
      </c>
    </row>
    <row r="62" spans="1:11">
      <c r="H62" t="s">
        <v>139</v>
      </c>
      <c r="K62" s="1">
        <v>-50149.95</v>
      </c>
    </row>
    <row r="63" spans="1:11">
      <c r="A63" t="s">
        <v>105</v>
      </c>
      <c r="B63" t="s">
        <v>106</v>
      </c>
      <c r="C63" t="s">
        <v>107</v>
      </c>
      <c r="D63" t="s">
        <v>108</v>
      </c>
      <c r="E63" t="s">
        <v>109</v>
      </c>
      <c r="F63" t="s">
        <v>110</v>
      </c>
      <c r="G63" t="s">
        <v>105</v>
      </c>
      <c r="H63" t="s">
        <v>111</v>
      </c>
      <c r="I63" t="s">
        <v>112</v>
      </c>
      <c r="J63" t="s">
        <v>113</v>
      </c>
      <c r="K63" t="s">
        <v>113</v>
      </c>
    </row>
    <row r="65" spans="1:11">
      <c r="A65" t="s">
        <v>101</v>
      </c>
      <c r="B65" t="s">
        <v>206</v>
      </c>
      <c r="D65" t="s">
        <v>207</v>
      </c>
      <c r="E65" t="s">
        <v>208</v>
      </c>
      <c r="F65" t="s">
        <v>209</v>
      </c>
    </row>
    <row r="66" spans="1:11">
      <c r="A66" t="s">
        <v>105</v>
      </c>
      <c r="B66" t="s">
        <v>106</v>
      </c>
      <c r="C66" t="s">
        <v>107</v>
      </c>
      <c r="D66" t="s">
        <v>108</v>
      </c>
      <c r="E66" t="s">
        <v>109</v>
      </c>
      <c r="F66" t="s">
        <v>110</v>
      </c>
      <c r="G66" t="s">
        <v>105</v>
      </c>
      <c r="H66" t="s">
        <v>111</v>
      </c>
      <c r="I66" t="s">
        <v>112</v>
      </c>
      <c r="J66" t="s">
        <v>113</v>
      </c>
      <c r="K66" t="s">
        <v>113</v>
      </c>
    </row>
    <row r="67" spans="1:11">
      <c r="H67" t="s">
        <v>114</v>
      </c>
      <c r="K67" s="1">
        <v>-1048362.07</v>
      </c>
    </row>
    <row r="68" spans="1:11">
      <c r="A68" t="s">
        <v>210</v>
      </c>
      <c r="B68" s="10">
        <v>41965</v>
      </c>
      <c r="C68" t="s">
        <v>211</v>
      </c>
      <c r="D68">
        <v>1</v>
      </c>
      <c r="E68" t="s">
        <v>212</v>
      </c>
      <c r="F68" t="s">
        <v>118</v>
      </c>
      <c r="G68" t="s">
        <v>136</v>
      </c>
      <c r="H68" t="s">
        <v>213</v>
      </c>
      <c r="J68" s="1">
        <v>23275.86</v>
      </c>
      <c r="K68" s="1">
        <v>-1071637.93</v>
      </c>
    </row>
    <row r="69" spans="1:11">
      <c r="A69" t="s">
        <v>214</v>
      </c>
      <c r="B69" s="10">
        <v>41965</v>
      </c>
      <c r="C69" t="s">
        <v>215</v>
      </c>
      <c r="D69">
        <v>1</v>
      </c>
      <c r="E69" t="s">
        <v>216</v>
      </c>
      <c r="F69" t="s">
        <v>118</v>
      </c>
      <c r="G69" t="s">
        <v>136</v>
      </c>
      <c r="H69" t="s">
        <v>217</v>
      </c>
      <c r="J69" s="1">
        <v>24137.93</v>
      </c>
      <c r="K69" s="1">
        <v>-1095775.8600000001</v>
      </c>
    </row>
    <row r="70" spans="1:11">
      <c r="A70" t="s">
        <v>218</v>
      </c>
      <c r="B70" s="10">
        <v>41965</v>
      </c>
      <c r="C70" t="s">
        <v>219</v>
      </c>
      <c r="D70">
        <v>1</v>
      </c>
      <c r="E70" t="s">
        <v>220</v>
      </c>
      <c r="F70" t="s">
        <v>118</v>
      </c>
      <c r="G70" t="s">
        <v>136</v>
      </c>
      <c r="H70" t="s">
        <v>221</v>
      </c>
      <c r="J70" s="1">
        <v>14655.17</v>
      </c>
      <c r="K70" s="1">
        <v>-1110431.03</v>
      </c>
    </row>
    <row r="71" spans="1:11">
      <c r="A71" t="s">
        <v>222</v>
      </c>
      <c r="B71" s="10">
        <v>41968</v>
      </c>
      <c r="C71" t="s">
        <v>223</v>
      </c>
      <c r="D71">
        <v>1</v>
      </c>
      <c r="E71" t="s">
        <v>224</v>
      </c>
      <c r="F71" t="s">
        <v>118</v>
      </c>
      <c r="G71" t="s">
        <v>136</v>
      </c>
      <c r="H71" t="s">
        <v>225</v>
      </c>
      <c r="J71" s="1">
        <v>10344.83</v>
      </c>
      <c r="K71" s="1">
        <v>-1120775.8600000001</v>
      </c>
    </row>
    <row r="72" spans="1:11">
      <c r="A72" t="s">
        <v>226</v>
      </c>
      <c r="B72" s="10">
        <v>41968</v>
      </c>
      <c r="C72" t="s">
        <v>227</v>
      </c>
      <c r="D72">
        <v>1</v>
      </c>
      <c r="E72" t="s">
        <v>228</v>
      </c>
      <c r="F72" t="s">
        <v>118</v>
      </c>
      <c r="G72" t="s">
        <v>136</v>
      </c>
      <c r="H72" t="s">
        <v>229</v>
      </c>
      <c r="J72" s="1">
        <v>10344.83</v>
      </c>
      <c r="K72" s="1">
        <v>-1131120.69</v>
      </c>
    </row>
    <row r="73" spans="1:11">
      <c r="A73" t="s">
        <v>230</v>
      </c>
      <c r="B73" s="10">
        <v>41970</v>
      </c>
      <c r="C73" t="s">
        <v>215</v>
      </c>
      <c r="D73">
        <v>1</v>
      </c>
      <c r="E73" t="s">
        <v>231</v>
      </c>
      <c r="F73" t="s">
        <v>118</v>
      </c>
      <c r="G73" t="s">
        <v>136</v>
      </c>
      <c r="H73" t="s">
        <v>232</v>
      </c>
      <c r="J73" s="1">
        <v>24137.93</v>
      </c>
      <c r="K73" s="1">
        <v>-1155258.6200000001</v>
      </c>
    </row>
    <row r="74" spans="1:11">
      <c r="A74" t="s">
        <v>233</v>
      </c>
      <c r="B74" s="10">
        <v>41970</v>
      </c>
      <c r="C74" t="s">
        <v>219</v>
      </c>
      <c r="D74">
        <v>1</v>
      </c>
      <c r="E74" t="s">
        <v>234</v>
      </c>
      <c r="F74" t="s">
        <v>118</v>
      </c>
      <c r="G74" t="s">
        <v>136</v>
      </c>
      <c r="H74" t="s">
        <v>235</v>
      </c>
      <c r="J74" s="1">
        <v>14655.17</v>
      </c>
      <c r="K74" s="1">
        <v>-1169913.79</v>
      </c>
    </row>
    <row r="75" spans="1:11">
      <c r="A75" t="s">
        <v>236</v>
      </c>
      <c r="B75" s="10">
        <v>41970</v>
      </c>
      <c r="C75" t="s">
        <v>223</v>
      </c>
      <c r="D75">
        <v>1</v>
      </c>
      <c r="E75" t="s">
        <v>237</v>
      </c>
      <c r="F75" t="s">
        <v>118</v>
      </c>
      <c r="G75" t="s">
        <v>136</v>
      </c>
      <c r="H75" t="s">
        <v>238</v>
      </c>
      <c r="J75" s="1">
        <v>10344.83</v>
      </c>
      <c r="K75" s="1">
        <v>-1180258.6200000001</v>
      </c>
    </row>
    <row r="76" spans="1:11">
      <c r="A76" t="s">
        <v>239</v>
      </c>
      <c r="B76" s="10">
        <v>41970</v>
      </c>
      <c r="C76" t="s">
        <v>227</v>
      </c>
      <c r="D76">
        <v>1</v>
      </c>
      <c r="E76" t="s">
        <v>240</v>
      </c>
      <c r="F76" t="s">
        <v>118</v>
      </c>
      <c r="G76" t="s">
        <v>136</v>
      </c>
      <c r="H76" t="s">
        <v>241</v>
      </c>
      <c r="J76" s="1">
        <v>10344.83</v>
      </c>
      <c r="K76" s="1">
        <v>-1190603.45</v>
      </c>
    </row>
    <row r="77" spans="1:11">
      <c r="A77" t="s">
        <v>242</v>
      </c>
      <c r="B77" s="10">
        <v>41970</v>
      </c>
      <c r="C77" t="s">
        <v>243</v>
      </c>
      <c r="D77">
        <v>1</v>
      </c>
      <c r="E77" t="s">
        <v>244</v>
      </c>
      <c r="F77" t="s">
        <v>118</v>
      </c>
      <c r="G77" t="s">
        <v>136</v>
      </c>
      <c r="H77" t="s">
        <v>245</v>
      </c>
      <c r="J77" s="1">
        <v>69000</v>
      </c>
      <c r="K77" s="1">
        <v>-1259603.45</v>
      </c>
    </row>
    <row r="78" spans="1:11">
      <c r="H78" t="s">
        <v>138</v>
      </c>
      <c r="I78">
        <v>0</v>
      </c>
      <c r="J78" s="11">
        <v>211241.38</v>
      </c>
    </row>
    <row r="79" spans="1:11">
      <c r="H79" t="s">
        <v>139</v>
      </c>
      <c r="K79" s="1">
        <v>-1259603.45</v>
      </c>
    </row>
    <row r="80" spans="1:11">
      <c r="A80" t="s">
        <v>105</v>
      </c>
      <c r="B80" t="s">
        <v>106</v>
      </c>
      <c r="C80" t="s">
        <v>107</v>
      </c>
      <c r="D80" t="s">
        <v>108</v>
      </c>
      <c r="E80" t="s">
        <v>109</v>
      </c>
      <c r="F80" t="s">
        <v>110</v>
      </c>
      <c r="G80" t="s">
        <v>105</v>
      </c>
      <c r="H80" t="s">
        <v>111</v>
      </c>
      <c r="I80" t="s">
        <v>112</v>
      </c>
      <c r="J80" t="s">
        <v>113</v>
      </c>
      <c r="K80" t="s">
        <v>113</v>
      </c>
    </row>
    <row r="82" spans="1:11">
      <c r="A82" t="s">
        <v>101</v>
      </c>
      <c r="B82" t="s">
        <v>246</v>
      </c>
      <c r="D82" t="s">
        <v>247</v>
      </c>
      <c r="E82" t="s">
        <v>248</v>
      </c>
    </row>
    <row r="83" spans="1:11">
      <c r="A83" t="s">
        <v>105</v>
      </c>
      <c r="B83" t="s">
        <v>106</v>
      </c>
      <c r="C83" t="s">
        <v>107</v>
      </c>
      <c r="D83" t="s">
        <v>108</v>
      </c>
      <c r="E83" t="s">
        <v>109</v>
      </c>
      <c r="F83" t="s">
        <v>110</v>
      </c>
      <c r="G83" t="s">
        <v>105</v>
      </c>
      <c r="H83" t="s">
        <v>111</v>
      </c>
      <c r="I83" t="s">
        <v>112</v>
      </c>
      <c r="J83" t="s">
        <v>113</v>
      </c>
      <c r="K83" t="s">
        <v>113</v>
      </c>
    </row>
    <row r="84" spans="1:11">
      <c r="H84" t="s">
        <v>114</v>
      </c>
      <c r="K84" s="1">
        <v>-946045.03</v>
      </c>
    </row>
    <row r="85" spans="1:11">
      <c r="A85" t="s">
        <v>249</v>
      </c>
      <c r="B85" s="10">
        <v>41972</v>
      </c>
      <c r="C85" t="s">
        <v>250</v>
      </c>
      <c r="D85">
        <v>1</v>
      </c>
      <c r="E85" t="s">
        <v>251</v>
      </c>
      <c r="F85" t="s">
        <v>118</v>
      </c>
      <c r="G85" t="s">
        <v>119</v>
      </c>
      <c r="H85" t="s">
        <v>252</v>
      </c>
      <c r="J85" s="1">
        <v>92637.68</v>
      </c>
      <c r="K85" s="1">
        <v>-1038682.71</v>
      </c>
    </row>
    <row r="86" spans="1:11">
      <c r="H86" t="s">
        <v>138</v>
      </c>
      <c r="I86">
        <v>0</v>
      </c>
      <c r="J86" s="1">
        <v>92637.68</v>
      </c>
    </row>
    <row r="87" spans="1:11">
      <c r="H87" t="s">
        <v>139</v>
      </c>
      <c r="K87" s="1">
        <v>-1038682.71</v>
      </c>
    </row>
    <row r="88" spans="1:11">
      <c r="A88" t="s">
        <v>105</v>
      </c>
      <c r="B88" t="s">
        <v>106</v>
      </c>
      <c r="C88" t="s">
        <v>107</v>
      </c>
      <c r="D88" t="s">
        <v>108</v>
      </c>
      <c r="E88" t="s">
        <v>109</v>
      </c>
      <c r="F88" t="s">
        <v>110</v>
      </c>
      <c r="G88" t="s">
        <v>105</v>
      </c>
      <c r="H88" t="s">
        <v>111</v>
      </c>
      <c r="I88" t="s">
        <v>112</v>
      </c>
      <c r="J88" t="s">
        <v>113</v>
      </c>
      <c r="K88" t="s">
        <v>113</v>
      </c>
    </row>
    <row r="90" spans="1:11">
      <c r="A90" t="s">
        <v>101</v>
      </c>
      <c r="B90" t="s">
        <v>253</v>
      </c>
      <c r="D90" t="s">
        <v>254</v>
      </c>
      <c r="E90" t="s">
        <v>255</v>
      </c>
    </row>
    <row r="91" spans="1:11">
      <c r="A91" t="s">
        <v>105</v>
      </c>
      <c r="B91" t="s">
        <v>106</v>
      </c>
      <c r="C91" t="s">
        <v>107</v>
      </c>
      <c r="D91" t="s">
        <v>108</v>
      </c>
      <c r="E91" t="s">
        <v>109</v>
      </c>
      <c r="F91" t="s">
        <v>110</v>
      </c>
      <c r="G91" t="s">
        <v>105</v>
      </c>
      <c r="H91" t="s">
        <v>111</v>
      </c>
      <c r="I91" t="s">
        <v>112</v>
      </c>
      <c r="J91" t="s">
        <v>113</v>
      </c>
      <c r="K91" t="s">
        <v>113</v>
      </c>
    </row>
    <row r="92" spans="1:11">
      <c r="H92" t="s">
        <v>114</v>
      </c>
      <c r="K92" s="1">
        <v>-111133.4</v>
      </c>
    </row>
    <row r="93" spans="1:11">
      <c r="A93" t="s">
        <v>256</v>
      </c>
      <c r="B93" s="10">
        <v>41972</v>
      </c>
      <c r="C93" t="s">
        <v>257</v>
      </c>
      <c r="D93">
        <v>1</v>
      </c>
      <c r="E93" t="s">
        <v>258</v>
      </c>
      <c r="F93" t="s">
        <v>118</v>
      </c>
      <c r="G93" t="s">
        <v>119</v>
      </c>
      <c r="H93" t="s">
        <v>259</v>
      </c>
      <c r="J93" s="1">
        <v>11113.34</v>
      </c>
      <c r="K93" s="1">
        <v>-122246.74</v>
      </c>
    </row>
    <row r="94" spans="1:11">
      <c r="H94" t="s">
        <v>138</v>
      </c>
      <c r="I94">
        <v>0</v>
      </c>
      <c r="J94" s="1">
        <v>11113.34</v>
      </c>
    </row>
    <row r="95" spans="1:11">
      <c r="H95" t="s">
        <v>139</v>
      </c>
      <c r="K95" s="1">
        <v>-122246.74</v>
      </c>
    </row>
    <row r="96" spans="1:11">
      <c r="A96" t="s">
        <v>105</v>
      </c>
      <c r="B96" t="s">
        <v>106</v>
      </c>
      <c r="C96" t="s">
        <v>107</v>
      </c>
      <c r="D96" t="s">
        <v>108</v>
      </c>
      <c r="E96" t="s">
        <v>109</v>
      </c>
      <c r="F96" t="s">
        <v>110</v>
      </c>
      <c r="G96" t="s">
        <v>105</v>
      </c>
      <c r="H96" t="s">
        <v>111</v>
      </c>
      <c r="I96" t="s">
        <v>112</v>
      </c>
      <c r="J96" t="s">
        <v>113</v>
      </c>
      <c r="K96" t="s">
        <v>113</v>
      </c>
    </row>
    <row r="98" spans="1:11">
      <c r="A98" t="s">
        <v>101</v>
      </c>
      <c r="B98" t="s">
        <v>260</v>
      </c>
      <c r="D98" t="s">
        <v>154</v>
      </c>
      <c r="E98" t="s">
        <v>261</v>
      </c>
    </row>
    <row r="99" spans="1:11">
      <c r="A99" t="s">
        <v>105</v>
      </c>
      <c r="B99" t="s">
        <v>106</v>
      </c>
      <c r="C99" t="s">
        <v>107</v>
      </c>
      <c r="D99" t="s">
        <v>108</v>
      </c>
      <c r="E99" t="s">
        <v>109</v>
      </c>
      <c r="F99" t="s">
        <v>110</v>
      </c>
      <c r="G99" t="s">
        <v>105</v>
      </c>
      <c r="H99" t="s">
        <v>111</v>
      </c>
      <c r="I99" t="s">
        <v>112</v>
      </c>
      <c r="J99" t="s">
        <v>113</v>
      </c>
      <c r="K99" t="s">
        <v>113</v>
      </c>
    </row>
    <row r="100" spans="1:11">
      <c r="H100" t="s">
        <v>114</v>
      </c>
      <c r="K100" s="1">
        <v>-57977.5</v>
      </c>
    </row>
    <row r="101" spans="1:11">
      <c r="A101" t="s">
        <v>262</v>
      </c>
      <c r="B101" s="10">
        <v>41971</v>
      </c>
      <c r="C101" t="s">
        <v>263</v>
      </c>
      <c r="D101">
        <v>1</v>
      </c>
      <c r="E101" t="s">
        <v>264</v>
      </c>
      <c r="F101" t="s">
        <v>265</v>
      </c>
      <c r="G101" t="s">
        <v>266</v>
      </c>
      <c r="H101" t="s">
        <v>267</v>
      </c>
      <c r="I101">
        <v>602.59</v>
      </c>
      <c r="K101" s="1">
        <v>-57374.91</v>
      </c>
    </row>
    <row r="102" spans="1:11">
      <c r="A102" t="s">
        <v>268</v>
      </c>
      <c r="B102" s="10">
        <v>41972</v>
      </c>
      <c r="C102" t="s">
        <v>269</v>
      </c>
      <c r="D102">
        <v>1</v>
      </c>
      <c r="E102" t="s">
        <v>270</v>
      </c>
      <c r="F102" t="s">
        <v>118</v>
      </c>
      <c r="G102" t="s">
        <v>119</v>
      </c>
      <c r="H102" t="s">
        <v>271</v>
      </c>
      <c r="J102" s="1">
        <v>5797.75</v>
      </c>
      <c r="K102" s="1">
        <v>-63172.66</v>
      </c>
    </row>
    <row r="103" spans="1:11">
      <c r="H103" t="s">
        <v>138</v>
      </c>
      <c r="I103">
        <v>602.59</v>
      </c>
      <c r="J103" s="1">
        <v>5797.75</v>
      </c>
    </row>
    <row r="104" spans="1:11">
      <c r="H104" t="s">
        <v>139</v>
      </c>
      <c r="K104" s="1">
        <v>-63172.66</v>
      </c>
    </row>
    <row r="105" spans="1:11">
      <c r="A105" t="s">
        <v>105</v>
      </c>
      <c r="B105" t="s">
        <v>106</v>
      </c>
      <c r="C105" t="s">
        <v>107</v>
      </c>
      <c r="D105" t="s">
        <v>108</v>
      </c>
      <c r="E105" t="s">
        <v>109</v>
      </c>
      <c r="F105" t="s">
        <v>110</v>
      </c>
      <c r="G105" t="s">
        <v>105</v>
      </c>
      <c r="H105" t="s">
        <v>111</v>
      </c>
      <c r="I105" t="s">
        <v>112</v>
      </c>
      <c r="J105" t="s">
        <v>113</v>
      </c>
      <c r="K105" t="s">
        <v>113</v>
      </c>
    </row>
    <row r="107" spans="1:11">
      <c r="A107" t="s">
        <v>101</v>
      </c>
      <c r="B107" t="s">
        <v>272</v>
      </c>
      <c r="D107" t="s">
        <v>273</v>
      </c>
      <c r="E107" t="s">
        <v>274</v>
      </c>
    </row>
    <row r="108" spans="1:11">
      <c r="A108" t="s">
        <v>105</v>
      </c>
      <c r="B108" t="s">
        <v>106</v>
      </c>
      <c r="C108" t="s">
        <v>107</v>
      </c>
      <c r="D108" t="s">
        <v>108</v>
      </c>
      <c r="E108" t="s">
        <v>109</v>
      </c>
      <c r="F108" t="s">
        <v>110</v>
      </c>
      <c r="G108" t="s">
        <v>105</v>
      </c>
      <c r="H108" t="s">
        <v>111</v>
      </c>
      <c r="I108" t="s">
        <v>112</v>
      </c>
      <c r="J108" t="s">
        <v>113</v>
      </c>
      <c r="K108" t="s">
        <v>113</v>
      </c>
    </row>
    <row r="109" spans="1:11">
      <c r="H109" t="s">
        <v>114</v>
      </c>
      <c r="K109" s="1">
        <v>-754630.15</v>
      </c>
    </row>
    <row r="110" spans="1:11">
      <c r="A110" t="s">
        <v>275</v>
      </c>
      <c r="B110" s="10">
        <v>41972</v>
      </c>
      <c r="C110" t="s">
        <v>276</v>
      </c>
      <c r="D110">
        <v>1</v>
      </c>
      <c r="E110" t="s">
        <v>277</v>
      </c>
      <c r="F110" t="s">
        <v>118</v>
      </c>
      <c r="G110" t="s">
        <v>119</v>
      </c>
      <c r="H110" t="s">
        <v>278</v>
      </c>
      <c r="J110" s="1">
        <v>99691.09</v>
      </c>
      <c r="K110" s="1">
        <v>-854321.24</v>
      </c>
    </row>
    <row r="111" spans="1:11">
      <c r="H111" t="s">
        <v>138</v>
      </c>
      <c r="I111">
        <v>0</v>
      </c>
      <c r="J111" s="1">
        <v>99691.09</v>
      </c>
    </row>
    <row r="112" spans="1:11">
      <c r="H112" t="s">
        <v>139</v>
      </c>
      <c r="K112" s="1">
        <v>-854321.24</v>
      </c>
    </row>
    <row r="113" spans="1:11">
      <c r="A113" t="s">
        <v>105</v>
      </c>
      <c r="B113" t="s">
        <v>106</v>
      </c>
      <c r="C113" t="s">
        <v>107</v>
      </c>
      <c r="D113" t="s">
        <v>108</v>
      </c>
      <c r="E113" t="s">
        <v>109</v>
      </c>
      <c r="F113" t="s">
        <v>110</v>
      </c>
      <c r="G113" t="s">
        <v>105</v>
      </c>
      <c r="H113" t="s">
        <v>111</v>
      </c>
      <c r="I113" t="s">
        <v>112</v>
      </c>
      <c r="J113" t="s">
        <v>113</v>
      </c>
      <c r="K113" t="s">
        <v>113</v>
      </c>
    </row>
    <row r="115" spans="1:11">
      <c r="A115" t="s">
        <v>101</v>
      </c>
      <c r="B115" t="s">
        <v>279</v>
      </c>
      <c r="D115" t="s">
        <v>280</v>
      </c>
      <c r="E115" t="s">
        <v>281</v>
      </c>
    </row>
    <row r="116" spans="1:11">
      <c r="A116" t="s">
        <v>105</v>
      </c>
      <c r="B116" t="s">
        <v>106</v>
      </c>
      <c r="C116" t="s">
        <v>107</v>
      </c>
      <c r="D116" t="s">
        <v>108</v>
      </c>
      <c r="E116" t="s">
        <v>109</v>
      </c>
      <c r="F116" t="s">
        <v>110</v>
      </c>
      <c r="G116" t="s">
        <v>105</v>
      </c>
      <c r="H116" t="s">
        <v>111</v>
      </c>
      <c r="I116" t="s">
        <v>112</v>
      </c>
      <c r="J116" t="s">
        <v>113</v>
      </c>
      <c r="K116" t="s">
        <v>113</v>
      </c>
    </row>
    <row r="117" spans="1:11">
      <c r="H117" t="s">
        <v>114</v>
      </c>
      <c r="K117" s="1">
        <v>-20172.45</v>
      </c>
    </row>
    <row r="118" spans="1:11">
      <c r="A118" t="s">
        <v>282</v>
      </c>
      <c r="B118" s="10">
        <v>41972</v>
      </c>
      <c r="C118" t="s">
        <v>283</v>
      </c>
      <c r="D118">
        <v>1</v>
      </c>
      <c r="E118" t="s">
        <v>284</v>
      </c>
      <c r="F118" t="s">
        <v>118</v>
      </c>
      <c r="G118" t="s">
        <v>119</v>
      </c>
      <c r="H118" t="s">
        <v>285</v>
      </c>
      <c r="J118" s="1">
        <v>1551.72</v>
      </c>
      <c r="K118" s="1">
        <v>-21724.17</v>
      </c>
    </row>
    <row r="119" spans="1:11">
      <c r="H119" t="s">
        <v>138</v>
      </c>
      <c r="I119">
        <v>0</v>
      </c>
      <c r="J119" s="1">
        <v>1551.72</v>
      </c>
    </row>
    <row r="120" spans="1:11">
      <c r="H120" t="s">
        <v>139</v>
      </c>
      <c r="K120" s="1">
        <v>-21724.17</v>
      </c>
    </row>
    <row r="121" spans="1:11">
      <c r="A121" t="s">
        <v>105</v>
      </c>
      <c r="B121" t="s">
        <v>106</v>
      </c>
      <c r="C121" t="s">
        <v>107</v>
      </c>
      <c r="D121" t="s">
        <v>108</v>
      </c>
      <c r="E121" t="s">
        <v>109</v>
      </c>
      <c r="F121" t="s">
        <v>110</v>
      </c>
      <c r="G121" t="s">
        <v>105</v>
      </c>
      <c r="H121" t="s">
        <v>111</v>
      </c>
      <c r="I121" t="s">
        <v>112</v>
      </c>
      <c r="J121" t="s">
        <v>113</v>
      </c>
      <c r="K121" t="s">
        <v>113</v>
      </c>
    </row>
    <row r="123" spans="1:11">
      <c r="A123" t="s">
        <v>101</v>
      </c>
      <c r="B123" t="s">
        <v>286</v>
      </c>
      <c r="D123" t="s">
        <v>287</v>
      </c>
      <c r="E123" t="s">
        <v>288</v>
      </c>
      <c r="F123" t="s">
        <v>289</v>
      </c>
    </row>
    <row r="124" spans="1:11">
      <c r="A124" t="s">
        <v>105</v>
      </c>
      <c r="B124" t="s">
        <v>106</v>
      </c>
      <c r="C124" t="s">
        <v>107</v>
      </c>
      <c r="D124" t="s">
        <v>108</v>
      </c>
      <c r="E124" t="s">
        <v>109</v>
      </c>
      <c r="F124" t="s">
        <v>110</v>
      </c>
      <c r="G124" t="s">
        <v>105</v>
      </c>
      <c r="H124" t="s">
        <v>111</v>
      </c>
      <c r="I124" t="s">
        <v>112</v>
      </c>
      <c r="J124" t="s">
        <v>113</v>
      </c>
      <c r="K124" t="s">
        <v>113</v>
      </c>
    </row>
    <row r="125" spans="1:11">
      <c r="H125" t="s">
        <v>114</v>
      </c>
      <c r="K125" s="1">
        <v>-2829419.9</v>
      </c>
    </row>
    <row r="126" spans="1:11">
      <c r="A126" t="s">
        <v>290</v>
      </c>
      <c r="B126" s="10">
        <v>41953</v>
      </c>
      <c r="C126" t="s">
        <v>291</v>
      </c>
      <c r="D126">
        <v>1</v>
      </c>
      <c r="E126" t="s">
        <v>292</v>
      </c>
      <c r="F126" t="s">
        <v>118</v>
      </c>
      <c r="G126" t="s">
        <v>119</v>
      </c>
      <c r="H126" t="s">
        <v>293</v>
      </c>
      <c r="J126" s="11">
        <v>313717.12</v>
      </c>
      <c r="K126" s="1">
        <v>-3143137.02</v>
      </c>
    </row>
    <row r="127" spans="1:11">
      <c r="A127" t="s">
        <v>294</v>
      </c>
      <c r="B127" s="10">
        <v>41961</v>
      </c>
      <c r="C127" t="s">
        <v>295</v>
      </c>
      <c r="D127">
        <v>1</v>
      </c>
      <c r="E127" t="s">
        <v>296</v>
      </c>
      <c r="F127" t="s">
        <v>118</v>
      </c>
      <c r="G127" t="s">
        <v>136</v>
      </c>
      <c r="H127" t="s">
        <v>297</v>
      </c>
      <c r="J127" s="1">
        <v>142068</v>
      </c>
      <c r="K127" s="1">
        <v>-3285205.02</v>
      </c>
    </row>
    <row r="128" spans="1:11">
      <c r="A128" t="s">
        <v>298</v>
      </c>
      <c r="B128" s="10">
        <v>41968</v>
      </c>
      <c r="C128" t="s">
        <v>299</v>
      </c>
      <c r="D128">
        <v>1</v>
      </c>
      <c r="E128" t="s">
        <v>300</v>
      </c>
      <c r="F128" t="s">
        <v>118</v>
      </c>
      <c r="G128" t="s">
        <v>136</v>
      </c>
      <c r="H128" t="s">
        <v>301</v>
      </c>
      <c r="I128" s="1">
        <v>142068</v>
      </c>
      <c r="K128" s="1">
        <v>-3143137.02</v>
      </c>
    </row>
    <row r="129" spans="1:11">
      <c r="H129" t="s">
        <v>138</v>
      </c>
      <c r="I129" s="1">
        <v>142068</v>
      </c>
      <c r="J129" s="1">
        <v>455785.12</v>
      </c>
    </row>
    <row r="130" spans="1:11">
      <c r="H130" t="s">
        <v>139</v>
      </c>
      <c r="K130" s="1">
        <v>-3143137.02</v>
      </c>
    </row>
    <row r="131" spans="1:11">
      <c r="A131" t="s">
        <v>105</v>
      </c>
      <c r="B131" t="s">
        <v>106</v>
      </c>
      <c r="C131" t="s">
        <v>107</v>
      </c>
      <c r="D131" t="s">
        <v>108</v>
      </c>
      <c r="E131" t="s">
        <v>109</v>
      </c>
      <c r="F131" t="s">
        <v>110</v>
      </c>
      <c r="G131" t="s">
        <v>105</v>
      </c>
      <c r="H131" t="s">
        <v>111</v>
      </c>
      <c r="I131" t="s">
        <v>112</v>
      </c>
      <c r="J131" t="s">
        <v>113</v>
      </c>
      <c r="K131" t="s">
        <v>113</v>
      </c>
    </row>
    <row r="133" spans="1:11">
      <c r="A133" t="s">
        <v>101</v>
      </c>
      <c r="B133" t="s">
        <v>302</v>
      </c>
      <c r="D133" t="s">
        <v>287</v>
      </c>
      <c r="E133" t="s">
        <v>303</v>
      </c>
    </row>
    <row r="134" spans="1:11">
      <c r="A134" t="s">
        <v>105</v>
      </c>
      <c r="B134" t="s">
        <v>106</v>
      </c>
      <c r="C134" t="s">
        <v>107</v>
      </c>
      <c r="D134" t="s">
        <v>108</v>
      </c>
      <c r="E134" t="s">
        <v>109</v>
      </c>
      <c r="F134" t="s">
        <v>110</v>
      </c>
      <c r="G134" t="s">
        <v>105</v>
      </c>
      <c r="H134" t="s">
        <v>111</v>
      </c>
      <c r="I134" t="s">
        <v>112</v>
      </c>
      <c r="J134" t="s">
        <v>113</v>
      </c>
      <c r="K134" t="s">
        <v>113</v>
      </c>
    </row>
    <row r="135" spans="1:11">
      <c r="H135" t="s">
        <v>114</v>
      </c>
      <c r="K135" s="1">
        <v>-1585892.62</v>
      </c>
    </row>
    <row r="136" spans="1:11">
      <c r="A136" t="s">
        <v>304</v>
      </c>
      <c r="B136" s="10">
        <v>41962</v>
      </c>
      <c r="C136" t="s">
        <v>305</v>
      </c>
      <c r="D136">
        <v>1</v>
      </c>
      <c r="E136" t="s">
        <v>306</v>
      </c>
      <c r="F136" t="s">
        <v>118</v>
      </c>
      <c r="G136" t="s">
        <v>119</v>
      </c>
      <c r="H136" t="s">
        <v>307</v>
      </c>
      <c r="J136">
        <v>777.55</v>
      </c>
      <c r="K136" s="1">
        <v>-1586670.17</v>
      </c>
    </row>
    <row r="137" spans="1:11">
      <c r="A137" t="s">
        <v>308</v>
      </c>
      <c r="B137" s="10">
        <v>41962</v>
      </c>
      <c r="C137" t="s">
        <v>309</v>
      </c>
      <c r="D137">
        <v>1</v>
      </c>
      <c r="E137" t="s">
        <v>310</v>
      </c>
      <c r="F137" t="s">
        <v>118</v>
      </c>
      <c r="G137" t="s">
        <v>119</v>
      </c>
      <c r="H137" t="s">
        <v>311</v>
      </c>
      <c r="J137" s="1">
        <v>1801.66</v>
      </c>
      <c r="K137" s="1">
        <v>-1588471.83</v>
      </c>
    </row>
    <row r="138" spans="1:11">
      <c r="A138" t="s">
        <v>312</v>
      </c>
      <c r="B138" s="10">
        <v>41962</v>
      </c>
      <c r="C138" t="s">
        <v>313</v>
      </c>
      <c r="D138">
        <v>1</v>
      </c>
      <c r="E138" t="s">
        <v>314</v>
      </c>
      <c r="F138" t="s">
        <v>118</v>
      </c>
      <c r="G138" t="s">
        <v>119</v>
      </c>
      <c r="H138" t="s">
        <v>315</v>
      </c>
      <c r="J138" s="1">
        <v>1949.48</v>
      </c>
      <c r="K138" s="1">
        <v>-1590421.31</v>
      </c>
    </row>
    <row r="139" spans="1:11">
      <c r="A139" t="s">
        <v>316</v>
      </c>
      <c r="B139" s="10">
        <v>41973</v>
      </c>
      <c r="C139" t="s">
        <v>317</v>
      </c>
      <c r="D139">
        <v>1</v>
      </c>
      <c r="E139" t="s">
        <v>318</v>
      </c>
      <c r="F139" t="s">
        <v>118</v>
      </c>
      <c r="G139" t="s">
        <v>119</v>
      </c>
      <c r="H139" t="s">
        <v>319</v>
      </c>
      <c r="J139" s="1">
        <v>79003.55</v>
      </c>
      <c r="K139" s="1">
        <v>-1669424.86</v>
      </c>
    </row>
    <row r="140" spans="1:11">
      <c r="H140" t="s">
        <v>138</v>
      </c>
      <c r="I140">
        <v>0</v>
      </c>
      <c r="J140" s="11">
        <v>83532.240000000005</v>
      </c>
    </row>
    <row r="141" spans="1:11">
      <c r="H141" t="s">
        <v>139</v>
      </c>
      <c r="K141" s="1">
        <v>-1669424.86</v>
      </c>
    </row>
    <row r="142" spans="1:11">
      <c r="A142" t="s">
        <v>105</v>
      </c>
      <c r="B142" t="s">
        <v>106</v>
      </c>
      <c r="C142" t="s">
        <v>107</v>
      </c>
      <c r="D142" t="s">
        <v>108</v>
      </c>
      <c r="E142" t="s">
        <v>109</v>
      </c>
      <c r="F142" t="s">
        <v>110</v>
      </c>
      <c r="G142" t="s">
        <v>105</v>
      </c>
      <c r="H142" t="s">
        <v>111</v>
      </c>
      <c r="I142" t="s">
        <v>112</v>
      </c>
      <c r="J142" t="s">
        <v>113</v>
      </c>
      <c r="K14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CI</vt:lpstr>
      <vt:lpstr>Corporativo</vt:lpstr>
      <vt:lpstr>Hoja3</vt:lpstr>
      <vt:lpstr>Hoja1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Sabas Leal Muldoon</dc:creator>
  <cp:lastModifiedBy>ljimenez</cp:lastModifiedBy>
  <cp:lastPrinted>2014-12-02T17:06:37Z</cp:lastPrinted>
  <dcterms:created xsi:type="dcterms:W3CDTF">2014-12-02T01:11:14Z</dcterms:created>
  <dcterms:modified xsi:type="dcterms:W3CDTF">2014-12-02T17:34:24Z</dcterms:modified>
</cp:coreProperties>
</file>