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FACTURA" sheetId="1" r:id="rId1"/>
    <sheet name="C&amp;A" sheetId="3" r:id="rId2"/>
    <sheet name="SINDICATO" sheetId="4" r:id="rId3"/>
    <sheet name="Hoja2" sheetId="2" r:id="rId4"/>
  </sheets>
  <calcPr calcId="144525"/>
</workbook>
</file>

<file path=xl/calcChain.xml><?xml version="1.0" encoding="utf-8"?>
<calcChain xmlns="http://schemas.openxmlformats.org/spreadsheetml/2006/main">
  <c r="F13" i="1" l="1"/>
  <c r="L9" i="4" l="1"/>
  <c r="L10" i="4" s="1"/>
  <c r="L11" i="4" s="1"/>
  <c r="I14" i="4" l="1"/>
  <c r="I15" i="4"/>
  <c r="E20" i="4"/>
  <c r="F20" i="4"/>
  <c r="G20" i="4"/>
  <c r="E13" i="4"/>
  <c r="E17" i="1" l="1"/>
  <c r="C17" i="1"/>
  <c r="D20" i="3"/>
  <c r="E20" i="3"/>
  <c r="F20" i="3"/>
  <c r="G20" i="3"/>
  <c r="H20" i="3"/>
  <c r="I20" i="3"/>
  <c r="J20" i="3"/>
  <c r="C20" i="3"/>
  <c r="H13" i="4" l="1"/>
  <c r="C15" i="4"/>
  <c r="D15" i="4" s="1"/>
  <c r="J15" i="4" s="1"/>
  <c r="H16" i="4"/>
  <c r="I16" i="4" s="1"/>
  <c r="C16" i="4"/>
  <c r="D16" i="4" s="1"/>
  <c r="C14" i="4"/>
  <c r="D14" i="4" s="1"/>
  <c r="J14" i="4" s="1"/>
  <c r="D17" i="1"/>
  <c r="F17" i="1"/>
  <c r="C13" i="4"/>
  <c r="J16" i="4" l="1"/>
  <c r="D13" i="4"/>
  <c r="C20" i="4"/>
  <c r="H20" i="4"/>
  <c r="I13" i="4"/>
  <c r="I20" i="4" s="1"/>
  <c r="J13" i="4" l="1"/>
  <c r="D20" i="4"/>
  <c r="J20" i="4" l="1"/>
</calcChain>
</file>

<file path=xl/sharedStrings.xml><?xml version="1.0" encoding="utf-8"?>
<sst xmlns="http://schemas.openxmlformats.org/spreadsheetml/2006/main" count="187" uniqueCount="98">
  <si>
    <t>CONTPAQ i</t>
  </si>
  <si>
    <t xml:space="preserve">      NÓMINAS</t>
  </si>
  <si>
    <t>07 CONSULTORES &amp; ASESORES INTEGRALES SC</t>
  </si>
  <si>
    <t>Lista de Raya (forma tabular)</t>
  </si>
  <si>
    <t>Periodo 1 al 1 Quincenal del 01/01/2016 al 15/01/2016</t>
  </si>
  <si>
    <t>Reg Pat IMSS: 00000000000,E2375841103</t>
  </si>
  <si>
    <t xml:space="preserve">RFC: C&amp;A -050406-NL0 </t>
  </si>
  <si>
    <t>Código</t>
  </si>
  <si>
    <t>Empleado</t>
  </si>
  <si>
    <t>Sueldo</t>
  </si>
  <si>
    <t>*TOTAL* *PERCEPCIONES*</t>
  </si>
  <si>
    <t>Subsidio al Empleo (sp)</t>
  </si>
  <si>
    <t>I.S.R. (sp)</t>
  </si>
  <si>
    <t>I.M.S.S.</t>
  </si>
  <si>
    <t>Ajuste al neto</t>
  </si>
  <si>
    <t>*TOTAL* *DEDUCCIONES*</t>
  </si>
  <si>
    <t>*NETO*</t>
  </si>
  <si>
    <t xml:space="preserve">    Reg. Pat. IMSS:  E2375841103</t>
  </si>
  <si>
    <t>GP02</t>
  </si>
  <si>
    <t>Gaona Perez Luis Ricardo</t>
  </si>
  <si>
    <t>GV02</t>
  </si>
  <si>
    <t>Gomez Valencia Evelia</t>
  </si>
  <si>
    <t>RGJ01</t>
  </si>
  <si>
    <t>Rodriguez Garcia  Joaquin</t>
  </si>
  <si>
    <t>VM00</t>
  </si>
  <si>
    <t>Vargas Mendoza Maria De Los Angeles</t>
  </si>
  <si>
    <t xml:space="preserve">  =============</t>
  </si>
  <si>
    <t>Total Gral.</t>
  </si>
  <si>
    <t xml:space="preserve"> </t>
  </si>
  <si>
    <t>Q0-01/2016</t>
  </si>
  <si>
    <t>/16 12:25</t>
  </si>
  <si>
    <t xml:space="preserve">            P</t>
  </si>
  <si>
    <t>AG. 1</t>
  </si>
  <si>
    <t xml:space="preserve">               R ALLY CHAMPION S.A . DE C.V.</t>
  </si>
  <si>
    <t xml:space="preserve">      N  O</t>
  </si>
  <si>
    <t xml:space="preserve"> M  I  N  A</t>
  </si>
  <si>
    <t xml:space="preserve">    G  E  N</t>
  </si>
  <si>
    <t xml:space="preserve"> E  R  A  L</t>
  </si>
  <si>
    <t xml:space="preserve"> A 15/01/16</t>
  </si>
  <si>
    <t xml:space="preserve">  Salario</t>
  </si>
  <si>
    <t xml:space="preserve">   Sueldo</t>
  </si>
  <si>
    <t>TOTAL</t>
  </si>
  <si>
    <t xml:space="preserve">            D</t>
  </si>
  <si>
    <t>escuento</t>
  </si>
  <si>
    <t>Descuentos   D</t>
  </si>
  <si>
    <t>escuentos</t>
  </si>
  <si>
    <t xml:space="preserve">          A</t>
  </si>
  <si>
    <t>nticipos o</t>
  </si>
  <si>
    <t xml:space="preserve">   TOTAL</t>
  </si>
  <si>
    <t xml:space="preserve">    TOTAL</t>
  </si>
  <si>
    <t xml:space="preserve"> -   OUTSOUR</t>
  </si>
  <si>
    <t>CING   -</t>
  </si>
  <si>
    <t xml:space="preserve">   NETO</t>
  </si>
  <si>
    <t>Impuesto</t>
  </si>
  <si>
    <t xml:space="preserve"> Aportacion</t>
  </si>
  <si>
    <t xml:space="preserve"> TOTAL A</t>
  </si>
  <si>
    <t>Clave</t>
  </si>
  <si>
    <t>Nombre</t>
  </si>
  <si>
    <t xml:space="preserve"> Puesto</t>
  </si>
  <si>
    <t xml:space="preserve">  Minimo</t>
  </si>
  <si>
    <t xml:space="preserve">    SAE</t>
  </si>
  <si>
    <t xml:space="preserve">   ISR</t>
  </si>
  <si>
    <t xml:space="preserve"> IMSS</t>
  </si>
  <si>
    <t xml:space="preserve">    base</t>
  </si>
  <si>
    <t>Comisiones P</t>
  </si>
  <si>
    <t>restaciones</t>
  </si>
  <si>
    <t>Percepciones</t>
  </si>
  <si>
    <t>Subsidio PER</t>
  </si>
  <si>
    <t>CEPCIONES</t>
  </si>
  <si>
    <t xml:space="preserve">   Faltas</t>
  </si>
  <si>
    <t xml:space="preserve"> faltas</t>
  </si>
  <si>
    <t xml:space="preserve"> generales   e</t>
  </si>
  <si>
    <t>speciales</t>
  </si>
  <si>
    <t>Infonavit</t>
  </si>
  <si>
    <t>prestamos</t>
  </si>
  <si>
    <t>DEDUCCIONES</t>
  </si>
  <si>
    <t xml:space="preserve">   NOMINA</t>
  </si>
  <si>
    <t xml:space="preserve"> empleado</t>
  </si>
  <si>
    <t xml:space="preserve"> empresa</t>
  </si>
  <si>
    <t xml:space="preserve"> EMPLEADO</t>
  </si>
  <si>
    <t xml:space="preserve"> Nomina</t>
  </si>
  <si>
    <t xml:space="preserve">  empresa</t>
  </si>
  <si>
    <t xml:space="preserve"> FACTURAR</t>
  </si>
  <si>
    <t>GAONA PEREZ LUIS RIC</t>
  </si>
  <si>
    <t xml:space="preserve"> AUX. ADMINISTRATIVO</t>
  </si>
  <si>
    <t>GOMEZ VALENCIA EVELI</t>
  </si>
  <si>
    <t xml:space="preserve"> AUXILIAR CONTABLE</t>
  </si>
  <si>
    <t>RODRIGUEZ GARCIA JOA</t>
  </si>
  <si>
    <t xml:space="preserve"> JEFE DE POSTVENTA</t>
  </si>
  <si>
    <t>VARGAS MENDOZA MARIA</t>
  </si>
  <si>
    <t xml:space="preserve"> INTENDENCIA</t>
  </si>
  <si>
    <t>CLAUSULA 23</t>
  </si>
  <si>
    <t>SUBSIDIO ACREDITABLE</t>
  </si>
  <si>
    <t>COMISION</t>
  </si>
  <si>
    <t>VSM</t>
  </si>
  <si>
    <t>SD</t>
  </si>
  <si>
    <t>Prieto Lopez Leobigildo</t>
  </si>
  <si>
    <t>COMISIONES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</si>
</sst>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dd/mm/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/>
    <xf numFmtId="0" fontId="0" fillId="0" borderId="0" xfId="0" applyAlignment="1"/>
    <xf numFmtId="49" fontId="13" fillId="0" borderId="0" xfId="0" applyNumberFormat="1" applyFont="1" applyAlignment="1">
      <alignment horizontal="left"/>
    </xf>
    <xf numFmtId="164" fontId="13" fillId="0" borderId="0" xfId="0" applyNumberFormat="1" applyFont="1"/>
    <xf numFmtId="165" fontId="0" fillId="0" borderId="0" xfId="0" applyNumberFormat="1"/>
    <xf numFmtId="43" fontId="2" fillId="0" borderId="0" xfId="1" applyFont="1"/>
    <xf numFmtId="43" fontId="12" fillId="0" borderId="0" xfId="1" applyFont="1"/>
    <xf numFmtId="43" fontId="2" fillId="0" borderId="0" xfId="1" applyFont="1" applyAlignment="1">
      <alignment horizontal="right"/>
    </xf>
    <xf numFmtId="43" fontId="13" fillId="0" borderId="0" xfId="1" applyFont="1"/>
    <xf numFmtId="43" fontId="1" fillId="0" borderId="0" xfId="1" applyFont="1"/>
    <xf numFmtId="43" fontId="2" fillId="0" borderId="0" xfId="1" applyFont="1" applyAlignment="1">
      <alignment horizontal="center"/>
    </xf>
    <xf numFmtId="49" fontId="15" fillId="0" borderId="0" xfId="0" applyNumberFormat="1" applyFont="1" applyFill="1"/>
    <xf numFmtId="0" fontId="15" fillId="0" borderId="0" xfId="0" applyFont="1" applyFill="1"/>
    <xf numFmtId="44" fontId="15" fillId="0" borderId="0" xfId="2" applyFont="1" applyFill="1"/>
    <xf numFmtId="43" fontId="16" fillId="0" borderId="0" xfId="1" applyFont="1" applyFill="1"/>
    <xf numFmtId="0" fontId="5" fillId="0" borderId="0" xfId="0" applyFont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center"/>
    </xf>
    <xf numFmtId="0" fontId="0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D20" sqref="D20"/>
    </sheetView>
  </sheetViews>
  <sheetFormatPr baseColWidth="10" defaultRowHeight="11.25" x14ac:dyDescent="0.2"/>
  <cols>
    <col min="1" max="1" width="12.28515625" style="3" customWidth="1"/>
    <col min="2" max="2" width="28.7109375" style="2" customWidth="1"/>
    <col min="3" max="3" width="13" style="2" bestFit="1" customWidth="1"/>
    <col min="4" max="5" width="13" style="2" customWidth="1"/>
    <col min="6" max="6" width="13.5703125" style="2" bestFit="1" customWidth="1"/>
    <col min="7" max="16384" width="11.42578125" style="2"/>
  </cols>
  <sheetData>
    <row r="1" spans="1:10" ht="18" customHeight="1" x14ac:dyDescent="0.25">
      <c r="A1" s="4" t="s">
        <v>0</v>
      </c>
      <c r="B1" s="35" t="s">
        <v>28</v>
      </c>
      <c r="C1" s="36"/>
      <c r="D1" s="21"/>
      <c r="E1" s="21"/>
    </row>
    <row r="2" spans="1:10" ht="24.95" customHeight="1" x14ac:dyDescent="0.2">
      <c r="A2" s="5" t="s">
        <v>1</v>
      </c>
      <c r="B2" s="18" t="s">
        <v>2</v>
      </c>
      <c r="C2" s="19"/>
      <c r="D2" s="19"/>
      <c r="E2" s="19"/>
    </row>
    <row r="3" spans="1:10" ht="15.75" x14ac:dyDescent="0.25">
      <c r="B3" s="37" t="s">
        <v>3</v>
      </c>
      <c r="C3" s="36"/>
      <c r="D3" s="21"/>
      <c r="E3" s="21"/>
    </row>
    <row r="4" spans="1:10" ht="15" x14ac:dyDescent="0.25">
      <c r="B4" s="20" t="s">
        <v>4</v>
      </c>
      <c r="C4" s="21"/>
      <c r="D4" s="21"/>
      <c r="E4" s="21"/>
    </row>
    <row r="5" spans="1:10" x14ac:dyDescent="0.2">
      <c r="B5" s="7" t="s">
        <v>5</v>
      </c>
    </row>
    <row r="6" spans="1:10" x14ac:dyDescent="0.2">
      <c r="B6" s="7" t="s">
        <v>6</v>
      </c>
    </row>
    <row r="8" spans="1:10" s="6" customFormat="1" ht="23.25" thickBot="1" x14ac:dyDescent="0.25">
      <c r="A8" s="9" t="s">
        <v>7</v>
      </c>
      <c r="B8" s="10" t="s">
        <v>8</v>
      </c>
      <c r="C8" s="10" t="s">
        <v>95</v>
      </c>
      <c r="D8" s="10" t="s">
        <v>92</v>
      </c>
      <c r="E8" s="10" t="s">
        <v>97</v>
      </c>
      <c r="F8" s="11" t="s">
        <v>10</v>
      </c>
    </row>
    <row r="9" spans="1:10" ht="12" thickTop="1" x14ac:dyDescent="0.2"/>
    <row r="11" spans="1:10" x14ac:dyDescent="0.2">
      <c r="A11" s="13" t="s">
        <v>17</v>
      </c>
    </row>
    <row r="13" spans="1:10" s="32" customFormat="1" ht="12.75" x14ac:dyDescent="0.2">
      <c r="A13" s="31"/>
      <c r="B13" s="32" t="s">
        <v>96</v>
      </c>
      <c r="C13" s="33">
        <v>1750</v>
      </c>
      <c r="D13" s="33">
        <v>188.71</v>
      </c>
      <c r="E13" s="33"/>
      <c r="F13" s="33">
        <f>+C13+D13+E13</f>
        <v>1938.71</v>
      </c>
      <c r="G13" s="34"/>
      <c r="H13" s="34"/>
      <c r="I13" s="34"/>
      <c r="J13" s="34"/>
    </row>
    <row r="14" spans="1:10" x14ac:dyDescent="0.2">
      <c r="C14" s="25"/>
      <c r="D14" s="25"/>
      <c r="E14" s="25"/>
      <c r="F14" s="25"/>
    </row>
    <row r="15" spans="1:10" x14ac:dyDescent="0.2">
      <c r="C15" s="25"/>
      <c r="D15" s="25"/>
      <c r="E15" s="25"/>
      <c r="F15" s="25"/>
    </row>
    <row r="16" spans="1:10" s="8" customFormat="1" x14ac:dyDescent="0.2">
      <c r="A16" s="16"/>
      <c r="C16" s="27" t="s">
        <v>26</v>
      </c>
      <c r="D16" s="27" t="s">
        <v>26</v>
      </c>
      <c r="E16" s="27" t="s">
        <v>26</v>
      </c>
      <c r="F16" s="27" t="s">
        <v>26</v>
      </c>
    </row>
    <row r="17" spans="1:6" s="1" customFormat="1" ht="15" x14ac:dyDescent="0.25">
      <c r="A17" s="22" t="s">
        <v>27</v>
      </c>
      <c r="B17" s="1" t="s">
        <v>28</v>
      </c>
      <c r="C17" s="28">
        <f t="shared" ref="C17:F17" si="0">SUM(C13:C16)</f>
        <v>1750</v>
      </c>
      <c r="D17" s="28">
        <f t="shared" si="0"/>
        <v>188.71</v>
      </c>
      <c r="E17" s="28">
        <f t="shared" si="0"/>
        <v>0</v>
      </c>
      <c r="F17" s="28">
        <f t="shared" si="0"/>
        <v>1938.71</v>
      </c>
    </row>
    <row r="19" spans="1:6" x14ac:dyDescent="0.2">
      <c r="C19" s="2" t="s">
        <v>28</v>
      </c>
      <c r="F19" s="2" t="s">
        <v>28</v>
      </c>
    </row>
    <row r="20" spans="1:6" x14ac:dyDescent="0.2">
      <c r="A20" s="3" t="s">
        <v>28</v>
      </c>
      <c r="B20" s="2" t="s">
        <v>28</v>
      </c>
      <c r="C20" s="17"/>
      <c r="D20" s="17"/>
      <c r="E20" s="17"/>
      <c r="F20" s="17"/>
    </row>
  </sheetData>
  <mergeCells count="2">
    <mergeCell ref="B1:C1"/>
    <mergeCell ref="B3:C3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C13" sqref="C13:J14"/>
    </sheetView>
  </sheetViews>
  <sheetFormatPr baseColWidth="10" defaultRowHeight="11.25" x14ac:dyDescent="0.2"/>
  <cols>
    <col min="1" max="1" width="12.28515625" style="3" customWidth="1"/>
    <col min="2" max="2" width="30.7109375" style="2" customWidth="1"/>
    <col min="3" max="3" width="13" style="2" bestFit="1" customWidth="1"/>
    <col min="4" max="4" width="13.5703125" style="2" bestFit="1" customWidth="1"/>
    <col min="5" max="10" width="13" style="2" bestFit="1" customWidth="1"/>
    <col min="11" max="16384" width="11.42578125" style="2"/>
  </cols>
  <sheetData>
    <row r="1" spans="1:10" ht="18" customHeight="1" x14ac:dyDescent="0.25">
      <c r="A1" s="4" t="s">
        <v>0</v>
      </c>
      <c r="B1" s="35" t="s">
        <v>28</v>
      </c>
      <c r="C1" s="36"/>
    </row>
    <row r="2" spans="1:10" ht="24.95" customHeight="1" x14ac:dyDescent="0.2">
      <c r="A2" s="5" t="s">
        <v>1</v>
      </c>
      <c r="B2" s="18" t="s">
        <v>2</v>
      </c>
      <c r="C2" s="19"/>
    </row>
    <row r="3" spans="1:10" ht="15.75" x14ac:dyDescent="0.25">
      <c r="B3" s="37" t="s">
        <v>3</v>
      </c>
      <c r="C3" s="36"/>
    </row>
    <row r="4" spans="1:10" ht="15" x14ac:dyDescent="0.25">
      <c r="B4" s="20" t="s">
        <v>4</v>
      </c>
      <c r="C4" s="21"/>
    </row>
    <row r="5" spans="1:10" x14ac:dyDescent="0.2">
      <c r="B5" s="7" t="s">
        <v>5</v>
      </c>
    </row>
    <row r="6" spans="1:10" x14ac:dyDescent="0.2">
      <c r="B6" s="7" t="s">
        <v>6</v>
      </c>
    </row>
    <row r="8" spans="1:10" s="6" customFormat="1" ht="23.25" thickBot="1" x14ac:dyDescent="0.25">
      <c r="A8" s="9" t="s">
        <v>7</v>
      </c>
      <c r="B8" s="10" t="s">
        <v>8</v>
      </c>
      <c r="C8" s="10" t="s">
        <v>9</v>
      </c>
      <c r="D8" s="11" t="s">
        <v>10</v>
      </c>
      <c r="E8" s="10" t="s">
        <v>11</v>
      </c>
      <c r="F8" s="10" t="s">
        <v>12</v>
      </c>
      <c r="G8" s="10" t="s">
        <v>13</v>
      </c>
      <c r="H8" s="10" t="s">
        <v>14</v>
      </c>
      <c r="I8" s="11" t="s">
        <v>15</v>
      </c>
      <c r="J8" s="12" t="s">
        <v>16</v>
      </c>
    </row>
    <row r="9" spans="1:10" ht="12" thickTop="1" x14ac:dyDescent="0.2"/>
    <row r="11" spans="1:10" x14ac:dyDescent="0.2">
      <c r="A11" s="13" t="s">
        <v>17</v>
      </c>
    </row>
    <row r="13" spans="1:10" x14ac:dyDescent="0.2">
      <c r="A13" s="3" t="s">
        <v>18</v>
      </c>
      <c r="B13" s="2" t="s">
        <v>19</v>
      </c>
      <c r="C13" s="14">
        <v>1095.5999999999999</v>
      </c>
      <c r="D13" s="14">
        <v>1095.5999999999999</v>
      </c>
      <c r="E13" s="15">
        <v>-141.59</v>
      </c>
      <c r="F13" s="14">
        <v>0</v>
      </c>
      <c r="G13" s="14">
        <v>0</v>
      </c>
      <c r="H13" s="15">
        <v>-0.01</v>
      </c>
      <c r="I13" s="14">
        <v>-141.6</v>
      </c>
      <c r="J13" s="14">
        <v>1237.2</v>
      </c>
    </row>
    <row r="14" spans="1:10" x14ac:dyDescent="0.2">
      <c r="A14" s="3" t="s">
        <v>20</v>
      </c>
      <c r="B14" s="2" t="s">
        <v>21</v>
      </c>
      <c r="C14" s="14">
        <v>1095.5999999999999</v>
      </c>
      <c r="D14" s="14">
        <v>1095.5999999999999</v>
      </c>
      <c r="E14" s="15">
        <v>-141.59</v>
      </c>
      <c r="F14" s="14">
        <v>0</v>
      </c>
      <c r="G14" s="14">
        <v>0</v>
      </c>
      <c r="H14" s="15">
        <v>-0.01</v>
      </c>
      <c r="I14" s="14">
        <v>-141.6</v>
      </c>
      <c r="J14" s="14">
        <v>1237.2</v>
      </c>
    </row>
    <row r="15" spans="1:10" x14ac:dyDescent="0.2">
      <c r="A15" s="3" t="s">
        <v>22</v>
      </c>
      <c r="B15" s="2" t="s">
        <v>23</v>
      </c>
      <c r="C15" s="14">
        <v>1095.5999999999999</v>
      </c>
      <c r="D15" s="14">
        <v>1095.5999999999999</v>
      </c>
      <c r="E15" s="15">
        <v>-141.59</v>
      </c>
      <c r="F15" s="14">
        <v>0</v>
      </c>
      <c r="G15" s="14">
        <v>0</v>
      </c>
      <c r="H15" s="15">
        <v>-0.01</v>
      </c>
      <c r="I15" s="14">
        <v>-141.6</v>
      </c>
      <c r="J15" s="14">
        <v>1237.2</v>
      </c>
    </row>
    <row r="16" spans="1:10" x14ac:dyDescent="0.2">
      <c r="A16" s="3" t="s">
        <v>24</v>
      </c>
      <c r="B16" s="2" t="s">
        <v>25</v>
      </c>
      <c r="C16" s="14">
        <v>1095.5999999999999</v>
      </c>
      <c r="D16" s="14">
        <v>1095.5999999999999</v>
      </c>
      <c r="E16" s="15">
        <v>-141.59</v>
      </c>
      <c r="F16" s="14">
        <v>0</v>
      </c>
      <c r="G16" s="14">
        <v>0</v>
      </c>
      <c r="H16" s="15">
        <v>-0.01</v>
      </c>
      <c r="I16" s="14">
        <v>-141.6</v>
      </c>
      <c r="J16" s="14">
        <v>1237.2</v>
      </c>
    </row>
    <row r="19" spans="1:10" s="8" customFormat="1" x14ac:dyDescent="0.2">
      <c r="A19" s="16"/>
      <c r="C19" s="8" t="s">
        <v>26</v>
      </c>
      <c r="D19" s="8" t="s">
        <v>26</v>
      </c>
      <c r="E19" s="8" t="s">
        <v>26</v>
      </c>
      <c r="F19" s="8" t="s">
        <v>26</v>
      </c>
      <c r="G19" s="8" t="s">
        <v>26</v>
      </c>
      <c r="H19" s="8" t="s">
        <v>26</v>
      </c>
      <c r="I19" s="8" t="s">
        <v>26</v>
      </c>
      <c r="J19" s="8" t="s">
        <v>26</v>
      </c>
    </row>
    <row r="20" spans="1:10" s="1" customFormat="1" ht="15" x14ac:dyDescent="0.25">
      <c r="A20" s="22" t="s">
        <v>27</v>
      </c>
      <c r="B20" s="1" t="s">
        <v>28</v>
      </c>
      <c r="C20" s="23">
        <f>SUM(C13:C19)</f>
        <v>4382.3999999999996</v>
      </c>
      <c r="D20" s="23">
        <f t="shared" ref="D20:J20" si="0">SUM(D13:D19)</f>
        <v>4382.3999999999996</v>
      </c>
      <c r="E20" s="23">
        <f t="shared" si="0"/>
        <v>-566.36</v>
      </c>
      <c r="F20" s="23">
        <f t="shared" si="0"/>
        <v>0</v>
      </c>
      <c r="G20" s="23">
        <f t="shared" si="0"/>
        <v>0</v>
      </c>
      <c r="H20" s="23">
        <f t="shared" si="0"/>
        <v>-0.04</v>
      </c>
      <c r="I20" s="23">
        <f t="shared" si="0"/>
        <v>-566.4</v>
      </c>
      <c r="J20" s="23">
        <f t="shared" si="0"/>
        <v>4948.8</v>
      </c>
    </row>
    <row r="22" spans="1:10" x14ac:dyDescent="0.2">
      <c r="C22" s="2" t="s">
        <v>28</v>
      </c>
      <c r="D22" s="2" t="s">
        <v>28</v>
      </c>
      <c r="E22" s="2" t="s">
        <v>28</v>
      </c>
      <c r="F22" s="2" t="s">
        <v>28</v>
      </c>
      <c r="G22" s="2" t="s">
        <v>28</v>
      </c>
      <c r="H22" s="2" t="s">
        <v>28</v>
      </c>
      <c r="I22" s="2" t="s">
        <v>28</v>
      </c>
      <c r="J22" s="2" t="s">
        <v>28</v>
      </c>
    </row>
    <row r="23" spans="1:10" x14ac:dyDescent="0.2">
      <c r="A23" s="3" t="s">
        <v>28</v>
      </c>
      <c r="B23" s="2" t="s">
        <v>28</v>
      </c>
      <c r="C23" s="17"/>
      <c r="D23" s="17"/>
      <c r="E23" s="17"/>
      <c r="F23" s="17"/>
      <c r="G23" s="17"/>
      <c r="H23" s="17"/>
      <c r="I23" s="17"/>
      <c r="J23" s="17"/>
    </row>
  </sheetData>
  <mergeCells count="2">
    <mergeCell ref="B1:C1"/>
    <mergeCell ref="B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H13" sqref="H13"/>
    </sheetView>
  </sheetViews>
  <sheetFormatPr baseColWidth="10" defaultRowHeight="11.25" x14ac:dyDescent="0.2"/>
  <cols>
    <col min="1" max="1" width="12.28515625" style="3" customWidth="1"/>
    <col min="2" max="2" width="30.7109375" style="2" customWidth="1"/>
    <col min="3" max="3" width="13" style="2" bestFit="1" customWidth="1"/>
    <col min="4" max="4" width="13.5703125" style="2" bestFit="1" customWidth="1"/>
    <col min="5" max="10" width="13" style="2" bestFit="1" customWidth="1"/>
    <col min="11" max="16384" width="11.42578125" style="2"/>
  </cols>
  <sheetData>
    <row r="1" spans="1:13" ht="18" customHeight="1" x14ac:dyDescent="0.25">
      <c r="A1" s="4" t="s">
        <v>0</v>
      </c>
      <c r="B1" s="35" t="s">
        <v>28</v>
      </c>
      <c r="C1" s="36"/>
    </row>
    <row r="2" spans="1:13" ht="24.95" customHeight="1" x14ac:dyDescent="0.2">
      <c r="A2" s="5" t="s">
        <v>1</v>
      </c>
      <c r="B2" s="18" t="s">
        <v>2</v>
      </c>
      <c r="C2" s="19"/>
    </row>
    <row r="3" spans="1:13" ht="15.75" x14ac:dyDescent="0.25">
      <c r="B3" s="37" t="s">
        <v>3</v>
      </c>
      <c r="C3" s="36"/>
    </row>
    <row r="4" spans="1:13" ht="15" x14ac:dyDescent="0.25">
      <c r="B4" s="20" t="s">
        <v>4</v>
      </c>
      <c r="C4" s="21"/>
    </row>
    <row r="5" spans="1:13" x14ac:dyDescent="0.2">
      <c r="B5" s="7" t="s">
        <v>5</v>
      </c>
    </row>
    <row r="6" spans="1:13" x14ac:dyDescent="0.2">
      <c r="B6" s="7" t="s">
        <v>6</v>
      </c>
    </row>
    <row r="8" spans="1:13" s="6" customFormat="1" ht="23.25" thickBot="1" x14ac:dyDescent="0.25">
      <c r="A8" s="9" t="s">
        <v>7</v>
      </c>
      <c r="B8" s="10" t="s">
        <v>8</v>
      </c>
      <c r="C8" s="10" t="s">
        <v>91</v>
      </c>
      <c r="D8" s="11" t="s">
        <v>10</v>
      </c>
      <c r="E8" s="10" t="s">
        <v>71</v>
      </c>
      <c r="F8" s="10" t="s">
        <v>72</v>
      </c>
      <c r="G8" s="10" t="s">
        <v>73</v>
      </c>
      <c r="H8" s="10" t="s">
        <v>93</v>
      </c>
      <c r="I8" s="11" t="s">
        <v>15</v>
      </c>
      <c r="J8" s="12" t="s">
        <v>16</v>
      </c>
      <c r="L8" s="30">
        <v>39.823999999999998</v>
      </c>
      <c r="M8" s="6" t="s">
        <v>94</v>
      </c>
    </row>
    <row r="9" spans="1:13" ht="12" thickTop="1" x14ac:dyDescent="0.2">
      <c r="L9" s="25">
        <f>+L8*73.04*2</f>
        <v>5817.48992</v>
      </c>
    </row>
    <row r="10" spans="1:13" x14ac:dyDescent="0.2">
      <c r="L10" s="25">
        <f>+L9+15</f>
        <v>5832.48992</v>
      </c>
    </row>
    <row r="11" spans="1:13" x14ac:dyDescent="0.2">
      <c r="A11" s="13" t="s">
        <v>17</v>
      </c>
      <c r="L11" s="25">
        <f>+L10/4</f>
        <v>1458.12248</v>
      </c>
    </row>
    <row r="12" spans="1:13" x14ac:dyDescent="0.2">
      <c r="L12" s="25"/>
    </row>
    <row r="13" spans="1:13" x14ac:dyDescent="0.2">
      <c r="A13" s="3" t="s">
        <v>18</v>
      </c>
      <c r="B13" s="2" t="s">
        <v>19</v>
      </c>
      <c r="C13" s="25" t="e">
        <f>+FACTURA!#REF!-'C&amp;A'!J13-FACTURA!#REF!</f>
        <v>#REF!</v>
      </c>
      <c r="D13" s="25" t="e">
        <f>+C13</f>
        <v>#REF!</v>
      </c>
      <c r="E13" s="26">
        <f>223.04-45.13</f>
        <v>177.91</v>
      </c>
      <c r="F13" s="25">
        <v>0</v>
      </c>
      <c r="G13" s="25">
        <v>0</v>
      </c>
      <c r="H13" s="26" t="e">
        <f>+IF(FACTURA!#REF!&gt;=4000,FACTURA!#REF!*0.1,0)</f>
        <v>#REF!</v>
      </c>
      <c r="I13" s="25" t="e">
        <f>+E13+F13+G13+H13</f>
        <v>#REF!</v>
      </c>
      <c r="J13" s="25" t="e">
        <f>+D13-I13</f>
        <v>#REF!</v>
      </c>
      <c r="K13" s="25"/>
    </row>
    <row r="14" spans="1:13" x14ac:dyDescent="0.2">
      <c r="A14" s="3" t="s">
        <v>20</v>
      </c>
      <c r="B14" s="2" t="s">
        <v>21</v>
      </c>
      <c r="C14" s="25" t="e">
        <f>+FACTURA!#REF!-'C&amp;A'!J14-FACTURA!#REF!</f>
        <v>#REF!</v>
      </c>
      <c r="D14" s="25" t="e">
        <f t="shared" ref="D14:D16" si="0">+C14</f>
        <v>#REF!</v>
      </c>
      <c r="E14" s="26">
        <v>0</v>
      </c>
      <c r="F14" s="25">
        <v>0</v>
      </c>
      <c r="G14" s="25">
        <v>1458.12</v>
      </c>
      <c r="H14" s="26">
        <v>0</v>
      </c>
      <c r="I14" s="25">
        <f t="shared" ref="I14:I16" si="1">+E14+F14+G14+H14</f>
        <v>1458.12</v>
      </c>
      <c r="J14" s="25" t="e">
        <f t="shared" ref="J14:J16" si="2">+D14-I14</f>
        <v>#REF!</v>
      </c>
      <c r="K14" s="25"/>
    </row>
    <row r="15" spans="1:13" x14ac:dyDescent="0.2">
      <c r="A15" s="3" t="s">
        <v>22</v>
      </c>
      <c r="B15" s="2" t="s">
        <v>23</v>
      </c>
      <c r="C15" s="25" t="e">
        <f>+FACTURA!#REF!-'C&amp;A'!J15-FACTURA!#REF!</f>
        <v>#REF!</v>
      </c>
      <c r="D15" s="25" t="e">
        <f t="shared" si="0"/>
        <v>#REF!</v>
      </c>
      <c r="E15" s="26">
        <v>0</v>
      </c>
      <c r="F15" s="25">
        <v>0</v>
      </c>
      <c r="G15" s="25">
        <v>0</v>
      </c>
      <c r="H15" s="26">
        <v>0</v>
      </c>
      <c r="I15" s="25">
        <f t="shared" si="1"/>
        <v>0</v>
      </c>
      <c r="J15" s="25" t="e">
        <f t="shared" si="2"/>
        <v>#REF!</v>
      </c>
      <c r="K15" s="25"/>
    </row>
    <row r="16" spans="1:13" x14ac:dyDescent="0.2">
      <c r="A16" s="3" t="s">
        <v>24</v>
      </c>
      <c r="B16" s="2" t="s">
        <v>25</v>
      </c>
      <c r="C16" s="25" t="e">
        <f>+FACTURA!#REF!-'C&amp;A'!J16-FACTURA!#REF!</f>
        <v>#REF!</v>
      </c>
      <c r="D16" s="25" t="e">
        <f t="shared" si="0"/>
        <v>#REF!</v>
      </c>
      <c r="E16" s="26">
        <v>250</v>
      </c>
      <c r="F16" s="25">
        <v>0</v>
      </c>
      <c r="G16" s="25">
        <v>0</v>
      </c>
      <c r="H16" s="26" t="e">
        <f>+IF(FACTURA!#REF!&gt;=4000,FACTURA!#REF!*0.1,0)</f>
        <v>#REF!</v>
      </c>
      <c r="I16" s="25" t="e">
        <f t="shared" si="1"/>
        <v>#REF!</v>
      </c>
      <c r="J16" s="25" t="e">
        <f t="shared" si="2"/>
        <v>#REF!</v>
      </c>
      <c r="K16" s="25"/>
    </row>
    <row r="17" spans="1:11" x14ac:dyDescent="0.2">
      <c r="C17" s="25"/>
      <c r="D17" s="25"/>
      <c r="E17" s="25"/>
      <c r="F17" s="25"/>
      <c r="G17" s="25"/>
      <c r="H17" s="25"/>
      <c r="I17" s="25"/>
      <c r="J17" s="25"/>
      <c r="K17" s="25"/>
    </row>
    <row r="18" spans="1:11" x14ac:dyDescent="0.2">
      <c r="C18" s="25"/>
      <c r="D18" s="25"/>
      <c r="E18" s="25"/>
      <c r="F18" s="25"/>
      <c r="G18" s="25"/>
      <c r="H18" s="25"/>
      <c r="I18" s="25"/>
      <c r="J18" s="25"/>
      <c r="K18" s="25"/>
    </row>
    <row r="19" spans="1:11" s="8" customFormat="1" x14ac:dyDescent="0.2">
      <c r="A19" s="16"/>
      <c r="C19" s="27" t="s">
        <v>26</v>
      </c>
      <c r="D19" s="27" t="s">
        <v>26</v>
      </c>
      <c r="E19" s="27" t="s">
        <v>26</v>
      </c>
      <c r="F19" s="27" t="s">
        <v>26</v>
      </c>
      <c r="G19" s="27" t="s">
        <v>26</v>
      </c>
      <c r="H19" s="27" t="s">
        <v>26</v>
      </c>
      <c r="I19" s="27" t="s">
        <v>26</v>
      </c>
      <c r="J19" s="27" t="s">
        <v>26</v>
      </c>
      <c r="K19" s="27"/>
    </row>
    <row r="20" spans="1:11" s="1" customFormat="1" ht="15" x14ac:dyDescent="0.25">
      <c r="A20" s="22" t="s">
        <v>27</v>
      </c>
      <c r="B20" s="1" t="s">
        <v>28</v>
      </c>
      <c r="C20" s="28" t="e">
        <f>SUM(C13:C19)</f>
        <v>#REF!</v>
      </c>
      <c r="D20" s="28" t="e">
        <f t="shared" ref="D20:J20" si="3">SUM(D13:D19)</f>
        <v>#REF!</v>
      </c>
      <c r="E20" s="28">
        <f t="shared" si="3"/>
        <v>427.90999999999997</v>
      </c>
      <c r="F20" s="28">
        <f t="shared" si="3"/>
        <v>0</v>
      </c>
      <c r="G20" s="28">
        <f t="shared" si="3"/>
        <v>1458.12</v>
      </c>
      <c r="H20" s="28" t="e">
        <f t="shared" si="3"/>
        <v>#REF!</v>
      </c>
      <c r="I20" s="28" t="e">
        <f t="shared" si="3"/>
        <v>#REF!</v>
      </c>
      <c r="J20" s="28" t="e">
        <f t="shared" si="3"/>
        <v>#REF!</v>
      </c>
      <c r="K20" s="29"/>
    </row>
    <row r="21" spans="1:11" x14ac:dyDescent="0.2">
      <c r="C21" s="25"/>
      <c r="D21" s="25"/>
      <c r="E21" s="25"/>
      <c r="F21" s="25"/>
      <c r="G21" s="25"/>
      <c r="H21" s="25"/>
      <c r="I21" s="25"/>
      <c r="J21" s="25"/>
      <c r="K21" s="25"/>
    </row>
    <row r="22" spans="1:11" x14ac:dyDescent="0.2">
      <c r="C22" s="2" t="s">
        <v>28</v>
      </c>
      <c r="D22" s="2" t="s">
        <v>28</v>
      </c>
      <c r="E22" s="2" t="s">
        <v>28</v>
      </c>
      <c r="F22" s="2" t="s">
        <v>28</v>
      </c>
      <c r="G22" s="2" t="s">
        <v>28</v>
      </c>
      <c r="H22" s="2" t="s">
        <v>28</v>
      </c>
      <c r="I22" s="2" t="s">
        <v>28</v>
      </c>
      <c r="J22" s="2" t="s">
        <v>28</v>
      </c>
    </row>
    <row r="23" spans="1:11" x14ac:dyDescent="0.2">
      <c r="A23" s="3" t="s">
        <v>28</v>
      </c>
      <c r="B23" s="2" t="s">
        <v>28</v>
      </c>
      <c r="C23" s="17"/>
      <c r="D23" s="17"/>
      <c r="E23" s="17"/>
      <c r="F23" s="17"/>
      <c r="G23" s="17"/>
      <c r="H23" s="17"/>
      <c r="I23" s="17"/>
      <c r="J23" s="17"/>
    </row>
  </sheetData>
  <mergeCells count="2">
    <mergeCell ref="B1:C1"/>
    <mergeCell ref="B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topLeftCell="M1" workbookViewId="0">
      <selection activeCell="N23" sqref="N23"/>
    </sheetView>
  </sheetViews>
  <sheetFormatPr baseColWidth="10" defaultRowHeight="15" x14ac:dyDescent="0.25"/>
  <cols>
    <col min="2" max="2" width="24.5703125" bestFit="1" customWidth="1"/>
  </cols>
  <sheetData>
    <row r="1" spans="1:27" x14ac:dyDescent="0.25">
      <c r="A1" t="s">
        <v>29</v>
      </c>
      <c r="Z1" s="24">
        <v>42383</v>
      </c>
      <c r="AA1" t="s">
        <v>30</v>
      </c>
    </row>
    <row r="2" spans="1:27" x14ac:dyDescent="0.25">
      <c r="Z2" t="s">
        <v>31</v>
      </c>
      <c r="AA2" t="s">
        <v>32</v>
      </c>
    </row>
    <row r="3" spans="1:27" x14ac:dyDescent="0.25">
      <c r="G3" s="38" t="s">
        <v>33</v>
      </c>
      <c r="H3" s="38"/>
      <c r="I3" s="38"/>
      <c r="J3" s="38"/>
      <c r="K3" s="38"/>
      <c r="L3" s="38"/>
      <c r="M3" s="38"/>
    </row>
    <row r="4" spans="1:27" x14ac:dyDescent="0.25">
      <c r="G4" t="s">
        <v>34</v>
      </c>
      <c r="H4" t="s">
        <v>35</v>
      </c>
      <c r="I4" t="s">
        <v>36</v>
      </c>
      <c r="J4" t="s">
        <v>37</v>
      </c>
    </row>
    <row r="5" spans="1:27" x14ac:dyDescent="0.25">
      <c r="H5" s="24">
        <v>42370</v>
      </c>
      <c r="I5" t="s">
        <v>38</v>
      </c>
    </row>
    <row r="7" spans="1:27" x14ac:dyDescent="0.25">
      <c r="D7" t="s">
        <v>39</v>
      </c>
      <c r="H7" t="s">
        <v>40</v>
      </c>
      <c r="M7" t="s">
        <v>41</v>
      </c>
      <c r="N7" t="s">
        <v>42</v>
      </c>
      <c r="O7" t="s">
        <v>43</v>
      </c>
      <c r="P7" t="s">
        <v>44</v>
      </c>
      <c r="Q7" t="s">
        <v>45</v>
      </c>
      <c r="R7" t="s">
        <v>46</v>
      </c>
      <c r="S7" t="s">
        <v>47</v>
      </c>
      <c r="T7" t="s">
        <v>48</v>
      </c>
      <c r="U7" t="s">
        <v>49</v>
      </c>
      <c r="V7" t="s">
        <v>50</v>
      </c>
      <c r="W7" t="s">
        <v>51</v>
      </c>
      <c r="X7" t="s">
        <v>52</v>
      </c>
      <c r="Y7" t="s">
        <v>53</v>
      </c>
      <c r="Z7" t="s">
        <v>54</v>
      </c>
      <c r="AA7" t="s">
        <v>55</v>
      </c>
    </row>
    <row r="8" spans="1:27" x14ac:dyDescent="0.25">
      <c r="A8" t="s">
        <v>56</v>
      </c>
      <c r="B8" t="s">
        <v>57</v>
      </c>
      <c r="C8" t="s">
        <v>58</v>
      </c>
      <c r="D8" t="s">
        <v>59</v>
      </c>
      <c r="E8" t="s">
        <v>60</v>
      </c>
      <c r="F8" t="s">
        <v>61</v>
      </c>
      <c r="G8" t="s">
        <v>62</v>
      </c>
      <c r="H8" t="s">
        <v>63</v>
      </c>
      <c r="I8" t="s">
        <v>64</v>
      </c>
      <c r="J8" t="s">
        <v>65</v>
      </c>
      <c r="K8" t="s">
        <v>66</v>
      </c>
      <c r="L8" t="s">
        <v>67</v>
      </c>
      <c r="M8" t="s">
        <v>68</v>
      </c>
      <c r="N8" t="s">
        <v>69</v>
      </c>
      <c r="O8" t="s">
        <v>70</v>
      </c>
      <c r="P8" t="s">
        <v>71</v>
      </c>
      <c r="Q8" t="s">
        <v>72</v>
      </c>
      <c r="R8" t="s">
        <v>73</v>
      </c>
      <c r="S8" t="s">
        <v>74</v>
      </c>
      <c r="T8" t="s">
        <v>75</v>
      </c>
      <c r="U8" t="s">
        <v>76</v>
      </c>
      <c r="V8" t="s">
        <v>77</v>
      </c>
      <c r="W8" t="s">
        <v>78</v>
      </c>
      <c r="X8" t="s">
        <v>79</v>
      </c>
      <c r="Y8" t="s">
        <v>80</v>
      </c>
      <c r="Z8" t="s">
        <v>81</v>
      </c>
      <c r="AA8" t="s">
        <v>82</v>
      </c>
    </row>
    <row r="9" spans="1:27" x14ac:dyDescent="0.25">
      <c r="A9" t="s">
        <v>18</v>
      </c>
      <c r="B9" t="s">
        <v>83</v>
      </c>
      <c r="C9" t="s">
        <v>84</v>
      </c>
      <c r="D9">
        <v>1095.5999999999999</v>
      </c>
      <c r="E9">
        <v>141.63999999999999</v>
      </c>
      <c r="F9">
        <v>0</v>
      </c>
      <c r="G9">
        <v>0</v>
      </c>
      <c r="H9">
        <v>4700</v>
      </c>
      <c r="I9">
        <v>0</v>
      </c>
      <c r="J9">
        <v>0</v>
      </c>
      <c r="K9">
        <v>4700</v>
      </c>
      <c r="L9">
        <v>0</v>
      </c>
      <c r="M9">
        <v>4700</v>
      </c>
      <c r="N9">
        <v>0</v>
      </c>
      <c r="O9">
        <v>0</v>
      </c>
      <c r="P9">
        <v>223.04</v>
      </c>
      <c r="Q9">
        <v>0</v>
      </c>
      <c r="R9">
        <v>0</v>
      </c>
      <c r="S9">
        <v>0</v>
      </c>
      <c r="T9">
        <v>223.04</v>
      </c>
      <c r="U9">
        <v>4476.96</v>
      </c>
      <c r="V9">
        <v>0</v>
      </c>
      <c r="W9">
        <v>447.7</v>
      </c>
      <c r="X9">
        <v>4476.96</v>
      </c>
      <c r="Y9">
        <v>24.74</v>
      </c>
      <c r="Z9">
        <v>0</v>
      </c>
      <c r="AA9">
        <v>4949.3999999999996</v>
      </c>
    </row>
    <row r="10" spans="1:27" x14ac:dyDescent="0.25">
      <c r="A10" t="s">
        <v>20</v>
      </c>
      <c r="B10" t="s">
        <v>85</v>
      </c>
      <c r="C10" t="s">
        <v>86</v>
      </c>
      <c r="D10">
        <v>1095.5999999999999</v>
      </c>
      <c r="E10">
        <v>141.63999999999999</v>
      </c>
      <c r="F10">
        <v>0</v>
      </c>
      <c r="G10">
        <v>0</v>
      </c>
      <c r="H10">
        <v>4000</v>
      </c>
      <c r="I10">
        <v>0</v>
      </c>
      <c r="J10">
        <v>0</v>
      </c>
      <c r="K10">
        <v>4000</v>
      </c>
      <c r="L10">
        <v>0</v>
      </c>
      <c r="M10">
        <v>4000</v>
      </c>
      <c r="N10">
        <v>0</v>
      </c>
      <c r="O10">
        <v>0</v>
      </c>
      <c r="P10">
        <v>0</v>
      </c>
      <c r="Q10">
        <v>0</v>
      </c>
      <c r="R10">
        <v>1414.96</v>
      </c>
      <c r="S10">
        <v>0</v>
      </c>
      <c r="T10">
        <v>1414.96</v>
      </c>
      <c r="U10">
        <v>2585.04</v>
      </c>
      <c r="V10">
        <v>0</v>
      </c>
      <c r="W10">
        <v>258.5</v>
      </c>
      <c r="X10">
        <v>2585.04</v>
      </c>
      <c r="Y10">
        <v>24.74</v>
      </c>
      <c r="Z10">
        <v>0</v>
      </c>
      <c r="AA10">
        <v>4283.24</v>
      </c>
    </row>
    <row r="11" spans="1:27" x14ac:dyDescent="0.25">
      <c r="A11" t="s">
        <v>22</v>
      </c>
      <c r="B11" t="s">
        <v>87</v>
      </c>
      <c r="C11" t="s">
        <v>88</v>
      </c>
      <c r="D11">
        <v>1095.5999999999999</v>
      </c>
      <c r="E11">
        <v>141.63999999999999</v>
      </c>
      <c r="F11">
        <v>0</v>
      </c>
      <c r="G11">
        <v>0</v>
      </c>
      <c r="H11">
        <v>4000</v>
      </c>
      <c r="I11">
        <v>9538.76</v>
      </c>
      <c r="J11">
        <v>0</v>
      </c>
      <c r="K11">
        <v>13538.76</v>
      </c>
      <c r="L11">
        <v>0</v>
      </c>
      <c r="M11">
        <v>13538.76</v>
      </c>
      <c r="N11">
        <v>0</v>
      </c>
      <c r="O11">
        <v>0</v>
      </c>
      <c r="P11">
        <v>45.13</v>
      </c>
      <c r="Q11">
        <v>0</v>
      </c>
      <c r="R11">
        <v>0</v>
      </c>
      <c r="S11">
        <v>0</v>
      </c>
      <c r="T11">
        <v>45.13</v>
      </c>
      <c r="U11">
        <v>13493.63</v>
      </c>
      <c r="V11">
        <v>1349.36</v>
      </c>
      <c r="W11">
        <v>0</v>
      </c>
      <c r="X11">
        <v>12144.27</v>
      </c>
      <c r="Y11">
        <v>24.74</v>
      </c>
      <c r="Z11">
        <v>0</v>
      </c>
      <c r="AA11">
        <v>13518.37</v>
      </c>
    </row>
    <row r="12" spans="1:27" x14ac:dyDescent="0.25">
      <c r="A12" t="s">
        <v>24</v>
      </c>
      <c r="B12" t="s">
        <v>89</v>
      </c>
      <c r="C12" t="s">
        <v>90</v>
      </c>
      <c r="D12">
        <v>1095.5999999999999</v>
      </c>
      <c r="E12">
        <v>141.63999999999999</v>
      </c>
      <c r="F12">
        <v>0</v>
      </c>
      <c r="G12">
        <v>0</v>
      </c>
      <c r="H12">
        <v>1800</v>
      </c>
      <c r="I12">
        <v>713</v>
      </c>
      <c r="J12">
        <v>0</v>
      </c>
      <c r="K12">
        <v>2513</v>
      </c>
      <c r="L12">
        <v>160.30000000000001</v>
      </c>
      <c r="M12">
        <v>2673.3</v>
      </c>
      <c r="N12">
        <v>0</v>
      </c>
      <c r="O12">
        <v>0</v>
      </c>
      <c r="P12">
        <v>295.13</v>
      </c>
      <c r="Q12">
        <v>0</v>
      </c>
      <c r="R12">
        <v>0</v>
      </c>
      <c r="S12">
        <v>0</v>
      </c>
      <c r="T12">
        <v>295.13</v>
      </c>
      <c r="U12">
        <v>2378.17</v>
      </c>
      <c r="V12">
        <v>0</v>
      </c>
      <c r="W12">
        <v>237.82</v>
      </c>
      <c r="X12">
        <v>2378.17</v>
      </c>
      <c r="Y12">
        <v>24.74</v>
      </c>
      <c r="Z12">
        <v>0</v>
      </c>
      <c r="AA12">
        <v>2640.73</v>
      </c>
    </row>
  </sheetData>
  <sortState ref="A10:AA33">
    <sortCondition ref="B10:B33"/>
  </sortState>
  <mergeCells count="1">
    <mergeCell ref="G3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</vt:lpstr>
      <vt:lpstr>C&amp;A</vt:lpstr>
      <vt:lpstr>SINDICATO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Lizbeth</dc:creator>
  <cp:lastModifiedBy>contabilidad qm</cp:lastModifiedBy>
  <cp:lastPrinted>2016-01-16T19:00:24Z</cp:lastPrinted>
  <dcterms:created xsi:type="dcterms:W3CDTF">2016-01-16T18:26:05Z</dcterms:created>
  <dcterms:modified xsi:type="dcterms:W3CDTF">2016-02-23T22:54:43Z</dcterms:modified>
</cp:coreProperties>
</file>