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ISR" sheetId="1" r:id="rId1"/>
    <sheet name="COM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5" i="2"/>
  <c r="G5"/>
  <c r="F9"/>
  <c r="E9"/>
  <c r="E11"/>
  <c r="N14" i="1"/>
  <c r="M14"/>
  <c r="L14"/>
  <c r="K14"/>
  <c r="J14"/>
  <c r="I14"/>
  <c r="H14"/>
  <c r="G14"/>
  <c r="F14"/>
  <c r="E14"/>
  <c r="D14"/>
  <c r="O12"/>
  <c r="C14"/>
  <c r="O5" i="2" l="1"/>
  <c r="O12"/>
  <c r="O11"/>
  <c r="O10"/>
  <c r="O9"/>
  <c r="O8"/>
  <c r="O7"/>
  <c r="O6"/>
  <c r="D14"/>
  <c r="E14"/>
  <c r="F14"/>
  <c r="G14"/>
  <c r="I14"/>
  <c r="J14"/>
  <c r="K14"/>
  <c r="L14"/>
  <c r="M14"/>
  <c r="N14"/>
  <c r="C14"/>
  <c r="C17" s="1"/>
  <c r="D17" s="1"/>
  <c r="E17" l="1"/>
  <c r="F17" s="1"/>
  <c r="G17" s="1"/>
  <c r="H14"/>
  <c r="O14"/>
  <c r="C17" i="1"/>
  <c r="D17" s="1"/>
  <c r="O6"/>
  <c r="O7"/>
  <c r="O8"/>
  <c r="O9"/>
  <c r="O10"/>
  <c r="O11"/>
  <c r="O5"/>
  <c r="H17" i="2" l="1"/>
  <c r="I17" s="1"/>
  <c r="O14" i="1"/>
  <c r="E17"/>
  <c r="F17" s="1"/>
  <c r="G17" s="1"/>
  <c r="H17" s="1"/>
  <c r="I17" s="1"/>
  <c r="J17" s="1"/>
  <c r="K17" s="1"/>
  <c r="L17" s="1"/>
  <c r="M17" s="1"/>
  <c r="N17" s="1"/>
  <c r="O17" s="1"/>
</calcChain>
</file>

<file path=xl/sharedStrings.xml><?xml version="1.0" encoding="utf-8"?>
<sst xmlns="http://schemas.openxmlformats.org/spreadsheetml/2006/main" count="62" uniqueCount="32">
  <si>
    <t>ALECSA CELAYAS DE RL DE CV</t>
  </si>
  <si>
    <t>001</t>
  </si>
  <si>
    <t>BANCOMER</t>
  </si>
  <si>
    <t>002</t>
  </si>
  <si>
    <t>BANAMEX</t>
  </si>
  <si>
    <t>003</t>
  </si>
  <si>
    <t>SANTANDER</t>
  </si>
  <si>
    <t>004</t>
  </si>
  <si>
    <t>BANORTE</t>
  </si>
  <si>
    <t>006</t>
  </si>
  <si>
    <t>INVERLAT</t>
  </si>
  <si>
    <t>008</t>
  </si>
  <si>
    <t>BAJIO</t>
  </si>
  <si>
    <t>VECTOR</t>
  </si>
  <si>
    <t>TOTAL</t>
  </si>
  <si>
    <t>RESUMEN DE ISR BANCARIO RETENIDO 2016</t>
  </si>
  <si>
    <t>AMEXCO</t>
  </si>
  <si>
    <t>RESUMEN DE COMISIONES BANCARIAS 2016</t>
  </si>
  <si>
    <t>250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</si>
  <si>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</si>
  <si>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</si>
  <si>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</si>
  <si>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</si>
  <si>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</si>
  <si>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</si>
  <si>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</si>
  <si>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</si>
  <si>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</si>
  <si>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</si>
  <si>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</si>
  <si>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</si>
  <si>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BBVA INVER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</si>
</sst>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2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 applyFill="1" applyBorder="1" applyAlignment="1" applyProtection="1"/>
    <xf numFmtId="43" fontId="2" fillId="2" borderId="0" xfId="1" applyFont="1" applyFill="1"/>
    <xf numFmtId="0" fontId="2" fillId="0" borderId="2" xfId="0" applyFont="1" applyBorder="1" applyAlignment="1">
      <alignment horizontal="center"/>
    </xf>
    <xf numFmtId="43" fontId="2" fillId="0" borderId="1" xfId="1" applyFont="1" applyBorder="1"/>
    <xf numFmtId="43" fontId="4" fillId="0" borderId="0" xfId="1" applyFont="1" applyFill="1" applyBorder="1" applyAlignment="1" applyProtection="1"/>
    <xf numFmtId="0" fontId="5" fillId="0" borderId="0" xfId="0" applyFont="1"/>
    <xf numFmtId="43" fontId="5" fillId="0" borderId="0" xfId="0" applyNumberFormat="1" applyFont="1"/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43" fontId="7" fillId="0" borderId="0" xfId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/>
    <xf numFmtId="43" fontId="7" fillId="0" borderId="0" xfId="1" applyFont="1" applyFill="1"/>
    <xf numFmtId="43" fontId="7" fillId="0" borderId="0" xfId="1" applyFont="1"/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790575</xdr:colOff>
      <xdr:row>1</xdr:row>
      <xdr:rowOff>333374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9049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790575</xdr:colOff>
      <xdr:row>1</xdr:row>
      <xdr:rowOff>276225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9049"/>
          <a:ext cx="771525" cy="447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E23" sqref="E23"/>
    </sheetView>
  </sheetViews>
  <sheetFormatPr baseColWidth="10" defaultRowHeight="11.25"/>
  <cols>
    <col min="1" max="1" width="3.5703125" style="9" bestFit="1" customWidth="1"/>
    <col min="2" max="2" width="12.28515625" style="9" bestFit="1" customWidth="1"/>
    <col min="3" max="10" width="10.28515625" style="9" bestFit="1" customWidth="1"/>
    <col min="11" max="11" width="12.85546875" style="9" bestFit="1" customWidth="1"/>
    <col min="12" max="12" width="10.28515625" style="9" bestFit="1" customWidth="1"/>
    <col min="13" max="13" width="12" style="9" bestFit="1" customWidth="1"/>
    <col min="14" max="14" width="11.140625" style="9" bestFit="1" customWidth="1"/>
    <col min="15" max="15" width="10.28515625" style="9" bestFit="1" customWidth="1"/>
    <col min="16" max="16384" width="11.42578125" style="9"/>
  </cols>
  <sheetData>
    <row r="1" spans="1:17" ht="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27" customHeight="1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12" thickBot="1"/>
    <row r="4" spans="1:17" ht="13.5" thickBot="1">
      <c r="A4" s="11"/>
      <c r="B4" s="12"/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13"/>
    </row>
    <row r="5" spans="1:17" ht="12.75">
      <c r="A5" s="15" t="s">
        <v>1</v>
      </c>
      <c r="B5" s="16" t="s">
        <v>2</v>
      </c>
      <c r="C5" s="17"/>
      <c r="D5" s="18"/>
      <c r="E5" s="18"/>
      <c r="F5" s="18"/>
      <c r="G5" s="18"/>
      <c r="H5" s="18"/>
      <c r="I5" s="18"/>
      <c r="J5" s="18"/>
      <c r="K5" s="18"/>
      <c r="L5" s="19"/>
      <c r="M5" s="18"/>
      <c r="N5" s="18"/>
      <c r="O5" s="20">
        <f>+SUM(C5:N5)</f>
        <v>0</v>
      </c>
    </row>
    <row r="6" spans="1:17" ht="12.75">
      <c r="A6" s="15" t="s">
        <v>3</v>
      </c>
      <c r="B6" s="16" t="s">
        <v>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0">
        <f t="shared" ref="O6:O12" si="0">+SUM(C6:N6)</f>
        <v>0</v>
      </c>
    </row>
    <row r="7" spans="1:17" ht="12.75">
      <c r="A7" s="15" t="s">
        <v>5</v>
      </c>
      <c r="B7" s="16" t="s">
        <v>6</v>
      </c>
      <c r="C7" s="18"/>
      <c r="D7" s="18">
        <v>3.74</v>
      </c>
      <c r="E7" s="18">
        <v>5.84</v>
      </c>
      <c r="F7" s="18">
        <v>6.48</v>
      </c>
      <c r="G7" s="18"/>
      <c r="H7" s="18"/>
      <c r="I7" s="18"/>
      <c r="J7" s="18"/>
      <c r="K7" s="18"/>
      <c r="L7" s="18"/>
      <c r="M7" s="18"/>
      <c r="N7" s="18"/>
      <c r="O7" s="20">
        <f t="shared" si="0"/>
        <v>16.060000000000002</v>
      </c>
    </row>
    <row r="8" spans="1:17" ht="12.75">
      <c r="A8" s="15" t="s">
        <v>7</v>
      </c>
      <c r="B8" s="16" t="s">
        <v>8</v>
      </c>
      <c r="C8" s="18">
        <v>45.9</v>
      </c>
      <c r="D8" s="18">
        <v>26</v>
      </c>
      <c r="E8" s="18">
        <v>15.68</v>
      </c>
      <c r="F8" s="18">
        <v>31.83</v>
      </c>
      <c r="G8" s="18">
        <v>16.850000000000001</v>
      </c>
      <c r="H8" s="18">
        <v>68</v>
      </c>
      <c r="I8" s="18">
        <v>29.42</v>
      </c>
      <c r="J8" s="18">
        <v>35.549999999999997</v>
      </c>
      <c r="K8" s="18"/>
      <c r="L8" s="18"/>
      <c r="M8" s="18"/>
      <c r="N8" s="18"/>
      <c r="O8" s="20">
        <f t="shared" si="0"/>
        <v>269.23</v>
      </c>
    </row>
    <row r="9" spans="1:17" ht="12.75">
      <c r="A9" s="15" t="s">
        <v>9</v>
      </c>
      <c r="B9" s="16" t="s">
        <v>10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0">
        <f t="shared" si="0"/>
        <v>0</v>
      </c>
    </row>
    <row r="10" spans="1:17" ht="12.75">
      <c r="A10" s="15" t="s">
        <v>11</v>
      </c>
      <c r="B10" s="16" t="s">
        <v>12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0">
        <f t="shared" si="0"/>
        <v>0</v>
      </c>
    </row>
    <row r="11" spans="1:17" ht="12.75">
      <c r="A11" s="15" t="s">
        <v>18</v>
      </c>
      <c r="B11" s="16" t="s">
        <v>13</v>
      </c>
      <c r="C11" s="18">
        <v>133.33000000000001</v>
      </c>
      <c r="D11" s="18">
        <v>126.25</v>
      </c>
      <c r="E11" s="18">
        <v>140.53</v>
      </c>
      <c r="F11" s="18">
        <v>158.88999999999999</v>
      </c>
      <c r="G11" s="18">
        <v>193.05</v>
      </c>
      <c r="H11" s="18">
        <v>224.16</v>
      </c>
      <c r="I11" s="18">
        <v>291.64999999999998</v>
      </c>
      <c r="J11" s="18"/>
      <c r="K11" s="18"/>
      <c r="L11" s="18"/>
      <c r="M11" s="18"/>
      <c r="N11" s="18"/>
      <c r="O11" s="20">
        <f t="shared" si="0"/>
        <v>1267.8599999999999</v>
      </c>
    </row>
    <row r="12" spans="1:17" ht="12.75">
      <c r="A12" s="15" t="s">
        <v>18</v>
      </c>
      <c r="B12" s="16" t="s">
        <v>31</v>
      </c>
      <c r="C12" s="18">
        <v>924.69</v>
      </c>
      <c r="D12" s="18">
        <v>755.53</v>
      </c>
      <c r="E12" s="18">
        <v>353.48</v>
      </c>
      <c r="F12" s="18">
        <v>570.86</v>
      </c>
      <c r="G12" s="18">
        <v>1127.6500000000001</v>
      </c>
      <c r="H12" s="18">
        <v>1435.2</v>
      </c>
      <c r="I12" s="18">
        <v>1171.3599999999999</v>
      </c>
      <c r="J12" s="18"/>
      <c r="K12" s="18"/>
      <c r="L12" s="18"/>
      <c r="M12" s="18"/>
      <c r="N12" s="18"/>
      <c r="O12" s="20">
        <f t="shared" si="0"/>
        <v>6338.7699999999995</v>
      </c>
    </row>
    <row r="13" spans="1:17" ht="12.75">
      <c r="A13" s="14"/>
      <c r="B13" s="14"/>
      <c r="C13" s="19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20"/>
    </row>
    <row r="14" spans="1:17" ht="13.5" thickBot="1">
      <c r="A14" s="14"/>
      <c r="B14" s="2" t="s">
        <v>14</v>
      </c>
      <c r="C14" s="7">
        <f>+SUM(C5:C12)</f>
        <v>1103.92</v>
      </c>
      <c r="D14" s="7">
        <f>+SUM(D5:D12)</f>
        <v>911.52</v>
      </c>
      <c r="E14" s="7">
        <f>+SUM(E5:E12)</f>
        <v>515.53</v>
      </c>
      <c r="F14" s="7">
        <f>+SUM(F5:F12)</f>
        <v>768.06</v>
      </c>
      <c r="G14" s="7">
        <f>+SUM(G5:G12)</f>
        <v>1337.5500000000002</v>
      </c>
      <c r="H14" s="7">
        <f>+SUM(H5:H12)</f>
        <v>1727.3600000000001</v>
      </c>
      <c r="I14" s="7">
        <f>+SUM(I5:I12)</f>
        <v>1492.4299999999998</v>
      </c>
      <c r="J14" s="7">
        <f>+SUM(J5:J12)</f>
        <v>35.549999999999997</v>
      </c>
      <c r="K14" s="7">
        <f>+SUM(K5:K12)</f>
        <v>0</v>
      </c>
      <c r="L14" s="7">
        <f>+SUM(L5:L12)</f>
        <v>0</v>
      </c>
      <c r="M14" s="7">
        <f>+SUM(M5:M12)</f>
        <v>0</v>
      </c>
      <c r="N14" s="7">
        <f>+SUM(N5:N12)</f>
        <v>0</v>
      </c>
      <c r="O14" s="7">
        <f>+SUM(O5:O12)</f>
        <v>7891.9199999999992</v>
      </c>
      <c r="Q14" s="10"/>
    </row>
    <row r="15" spans="1:17" ht="13.5" thickTop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7" ht="12.75">
      <c r="A16" s="3"/>
      <c r="B16" s="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3.5" thickBot="1">
      <c r="A17" s="14"/>
      <c r="B17" s="5">
        <v>11856.18</v>
      </c>
      <c r="C17" s="7">
        <f t="shared" ref="C17:N17" si="1">+B17+C14</f>
        <v>12960.1</v>
      </c>
      <c r="D17" s="7">
        <f t="shared" si="1"/>
        <v>13871.62</v>
      </c>
      <c r="E17" s="7">
        <f t="shared" si="1"/>
        <v>14387.150000000001</v>
      </c>
      <c r="F17" s="7">
        <f t="shared" si="1"/>
        <v>15155.210000000001</v>
      </c>
      <c r="G17" s="7">
        <f t="shared" si="1"/>
        <v>16492.760000000002</v>
      </c>
      <c r="H17" s="7">
        <f t="shared" si="1"/>
        <v>18220.120000000003</v>
      </c>
      <c r="I17" s="7">
        <f t="shared" si="1"/>
        <v>19712.550000000003</v>
      </c>
      <c r="J17" s="7">
        <f t="shared" si="1"/>
        <v>19748.100000000002</v>
      </c>
      <c r="K17" s="7">
        <f t="shared" si="1"/>
        <v>19748.100000000002</v>
      </c>
      <c r="L17" s="7">
        <f t="shared" si="1"/>
        <v>19748.100000000002</v>
      </c>
      <c r="M17" s="7">
        <f t="shared" si="1"/>
        <v>19748.100000000002</v>
      </c>
      <c r="N17" s="7">
        <f t="shared" si="1"/>
        <v>19748.100000000002</v>
      </c>
      <c r="O17" s="8">
        <f>+N17+N14</f>
        <v>19748.100000000002</v>
      </c>
    </row>
    <row r="18" spans="1:15" ht="12" thickTop="1"/>
  </sheetData>
  <mergeCells count="2">
    <mergeCell ref="A1:O1"/>
    <mergeCell ref="A2:O2"/>
  </mergeCells>
  <pageMargins left="0.7" right="0.7" top="0.75" bottom="0.75" header="0.3" footer="0.3"/>
  <pageSetup orientation="portrait" r:id="rId1"/>
  <ignoredErrors>
    <ignoredError sqref="A5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F20" sqref="F20"/>
    </sheetView>
  </sheetViews>
  <sheetFormatPr baseColWidth="10" defaultRowHeight="15"/>
  <cols>
    <col min="1" max="1" width="4" bestFit="1" customWidth="1"/>
    <col min="2" max="2" width="12.28515625" bestFit="1" customWidth="1"/>
    <col min="3" max="6" width="10.28515625" bestFit="1" customWidth="1"/>
    <col min="7" max="9" width="11.28515625" bestFit="1" customWidth="1"/>
    <col min="11" max="11" width="12.85546875" bestFit="1" customWidth="1"/>
    <col min="13" max="13" width="12" bestFit="1" customWidth="1"/>
    <col min="15" max="15" width="11.28515625" bestFit="1" customWidth="1"/>
  </cols>
  <sheetData>
    <row r="1" spans="1:1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22.5" customHeight="1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5.75" thickBot="1">
      <c r="A4" s="11"/>
      <c r="B4" s="12"/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21"/>
      <c r="P4" s="14"/>
    </row>
    <row r="5" spans="1:16">
      <c r="A5" s="15" t="s">
        <v>1</v>
      </c>
      <c r="B5" s="16" t="s">
        <v>2</v>
      </c>
      <c r="C5" s="17">
        <v>14408.95</v>
      </c>
      <c r="D5" s="18">
        <v>14578.27</v>
      </c>
      <c r="E5" s="18">
        <v>12730.46</v>
      </c>
      <c r="F5" s="18">
        <v>10255.77</v>
      </c>
      <c r="G5" s="18">
        <f>1494.3+13169.78</f>
        <v>14664.08</v>
      </c>
      <c r="H5" s="18">
        <f>1425+3529.29+16031.13+969</f>
        <v>21954.42</v>
      </c>
      <c r="I5" s="18">
        <v>17046</v>
      </c>
      <c r="J5" s="18">
        <v>28732.57</v>
      </c>
      <c r="K5" s="18"/>
      <c r="L5" s="19"/>
      <c r="M5" s="18"/>
      <c r="N5" s="18"/>
      <c r="O5" s="20">
        <f>+SUM(C5:N5)</f>
        <v>134370.51999999999</v>
      </c>
      <c r="P5" s="14"/>
    </row>
    <row r="6" spans="1:16">
      <c r="A6" s="15" t="s">
        <v>1</v>
      </c>
      <c r="B6" s="16" t="s">
        <v>16</v>
      </c>
      <c r="C6" s="17">
        <v>1259.94</v>
      </c>
      <c r="D6" s="18">
        <v>1035.8699999999999</v>
      </c>
      <c r="E6" s="18">
        <v>1368.35</v>
      </c>
      <c r="F6" s="18">
        <v>887.78</v>
      </c>
      <c r="G6" s="18">
        <v>1997.47</v>
      </c>
      <c r="H6" s="18">
        <v>634.38</v>
      </c>
      <c r="I6" s="18">
        <v>1289.7</v>
      </c>
      <c r="J6" s="18">
        <v>1502.22</v>
      </c>
      <c r="K6" s="18"/>
      <c r="L6" s="19"/>
      <c r="M6" s="18"/>
      <c r="N6" s="18"/>
      <c r="O6" s="20">
        <f t="shared" ref="O6:O12" si="0">+SUM(C6:N6)</f>
        <v>9975.7099999999991</v>
      </c>
      <c r="P6" s="14"/>
    </row>
    <row r="7" spans="1:16">
      <c r="A7" s="15" t="s">
        <v>3</v>
      </c>
      <c r="B7" s="16" t="s">
        <v>4</v>
      </c>
      <c r="C7" s="18">
        <v>7465.56</v>
      </c>
      <c r="D7" s="18">
        <v>12741.95</v>
      </c>
      <c r="E7" s="18">
        <v>9082.69</v>
      </c>
      <c r="F7" s="18">
        <v>9200.6200000000008</v>
      </c>
      <c r="G7" s="18">
        <v>13878.79</v>
      </c>
      <c r="H7" s="18">
        <v>14154.64</v>
      </c>
      <c r="I7" s="18">
        <v>13362.95</v>
      </c>
      <c r="J7" s="18">
        <v>11978.67</v>
      </c>
      <c r="K7" s="18"/>
      <c r="L7" s="18"/>
      <c r="M7" s="18"/>
      <c r="N7" s="18"/>
      <c r="O7" s="20">
        <f t="shared" si="0"/>
        <v>91865.87</v>
      </c>
      <c r="P7" s="14"/>
    </row>
    <row r="8" spans="1:16">
      <c r="A8" s="15" t="s">
        <v>5</v>
      </c>
      <c r="B8" s="16" t="s">
        <v>6</v>
      </c>
      <c r="C8" s="18"/>
      <c r="D8" s="18">
        <v>65</v>
      </c>
      <c r="E8" s="18">
        <v>39</v>
      </c>
      <c r="F8" s="18">
        <v>52</v>
      </c>
      <c r="G8" s="18"/>
      <c r="H8" s="18"/>
      <c r="I8" s="18"/>
      <c r="J8" s="18"/>
      <c r="K8" s="18"/>
      <c r="L8" s="18"/>
      <c r="M8" s="18"/>
      <c r="N8" s="18"/>
      <c r="O8" s="20">
        <f t="shared" si="0"/>
        <v>156</v>
      </c>
      <c r="P8" s="14"/>
    </row>
    <row r="9" spans="1:16">
      <c r="A9" s="15" t="s">
        <v>7</v>
      </c>
      <c r="B9" s="16" t="s">
        <v>8</v>
      </c>
      <c r="C9" s="18">
        <v>56</v>
      </c>
      <c r="D9" s="18">
        <v>70</v>
      </c>
      <c r="E9" s="18">
        <f>75+126</f>
        <v>201</v>
      </c>
      <c r="F9" s="18">
        <f>1088+990</f>
        <v>2078</v>
      </c>
      <c r="G9" s="18">
        <v>84</v>
      </c>
      <c r="H9" s="18">
        <v>243</v>
      </c>
      <c r="I9" s="18">
        <v>84</v>
      </c>
      <c r="J9" s="18">
        <v>112</v>
      </c>
      <c r="K9" s="18"/>
      <c r="L9" s="18"/>
      <c r="M9" s="18"/>
      <c r="N9" s="18"/>
      <c r="O9" s="20">
        <f t="shared" si="0"/>
        <v>2928</v>
      </c>
      <c r="P9" s="14"/>
    </row>
    <row r="10" spans="1:16">
      <c r="A10" s="15" t="s">
        <v>9</v>
      </c>
      <c r="B10" s="16" t="s">
        <v>10</v>
      </c>
      <c r="C10" s="18"/>
      <c r="D10" s="18"/>
      <c r="E10" s="18"/>
      <c r="F10" s="18"/>
      <c r="G10" s="18"/>
      <c r="H10" s="18">
        <v>900</v>
      </c>
      <c r="I10" s="18">
        <v>240</v>
      </c>
      <c r="J10" s="18"/>
      <c r="K10" s="18"/>
      <c r="L10" s="18"/>
      <c r="M10" s="18"/>
      <c r="N10" s="18"/>
      <c r="O10" s="20">
        <f t="shared" si="0"/>
        <v>1140</v>
      </c>
      <c r="P10" s="14"/>
    </row>
    <row r="11" spans="1:16">
      <c r="A11" s="15" t="s">
        <v>11</v>
      </c>
      <c r="B11" s="16" t="s">
        <v>12</v>
      </c>
      <c r="C11" s="18">
        <v>200</v>
      </c>
      <c r="D11" s="18">
        <v>200</v>
      </c>
      <c r="E11" s="18">
        <f>200+85</f>
        <v>285</v>
      </c>
      <c r="F11" s="18">
        <v>200</v>
      </c>
      <c r="G11" s="18">
        <v>200</v>
      </c>
      <c r="H11" s="18">
        <v>380</v>
      </c>
      <c r="I11" s="18">
        <v>380</v>
      </c>
      <c r="J11" s="18">
        <v>200</v>
      </c>
      <c r="K11" s="18"/>
      <c r="L11" s="18"/>
      <c r="M11" s="18"/>
      <c r="N11" s="18"/>
      <c r="O11" s="20">
        <f t="shared" si="0"/>
        <v>2045</v>
      </c>
      <c r="P11" s="14"/>
    </row>
    <row r="12" spans="1:16">
      <c r="A12" s="15" t="s">
        <v>18</v>
      </c>
      <c r="B12" s="16" t="s">
        <v>13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0">
        <f t="shared" si="0"/>
        <v>0</v>
      </c>
      <c r="P12" s="14"/>
    </row>
    <row r="13" spans="1:16">
      <c r="A13" s="14"/>
      <c r="B13" s="14"/>
      <c r="C13" s="19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20">
        <v>0</v>
      </c>
      <c r="P13" s="14"/>
    </row>
    <row r="14" spans="1:16" ht="15.75" thickBot="1">
      <c r="A14" s="14"/>
      <c r="B14" s="2" t="s">
        <v>14</v>
      </c>
      <c r="C14" s="7">
        <f>+SUM(C5:C12)</f>
        <v>23390.45</v>
      </c>
      <c r="D14" s="7">
        <f t="shared" ref="D14:O14" si="1">+SUM(D5:D12)</f>
        <v>28691.09</v>
      </c>
      <c r="E14" s="7">
        <f t="shared" si="1"/>
        <v>23706.5</v>
      </c>
      <c r="F14" s="7">
        <f t="shared" si="1"/>
        <v>22674.170000000002</v>
      </c>
      <c r="G14" s="7">
        <f t="shared" si="1"/>
        <v>30824.34</v>
      </c>
      <c r="H14" s="7">
        <f t="shared" si="1"/>
        <v>38266.44</v>
      </c>
      <c r="I14" s="7">
        <f t="shared" si="1"/>
        <v>32402.65</v>
      </c>
      <c r="J14" s="7">
        <f t="shared" si="1"/>
        <v>42525.46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242481.09999999998</v>
      </c>
      <c r="P14" s="14"/>
    </row>
    <row r="15" spans="1:16" ht="15.75" thickTop="1">
      <c r="A15" s="14"/>
      <c r="B15" s="1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4"/>
    </row>
    <row r="16" spans="1:16">
      <c r="A16" s="3"/>
      <c r="B16" s="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4"/>
    </row>
    <row r="17" spans="1:16" ht="15.75" thickBot="1">
      <c r="A17" s="14"/>
      <c r="B17" s="5">
        <v>0</v>
      </c>
      <c r="C17" s="7">
        <f>+B17+C14</f>
        <v>23390.45</v>
      </c>
      <c r="D17" s="7">
        <f>+D14+C17</f>
        <v>52081.54</v>
      </c>
      <c r="E17" s="7">
        <f>+D17+E14</f>
        <v>75788.040000000008</v>
      </c>
      <c r="F17" s="7">
        <f>+E17+F14</f>
        <v>98462.21</v>
      </c>
      <c r="G17" s="7">
        <f>+F17+G14</f>
        <v>129286.55</v>
      </c>
      <c r="H17" s="7">
        <f>+G17+H14</f>
        <v>167552.99</v>
      </c>
      <c r="I17" s="7">
        <f>+H17+I14</f>
        <v>199955.63999999998</v>
      </c>
      <c r="J17" s="7"/>
      <c r="K17" s="7"/>
      <c r="L17" s="7"/>
      <c r="M17" s="7"/>
      <c r="N17" s="7"/>
      <c r="O17" s="8"/>
      <c r="P17" s="14"/>
    </row>
    <row r="18" spans="1:16" ht="15.75" thickTop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mergeCells count="2">
    <mergeCell ref="A1:O1"/>
    <mergeCell ref="A2:O2"/>
  </mergeCells>
  <pageMargins left="0.7" right="0.7" top="0.75" bottom="0.75" header="0.3" footer="0.3"/>
  <ignoredErrors>
    <ignoredError sqref="A5:A12" numberStoredAsText="1"/>
    <ignoredError sqref="D1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ISR</vt:lpstr>
      <vt:lpstr>COM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2016-08-29T16:53:06Z</dcterms:created>
  <dcterms:modified xsi:type="dcterms:W3CDTF">2016-09-23T17:29:12Z</dcterms:modified>
</cp:coreProperties>
</file>