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60" windowHeight="7155" activeTab="8"/>
  </bookViews>
  <sheets>
    <sheet name="ENE" sheetId="2" r:id="rId1"/>
    <sheet name="FEB" sheetId="3" r:id="rId2"/>
    <sheet name="MAR" sheetId="5" r:id="rId3"/>
    <sheet name="ABR" sheetId="6" r:id="rId4"/>
    <sheet name="MAY" sheetId="7" r:id="rId5"/>
    <sheet name="JUN" sheetId="8" r:id="rId6"/>
    <sheet name="JUL" sheetId="9" r:id="rId7"/>
    <sheet name="AGO" sheetId="11" r:id="rId8"/>
    <sheet name="SEP" sheetId="12" r:id="rId9"/>
  </sheets>
  <calcPr calcId="124519"/>
</workbook>
</file>

<file path=xl/calcChain.xml><?xml version="1.0" encoding="utf-8"?>
<calcChain xmlns="http://schemas.openxmlformats.org/spreadsheetml/2006/main">
  <c r="J300" i="12"/>
  <c r="J102"/>
  <c r="J101"/>
  <c r="J100"/>
  <c r="J99"/>
  <c r="J98"/>
  <c r="J97"/>
  <c r="J96"/>
  <c r="J95"/>
  <c r="J94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104" l="1"/>
  <c r="J106" s="1"/>
  <c r="J52" l="1"/>
  <c r="J51"/>
  <c r="J50"/>
  <c r="J49"/>
  <c r="J48"/>
  <c r="J47"/>
  <c r="J46"/>
  <c r="J45"/>
  <c r="I44"/>
  <c r="J44" s="1"/>
  <c r="J43"/>
  <c r="J42"/>
  <c r="J41"/>
  <c r="J40"/>
  <c r="J39"/>
  <c r="J38"/>
  <c r="J29"/>
  <c r="J28"/>
  <c r="J27"/>
  <c r="J26"/>
  <c r="J25"/>
  <c r="J24"/>
  <c r="J23"/>
  <c r="J22"/>
  <c r="J21"/>
  <c r="J20"/>
  <c r="J19"/>
  <c r="J261" i="11"/>
  <c r="J101"/>
  <c r="J62"/>
  <c r="J63"/>
  <c r="J64"/>
  <c r="J65"/>
  <c r="J66"/>
  <c r="J67"/>
  <c r="J68"/>
  <c r="J69"/>
  <c r="J70"/>
  <c r="J71"/>
  <c r="J72"/>
  <c r="J73"/>
  <c r="J74"/>
  <c r="J75"/>
  <c r="J76"/>
  <c r="J61"/>
  <c r="J60"/>
  <c r="J59"/>
  <c r="J58"/>
  <c r="J57"/>
  <c r="I56"/>
  <c r="J56" s="1"/>
  <c r="J55"/>
  <c r="J54"/>
  <c r="J53"/>
  <c r="J52"/>
  <c r="J51"/>
  <c r="J50"/>
  <c r="J78" i="12" l="1"/>
  <c r="J80" s="1"/>
  <c r="J31"/>
  <c r="J33" s="1"/>
  <c r="J78" i="11"/>
  <c r="J80" s="1"/>
  <c r="J39" l="1"/>
  <c r="J40"/>
  <c r="J38"/>
  <c r="J37"/>
  <c r="J36"/>
  <c r="J35"/>
  <c r="J34"/>
  <c r="J33"/>
  <c r="J32"/>
  <c r="J31"/>
  <c r="J30"/>
  <c r="J29"/>
  <c r="J28"/>
  <c r="J43" i="9"/>
  <c r="J44"/>
  <c r="J45"/>
  <c r="J46"/>
  <c r="J47"/>
  <c r="J48"/>
  <c r="J49"/>
  <c r="J50"/>
  <c r="J51"/>
  <c r="J52"/>
  <c r="J53"/>
  <c r="J54"/>
  <c r="J55"/>
  <c r="J56"/>
  <c r="J42"/>
  <c r="J41"/>
  <c r="J40"/>
  <c r="I39"/>
  <c r="J39" s="1"/>
  <c r="J38"/>
  <c r="J37"/>
  <c r="J36"/>
  <c r="J35"/>
  <c r="J34"/>
  <c r="J33"/>
  <c r="J21"/>
  <c r="J22"/>
  <c r="J23"/>
  <c r="J20"/>
  <c r="J19"/>
  <c r="J18"/>
  <c r="J17"/>
  <c r="J16"/>
  <c r="J15"/>
  <c r="J14"/>
  <c r="J13"/>
  <c r="J12"/>
  <c r="J11"/>
  <c r="J10"/>
  <c r="J9"/>
  <c r="J52" i="8"/>
  <c r="J53"/>
  <c r="J54"/>
  <c r="J55"/>
  <c r="J56"/>
  <c r="J57"/>
  <c r="J58"/>
  <c r="J59"/>
  <c r="J51"/>
  <c r="J50"/>
  <c r="J49"/>
  <c r="I48"/>
  <c r="J48" s="1"/>
  <c r="J47"/>
  <c r="J46"/>
  <c r="J45"/>
  <c r="J44"/>
  <c r="J43"/>
  <c r="J42"/>
  <c r="J29"/>
  <c r="J30"/>
  <c r="J31"/>
  <c r="J32"/>
  <c r="J28"/>
  <c r="J27"/>
  <c r="J26"/>
  <c r="J25"/>
  <c r="J24"/>
  <c r="J23"/>
  <c r="J22"/>
  <c r="J21"/>
  <c r="J20"/>
  <c r="J19"/>
  <c r="J18"/>
  <c r="J49" i="7"/>
  <c r="J50"/>
  <c r="J51"/>
  <c r="J52"/>
  <c r="J53"/>
  <c r="J54"/>
  <c r="J55"/>
  <c r="J48"/>
  <c r="J47"/>
  <c r="J46"/>
  <c r="I45"/>
  <c r="J45" s="1"/>
  <c r="J44"/>
  <c r="J43"/>
  <c r="J42"/>
  <c r="J41"/>
  <c r="J40"/>
  <c r="J39"/>
  <c r="J28"/>
  <c r="J29"/>
  <c r="J27"/>
  <c r="J26"/>
  <c r="J25"/>
  <c r="J24"/>
  <c r="J23"/>
  <c r="J22"/>
  <c r="J21"/>
  <c r="J20"/>
  <c r="J19"/>
  <c r="J274" i="6"/>
  <c r="J276" s="1"/>
  <c r="J52"/>
  <c r="J53"/>
  <c r="J54"/>
  <c r="J55"/>
  <c r="J56"/>
  <c r="J57"/>
  <c r="J51"/>
  <c r="J50"/>
  <c r="J49"/>
  <c r="I48"/>
  <c r="J48" s="1"/>
  <c r="J47"/>
  <c r="J46"/>
  <c r="J45"/>
  <c r="J44"/>
  <c r="J43"/>
  <c r="J42"/>
  <c r="J31"/>
  <c r="J32"/>
  <c r="J33"/>
  <c r="J30"/>
  <c r="J29"/>
  <c r="J28"/>
  <c r="J27"/>
  <c r="J26"/>
  <c r="J25"/>
  <c r="J24"/>
  <c r="J23"/>
  <c r="J22"/>
  <c r="J21"/>
  <c r="J20"/>
  <c r="J19"/>
  <c r="J61" i="5"/>
  <c r="J62"/>
  <c r="J63"/>
  <c r="J64"/>
  <c r="J65"/>
  <c r="J56"/>
  <c r="J57"/>
  <c r="J58"/>
  <c r="J59"/>
  <c r="J60"/>
  <c r="J43" i="11" l="1"/>
  <c r="J58" i="9"/>
  <c r="J26"/>
  <c r="J28" s="1"/>
  <c r="J61" i="8"/>
  <c r="J35"/>
  <c r="J37" s="1"/>
  <c r="J58" i="7"/>
  <c r="J60" s="1"/>
  <c r="J32"/>
  <c r="J34" s="1"/>
  <c r="J59" i="6"/>
  <c r="J35"/>
  <c r="J37" s="1"/>
  <c r="J45" i="11" l="1"/>
  <c r="J60" i="9"/>
  <c r="J63" i="8"/>
  <c r="J61" i="6"/>
  <c r="J55" i="5" l="1"/>
  <c r="J54"/>
  <c r="J53"/>
  <c r="I52"/>
  <c r="J52" s="1"/>
  <c r="J51"/>
  <c r="J50"/>
  <c r="J49"/>
  <c r="J48"/>
  <c r="J47"/>
  <c r="J46"/>
  <c r="J34"/>
  <c r="J35"/>
  <c r="J36"/>
  <c r="J33"/>
  <c r="J32"/>
  <c r="J31"/>
  <c r="J30"/>
  <c r="J29"/>
  <c r="J28"/>
  <c r="J27"/>
  <c r="J26"/>
  <c r="J25"/>
  <c r="J24"/>
  <c r="J23"/>
  <c r="J22"/>
  <c r="J21"/>
  <c r="J20"/>
  <c r="J67" i="3"/>
  <c r="J68"/>
  <c r="J69"/>
  <c r="J70"/>
  <c r="J33"/>
  <c r="J68" i="5" l="1"/>
  <c r="J70" s="1"/>
  <c r="J39"/>
  <c r="J41" s="1"/>
  <c r="J249" i="12"/>
  <c r="J251" s="1"/>
  <c r="J253" s="1"/>
  <c r="J240"/>
  <c r="J242" s="1"/>
  <c r="J244" s="1"/>
  <c r="J176" l="1"/>
  <c r="J177"/>
  <c r="J178"/>
  <c r="J179"/>
  <c r="J111" l="1"/>
  <c r="J113" s="1"/>
  <c r="J115" s="1"/>
  <c r="J10" l="1"/>
  <c r="J12" s="1"/>
  <c r="J175" l="1"/>
  <c r="J174"/>
  <c r="J260" l="1"/>
  <c r="J259"/>
  <c r="J231"/>
  <c r="J230"/>
  <c r="J229"/>
  <c r="J219"/>
  <c r="J218"/>
  <c r="J217"/>
  <c r="J209"/>
  <c r="J211" s="1"/>
  <c r="J213" s="1"/>
  <c r="J200"/>
  <c r="J199"/>
  <c r="J190"/>
  <c r="J189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29"/>
  <c r="J131" s="1"/>
  <c r="J119"/>
  <c r="J121" s="1"/>
  <c r="J123" s="1"/>
  <c r="J85"/>
  <c r="J87" s="1"/>
  <c r="J89" s="1"/>
  <c r="J182" l="1"/>
  <c r="J184" s="1"/>
  <c r="J14"/>
  <c r="J262"/>
  <c r="J233"/>
  <c r="J235" s="1"/>
  <c r="J221"/>
  <c r="J223" s="1"/>
  <c r="J202"/>
  <c r="J204" s="1"/>
  <c r="J192"/>
  <c r="J194" s="1"/>
  <c r="J302" l="1"/>
  <c r="J264"/>
  <c r="J248" i="11" l="1"/>
  <c r="J247"/>
  <c r="J237"/>
  <c r="J239" s="1"/>
  <c r="J241" s="1"/>
  <c r="J227"/>
  <c r="J228"/>
  <c r="J226"/>
  <c r="J215"/>
  <c r="J216"/>
  <c r="J214"/>
  <c r="J206"/>
  <c r="J208" s="1"/>
  <c r="J210" s="1"/>
  <c r="J197"/>
  <c r="J196"/>
  <c r="J187"/>
  <c r="J186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35"/>
  <c r="J128"/>
  <c r="J130" s="1"/>
  <c r="J118"/>
  <c r="J120" s="1"/>
  <c r="J122" s="1"/>
  <c r="J110"/>
  <c r="J112" s="1"/>
  <c r="J114" s="1"/>
  <c r="J94"/>
  <c r="J95"/>
  <c r="J96"/>
  <c r="J97"/>
  <c r="J98"/>
  <c r="J99"/>
  <c r="J100"/>
  <c r="J84"/>
  <c r="J86" s="1"/>
  <c r="J88" s="1"/>
  <c r="J93"/>
  <c r="J19"/>
  <c r="J21" s="1"/>
  <c r="J23" s="1"/>
  <c r="J9"/>
  <c r="J12" s="1"/>
  <c r="J14" s="1"/>
  <c r="J103" l="1"/>
  <c r="J199"/>
  <c r="J201" s="1"/>
  <c r="J189"/>
  <c r="J191" s="1"/>
  <c r="J250"/>
  <c r="J218"/>
  <c r="J220" s="1"/>
  <c r="J179"/>
  <c r="J181" s="1"/>
  <c r="J230"/>
  <c r="J232" s="1"/>
  <c r="J105" l="1"/>
  <c r="J286"/>
  <c r="J288" s="1"/>
  <c r="J252"/>
  <c r="J228" i="9" l="1"/>
  <c r="J227"/>
  <c r="J230" l="1"/>
  <c r="J232" s="1"/>
  <c r="J107"/>
  <c r="J108"/>
  <c r="J110" l="1"/>
  <c r="J81"/>
  <c r="J112" l="1"/>
  <c r="J157"/>
  <c r="J158"/>
  <c r="J159"/>
  <c r="J160"/>
  <c r="J161"/>
  <c r="J190" l="1"/>
  <c r="J192" s="1"/>
  <c r="J237"/>
  <c r="J90"/>
  <c r="J92" s="1"/>
  <c r="J94" s="1"/>
  <c r="J64"/>
  <c r="J66" s="1"/>
  <c r="J68" s="1"/>
  <c r="J273"/>
  <c r="J252"/>
  <c r="J251"/>
  <c r="J250"/>
  <c r="J249"/>
  <c r="J248"/>
  <c r="J247"/>
  <c r="J246"/>
  <c r="J245"/>
  <c r="J218"/>
  <c r="J220" s="1"/>
  <c r="J222" s="1"/>
  <c r="J209"/>
  <c r="J211" s="1"/>
  <c r="J213" s="1"/>
  <c r="J200"/>
  <c r="J199"/>
  <c r="J198"/>
  <c r="J181"/>
  <c r="I180"/>
  <c r="J180" s="1"/>
  <c r="J171"/>
  <c r="J170"/>
  <c r="J156"/>
  <c r="J155"/>
  <c r="J154"/>
  <c r="J153"/>
  <c r="J152"/>
  <c r="J151"/>
  <c r="J150"/>
  <c r="J149"/>
  <c r="J148"/>
  <c r="J147"/>
  <c r="I146"/>
  <c r="J146" s="1"/>
  <c r="J145"/>
  <c r="J144"/>
  <c r="J143"/>
  <c r="J142"/>
  <c r="J141"/>
  <c r="J140"/>
  <c r="J139"/>
  <c r="F138"/>
  <c r="J138" s="1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02"/>
  <c r="J80"/>
  <c r="J79"/>
  <c r="J78"/>
  <c r="J77"/>
  <c r="J76"/>
  <c r="J75"/>
  <c r="J74"/>
  <c r="J73"/>
  <c r="J265"/>
  <c r="J152" i="8"/>
  <c r="J153"/>
  <c r="J194" i="9" l="1"/>
  <c r="J275"/>
  <c r="J84"/>
  <c r="J86" s="1"/>
  <c r="J267"/>
  <c r="J239"/>
  <c r="J241" s="1"/>
  <c r="J173"/>
  <c r="J175" s="1"/>
  <c r="J163"/>
  <c r="J165" s="1"/>
  <c r="J183"/>
  <c r="J185" s="1"/>
  <c r="J254"/>
  <c r="J256" s="1"/>
  <c r="J202"/>
  <c r="J204" s="1"/>
  <c r="J278" l="1"/>
  <c r="J280" s="1"/>
  <c r="J149" i="8"/>
  <c r="J150"/>
  <c r="J151"/>
  <c r="J9" l="1"/>
  <c r="J11" s="1"/>
  <c r="J230"/>
  <c r="I173" l="1"/>
  <c r="J148"/>
  <c r="J184" l="1"/>
  <c r="J183"/>
  <c r="J193"/>
  <c r="J195" s="1"/>
  <c r="J197" s="1"/>
  <c r="J92"/>
  <c r="J94" s="1"/>
  <c r="J96" s="1"/>
  <c r="J67"/>
  <c r="J69" s="1"/>
  <c r="J71" s="1"/>
  <c r="J266"/>
  <c r="J245"/>
  <c r="J244"/>
  <c r="J243"/>
  <c r="J242"/>
  <c r="J241"/>
  <c r="J240"/>
  <c r="J239"/>
  <c r="J238"/>
  <c r="J221"/>
  <c r="J223" s="1"/>
  <c r="J225" s="1"/>
  <c r="J212"/>
  <c r="J214" s="1"/>
  <c r="J216" s="1"/>
  <c r="J203"/>
  <c r="J202"/>
  <c r="J201"/>
  <c r="J174"/>
  <c r="J173"/>
  <c r="J164"/>
  <c r="J163"/>
  <c r="J147"/>
  <c r="J146"/>
  <c r="J145"/>
  <c r="J144"/>
  <c r="J143"/>
  <c r="J142"/>
  <c r="J141"/>
  <c r="J140"/>
  <c r="J139"/>
  <c r="I138"/>
  <c r="J138" s="1"/>
  <c r="J137"/>
  <c r="J136"/>
  <c r="J135"/>
  <c r="J134"/>
  <c r="J133"/>
  <c r="J132"/>
  <c r="J131"/>
  <c r="F130"/>
  <c r="J130" s="1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4"/>
  <c r="J83"/>
  <c r="J82"/>
  <c r="J81"/>
  <c r="J80"/>
  <c r="J79"/>
  <c r="J78"/>
  <c r="J77"/>
  <c r="J76"/>
  <c r="J258"/>
  <c r="J13"/>
  <c r="J298" i="7"/>
  <c r="J301" s="1"/>
  <c r="J262"/>
  <c r="J265" s="1"/>
  <c r="J267" s="1"/>
  <c r="J252"/>
  <c r="J255" s="1"/>
  <c r="J257" s="1"/>
  <c r="J242"/>
  <c r="J245" s="1"/>
  <c r="J247" s="1"/>
  <c r="J232"/>
  <c r="J233"/>
  <c r="J184"/>
  <c r="J185"/>
  <c r="J183"/>
  <c r="J150"/>
  <c r="J151"/>
  <c r="J152"/>
  <c r="J153"/>
  <c r="J154"/>
  <c r="J163"/>
  <c r="J164"/>
  <c r="J173"/>
  <c r="J174"/>
  <c r="I145"/>
  <c r="J194"/>
  <c r="J196" s="1"/>
  <c r="J198" s="1"/>
  <c r="J184" i="6"/>
  <c r="J186" s="1"/>
  <c r="J188" s="1"/>
  <c r="J232" i="5"/>
  <c r="J234" s="1"/>
  <c r="J236" s="1"/>
  <c r="J223"/>
  <c r="J225" s="1"/>
  <c r="J209" i="3"/>
  <c r="J211" s="1"/>
  <c r="J213" s="1"/>
  <c r="J328"/>
  <c r="J330" s="1"/>
  <c r="J260" i="8" l="1"/>
  <c r="J332" i="3"/>
  <c r="J227" i="5"/>
  <c r="J303" i="7"/>
  <c r="J268" i="8"/>
  <c r="J232"/>
  <c r="J234" s="1"/>
  <c r="J156"/>
  <c r="J158" s="1"/>
  <c r="J166"/>
  <c r="J168" s="1"/>
  <c r="J205"/>
  <c r="J207" s="1"/>
  <c r="J86"/>
  <c r="J88" s="1"/>
  <c r="J176"/>
  <c r="J178" s="1"/>
  <c r="J247"/>
  <c r="J249" s="1"/>
  <c r="J186"/>
  <c r="J187" i="7"/>
  <c r="J189" s="1"/>
  <c r="J166"/>
  <c r="J168" s="1"/>
  <c r="J390" i="2"/>
  <c r="J392" s="1"/>
  <c r="J394" s="1"/>
  <c r="J232"/>
  <c r="J234" s="1"/>
  <c r="J236" s="1"/>
  <c r="J272" i="7"/>
  <c r="J90"/>
  <c r="J92" s="1"/>
  <c r="J94" s="1"/>
  <c r="J64"/>
  <c r="J67" s="1"/>
  <c r="J69" s="1"/>
  <c r="J319"/>
  <c r="J288"/>
  <c r="J287"/>
  <c r="J286"/>
  <c r="J285"/>
  <c r="J284"/>
  <c r="J283"/>
  <c r="J282"/>
  <c r="J281"/>
  <c r="J231"/>
  <c r="J235" s="1"/>
  <c r="J222"/>
  <c r="J225" s="1"/>
  <c r="J227" s="1"/>
  <c r="J213"/>
  <c r="J215" s="1"/>
  <c r="J217" s="1"/>
  <c r="J204"/>
  <c r="J203"/>
  <c r="J202"/>
  <c r="J149"/>
  <c r="J148"/>
  <c r="J147"/>
  <c r="J146"/>
  <c r="J145"/>
  <c r="J144"/>
  <c r="J143"/>
  <c r="J142"/>
  <c r="J141"/>
  <c r="J140"/>
  <c r="J139"/>
  <c r="J138"/>
  <c r="I137"/>
  <c r="J137" s="1"/>
  <c r="J136"/>
  <c r="J135"/>
  <c r="J134"/>
  <c r="J133"/>
  <c r="J132"/>
  <c r="J131"/>
  <c r="J130"/>
  <c r="F129"/>
  <c r="J129" s="1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3"/>
  <c r="J81"/>
  <c r="J80"/>
  <c r="J79"/>
  <c r="J78"/>
  <c r="J77"/>
  <c r="J76"/>
  <c r="J75"/>
  <c r="J74"/>
  <c r="J311"/>
  <c r="J313" s="1"/>
  <c r="J9"/>
  <c r="J11" s="1"/>
  <c r="J13" s="1"/>
  <c r="J174" i="6"/>
  <c r="J175"/>
  <c r="J191" i="5"/>
  <c r="J192"/>
  <c r="J190"/>
  <c r="J189"/>
  <c r="J188"/>
  <c r="J187"/>
  <c r="J186"/>
  <c r="J163" i="6"/>
  <c r="J164"/>
  <c r="J160"/>
  <c r="J161"/>
  <c r="J162"/>
  <c r="J92"/>
  <c r="J95" s="1"/>
  <c r="J97" s="1"/>
  <c r="J270" i="8" l="1"/>
  <c r="J272" s="1"/>
  <c r="J321" i="7"/>
  <c r="J188" i="8"/>
  <c r="J156" i="7"/>
  <c r="J158" s="1"/>
  <c r="J237"/>
  <c r="J176"/>
  <c r="J178" s="1"/>
  <c r="J275"/>
  <c r="J206"/>
  <c r="J208" s="1"/>
  <c r="J291"/>
  <c r="J293" s="1"/>
  <c r="J84"/>
  <c r="J86" s="1"/>
  <c r="J177" i="6"/>
  <c r="J179" s="1"/>
  <c r="J325" i="7" l="1"/>
  <c r="J327" s="1"/>
  <c r="J277"/>
  <c r="J216" i="6"/>
  <c r="J219" s="1"/>
  <c r="J221" s="1"/>
  <c r="J159"/>
  <c r="J236" l="1"/>
  <c r="J235"/>
  <c r="J260"/>
  <c r="J101"/>
  <c r="J103" s="1"/>
  <c r="J105" s="1"/>
  <c r="J65"/>
  <c r="J68" s="1"/>
  <c r="J70" s="1"/>
  <c r="J282"/>
  <c r="J251"/>
  <c r="J250"/>
  <c r="J249"/>
  <c r="J248"/>
  <c r="J247"/>
  <c r="J246"/>
  <c r="J245"/>
  <c r="J244"/>
  <c r="J226"/>
  <c r="J225"/>
  <c r="J205"/>
  <c r="J209" s="1"/>
  <c r="J211" s="1"/>
  <c r="J194"/>
  <c r="J193"/>
  <c r="J192"/>
  <c r="J158"/>
  <c r="J157"/>
  <c r="J156"/>
  <c r="J155"/>
  <c r="J154"/>
  <c r="J153"/>
  <c r="J152"/>
  <c r="J151"/>
  <c r="J150"/>
  <c r="J149"/>
  <c r="J148"/>
  <c r="I147"/>
  <c r="J147" s="1"/>
  <c r="J146"/>
  <c r="J145"/>
  <c r="J144"/>
  <c r="J143"/>
  <c r="J142"/>
  <c r="J141"/>
  <c r="J140"/>
  <c r="F139"/>
  <c r="J139" s="1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3"/>
  <c r="J82"/>
  <c r="J81"/>
  <c r="J80"/>
  <c r="J79"/>
  <c r="J78"/>
  <c r="J77"/>
  <c r="J76"/>
  <c r="J75"/>
  <c r="J9"/>
  <c r="J11" s="1"/>
  <c r="J284" l="1"/>
  <c r="J13"/>
  <c r="J238"/>
  <c r="J254"/>
  <c r="J256" s="1"/>
  <c r="J229"/>
  <c r="J231" s="1"/>
  <c r="J198"/>
  <c r="J200" s="1"/>
  <c r="J85"/>
  <c r="J87" s="1"/>
  <c r="J262"/>
  <c r="J264" s="1"/>
  <c r="J167"/>
  <c r="J169" s="1"/>
  <c r="J305" i="3"/>
  <c r="J308" s="1"/>
  <c r="J310" s="1"/>
  <c r="J287" i="6" l="1"/>
  <c r="J289" s="1"/>
  <c r="J240"/>
  <c r="J297" i="5"/>
  <c r="J300" s="1"/>
  <c r="J262"/>
  <c r="J261"/>
  <c r="J289"/>
  <c r="J288"/>
  <c r="J287"/>
  <c r="J286"/>
  <c r="J252"/>
  <c r="J170"/>
  <c r="J171"/>
  <c r="J172"/>
  <c r="J173"/>
  <c r="J174"/>
  <c r="J175"/>
  <c r="J176"/>
  <c r="J302" l="1"/>
  <c r="J265"/>
  <c r="I57" i="3" l="1"/>
  <c r="J57" s="1"/>
  <c r="J64"/>
  <c r="J65"/>
  <c r="J66"/>
  <c r="J62"/>
  <c r="J63"/>
  <c r="I59"/>
  <c r="J59" s="1"/>
  <c r="J61"/>
  <c r="J60"/>
  <c r="J58"/>
  <c r="J56"/>
  <c r="J55"/>
  <c r="J54"/>
  <c r="J53"/>
  <c r="J52"/>
  <c r="J72" l="1"/>
  <c r="J74" s="1"/>
  <c r="J11" i="5" l="1"/>
  <c r="J10"/>
  <c r="J100" l="1"/>
  <c r="J102" s="1"/>
  <c r="J104" s="1"/>
  <c r="J74"/>
  <c r="J77" s="1"/>
  <c r="J79" s="1"/>
  <c r="J319"/>
  <c r="J278"/>
  <c r="J277"/>
  <c r="J276"/>
  <c r="J275"/>
  <c r="J274"/>
  <c r="J273"/>
  <c r="J272"/>
  <c r="J271"/>
  <c r="J251"/>
  <c r="J250"/>
  <c r="J241"/>
  <c r="J214"/>
  <c r="J213"/>
  <c r="J212"/>
  <c r="J211"/>
  <c r="J210"/>
  <c r="J209"/>
  <c r="J208"/>
  <c r="J207"/>
  <c r="J206"/>
  <c r="J205"/>
  <c r="J204"/>
  <c r="J203"/>
  <c r="J202"/>
  <c r="J169"/>
  <c r="J168"/>
  <c r="J167"/>
  <c r="J166"/>
  <c r="J165"/>
  <c r="J164"/>
  <c r="J163"/>
  <c r="J162"/>
  <c r="J161"/>
  <c r="J160"/>
  <c r="J159"/>
  <c r="J158"/>
  <c r="J157"/>
  <c r="J156"/>
  <c r="I155"/>
  <c r="J155" s="1"/>
  <c r="J154"/>
  <c r="J153"/>
  <c r="J152"/>
  <c r="J151"/>
  <c r="J150"/>
  <c r="J149"/>
  <c r="J148"/>
  <c r="F147"/>
  <c r="J147" s="1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17"/>
  <c r="J119" s="1"/>
  <c r="J121" s="1"/>
  <c r="J112"/>
  <c r="J91"/>
  <c r="J90"/>
  <c r="J89"/>
  <c r="J88"/>
  <c r="J87"/>
  <c r="J86"/>
  <c r="J85"/>
  <c r="J84"/>
  <c r="J311"/>
  <c r="J313" s="1"/>
  <c r="J9"/>
  <c r="J13" s="1"/>
  <c r="J15" s="1"/>
  <c r="J295" i="3"/>
  <c r="J321" i="5" l="1"/>
  <c r="J195"/>
  <c r="J280"/>
  <c r="J282" s="1"/>
  <c r="J94"/>
  <c r="J267"/>
  <c r="J216"/>
  <c r="J218" s="1"/>
  <c r="J291"/>
  <c r="J244"/>
  <c r="J246" s="1"/>
  <c r="J255"/>
  <c r="J257" s="1"/>
  <c r="J179"/>
  <c r="J181" s="1"/>
  <c r="J175" i="3"/>
  <c r="J176"/>
  <c r="J158"/>
  <c r="J159"/>
  <c r="J160"/>
  <c r="J161"/>
  <c r="J162"/>
  <c r="J325" i="5" l="1"/>
  <c r="J327" s="1"/>
  <c r="J96"/>
  <c r="J293"/>
  <c r="J197"/>
  <c r="J30" i="3"/>
  <c r="J31"/>
  <c r="J32"/>
  <c r="J317"/>
  <c r="J316"/>
  <c r="J294"/>
  <c r="J287"/>
  <c r="J289" s="1"/>
  <c r="J291" s="1"/>
  <c r="J279"/>
  <c r="J282" s="1"/>
  <c r="J284" s="1"/>
  <c r="J272"/>
  <c r="J260"/>
  <c r="J259"/>
  <c r="J258"/>
  <c r="J257"/>
  <c r="J256"/>
  <c r="J255"/>
  <c r="J254"/>
  <c r="J253"/>
  <c r="J242"/>
  <c r="J241"/>
  <c r="J240"/>
  <c r="J239"/>
  <c r="J238"/>
  <c r="J237"/>
  <c r="J228"/>
  <c r="J231" s="1"/>
  <c r="J233" s="1"/>
  <c r="J219"/>
  <c r="J218"/>
  <c r="J200"/>
  <c r="J199"/>
  <c r="J198"/>
  <c r="J197"/>
  <c r="J196"/>
  <c r="J195"/>
  <c r="J194"/>
  <c r="J193"/>
  <c r="J192"/>
  <c r="J191"/>
  <c r="J190"/>
  <c r="J189"/>
  <c r="J188"/>
  <c r="J187"/>
  <c r="J186"/>
  <c r="J174"/>
  <c r="J173"/>
  <c r="J172"/>
  <c r="J157"/>
  <c r="J156"/>
  <c r="J155"/>
  <c r="J154"/>
  <c r="J153"/>
  <c r="J152"/>
  <c r="J151"/>
  <c r="J150"/>
  <c r="J149"/>
  <c r="J148"/>
  <c r="J147"/>
  <c r="J146"/>
  <c r="J145"/>
  <c r="J144"/>
  <c r="J143"/>
  <c r="I142"/>
  <c r="J142" s="1"/>
  <c r="J141"/>
  <c r="J140"/>
  <c r="J139"/>
  <c r="J138"/>
  <c r="J137"/>
  <c r="J136"/>
  <c r="J135"/>
  <c r="F134"/>
  <c r="J134" s="1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04"/>
  <c r="J106" s="1"/>
  <c r="J108" s="1"/>
  <c r="J99"/>
  <c r="J86"/>
  <c r="J85"/>
  <c r="J84"/>
  <c r="J83"/>
  <c r="J82"/>
  <c r="J81"/>
  <c r="J80"/>
  <c r="J79"/>
  <c r="J45"/>
  <c r="J47" s="1"/>
  <c r="J29"/>
  <c r="J28"/>
  <c r="J27"/>
  <c r="J26"/>
  <c r="J25"/>
  <c r="J24"/>
  <c r="J23"/>
  <c r="J22"/>
  <c r="J21"/>
  <c r="J20"/>
  <c r="J19"/>
  <c r="J18"/>
  <c r="J9"/>
  <c r="J11" s="1"/>
  <c r="J329" i="2"/>
  <c r="J328"/>
  <c r="J381"/>
  <c r="J380"/>
  <c r="J370"/>
  <c r="J373" s="1"/>
  <c r="J375" s="1"/>
  <c r="J360"/>
  <c r="J363" s="1"/>
  <c r="J365" s="1"/>
  <c r="J350"/>
  <c r="J352" s="1"/>
  <c r="J354" s="1"/>
  <c r="J327"/>
  <c r="J264"/>
  <c r="J265"/>
  <c r="J266"/>
  <c r="J199"/>
  <c r="J183"/>
  <c r="J184"/>
  <c r="J185"/>
  <c r="J186"/>
  <c r="J65"/>
  <c r="J66"/>
  <c r="J67"/>
  <c r="J68"/>
  <c r="J69"/>
  <c r="J70"/>
  <c r="J71"/>
  <c r="J72"/>
  <c r="J73"/>
  <c r="J74"/>
  <c r="J31"/>
  <c r="J32"/>
  <c r="J33"/>
  <c r="J9"/>
  <c r="J340"/>
  <c r="J343" s="1"/>
  <c r="J345" s="1"/>
  <c r="J317"/>
  <c r="J320" s="1"/>
  <c r="J322" s="1"/>
  <c r="J310"/>
  <c r="J312" s="1"/>
  <c r="J314" s="1"/>
  <c r="J302"/>
  <c r="J305" s="1"/>
  <c r="J307" s="1"/>
  <c r="J295"/>
  <c r="J297" s="1"/>
  <c r="J284"/>
  <c r="J283"/>
  <c r="J282"/>
  <c r="J281"/>
  <c r="J280"/>
  <c r="J279"/>
  <c r="J278"/>
  <c r="J277"/>
  <c r="J263"/>
  <c r="J262"/>
  <c r="J261"/>
  <c r="J252"/>
  <c r="J255" s="1"/>
  <c r="J257" s="1"/>
  <c r="J243"/>
  <c r="J242"/>
  <c r="J241"/>
  <c r="J223"/>
  <c r="J222"/>
  <c r="J221"/>
  <c r="J220"/>
  <c r="J219"/>
  <c r="J218"/>
  <c r="J217"/>
  <c r="J216"/>
  <c r="J215"/>
  <c r="J214"/>
  <c r="J213"/>
  <c r="J212"/>
  <c r="J211"/>
  <c r="J210"/>
  <c r="J209"/>
  <c r="J198"/>
  <c r="J197"/>
  <c r="J196"/>
  <c r="J195"/>
  <c r="J182"/>
  <c r="J181"/>
  <c r="J180"/>
  <c r="J179"/>
  <c r="J178"/>
  <c r="J177"/>
  <c r="J176"/>
  <c r="J175"/>
  <c r="J174"/>
  <c r="J173"/>
  <c r="J172"/>
  <c r="I171"/>
  <c r="J171" s="1"/>
  <c r="J170"/>
  <c r="J169"/>
  <c r="J168"/>
  <c r="J167"/>
  <c r="J166"/>
  <c r="J165"/>
  <c r="J164"/>
  <c r="F163"/>
  <c r="J163" s="1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33"/>
  <c r="J135" s="1"/>
  <c r="J137" s="1"/>
  <c r="J127"/>
  <c r="J114"/>
  <c r="J113"/>
  <c r="J112"/>
  <c r="J111"/>
  <c r="J110"/>
  <c r="J109"/>
  <c r="J108"/>
  <c r="J107"/>
  <c r="J97"/>
  <c r="J99" s="1"/>
  <c r="J101" s="1"/>
  <c r="J85"/>
  <c r="J64"/>
  <c r="J63"/>
  <c r="J62"/>
  <c r="J61"/>
  <c r="J60"/>
  <c r="J59"/>
  <c r="J58"/>
  <c r="J57"/>
  <c r="J56"/>
  <c r="J55"/>
  <c r="J54"/>
  <c r="J46"/>
  <c r="J30"/>
  <c r="J29"/>
  <c r="J28"/>
  <c r="J27"/>
  <c r="J26"/>
  <c r="J25"/>
  <c r="J24"/>
  <c r="J23"/>
  <c r="J22"/>
  <c r="J21"/>
  <c r="J20"/>
  <c r="J19"/>
  <c r="J36" i="3" l="1"/>
  <c r="J38" s="1"/>
  <c r="J48" i="2"/>
  <c r="J274" i="3"/>
  <c r="J383" i="2"/>
  <c r="J297" i="3"/>
  <c r="J299" s="1"/>
  <c r="J179"/>
  <c r="J181" s="1"/>
  <c r="J320"/>
  <c r="J89"/>
  <c r="J91" s="1"/>
  <c r="J202"/>
  <c r="J204" s="1"/>
  <c r="J221"/>
  <c r="J223" s="1"/>
  <c r="J263"/>
  <c r="J265" s="1"/>
  <c r="J247"/>
  <c r="J249" s="1"/>
  <c r="J165"/>
  <c r="J167" s="1"/>
  <c r="J202" i="2"/>
  <c r="J204" s="1"/>
  <c r="J271"/>
  <c r="J273" s="1"/>
  <c r="J11"/>
  <c r="J37"/>
  <c r="J39" s="1"/>
  <c r="J332"/>
  <c r="J334" s="1"/>
  <c r="J88"/>
  <c r="J90" s="1"/>
  <c r="J225"/>
  <c r="J227" s="1"/>
  <c r="J117"/>
  <c r="J119" s="1"/>
  <c r="J188"/>
  <c r="J190" s="1"/>
  <c r="J245"/>
  <c r="J247" s="1"/>
  <c r="J77"/>
  <c r="J79" s="1"/>
  <c r="J287"/>
  <c r="J289" s="1"/>
  <c r="J336" i="3" l="1"/>
  <c r="J338" s="1"/>
  <c r="J398" i="2"/>
  <c r="J400" s="1"/>
  <c r="J385"/>
  <c r="J13" i="3"/>
  <c r="J322"/>
  <c r="J13" i="2"/>
</calcChain>
</file>

<file path=xl/sharedStrings.xml><?xml version="1.0" encoding="utf-8"?>
<sst xmlns="http://schemas.openxmlformats.org/spreadsheetml/2006/main" count="7053" uniqueCount="1052">
  <si>
    <t>SERVICIO</t>
  </si>
  <si>
    <t>ALECSA CELAYA S DE RL DE CV</t>
  </si>
  <si>
    <t>REFACCIONES</t>
  </si>
  <si>
    <t>211-C100234</t>
  </si>
  <si>
    <t xml:space="preserve">TOKIO MARINE COMPAÑÍA DE SEGUROS,S </t>
  </si>
  <si>
    <t>POLIZA</t>
  </si>
  <si>
    <t>FECHA</t>
  </si>
  <si>
    <t xml:space="preserve">FOLIO </t>
  </si>
  <si>
    <t>NOTA</t>
  </si>
  <si>
    <t>DESCRIPCION</t>
  </si>
  <si>
    <t>TOTAL</t>
  </si>
  <si>
    <t xml:space="preserve">IMPORTE </t>
  </si>
  <si>
    <t>DIF</t>
  </si>
  <si>
    <t>SALDO INICIAL</t>
  </si>
  <si>
    <t>TOKIO MARINE COMPAñIA DE SEGUROS, S</t>
  </si>
  <si>
    <t>Total</t>
  </si>
  <si>
    <t>TotalAuxiliar</t>
  </si>
  <si>
    <t>Diferencia</t>
  </si>
  <si>
    <t>GRUPO NACIONAL PROVINCIAL</t>
  </si>
  <si>
    <t>DIFERENCIA</t>
  </si>
  <si>
    <t>D    716</t>
  </si>
  <si>
    <t>D  1,218</t>
  </si>
  <si>
    <t>AS18342</t>
  </si>
  <si>
    <t>D  1,825</t>
  </si>
  <si>
    <t>AS19433</t>
  </si>
  <si>
    <t>D  1,594</t>
  </si>
  <si>
    <t>AS19531</t>
  </si>
  <si>
    <t>D     93</t>
  </si>
  <si>
    <t>AS19767</t>
  </si>
  <si>
    <t>D  1,604</t>
  </si>
  <si>
    <t>D  2,266</t>
  </si>
  <si>
    <t>D  1,172</t>
  </si>
  <si>
    <t>H 00051316</t>
  </si>
  <si>
    <t>H051316</t>
  </si>
  <si>
    <t>CREDITO ASEGURADORAS</t>
  </si>
  <si>
    <t>D  1,021</t>
  </si>
  <si>
    <t>H 00053772</t>
  </si>
  <si>
    <t>H053772</t>
  </si>
  <si>
    <t>D  2,352</t>
  </si>
  <si>
    <t>H 00056180</t>
  </si>
  <si>
    <t>H056180</t>
  </si>
  <si>
    <t>D  1,958</t>
  </si>
  <si>
    <t>H 00055235</t>
  </si>
  <si>
    <t>H055235</t>
  </si>
  <si>
    <t>D  1,765</t>
  </si>
  <si>
    <t>H 00057031</t>
  </si>
  <si>
    <t>H057031</t>
  </si>
  <si>
    <t>212-1000411</t>
  </si>
  <si>
    <t>211-C100554</t>
  </si>
  <si>
    <t>QUALITAS COMPAÑÍA DE SEGUROS</t>
  </si>
  <si>
    <t>ZS00700</t>
  </si>
  <si>
    <t>D    237</t>
  </si>
  <si>
    <t>AS12159</t>
  </si>
  <si>
    <t>D    442</t>
  </si>
  <si>
    <t>AS11695</t>
  </si>
  <si>
    <t>D  1,216</t>
  </si>
  <si>
    <t>D  2,161</t>
  </si>
  <si>
    <t>AS8841</t>
  </si>
  <si>
    <t>D  2,282</t>
  </si>
  <si>
    <t>D  1,036</t>
  </si>
  <si>
    <t>H 00048609</t>
  </si>
  <si>
    <t>H048609</t>
  </si>
  <si>
    <t>D  1,245</t>
  </si>
  <si>
    <t>H 00045944</t>
  </si>
  <si>
    <t>H045944</t>
  </si>
  <si>
    <t>D    753</t>
  </si>
  <si>
    <t>H 00048131</t>
  </si>
  <si>
    <t>H048131</t>
  </si>
  <si>
    <t>D  1,273</t>
  </si>
  <si>
    <t>H 00053494</t>
  </si>
  <si>
    <t>H053494</t>
  </si>
  <si>
    <t>D    841</t>
  </si>
  <si>
    <t>H 00056727</t>
  </si>
  <si>
    <t>D  1,837</t>
  </si>
  <si>
    <t>H 00056773</t>
  </si>
  <si>
    <t>H056773</t>
  </si>
  <si>
    <t>Factura Orden Servic</t>
  </si>
  <si>
    <t>D    114</t>
  </si>
  <si>
    <t>0893289/14</t>
  </si>
  <si>
    <t>AR07745</t>
  </si>
  <si>
    <t>Factura Mostrador Cr</t>
  </si>
  <si>
    <t>211-C100993</t>
  </si>
  <si>
    <t>DECADA AUTOMOTRIZ S DE RL DE CV</t>
  </si>
  <si>
    <t>D  1,176</t>
  </si>
  <si>
    <t>T 00050664</t>
  </si>
  <si>
    <t>AS31572</t>
  </si>
  <si>
    <t>211-C101044</t>
  </si>
  <si>
    <t xml:space="preserve">AXA SEGUROS </t>
  </si>
  <si>
    <t>D  1,267</t>
  </si>
  <si>
    <t>H 00045159</t>
  </si>
  <si>
    <t>D  1,854</t>
  </si>
  <si>
    <t>H 00045859</t>
  </si>
  <si>
    <t>H045859</t>
  </si>
  <si>
    <t>D  2,005</t>
  </si>
  <si>
    <t>H 00045531</t>
  </si>
  <si>
    <t>H045531</t>
  </si>
  <si>
    <t>D  1,026</t>
  </si>
  <si>
    <t>H 00045388</t>
  </si>
  <si>
    <t>H045388</t>
  </si>
  <si>
    <t>D    252</t>
  </si>
  <si>
    <t>H 00046661</t>
  </si>
  <si>
    <t>H046661</t>
  </si>
  <si>
    <t>D  1,750</t>
  </si>
  <si>
    <t>H 00048602</t>
  </si>
  <si>
    <t>H048602</t>
  </si>
  <si>
    <t>D  2,342</t>
  </si>
  <si>
    <t>D  2,327</t>
  </si>
  <si>
    <t>H 00049513</t>
  </si>
  <si>
    <t>H049513</t>
  </si>
  <si>
    <t>D    900</t>
  </si>
  <si>
    <t>H 00049236</t>
  </si>
  <si>
    <t>H049236</t>
  </si>
  <si>
    <t>211-C103174</t>
  </si>
  <si>
    <t>GOBIERNO DEL ESTADO DE GUANAJUATO</t>
  </si>
  <si>
    <t>211-C104205</t>
  </si>
  <si>
    <t xml:space="preserve">SEGUROS ATLAS </t>
  </si>
  <si>
    <t>D  1,238</t>
  </si>
  <si>
    <t>H 00056843</t>
  </si>
  <si>
    <t>H056843</t>
  </si>
  <si>
    <t>211-C104246</t>
  </si>
  <si>
    <t>AS12280</t>
  </si>
  <si>
    <t>D  2,030</t>
  </si>
  <si>
    <t>AS11798</t>
  </si>
  <si>
    <t>D    479</t>
  </si>
  <si>
    <t>AS11866</t>
  </si>
  <si>
    <t>D     75</t>
  </si>
  <si>
    <t>I    789</t>
  </si>
  <si>
    <t>D  2,216</t>
  </si>
  <si>
    <t>H 00046908</t>
  </si>
  <si>
    <t>H046908</t>
  </si>
  <si>
    <t>D  2,254</t>
  </si>
  <si>
    <t>H 00047050</t>
  </si>
  <si>
    <t>H047050</t>
  </si>
  <si>
    <t>D  2,256</t>
  </si>
  <si>
    <t>H 00047261</t>
  </si>
  <si>
    <t>H047261</t>
  </si>
  <si>
    <t>D  2,264</t>
  </si>
  <si>
    <t>H 00046228</t>
  </si>
  <si>
    <t>H046228</t>
  </si>
  <si>
    <t>D    368</t>
  </si>
  <si>
    <t>H 00046713</t>
  </si>
  <si>
    <t>H046713</t>
  </si>
  <si>
    <t>D    381</t>
  </si>
  <si>
    <t>H 00047065</t>
  </si>
  <si>
    <t>H047065</t>
  </si>
  <si>
    <t>D  1,051</t>
  </si>
  <si>
    <t>H 00046298</t>
  </si>
  <si>
    <t>H046298</t>
  </si>
  <si>
    <t>D  1,124</t>
  </si>
  <si>
    <t>H 00047158</t>
  </si>
  <si>
    <t>H047158</t>
  </si>
  <si>
    <t>D  2,014</t>
  </si>
  <si>
    <t>H 00047664</t>
  </si>
  <si>
    <t>H047664</t>
  </si>
  <si>
    <t>D  2,105</t>
  </si>
  <si>
    <t>H 00046939</t>
  </si>
  <si>
    <t>H046939</t>
  </si>
  <si>
    <t>D  1,025</t>
  </si>
  <si>
    <t>H 00047984</t>
  </si>
  <si>
    <t>H047984</t>
  </si>
  <si>
    <t>D  1,037</t>
  </si>
  <si>
    <t>H 00048263</t>
  </si>
  <si>
    <t>H048263</t>
  </si>
  <si>
    <t>D  2,852</t>
  </si>
  <si>
    <t>DEDUCIBLES</t>
  </si>
  <si>
    <t>Poliza Contable de D</t>
  </si>
  <si>
    <t>D     30</t>
  </si>
  <si>
    <t>H 00049081</t>
  </si>
  <si>
    <t>H049081</t>
  </si>
  <si>
    <t>D  1,040</t>
  </si>
  <si>
    <t>H 00048074</t>
  </si>
  <si>
    <t>D  1,190</t>
  </si>
  <si>
    <t>H 00048874</t>
  </si>
  <si>
    <t>AS28219</t>
  </si>
  <si>
    <t>D  2,108</t>
  </si>
  <si>
    <t>H 00048951</t>
  </si>
  <si>
    <t>H048951</t>
  </si>
  <si>
    <t>D  1,292</t>
  </si>
  <si>
    <t>H 00049243</t>
  </si>
  <si>
    <t>H049243</t>
  </si>
  <si>
    <t>D    571</t>
  </si>
  <si>
    <t>H 00050765</t>
  </si>
  <si>
    <t>H050765</t>
  </si>
  <si>
    <t>D    965</t>
  </si>
  <si>
    <t>H 00049524</t>
  </si>
  <si>
    <t>H049524</t>
  </si>
  <si>
    <t>D  2,160</t>
  </si>
  <si>
    <t>H 00049800</t>
  </si>
  <si>
    <t>H049800</t>
  </si>
  <si>
    <t>D    399</t>
  </si>
  <si>
    <t>H 00048977</t>
  </si>
  <si>
    <t>H048977</t>
  </si>
  <si>
    <t>D    988</t>
  </si>
  <si>
    <t>H 00050990</t>
  </si>
  <si>
    <t>H050990</t>
  </si>
  <si>
    <t>D  1,028</t>
  </si>
  <si>
    <t>H 00051354</t>
  </si>
  <si>
    <t>H051354</t>
  </si>
  <si>
    <t>D    173</t>
  </si>
  <si>
    <t>H 00052716</t>
  </si>
  <si>
    <t>D  1,232</t>
  </si>
  <si>
    <t>H 00052663</t>
  </si>
  <si>
    <t>D 2,855</t>
  </si>
  <si>
    <t>D  1,680</t>
  </si>
  <si>
    <t>H 00053614</t>
  </si>
  <si>
    <t>H053614</t>
  </si>
  <si>
    <t>D  2,390</t>
  </si>
  <si>
    <t>H 00053775</t>
  </si>
  <si>
    <t>H053775</t>
  </si>
  <si>
    <t>D    245</t>
  </si>
  <si>
    <t>D  1,006</t>
  </si>
  <si>
    <t>H 00054960</t>
  </si>
  <si>
    <t>H054960</t>
  </si>
  <si>
    <t>D  1,197</t>
  </si>
  <si>
    <t>D  1,146</t>
  </si>
  <si>
    <t>H 00054811</t>
  </si>
  <si>
    <t>H054811</t>
  </si>
  <si>
    <t>D  1,031</t>
  </si>
  <si>
    <t>H 00055353</t>
  </si>
  <si>
    <t>H055353</t>
  </si>
  <si>
    <t>D  1,736</t>
  </si>
  <si>
    <t>H 00055584</t>
  </si>
  <si>
    <t>H055584</t>
  </si>
  <si>
    <t>D  2,926</t>
  </si>
  <si>
    <t>D 2,482</t>
  </si>
  <si>
    <t>H 00055576</t>
  </si>
  <si>
    <t>H055576</t>
  </si>
  <si>
    <t>D  1,960</t>
  </si>
  <si>
    <t>H 00056363</t>
  </si>
  <si>
    <t>H056363</t>
  </si>
  <si>
    <t>D  2,148</t>
  </si>
  <si>
    <t>H 00056573</t>
  </si>
  <si>
    <t>H056573</t>
  </si>
  <si>
    <t>D  1,187</t>
  </si>
  <si>
    <t>H 00057603</t>
  </si>
  <si>
    <t>H057603</t>
  </si>
  <si>
    <t>D  1,879</t>
  </si>
  <si>
    <t>H 00057637</t>
  </si>
  <si>
    <t>H057637</t>
  </si>
  <si>
    <t>211-C104465</t>
  </si>
  <si>
    <t>GIL DE LA PEÑA DAVID LUIS</t>
  </si>
  <si>
    <t>SALDO INIICAL</t>
  </si>
  <si>
    <t>211-C104605</t>
  </si>
  <si>
    <t xml:space="preserve">SEGUROS EL POTOSI </t>
  </si>
  <si>
    <t>D  1,293</t>
  </si>
  <si>
    <t>H 00049387</t>
  </si>
  <si>
    <t>H049387</t>
  </si>
  <si>
    <t>D  1,366</t>
  </si>
  <si>
    <t>H 00051536</t>
  </si>
  <si>
    <t>PBALBUENA</t>
  </si>
  <si>
    <t>D  1,518</t>
  </si>
  <si>
    <t>H 00055124</t>
  </si>
  <si>
    <t>H055124</t>
  </si>
  <si>
    <t>D  1,892</t>
  </si>
  <si>
    <t>H 00057575</t>
  </si>
  <si>
    <t>H057575</t>
  </si>
  <si>
    <t>211-C104789</t>
  </si>
  <si>
    <t>MUNICIPIO DE CELAYA GUANAJUATO</t>
  </si>
  <si>
    <t>D  1,693</t>
  </si>
  <si>
    <t>S 00048556</t>
  </si>
  <si>
    <t>AS28351</t>
  </si>
  <si>
    <t>D  2,197</t>
  </si>
  <si>
    <t>D  1,702</t>
  </si>
  <si>
    <t>S 00048591</t>
  </si>
  <si>
    <t>AS28360</t>
  </si>
  <si>
    <t>D  2,237</t>
  </si>
  <si>
    <t>S 00050004</t>
  </si>
  <si>
    <t>AS28524</t>
  </si>
  <si>
    <t>D  1,834</t>
  </si>
  <si>
    <t>S 00050742</t>
  </si>
  <si>
    <t>AS29189</t>
  </si>
  <si>
    <t>D    590</t>
  </si>
  <si>
    <t>S 00051049</t>
  </si>
  <si>
    <t>AS29423</t>
  </si>
  <si>
    <t>D  1,184</t>
  </si>
  <si>
    <t>S 00052137</t>
  </si>
  <si>
    <t>AS30368</t>
  </si>
  <si>
    <t>D    984</t>
  </si>
  <si>
    <t>S 00052638</t>
  </si>
  <si>
    <t>AS30897</t>
  </si>
  <si>
    <t>D  1,681</t>
  </si>
  <si>
    <t>S 00054431</t>
  </si>
  <si>
    <t>AS32445</t>
  </si>
  <si>
    <t>D  1,739</t>
  </si>
  <si>
    <t>S 00054197</t>
  </si>
  <si>
    <t>AS32473</t>
  </si>
  <si>
    <t>D  2,440</t>
  </si>
  <si>
    <t>S 00054556</t>
  </si>
  <si>
    <t>AS32696</t>
  </si>
  <si>
    <t>D    392</t>
  </si>
  <si>
    <t>S 00045446</t>
  </si>
  <si>
    <t>AS33545</t>
  </si>
  <si>
    <t>D    394</t>
  </si>
  <si>
    <t>S 00049087</t>
  </si>
  <si>
    <t>AS33547</t>
  </si>
  <si>
    <t>D    396</t>
  </si>
  <si>
    <t>S 00045583</t>
  </si>
  <si>
    <t>AS33548</t>
  </si>
  <si>
    <t>211-C105597</t>
  </si>
  <si>
    <t>THE WARRANTY GROUP DE MEXICO</t>
  </si>
  <si>
    <t>D  1,982</t>
  </si>
  <si>
    <t>T 00044210</t>
  </si>
  <si>
    <t>AS23478</t>
  </si>
  <si>
    <t>D  1,963</t>
  </si>
  <si>
    <t>T 00039312</t>
  </si>
  <si>
    <t>AS24758</t>
  </si>
  <si>
    <t>D  1,139</t>
  </si>
  <si>
    <t>S 00057552</t>
  </si>
  <si>
    <t>AS35456</t>
  </si>
  <si>
    <t>211-C105821</t>
  </si>
  <si>
    <t xml:space="preserve">HDI SEGUROS SA DE CV </t>
  </si>
  <si>
    <t>D  1,549</t>
  </si>
  <si>
    <t>H 00052628</t>
  </si>
  <si>
    <t>H052628</t>
  </si>
  <si>
    <t>D  2,727</t>
  </si>
  <si>
    <t>D  1,134</t>
  </si>
  <si>
    <t>H 00053222</t>
  </si>
  <si>
    <t>H053222</t>
  </si>
  <si>
    <t>D  1,540</t>
  </si>
  <si>
    <t>H 00055989</t>
  </si>
  <si>
    <t>H055989</t>
  </si>
  <si>
    <t>212-C105821</t>
  </si>
  <si>
    <t>D  2,279</t>
  </si>
  <si>
    <t>HILUX HDI</t>
  </si>
  <si>
    <t>AR10171</t>
  </si>
  <si>
    <t>211-C107188</t>
  </si>
  <si>
    <t xml:space="preserve">ZURICH COMPAÑÍA DE SEGUROS </t>
  </si>
  <si>
    <t>D  2,288</t>
  </si>
  <si>
    <t>H 00057728</t>
  </si>
  <si>
    <t>H057728</t>
  </si>
  <si>
    <t>D  1,880</t>
  </si>
  <si>
    <t>H 00058275</t>
  </si>
  <si>
    <t>H058275</t>
  </si>
  <si>
    <t>211-C111670</t>
  </si>
  <si>
    <t xml:space="preserve">ASSURANT SERVICIOS DE MEXICO </t>
  </si>
  <si>
    <t>D    177</t>
  </si>
  <si>
    <t>T 00048068</t>
  </si>
  <si>
    <t>AS27822</t>
  </si>
  <si>
    <t>ASSURANT SERVICIOS DE MEXICO SA DE</t>
  </si>
  <si>
    <t>D    167</t>
  </si>
  <si>
    <t>T 00055651</t>
  </si>
  <si>
    <t>AS34323</t>
  </si>
  <si>
    <t>D  1,126</t>
  </si>
  <si>
    <t>S 00056389</t>
  </si>
  <si>
    <t>AS34659</t>
  </si>
  <si>
    <t>D    836</t>
  </si>
  <si>
    <t>UD10002-</t>
  </si>
  <si>
    <t>AS36097</t>
  </si>
  <si>
    <t>D    877</t>
  </si>
  <si>
    <t>AS36107</t>
  </si>
  <si>
    <t>D    879</t>
  </si>
  <si>
    <t>AS36108</t>
  </si>
  <si>
    <t>D    880</t>
  </si>
  <si>
    <t>AS36109</t>
  </si>
  <si>
    <t>212-C104342</t>
  </si>
  <si>
    <t>SEGUROS INBURSA SA GRUPO FINANCIERO</t>
  </si>
  <si>
    <t>211-C100838</t>
  </si>
  <si>
    <t>CEVER LOMAS VERDES S DE RL DE CV</t>
  </si>
  <si>
    <t>D  2,696</t>
  </si>
  <si>
    <t>AS35131</t>
  </si>
  <si>
    <t>211-C103141</t>
  </si>
  <si>
    <t>OZ AUTOMOTRIZ S DE RL DE CV</t>
  </si>
  <si>
    <t>D  2,695</t>
  </si>
  <si>
    <t>T 00029451</t>
  </si>
  <si>
    <t>AS35130</t>
  </si>
  <si>
    <t>211-C105459</t>
  </si>
  <si>
    <t>DALTON AUTOMOTRIZ S DE RL DE CV</t>
  </si>
  <si>
    <t>D    532</t>
  </si>
  <si>
    <t>T 00055371</t>
  </si>
  <si>
    <t>AS35305</t>
  </si>
  <si>
    <t>211-C113184</t>
  </si>
  <si>
    <t xml:space="preserve">MUNICIPIO DE SAN MIGUEL DE ALLENDE </t>
  </si>
  <si>
    <t>211-C100793</t>
  </si>
  <si>
    <t>UNITED AUTO DE MONTERREY S DE RL D</t>
  </si>
  <si>
    <t>D  1,003</t>
  </si>
  <si>
    <t>T 00058152</t>
  </si>
  <si>
    <t>AS36144</t>
  </si>
  <si>
    <t>CONCILIACION CTA 211 Y 212 ENERO 2016</t>
  </si>
  <si>
    <t>D    919</t>
  </si>
  <si>
    <t>T 00058832</t>
  </si>
  <si>
    <t>AS36998</t>
  </si>
  <si>
    <t>D     70</t>
  </si>
  <si>
    <t>D    572</t>
  </si>
  <si>
    <t>H 00057702</t>
  </si>
  <si>
    <t>D  1,077</t>
  </si>
  <si>
    <t>H 00058873</t>
  </si>
  <si>
    <t>D  2,215</t>
  </si>
  <si>
    <t>H 00059114</t>
  </si>
  <si>
    <t>H058873</t>
  </si>
  <si>
    <t>H059114</t>
  </si>
  <si>
    <t>H057702</t>
  </si>
  <si>
    <t>D  1,567</t>
  </si>
  <si>
    <t>H 00059017</t>
  </si>
  <si>
    <t>D  1,692</t>
  </si>
  <si>
    <t>H 00058591</t>
  </si>
  <si>
    <t>H 00059176</t>
  </si>
  <si>
    <t>D  2,212</t>
  </si>
  <si>
    <t>H 00059408</t>
  </si>
  <si>
    <t>D  2,213</t>
  </si>
  <si>
    <t>H 00058984</t>
  </si>
  <si>
    <t>D  2,214</t>
  </si>
  <si>
    <t>H 00058526</t>
  </si>
  <si>
    <t>H059017</t>
  </si>
  <si>
    <t>H059408</t>
  </si>
  <si>
    <t>H058984</t>
  </si>
  <si>
    <t>H058526</t>
  </si>
  <si>
    <t>D  2,417</t>
  </si>
  <si>
    <t>H 00059306</t>
  </si>
  <si>
    <t>D  2,570</t>
  </si>
  <si>
    <t>H 00054537</t>
  </si>
  <si>
    <t>D  2,588</t>
  </si>
  <si>
    <t>H 00059654</t>
  </si>
  <si>
    <t>D  2,625</t>
  </si>
  <si>
    <t>H 00057963</t>
  </si>
  <si>
    <t>H059306</t>
  </si>
  <si>
    <t>H054537</t>
  </si>
  <si>
    <t>H059654</t>
  </si>
  <si>
    <t>D  2,705</t>
  </si>
  <si>
    <t>D  1,444</t>
  </si>
  <si>
    <t>H 00058679</t>
  </si>
  <si>
    <t>D  1,654</t>
  </si>
  <si>
    <t>H 00059226</t>
  </si>
  <si>
    <t>D  1,656</t>
  </si>
  <si>
    <t>H 00058552</t>
  </si>
  <si>
    <t>D  2,416</t>
  </si>
  <si>
    <t>H 00059387</t>
  </si>
  <si>
    <t>H059226</t>
  </si>
  <si>
    <t>H058552</t>
  </si>
  <si>
    <t>H059387</t>
  </si>
  <si>
    <t>D  2,621</t>
  </si>
  <si>
    <t>H 00059297</t>
  </si>
  <si>
    <t>D    573</t>
  </si>
  <si>
    <t>H 00058802</t>
  </si>
  <si>
    <t>D  1,568</t>
  </si>
  <si>
    <t>H 00056872</t>
  </si>
  <si>
    <t>D  1,570</t>
  </si>
  <si>
    <t>H 00059380</t>
  </si>
  <si>
    <t>H058802</t>
  </si>
  <si>
    <t>H056872</t>
  </si>
  <si>
    <t>H059380</t>
  </si>
  <si>
    <t>D     60</t>
  </si>
  <si>
    <t>S 00058862</t>
  </si>
  <si>
    <t>D    276</t>
  </si>
  <si>
    <t>S 00058933</t>
  </si>
  <si>
    <t>D    740</t>
  </si>
  <si>
    <t>S 00059122</t>
  </si>
  <si>
    <t>AS36714</t>
  </si>
  <si>
    <t>AS36783</t>
  </si>
  <si>
    <t>AS36953</t>
  </si>
  <si>
    <t>211-C100067</t>
  </si>
  <si>
    <t>AUTOMOTORES DE LA LAGUNA SA DE CV</t>
  </si>
  <si>
    <t>D  2,551</t>
  </si>
  <si>
    <t>H 00058514</t>
  </si>
  <si>
    <t>AS37458</t>
  </si>
  <si>
    <t>211-C100142</t>
  </si>
  <si>
    <t>DALTON AUTOMOTORES S DE R L</t>
  </si>
  <si>
    <t>D  2,619</t>
  </si>
  <si>
    <t>H 00059679</t>
  </si>
  <si>
    <t>AS37471</t>
  </si>
  <si>
    <t>Orden Servic</t>
  </si>
  <si>
    <t>211-C100727</t>
  </si>
  <si>
    <t>FAME PERISUR, S DE RL DE CV</t>
  </si>
  <si>
    <t>D  2,620</t>
  </si>
  <si>
    <t>H 00059678</t>
  </si>
  <si>
    <t>AS37472</t>
  </si>
  <si>
    <t>211-C111202</t>
  </si>
  <si>
    <t>MILAC COORDINADO SA DE CV</t>
  </si>
  <si>
    <t>D    830</t>
  </si>
  <si>
    <t>T 00059151</t>
  </si>
  <si>
    <t>D  1,095</t>
  </si>
  <si>
    <t>S 00059110</t>
  </si>
  <si>
    <t>AS36977</t>
  </si>
  <si>
    <t>AS37051</t>
  </si>
  <si>
    <t>I 1305</t>
  </si>
  <si>
    <t>D    336</t>
  </si>
  <si>
    <t>H 00059537</t>
  </si>
  <si>
    <t>D    400</t>
  </si>
  <si>
    <t>H 00059003</t>
  </si>
  <si>
    <t>H059003</t>
  </si>
  <si>
    <t>H059624</t>
  </si>
  <si>
    <t>D  1,564</t>
  </si>
  <si>
    <t>H 00059624</t>
  </si>
  <si>
    <t>D    300</t>
  </si>
  <si>
    <t>H057963</t>
  </si>
  <si>
    <t>D    335</t>
  </si>
  <si>
    <t>H058553</t>
  </si>
  <si>
    <t>H058701</t>
  </si>
  <si>
    <t>H060326</t>
  </si>
  <si>
    <t>H060014</t>
  </si>
  <si>
    <t>D  1,721</t>
  </si>
  <si>
    <t>H 00059920</t>
  </si>
  <si>
    <t>D  1,725</t>
  </si>
  <si>
    <t>H 00058553</t>
  </si>
  <si>
    <t>D  1,864</t>
  </si>
  <si>
    <t>H 00058701</t>
  </si>
  <si>
    <t>D  2,023</t>
  </si>
  <si>
    <t>H 00060326</t>
  </si>
  <si>
    <t>D  2,024</t>
  </si>
  <si>
    <t>H 00060014</t>
  </si>
  <si>
    <t>AS37593</t>
  </si>
  <si>
    <t>D  235</t>
  </si>
  <si>
    <t>D    713</t>
  </si>
  <si>
    <t>H 00059690</t>
  </si>
  <si>
    <t>D    874</t>
  </si>
  <si>
    <t>H 00059676</t>
  </si>
  <si>
    <t>D  1,108</t>
  </si>
  <si>
    <t>H 00059802</t>
  </si>
  <si>
    <t>D  1,719</t>
  </si>
  <si>
    <t>H 00059751</t>
  </si>
  <si>
    <t>D  1,720</t>
  </si>
  <si>
    <t>H 00060196</t>
  </si>
  <si>
    <t>H059690</t>
  </si>
  <si>
    <t>H059676</t>
  </si>
  <si>
    <t>H059802</t>
  </si>
  <si>
    <t>H060196</t>
  </si>
  <si>
    <t>D    299</t>
  </si>
  <si>
    <t>D  1,178</t>
  </si>
  <si>
    <t>H 00059479</t>
  </si>
  <si>
    <t>H059297</t>
  </si>
  <si>
    <t>H059479</t>
  </si>
  <si>
    <t>D  2,407</t>
  </si>
  <si>
    <t>H 00060155</t>
  </si>
  <si>
    <t>H060155</t>
  </si>
  <si>
    <t>D    236</t>
  </si>
  <si>
    <t>D  1,990</t>
  </si>
  <si>
    <t>T 00060386</t>
  </si>
  <si>
    <t>AS37594</t>
  </si>
  <si>
    <t>AS38161</t>
  </si>
  <si>
    <t>D  1,870</t>
  </si>
  <si>
    <t>S 00060322</t>
  </si>
  <si>
    <t>D  2,049</t>
  </si>
  <si>
    <t>S 00060404</t>
  </si>
  <si>
    <t>AS38125</t>
  </si>
  <si>
    <t>AS38171</t>
  </si>
  <si>
    <t>CONCILIACION CTA 211 Y 212 FEBRERO 2016</t>
  </si>
  <si>
    <t>D  1,089</t>
  </si>
  <si>
    <t>D  1,090</t>
  </si>
  <si>
    <t>T 00060929</t>
  </si>
  <si>
    <t>T 00060219</t>
  </si>
  <si>
    <t>AS38628</t>
  </si>
  <si>
    <t>AS38629</t>
  </si>
  <si>
    <t>D    534</t>
  </si>
  <si>
    <t>H 00060199</t>
  </si>
  <si>
    <t>H 00059964</t>
  </si>
  <si>
    <t>D  2,255</t>
  </si>
  <si>
    <t>H 00059841</t>
  </si>
  <si>
    <t>H059841</t>
  </si>
  <si>
    <t>D    455</t>
  </si>
  <si>
    <t>H 00060118</t>
  </si>
  <si>
    <t>D  1,563</t>
  </si>
  <si>
    <t>H 00060716</t>
  </si>
  <si>
    <t>D  1,566</t>
  </si>
  <si>
    <t>H 00060520</t>
  </si>
  <si>
    <t>D  2,176</t>
  </si>
  <si>
    <t>D  2,340</t>
  </si>
  <si>
    <t>D  2,381</t>
  </si>
  <si>
    <t>D  2,491</t>
  </si>
  <si>
    <t>H 00060671</t>
  </si>
  <si>
    <t>H 00060937</t>
  </si>
  <si>
    <t>H 00060514</t>
  </si>
  <si>
    <t>H 00060390</t>
  </si>
  <si>
    <t>H 00059773</t>
  </si>
  <si>
    <t>H 00060672</t>
  </si>
  <si>
    <t>D  2,611</t>
  </si>
  <si>
    <t>D  2,649</t>
  </si>
  <si>
    <t>H060937</t>
  </si>
  <si>
    <t>H060514</t>
  </si>
  <si>
    <t>H059773</t>
  </si>
  <si>
    <t>D  1,155</t>
  </si>
  <si>
    <t>H 00060341</t>
  </si>
  <si>
    <t>H060341</t>
  </si>
  <si>
    <t>D    331</t>
  </si>
  <si>
    <t>H 00059838</t>
  </si>
  <si>
    <t>D    332</t>
  </si>
  <si>
    <t>H 00060305</t>
  </si>
  <si>
    <t>H059838</t>
  </si>
  <si>
    <t>H060305</t>
  </si>
  <si>
    <t>D    483</t>
  </si>
  <si>
    <t>D    846</t>
  </si>
  <si>
    <t>H 00060005</t>
  </si>
  <si>
    <t>D  1,154</t>
  </si>
  <si>
    <t>H 00059737</t>
  </si>
  <si>
    <t>D  1,561</t>
  </si>
  <si>
    <t>H 00060479</t>
  </si>
  <si>
    <t>D  1,569</t>
  </si>
  <si>
    <t>H 00061074</t>
  </si>
  <si>
    <t>H060005</t>
  </si>
  <si>
    <t>H059737</t>
  </si>
  <si>
    <t>D  1,994</t>
  </si>
  <si>
    <t>H 00060625</t>
  </si>
  <si>
    <t>D  2,519</t>
  </si>
  <si>
    <t>H 00059774</t>
  </si>
  <si>
    <t>H060625</t>
  </si>
  <si>
    <t>H059774</t>
  </si>
  <si>
    <t>D  1,905</t>
  </si>
  <si>
    <t>D    260</t>
  </si>
  <si>
    <t>D    435</t>
  </si>
  <si>
    <t>S 00060669</t>
  </si>
  <si>
    <t>D  1,200</t>
  </si>
  <si>
    <t>S 00060962</t>
  </si>
  <si>
    <t>D  1,313</t>
  </si>
  <si>
    <t>S 00061013</t>
  </si>
  <si>
    <t>D  1,428</t>
  </si>
  <si>
    <t>S 00061055</t>
  </si>
  <si>
    <t>AS38418</t>
  </si>
  <si>
    <t>AS38669</t>
  </si>
  <si>
    <t>AS38694</t>
  </si>
  <si>
    <t>AS38724</t>
  </si>
  <si>
    <t>D    605</t>
  </si>
  <si>
    <t>S 00060664</t>
  </si>
  <si>
    <t>D  2,248</t>
  </si>
  <si>
    <t>T 00061207</t>
  </si>
  <si>
    <t>AS38481</t>
  </si>
  <si>
    <t>AS38979</t>
  </si>
  <si>
    <t>211-C1113878</t>
  </si>
  <si>
    <t>MEZA MUÑIZ JOSE ANGEL</t>
  </si>
  <si>
    <t>D  2,503</t>
  </si>
  <si>
    <t>I 00061203</t>
  </si>
  <si>
    <t>AS39047</t>
  </si>
  <si>
    <t>D    304</t>
  </si>
  <si>
    <t>H 00060879</t>
  </si>
  <si>
    <t>H 00060047</t>
  </si>
  <si>
    <t>D  1,209</t>
  </si>
  <si>
    <t>H 00061300</t>
  </si>
  <si>
    <t>H061300</t>
  </si>
  <si>
    <t>D    303</t>
  </si>
  <si>
    <t>H 00056056</t>
  </si>
  <si>
    <t>D  1,334</t>
  </si>
  <si>
    <t>H 00061349</t>
  </si>
  <si>
    <t>D    762</t>
  </si>
  <si>
    <t>H 00059402</t>
  </si>
  <si>
    <t>SALOMON MUÑOZ MARTIN</t>
  </si>
  <si>
    <t>211-C106478</t>
  </si>
  <si>
    <t>D    575</t>
  </si>
  <si>
    <t>I 00061570</t>
  </si>
  <si>
    <t>AS39283</t>
  </si>
  <si>
    <t>D  2,022</t>
  </si>
  <si>
    <t>CONCILIACION CTA 211 Y 212 ABRIL 2016</t>
  </si>
  <si>
    <t>H 00061253</t>
  </si>
  <si>
    <t>D  2,026</t>
  </si>
  <si>
    <t>H 00061981</t>
  </si>
  <si>
    <t>D  2,287</t>
  </si>
  <si>
    <t>H 00061924</t>
  </si>
  <si>
    <t>D  2,414</t>
  </si>
  <si>
    <t>H 00061536</t>
  </si>
  <si>
    <t>H061924</t>
  </si>
  <si>
    <t>H061536</t>
  </si>
  <si>
    <t>D  2,752</t>
  </si>
  <si>
    <t>H 00061484</t>
  </si>
  <si>
    <t>211-C101768</t>
  </si>
  <si>
    <t>DALTON AUTOMOTRIZ S DE REL DE CV</t>
  </si>
  <si>
    <t>D  2,427</t>
  </si>
  <si>
    <t>AS39878</t>
  </si>
  <si>
    <t>DALTON AUTOMOTRIZ S. DE R.L. DE C.V</t>
  </si>
  <si>
    <t>D  2,203</t>
  </si>
  <si>
    <t>H 00061603</t>
  </si>
  <si>
    <t>D  2,205</t>
  </si>
  <si>
    <t>H 00061671</t>
  </si>
  <si>
    <t>D  2,285</t>
  </si>
  <si>
    <t>H 00061352</t>
  </si>
  <si>
    <t>H061603</t>
  </si>
  <si>
    <t>H061671</t>
  </si>
  <si>
    <t>H061352</t>
  </si>
  <si>
    <t>D  2,772</t>
  </si>
  <si>
    <t>H 00061496</t>
  </si>
  <si>
    <t>D  2,776</t>
  </si>
  <si>
    <t>H 00061841</t>
  </si>
  <si>
    <t>H061496</t>
  </si>
  <si>
    <t>H061841</t>
  </si>
  <si>
    <t>D  2,974</t>
  </si>
  <si>
    <t>D  2,830</t>
  </si>
  <si>
    <t>CONCILIACION CTA 211 Y 212 MAYO 2016</t>
  </si>
  <si>
    <t>POL</t>
  </si>
  <si>
    <t>211-C100411</t>
  </si>
  <si>
    <t>D  2,136</t>
  </si>
  <si>
    <t>AS-35456</t>
  </si>
  <si>
    <t>212-C100411</t>
  </si>
  <si>
    <t>211-C104937</t>
  </si>
  <si>
    <t>D  50</t>
  </si>
  <si>
    <t>S53798</t>
  </si>
  <si>
    <t>TURISMO CONTRERAS SA DE CV</t>
  </si>
  <si>
    <t>211-1000411</t>
  </si>
  <si>
    <t>CONCILIACION CTA 211 Y 212 MARZO 2016</t>
  </si>
  <si>
    <t>D  2,096</t>
  </si>
  <si>
    <t>D  2,638</t>
  </si>
  <si>
    <t>H 00062571</t>
  </si>
  <si>
    <t>H 00062877</t>
  </si>
  <si>
    <t>H062571</t>
  </si>
  <si>
    <t>H062877</t>
  </si>
  <si>
    <t>D  1,574</t>
  </si>
  <si>
    <t>H 00062507</t>
  </si>
  <si>
    <t>D  1,648</t>
  </si>
  <si>
    <t>H 00062649</t>
  </si>
  <si>
    <t>D  1,821</t>
  </si>
  <si>
    <t>H 00062981</t>
  </si>
  <si>
    <t>H 00062390</t>
  </si>
  <si>
    <t>H 00062383</t>
  </si>
  <si>
    <t>D  2,032</t>
  </si>
  <si>
    <t>H 00063096</t>
  </si>
  <si>
    <t>D  2,601</t>
  </si>
  <si>
    <t>H 00060482</t>
  </si>
  <si>
    <t>D    714</t>
  </si>
  <si>
    <t>H 00062121</t>
  </si>
  <si>
    <t>D    974</t>
  </si>
  <si>
    <t>H 00062062</t>
  </si>
  <si>
    <t>D  1,426</t>
  </si>
  <si>
    <t>H 00062497</t>
  </si>
  <si>
    <t>D  2,097</t>
  </si>
  <si>
    <t>H 00062756</t>
  </si>
  <si>
    <t>D  2,208</t>
  </si>
  <si>
    <t>H 00062050</t>
  </si>
  <si>
    <t>D  1,084</t>
  </si>
  <si>
    <t>T 00062563</t>
  </si>
  <si>
    <t>D  2,180</t>
  </si>
  <si>
    <t>S 00063176</t>
  </si>
  <si>
    <t>D  2,182</t>
  </si>
  <si>
    <t>S 00063177</t>
  </si>
  <si>
    <t>AS40373</t>
  </si>
  <si>
    <t>AS40720</t>
  </si>
  <si>
    <t>AS40721</t>
  </si>
  <si>
    <t>D    976</t>
  </si>
  <si>
    <t>H 00062558</t>
  </si>
  <si>
    <t>D  2,021</t>
  </si>
  <si>
    <t>H 00062837</t>
  </si>
  <si>
    <t>H062558</t>
  </si>
  <si>
    <t>H062837</t>
  </si>
  <si>
    <t>CORPORATIVO MILAC SA DE CV</t>
  </si>
  <si>
    <t>D  2,011</t>
  </si>
  <si>
    <t>S 00063109</t>
  </si>
  <si>
    <t>AS40663</t>
  </si>
  <si>
    <t>211-C108108</t>
  </si>
  <si>
    <t>211-C109451</t>
  </si>
  <si>
    <t>MUÑOZ MACIAS MARCO ALFREDO</t>
  </si>
  <si>
    <t>D  1,543</t>
  </si>
  <si>
    <t>I 00062755</t>
  </si>
  <si>
    <t>AS 40512</t>
  </si>
  <si>
    <t>211-C109831</t>
  </si>
  <si>
    <t>AUTOCOM NOVA SA PI DE CV</t>
  </si>
  <si>
    <t>D  1,536</t>
  </si>
  <si>
    <t>I 00062772</t>
  </si>
  <si>
    <t>AS 40505</t>
  </si>
  <si>
    <t>D  2,093</t>
  </si>
  <si>
    <t>AS40694</t>
  </si>
  <si>
    <t>211-C114106</t>
  </si>
  <si>
    <t>OLIVEROS MALDONADO MIGUEL ANGEL</t>
  </si>
  <si>
    <t>D  1,647</t>
  </si>
  <si>
    <t>AS 40549</t>
  </si>
  <si>
    <t xml:space="preserve">   </t>
  </si>
  <si>
    <t>CONCILIACION CTA 211 Y 212 JUNIO 2016</t>
  </si>
  <si>
    <t>D    393</t>
  </si>
  <si>
    <t>H 00063185</t>
  </si>
  <si>
    <t>D    592</t>
  </si>
  <si>
    <t>H 00062908</t>
  </si>
  <si>
    <t>D    678</t>
  </si>
  <si>
    <t>H 00063345</t>
  </si>
  <si>
    <t>H063185</t>
  </si>
  <si>
    <t>H062908</t>
  </si>
  <si>
    <t>H063345</t>
  </si>
  <si>
    <t>D  1,480</t>
  </si>
  <si>
    <t>H 00061627</t>
  </si>
  <si>
    <t>H061627</t>
  </si>
  <si>
    <t>D    135</t>
  </si>
  <si>
    <t>S 00063362</t>
  </si>
  <si>
    <t>AS40894</t>
  </si>
  <si>
    <t>D  2,493</t>
  </si>
  <si>
    <t>AS41645</t>
  </si>
  <si>
    <t>FACTURA ORDEN DE SERVICIO</t>
  </si>
  <si>
    <t>211-C100044</t>
  </si>
  <si>
    <t>TOYOMOTORS SA DE CV</t>
  </si>
  <si>
    <t>H 00063348</t>
  </si>
  <si>
    <t>H063348</t>
  </si>
  <si>
    <t>D  2,133</t>
  </si>
  <si>
    <t>H 00063349</t>
  </si>
  <si>
    <t>H 00064041</t>
  </si>
  <si>
    <t>H063349</t>
  </si>
  <si>
    <t>H064041</t>
  </si>
  <si>
    <t>D  2,280</t>
  </si>
  <si>
    <t>H 00061834</t>
  </si>
  <si>
    <t>D  2,305</t>
  </si>
  <si>
    <t>H 00062992</t>
  </si>
  <si>
    <t>D  2,435</t>
  </si>
  <si>
    <t>H 00064154</t>
  </si>
  <si>
    <t>H061834</t>
  </si>
  <si>
    <t>H062992</t>
  </si>
  <si>
    <t>H064154</t>
  </si>
  <si>
    <t>H 00060012</t>
  </si>
  <si>
    <t>D  1,846</t>
  </si>
  <si>
    <t>H 00062878</t>
  </si>
  <si>
    <t>D  1,848</t>
  </si>
  <si>
    <t>H 00063803</t>
  </si>
  <si>
    <t>D  2,130</t>
  </si>
  <si>
    <t>H 00063834</t>
  </si>
  <si>
    <t>H062878</t>
  </si>
  <si>
    <t>H063803</t>
  </si>
  <si>
    <t>H063834</t>
  </si>
  <si>
    <t>D  2,784</t>
  </si>
  <si>
    <t>D  2,817</t>
  </si>
  <si>
    <t>H 00063405</t>
  </si>
  <si>
    <t>H060012</t>
  </si>
  <si>
    <t>H063405</t>
  </si>
  <si>
    <t>D  2,895</t>
  </si>
  <si>
    <t>D  2,864</t>
  </si>
  <si>
    <t>H 00063680</t>
  </si>
  <si>
    <t>D  2,865</t>
  </si>
  <si>
    <t>H 00064195</t>
  </si>
  <si>
    <t>H063680</t>
  </si>
  <si>
    <t>H064195</t>
  </si>
  <si>
    <t>CONCILIACION CTA 211 Y 212 JULIO 2016</t>
  </si>
  <si>
    <t>D  1,505</t>
  </si>
  <si>
    <t>H 00063263</t>
  </si>
  <si>
    <t>D  1,706</t>
  </si>
  <si>
    <t>H 00064687</t>
  </si>
  <si>
    <t>H063263</t>
  </si>
  <si>
    <t>H064687</t>
  </si>
  <si>
    <t>D  1,250</t>
  </si>
  <si>
    <t>H 00064522</t>
  </si>
  <si>
    <t>D  1,384</t>
  </si>
  <si>
    <t>H 00064182</t>
  </si>
  <si>
    <t>H064522</t>
  </si>
  <si>
    <t>H064182</t>
  </si>
  <si>
    <t>D    225</t>
  </si>
  <si>
    <t>H 00064497</t>
  </si>
  <si>
    <t>H064497</t>
  </si>
  <si>
    <t>D  1,252</t>
  </si>
  <si>
    <t>H 00064752</t>
  </si>
  <si>
    <t>H064752</t>
  </si>
  <si>
    <t>D  1,507</t>
  </si>
  <si>
    <t>D  1,593</t>
  </si>
  <si>
    <t>H 00064392</t>
  </si>
  <si>
    <t>H064392</t>
  </si>
  <si>
    <t>D  2,464</t>
  </si>
  <si>
    <t>H 00064308</t>
  </si>
  <si>
    <t>D  2,876</t>
  </si>
  <si>
    <t>H 00064596</t>
  </si>
  <si>
    <t>H064308</t>
  </si>
  <si>
    <t>H064596</t>
  </si>
  <si>
    <t>D  1,993</t>
  </si>
  <si>
    <t>H 00061802</t>
  </si>
  <si>
    <t>H061802</t>
  </si>
  <si>
    <t>D  2,459</t>
  </si>
  <si>
    <t>D  2,462</t>
  </si>
  <si>
    <t>H 00065005</t>
  </si>
  <si>
    <t>H 00065009</t>
  </si>
  <si>
    <t>H065005</t>
  </si>
  <si>
    <t>H065009</t>
  </si>
  <si>
    <t>D  2,835</t>
  </si>
  <si>
    <t>H 00064821</t>
  </si>
  <si>
    <t>D  2,840</t>
  </si>
  <si>
    <t>H 00063081</t>
  </si>
  <si>
    <t>D  2,875</t>
  </si>
  <si>
    <t>H 00063613</t>
  </si>
  <si>
    <t>D  2,877</t>
  </si>
  <si>
    <t>H 00064599</t>
  </si>
  <si>
    <t>D  2,878</t>
  </si>
  <si>
    <t>H 00064912</t>
  </si>
  <si>
    <t>D  2,881</t>
  </si>
  <si>
    <t>H 00065100</t>
  </si>
  <si>
    <t>H064821</t>
  </si>
  <si>
    <t>H063613</t>
  </si>
  <si>
    <t>H064599</t>
  </si>
  <si>
    <t>H064912</t>
  </si>
  <si>
    <t>H065100</t>
  </si>
  <si>
    <t>D  2,889</t>
  </si>
  <si>
    <t>H 00065311</t>
  </si>
  <si>
    <t>D  2,879</t>
  </si>
  <si>
    <t>H 00064809</t>
  </si>
  <si>
    <t>211-C104211</t>
  </si>
  <si>
    <t>TOY AUTOMOTORES</t>
  </si>
  <si>
    <t xml:space="preserve">ZURICH COMPAÑÍA DE SEGUROS SA </t>
  </si>
  <si>
    <t>DALTON AUTOMOTORES S DE RL DE CV</t>
  </si>
  <si>
    <t>D 2,200</t>
  </si>
  <si>
    <t>H65832</t>
  </si>
  <si>
    <t>211-C100253</t>
  </si>
  <si>
    <t>TOY MORELOS S DE RL DE CV</t>
  </si>
  <si>
    <t>D 2,192</t>
  </si>
  <si>
    <t>H65833</t>
  </si>
  <si>
    <t>AS-43512</t>
  </si>
  <si>
    <t>D    256</t>
  </si>
  <si>
    <t>D  2,766</t>
  </si>
  <si>
    <t>H 00066053</t>
  </si>
  <si>
    <t>H066053</t>
  </si>
  <si>
    <t>D  2,231</t>
  </si>
  <si>
    <t>D  2,267</t>
  </si>
  <si>
    <t>D  2,322</t>
  </si>
  <si>
    <t>H 00065649</t>
  </si>
  <si>
    <t>H 00065998</t>
  </si>
  <si>
    <t>H 00065640</t>
  </si>
  <si>
    <t>H065998</t>
  </si>
  <si>
    <t>HO63081</t>
  </si>
  <si>
    <t>D  2,617</t>
  </si>
  <si>
    <t>211-C102978</t>
  </si>
  <si>
    <t xml:space="preserve">CCD AUTOSALES PUERTO VALLARTA S </t>
  </si>
  <si>
    <t>D 2,197</t>
  </si>
  <si>
    <t>H65932</t>
  </si>
  <si>
    <t>AS-43513</t>
  </si>
  <si>
    <t>D    867</t>
  </si>
  <si>
    <t>D  1,117</t>
  </si>
  <si>
    <t>H 00064058</t>
  </si>
  <si>
    <t>D  1,467</t>
  </si>
  <si>
    <t>H 00065768</t>
  </si>
  <si>
    <t>D  1,602</t>
  </si>
  <si>
    <t>H 00065071</t>
  </si>
  <si>
    <t>D  2,175</t>
  </si>
  <si>
    <t>H 00065469</t>
  </si>
  <si>
    <t>D  2,490</t>
  </si>
  <si>
    <t>H 00065528</t>
  </si>
  <si>
    <t>D  2,894</t>
  </si>
  <si>
    <t>H 00066014</t>
  </si>
  <si>
    <t>H064058</t>
  </si>
  <si>
    <t>H065768</t>
  </si>
  <si>
    <t>H065071</t>
  </si>
  <si>
    <t>H065469</t>
  </si>
  <si>
    <t>H065528</t>
  </si>
  <si>
    <t>H65257</t>
  </si>
  <si>
    <t>H66028</t>
  </si>
  <si>
    <t>D  964</t>
  </si>
  <si>
    <t>D  2,767</t>
  </si>
  <si>
    <t>212-C104205</t>
  </si>
  <si>
    <t>SEGUROS ATLAS SA</t>
  </si>
  <si>
    <t>D 2,235</t>
  </si>
  <si>
    <t>D 2,245</t>
  </si>
  <si>
    <t>AR-12404</t>
  </si>
  <si>
    <t>AR-12406</t>
  </si>
  <si>
    <t>Factura MOSTRADOR</t>
  </si>
  <si>
    <t>CONCILIACION CTA 211 Y 212 AGOSTO 2016</t>
  </si>
  <si>
    <t>SUMA</t>
  </si>
  <si>
    <t>SDO LIBROS</t>
  </si>
  <si>
    <t>H52628</t>
  </si>
  <si>
    <t>D    255</t>
  </si>
  <si>
    <t>D    330</t>
  </si>
  <si>
    <t>D    440</t>
  </si>
  <si>
    <t>D    933</t>
  </si>
  <si>
    <t>D  1,008</t>
  </si>
  <si>
    <t>D  1,164</t>
  </si>
  <si>
    <t>D  1,166</t>
  </si>
  <si>
    <t>D  1,311</t>
  </si>
  <si>
    <t>D  1,312</t>
  </si>
  <si>
    <t>H 00065785</t>
  </si>
  <si>
    <t>H-65785</t>
  </si>
  <si>
    <t>H 00066721</t>
  </si>
  <si>
    <t>COMPLEMENT</t>
  </si>
  <si>
    <t>H 00065728</t>
  </si>
  <si>
    <t>H 00066128</t>
  </si>
  <si>
    <t>H-65728</t>
  </si>
  <si>
    <t>H-66128</t>
  </si>
  <si>
    <t>H-65998</t>
  </si>
  <si>
    <t>H065785</t>
  </si>
  <si>
    <t>H065640</t>
  </si>
  <si>
    <t>H066721</t>
  </si>
  <si>
    <t>H065728</t>
  </si>
  <si>
    <t>H066128</t>
  </si>
  <si>
    <t>D    799</t>
  </si>
  <si>
    <t>H 00065533</t>
  </si>
  <si>
    <t>H065533</t>
  </si>
  <si>
    <t>H 00066362</t>
  </si>
  <si>
    <t>H066362</t>
  </si>
  <si>
    <t>THANIA CHECANDO C/TERE</t>
  </si>
  <si>
    <t>PAGAN EL 24 Y 31 DE SEP</t>
  </si>
  <si>
    <t>D  1,698</t>
  </si>
  <si>
    <t>H00066958</t>
  </si>
  <si>
    <t>AS44212</t>
  </si>
  <si>
    <t>211-C101641</t>
  </si>
  <si>
    <t>TOYOCOAPA S DE RL DE CV</t>
  </si>
  <si>
    <t>D  1,696</t>
  </si>
  <si>
    <t>H 00066835</t>
  </si>
  <si>
    <t>AS-44211</t>
  </si>
  <si>
    <t>D  1,927</t>
  </si>
  <si>
    <t>D  1,986</t>
  </si>
  <si>
    <t>D  2,002</t>
  </si>
  <si>
    <t>D  2,033</t>
  </si>
  <si>
    <t>D  2,103</t>
  </si>
  <si>
    <t>D  2,106</t>
  </si>
  <si>
    <t>D  2,199</t>
  </si>
  <si>
    <t>D  2,566</t>
  </si>
  <si>
    <t>D  2,647</t>
  </si>
  <si>
    <t>D  2,845</t>
  </si>
  <si>
    <t>D  3,008</t>
  </si>
  <si>
    <t>H 00065773</t>
  </si>
  <si>
    <t>H 00066520</t>
  </si>
  <si>
    <t>H65773</t>
  </si>
  <si>
    <t>H-66520</t>
  </si>
  <si>
    <t>H 00066883</t>
  </si>
  <si>
    <t>H 00066663</t>
  </si>
  <si>
    <t>H 00066312</t>
  </si>
  <si>
    <t>H 00066341</t>
  </si>
  <si>
    <t>H 00066802</t>
  </si>
  <si>
    <t>H 00066839</t>
  </si>
  <si>
    <t>H 00067460</t>
  </si>
  <si>
    <t>H 00066190</t>
  </si>
  <si>
    <t>H065773</t>
  </si>
  <si>
    <t>H066520</t>
  </si>
  <si>
    <t>H066883</t>
  </si>
  <si>
    <t>H066663</t>
  </si>
  <si>
    <t>H066312</t>
  </si>
  <si>
    <t>H066341</t>
  </si>
  <si>
    <t>H066802</t>
  </si>
  <si>
    <t>H066839</t>
  </si>
  <si>
    <t>H067460</t>
  </si>
  <si>
    <t>H066190</t>
  </si>
  <si>
    <t>H065686</t>
  </si>
  <si>
    <t>H066318</t>
  </si>
  <si>
    <t>H067005</t>
  </si>
  <si>
    <t>D  2,044</t>
  </si>
  <si>
    <t>D  2,761</t>
  </si>
  <si>
    <t>D  2,762</t>
  </si>
  <si>
    <t>D  2,850</t>
  </si>
  <si>
    <t>211-C108283</t>
  </si>
  <si>
    <t xml:space="preserve">JIMENEZ SUAREZ LUDIVINA </t>
  </si>
  <si>
    <t>AS-44343</t>
  </si>
  <si>
    <t>D  1,903</t>
  </si>
  <si>
    <t>CONCILIACION CTA 211 Y 212 SEPTIEMBRE 2016</t>
  </si>
  <si>
    <t>D  2,857</t>
  </si>
  <si>
    <t>RECLASIFICACION</t>
  </si>
  <si>
    <t>RECLASIFICACION DE PAGOS</t>
  </si>
  <si>
    <t>D  2,858</t>
  </si>
  <si>
    <t>(RECIBO CON ERROR 31851 )</t>
  </si>
  <si>
    <t>SE DEBIO DE HACER OTRAVEZ LA H</t>
  </si>
  <si>
    <t>H064384</t>
  </si>
  <si>
    <t>D  1,251</t>
  </si>
  <si>
    <t>H 00064384</t>
  </si>
  <si>
    <t>H064864</t>
  </si>
  <si>
    <t>AS42563</t>
  </si>
  <si>
    <t>D  2,313</t>
  </si>
  <si>
    <t>H063005</t>
  </si>
  <si>
    <t>D  1,991</t>
  </si>
  <si>
    <t>D  1,298</t>
  </si>
  <si>
    <t>H 00064940</t>
  </si>
  <si>
    <t>D  1,410</t>
  </si>
  <si>
    <t>H 00065087</t>
  </si>
  <si>
    <t>D  1,465</t>
  </si>
  <si>
    <t>H 00064857</t>
  </si>
  <si>
    <t>D  1,466</t>
  </si>
  <si>
    <t>H 00065270</t>
  </si>
  <si>
    <t>H064940</t>
  </si>
  <si>
    <t>H065087</t>
  </si>
  <si>
    <t>H064857</t>
  </si>
  <si>
    <t>H065270</t>
  </si>
  <si>
    <t>D  2,174</t>
  </si>
  <si>
    <t>H065649</t>
  </si>
  <si>
    <t>D  2,489</t>
  </si>
  <si>
    <t>H 00065925</t>
  </si>
  <si>
    <t>H 00064324</t>
  </si>
  <si>
    <t>H065925</t>
  </si>
  <si>
    <t>H064324</t>
  </si>
  <si>
    <t>D  2,703</t>
  </si>
  <si>
    <t>H-64324</t>
  </si>
  <si>
    <t>D  2,913</t>
  </si>
  <si>
    <t>D  2,914</t>
  </si>
  <si>
    <t>H 00065755</t>
  </si>
  <si>
    <t>D  3,110</t>
  </si>
  <si>
    <t>H065634</t>
  </si>
  <si>
    <t>D  1,027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</si>
</sst>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mm/yy"/>
    <numFmt numFmtId="165" formatCode="_-* #,##0.00_-;\-* #,##0.00_-;_-* \-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rgb="FF0070C0"/>
        <bgColor indexed="60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0"/>
      </patternFill>
    </fill>
    <fill>
      <patternFill patternType="solid">
        <fgColor rgb="FF0000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ill="0" applyBorder="0" applyAlignment="0" applyProtection="0"/>
  </cellStyleXfs>
  <cellXfs count="300">
    <xf numFmtId="0" fontId="0" fillId="0" borderId="0" xfId="0"/>
    <xf numFmtId="0" fontId="3" fillId="0" borderId="0" xfId="2" applyFont="1" applyFill="1" applyBorder="1"/>
    <xf numFmtId="0" fontId="3" fillId="0" borderId="0" xfId="2" applyNumberFormat="1" applyFont="1" applyFill="1" applyBorder="1"/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20" fontId="3" fillId="0" borderId="0" xfId="0" applyNumberFormat="1" applyFont="1" applyFill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49" fontId="6" fillId="0" borderId="0" xfId="3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4" fillId="0" borderId="0" xfId="1" applyFont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5" fillId="6" borderId="0" xfId="3" applyFont="1" applyFill="1" applyBorder="1"/>
    <xf numFmtId="0" fontId="3" fillId="7" borderId="0" xfId="0" applyFont="1" applyFill="1"/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3" fontId="9" fillId="0" borderId="0" xfId="1" applyFont="1" applyFill="1" applyBorder="1" applyAlignment="1" applyProtection="1"/>
    <xf numFmtId="4" fontId="3" fillId="0" borderId="0" xfId="0" applyNumberFormat="1" applyFont="1"/>
    <xf numFmtId="14" fontId="3" fillId="0" borderId="0" xfId="0" applyNumberFormat="1" applyFont="1"/>
    <xf numFmtId="43" fontId="3" fillId="0" borderId="0" xfId="1" applyFont="1" applyAlignment="1">
      <alignment horizontal="right" vertical="center" wrapText="1"/>
    </xf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vertical="center" wrapText="1"/>
    </xf>
    <xf numFmtId="0" fontId="8" fillId="0" borderId="0" xfId="1" applyNumberFormat="1" applyFont="1"/>
    <xf numFmtId="0" fontId="3" fillId="0" borderId="0" xfId="0" applyFont="1" applyAlignment="1">
      <alignment horizontal="right"/>
    </xf>
    <xf numFmtId="43" fontId="3" fillId="0" borderId="0" xfId="0" applyNumberFormat="1" applyFont="1"/>
    <xf numFmtId="0" fontId="3" fillId="0" borderId="0" xfId="0" applyFont="1" applyFill="1" applyAlignment="1">
      <alignment horizontal="right"/>
    </xf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3" fontId="3" fillId="0" borderId="0" xfId="1" applyFont="1" applyFill="1" applyAlignment="1">
      <alignment horizontal="center"/>
    </xf>
    <xf numFmtId="43" fontId="3" fillId="8" borderId="0" xfId="1" applyFont="1" applyFill="1"/>
    <xf numFmtId="4" fontId="6" fillId="0" borderId="0" xfId="1" applyNumberFormat="1" applyFont="1" applyFill="1" applyBorder="1" applyAlignment="1" applyProtection="1"/>
    <xf numFmtId="43" fontId="3" fillId="0" borderId="0" xfId="1" applyFont="1" applyAlignment="1">
      <alignment horizontal="center"/>
    </xf>
    <xf numFmtId="43" fontId="3" fillId="0" borderId="0" xfId="1" applyFont="1" applyFill="1" applyBorder="1" applyAlignment="1" applyProtection="1"/>
    <xf numFmtId="49" fontId="3" fillId="0" borderId="0" xfId="3" applyNumberFormat="1" applyFont="1" applyFill="1" applyBorder="1"/>
    <xf numFmtId="0" fontId="10" fillId="0" borderId="0" xfId="0" applyFont="1"/>
    <xf numFmtId="14" fontId="10" fillId="0" borderId="0" xfId="0" applyNumberFormat="1" applyFont="1"/>
    <xf numFmtId="4" fontId="10" fillId="0" borderId="0" xfId="0" applyNumberFormat="1" applyFont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43" fontId="8" fillId="0" borderId="1" xfId="1" applyFont="1" applyBorder="1"/>
    <xf numFmtId="0" fontId="8" fillId="0" borderId="0" xfId="0" applyNumberFormat="1" applyFont="1"/>
    <xf numFmtId="4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14" fontId="3" fillId="0" borderId="0" xfId="0" applyNumberFormat="1" applyFont="1" applyFill="1" applyAlignment="1">
      <alignment horizontal="left"/>
    </xf>
    <xf numFmtId="43" fontId="3" fillId="0" borderId="1" xfId="1" applyFont="1" applyFill="1" applyBorder="1"/>
    <xf numFmtId="43" fontId="3" fillId="0" borderId="1" xfId="1" applyFont="1" applyBorder="1"/>
    <xf numFmtId="43" fontId="4" fillId="9" borderId="0" xfId="1" applyFont="1" applyFill="1"/>
    <xf numFmtId="43" fontId="4" fillId="0" borderId="1" xfId="1" applyFont="1" applyFill="1" applyBorder="1" applyAlignment="1" applyProtection="1">
      <alignment horizontal="center"/>
    </xf>
    <xf numFmtId="43" fontId="4" fillId="0" borderId="1" xfId="1" applyFont="1" applyBorder="1"/>
    <xf numFmtId="43" fontId="3" fillId="0" borderId="1" xfId="1" applyFont="1" applyFill="1" applyBorder="1" applyAlignment="1" applyProtection="1">
      <alignment horizontal="center"/>
    </xf>
    <xf numFmtId="43" fontId="3" fillId="0" borderId="1" xfId="1" applyFont="1" applyBorder="1" applyAlignment="1">
      <alignment horizontal="right"/>
    </xf>
    <xf numFmtId="43" fontId="8" fillId="0" borderId="0" xfId="1" applyFont="1" applyFill="1"/>
    <xf numFmtId="43" fontId="8" fillId="0" borderId="1" xfId="1" applyFont="1" applyFill="1" applyBorder="1"/>
    <xf numFmtId="14" fontId="3" fillId="0" borderId="0" xfId="0" applyNumberFormat="1" applyFont="1" applyAlignment="1">
      <alignment horizontal="right"/>
    </xf>
    <xf numFmtId="14" fontId="3" fillId="0" borderId="0" xfId="0" applyNumberFormat="1" applyFont="1" applyFill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0" applyNumberFormat="1" applyFont="1"/>
    <xf numFmtId="43" fontId="8" fillId="0" borderId="0" xfId="1" applyNumberFormat="1" applyFont="1"/>
    <xf numFmtId="43" fontId="3" fillId="0" borderId="0" xfId="1" applyNumberFormat="1" applyFont="1" applyFill="1"/>
    <xf numFmtId="43" fontId="6" fillId="0" borderId="0" xfId="4" applyNumberFormat="1" applyFont="1" applyFill="1" applyBorder="1" applyAlignment="1" applyProtection="1">
      <alignment horizontal="left"/>
    </xf>
    <xf numFmtId="43" fontId="6" fillId="0" borderId="0" xfId="1" applyNumberFormat="1" applyFont="1" applyFill="1" applyBorder="1" applyAlignment="1" applyProtection="1"/>
    <xf numFmtId="43" fontId="3" fillId="0" borderId="0" xfId="0" applyNumberFormat="1" applyFont="1" applyAlignment="1">
      <alignment horizontal="left"/>
    </xf>
    <xf numFmtId="43" fontId="6" fillId="0" borderId="0" xfId="4" applyNumberFormat="1" applyFont="1" applyFill="1" applyBorder="1" applyAlignment="1" applyProtection="1"/>
    <xf numFmtId="43" fontId="3" fillId="0" borderId="0" xfId="1" applyFont="1" applyFill="1" applyBorder="1"/>
    <xf numFmtId="0" fontId="5" fillId="4" borderId="0" xfId="3" applyNumberFormat="1" applyFont="1" applyFill="1" applyBorder="1"/>
    <xf numFmtId="0" fontId="6" fillId="0" borderId="0" xfId="3" applyNumberFormat="1" applyFont="1" applyFill="1" applyBorder="1"/>
    <xf numFmtId="43" fontId="3" fillId="8" borderId="0" xfId="1" applyNumberFormat="1" applyFont="1" applyFill="1"/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Border="1" applyAlignment="1" applyProtection="1"/>
    <xf numFmtId="43" fontId="3" fillId="0" borderId="0" xfId="1" applyNumberFormat="1" applyFont="1" applyAlignment="1">
      <alignment horizontal="center"/>
    </xf>
    <xf numFmtId="43" fontId="6" fillId="0" borderId="0" xfId="4" applyNumberFormat="1" applyFont="1" applyFill="1" applyBorder="1" applyAlignment="1" applyProtection="1">
      <alignment horizontal="center"/>
    </xf>
    <xf numFmtId="43" fontId="6" fillId="0" borderId="0" xfId="1" applyNumberFormat="1" applyFont="1" applyFill="1" applyBorder="1" applyAlignment="1" applyProtection="1">
      <alignment horizontal="center"/>
    </xf>
    <xf numFmtId="43" fontId="3" fillId="0" borderId="0" xfId="1" applyFont="1" applyFill="1" applyAlignment="1"/>
    <xf numFmtId="0" fontId="3" fillId="0" borderId="0" xfId="0" applyFont="1" applyFill="1" applyAlignment="1">
      <alignment horizontal="center"/>
    </xf>
    <xf numFmtId="165" fontId="3" fillId="0" borderId="0" xfId="4" applyNumberFormat="1" applyFont="1" applyFill="1" applyBorder="1" applyAlignment="1" applyProtection="1"/>
    <xf numFmtId="4" fontId="6" fillId="0" borderId="0" xfId="4" applyNumberFormat="1" applyFont="1" applyFill="1" applyBorder="1" applyAlignment="1" applyProtection="1"/>
    <xf numFmtId="0" fontId="3" fillId="0" borderId="0" xfId="0" applyFont="1" applyAlignment="1">
      <alignment horizontal="center"/>
    </xf>
    <xf numFmtId="0" fontId="3" fillId="0" borderId="0" xfId="3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/>
    <xf numFmtId="165" fontId="3" fillId="0" borderId="0" xfId="4" applyNumberFormat="1" applyFont="1" applyFill="1" applyBorder="1" applyAlignment="1" applyProtection="1">
      <alignment horizontal="center"/>
    </xf>
    <xf numFmtId="4" fontId="3" fillId="0" borderId="0" xfId="4" applyNumberFormat="1" applyFont="1" applyFill="1" applyBorder="1" applyAlignment="1" applyProtection="1"/>
    <xf numFmtId="43" fontId="7" fillId="9" borderId="0" xfId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0" fontId="5" fillId="6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165" fontId="5" fillId="6" borderId="0" xfId="4" applyNumberFormat="1" applyFont="1" applyFill="1" applyBorder="1" applyAlignment="1" applyProtection="1">
      <alignment horizontal="left"/>
    </xf>
    <xf numFmtId="0" fontId="5" fillId="4" borderId="0" xfId="4" applyNumberFormat="1" applyFont="1" applyFill="1" applyBorder="1" applyAlignment="1" applyProtection="1">
      <alignment horizontal="left"/>
    </xf>
    <xf numFmtId="0" fontId="6" fillId="0" borderId="0" xfId="3" applyNumberFormat="1" applyFont="1" applyFill="1" applyBorder="1" applyAlignment="1">
      <alignment horizontal="left"/>
    </xf>
    <xf numFmtId="0" fontId="3" fillId="0" borderId="0" xfId="3" applyNumberFormat="1" applyFont="1" applyFill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4" fontId="4" fillId="0" borderId="0" xfId="3" applyNumberFormat="1" applyFont="1" applyFill="1" applyBorder="1"/>
    <xf numFmtId="164" fontId="4" fillId="0" borderId="0" xfId="3" applyNumberFormat="1" applyFont="1" applyFill="1" applyBorder="1" applyAlignment="1">
      <alignment horizontal="center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>
      <alignment horizontal="left"/>
    </xf>
    <xf numFmtId="43" fontId="3" fillId="0" borderId="0" xfId="1" applyFont="1" applyFill="1"/>
    <xf numFmtId="0" fontId="3" fillId="0" borderId="0" xfId="0" applyFont="1"/>
    <xf numFmtId="0" fontId="3" fillId="2" borderId="0" xfId="0" applyFont="1" applyFill="1"/>
    <xf numFmtId="0" fontId="4" fillId="0" borderId="0" xfId="0" applyFont="1"/>
    <xf numFmtId="0" fontId="3" fillId="3" borderId="0" xfId="0" applyFont="1" applyFill="1"/>
    <xf numFmtId="0" fontId="3" fillId="0" borderId="0" xfId="0" applyNumberFormat="1" applyFont="1"/>
    <xf numFmtId="43" fontId="3" fillId="0" borderId="0" xfId="1" applyFont="1"/>
    <xf numFmtId="0" fontId="5" fillId="4" borderId="0" xfId="3" applyFont="1" applyFill="1" applyBorder="1"/>
    <xf numFmtId="0" fontId="3" fillId="5" borderId="0" xfId="0" applyFont="1" applyFill="1"/>
    <xf numFmtId="0" fontId="3" fillId="0" borderId="0" xfId="1" applyNumberFormat="1" applyFont="1"/>
    <xf numFmtId="4" fontId="3" fillId="0" borderId="0" xfId="0" applyNumberFormat="1" applyFont="1" applyFill="1"/>
    <xf numFmtId="0" fontId="6" fillId="0" borderId="0" xfId="3" applyFont="1" applyFill="1" applyBorder="1" applyAlignment="1">
      <alignment horizontal="center"/>
    </xf>
    <xf numFmtId="0" fontId="6" fillId="0" borderId="0" xfId="1" applyNumberFormat="1" applyFont="1" applyFill="1" applyBorder="1" applyAlignment="1">
      <alignment horizontal="center"/>
    </xf>
    <xf numFmtId="43" fontId="6" fillId="0" borderId="0" xfId="1" applyFont="1" applyFill="1" applyBorder="1" applyAlignment="1" applyProtection="1">
      <alignment horizontal="center"/>
    </xf>
    <xf numFmtId="165" fontId="6" fillId="0" borderId="0" xfId="4" applyNumberFormat="1" applyFont="1" applyFill="1" applyBorder="1" applyAlignment="1" applyProtection="1">
      <alignment horizontal="center"/>
    </xf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49" fontId="6" fillId="0" borderId="0" xfId="3" applyNumberFormat="1" applyFont="1" applyFill="1" applyBorder="1"/>
    <xf numFmtId="43" fontId="6" fillId="0" borderId="0" xfId="1" applyFont="1" applyFill="1" applyBorder="1" applyAlignment="1" applyProtection="1"/>
    <xf numFmtId="165" fontId="6" fillId="0" borderId="0" xfId="4" applyNumberFormat="1" applyFont="1" applyFill="1" applyBorder="1" applyAlignment="1" applyProtection="1"/>
    <xf numFmtId="165" fontId="6" fillId="0" borderId="0" xfId="4" applyNumberFormat="1" applyFont="1" applyFill="1" applyBorder="1" applyAlignment="1" applyProtection="1">
      <alignment horizontal="left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4" fillId="0" borderId="0" xfId="3" applyNumberFormat="1" applyFont="1" applyBorder="1"/>
    <xf numFmtId="43" fontId="4" fillId="0" borderId="0" xfId="1" applyFont="1" applyFill="1"/>
    <xf numFmtId="43" fontId="7" fillId="0" borderId="0" xfId="1" applyFont="1" applyFill="1" applyBorder="1" applyAlignment="1" applyProtection="1"/>
    <xf numFmtId="43" fontId="3" fillId="0" borderId="0" xfId="1" applyFont="1" applyBorder="1" applyAlignment="1"/>
    <xf numFmtId="0" fontId="3" fillId="0" borderId="0" xfId="1" applyNumberFormat="1" applyFont="1" applyFill="1"/>
    <xf numFmtId="0" fontId="3" fillId="0" borderId="0" xfId="0" applyFont="1" applyBorder="1" applyAlignment="1"/>
    <xf numFmtId="14" fontId="3" fillId="0" borderId="0" xfId="0" applyNumberFormat="1" applyFont="1" applyBorder="1" applyAlignment="1"/>
    <xf numFmtId="43" fontId="3" fillId="0" borderId="0" xfId="1" applyFont="1" applyBorder="1" applyAlignment="1">
      <alignment horizontal="right"/>
    </xf>
    <xf numFmtId="4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center"/>
    </xf>
    <xf numFmtId="0" fontId="3" fillId="0" borderId="0" xfId="1" applyNumberFormat="1" applyFont="1" applyBorder="1" applyAlignment="1"/>
    <xf numFmtId="14" fontId="3" fillId="0" borderId="0" xfId="0" applyNumberFormat="1" applyFont="1" applyAlignment="1">
      <alignment horizontal="left"/>
    </xf>
    <xf numFmtId="0" fontId="3" fillId="0" borderId="0" xfId="0" applyNumberFormat="1" applyFont="1" applyBorder="1" applyAlignment="1"/>
    <xf numFmtId="14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43" fontId="8" fillId="0" borderId="0" xfId="1" applyFont="1"/>
    <xf numFmtId="0" fontId="8" fillId="0" borderId="0" xfId="0" applyFont="1"/>
    <xf numFmtId="14" fontId="8" fillId="0" borderId="0" xfId="0" applyNumberFormat="1" applyFont="1"/>
    <xf numFmtId="4" fontId="3" fillId="0" borderId="0" xfId="0" applyNumberFormat="1" applyFont="1"/>
    <xf numFmtId="14" fontId="3" fillId="0" borderId="0" xfId="0" applyNumberFormat="1" applyFont="1"/>
    <xf numFmtId="0" fontId="8" fillId="0" borderId="0" xfId="1" applyNumberFormat="1" applyFont="1"/>
    <xf numFmtId="43" fontId="3" fillId="0" borderId="0" xfId="0" applyNumberFormat="1" applyFont="1"/>
    <xf numFmtId="0" fontId="3" fillId="0" borderId="0" xfId="0" applyNumberFormat="1" applyFont="1" applyFill="1"/>
    <xf numFmtId="0" fontId="4" fillId="0" borderId="0" xfId="1" applyNumberFormat="1" applyFont="1"/>
    <xf numFmtId="0" fontId="6" fillId="0" borderId="0" xfId="1" applyNumberFormat="1" applyFont="1" applyFill="1" applyBorder="1"/>
    <xf numFmtId="4" fontId="6" fillId="0" borderId="0" xfId="1" applyNumberFormat="1" applyFont="1" applyFill="1" applyBorder="1" applyAlignment="1" applyProtection="1"/>
    <xf numFmtId="43" fontId="3" fillId="0" borderId="0" xfId="1" applyFont="1" applyFill="1" applyBorder="1" applyAlignment="1" applyProtection="1"/>
    <xf numFmtId="0" fontId="6" fillId="0" borderId="0" xfId="3" applyNumberFormat="1" applyFont="1" applyFill="1" applyBorder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Border="1" applyAlignment="1" applyProtection="1">
      <alignment horizontal="center"/>
    </xf>
    <xf numFmtId="0" fontId="8" fillId="0" borderId="0" xfId="0" applyNumberFormat="1" applyFont="1"/>
    <xf numFmtId="43" fontId="3" fillId="0" borderId="0" xfId="1" applyNumberFormat="1" applyFont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43" fontId="3" fillId="0" borderId="1" xfId="1" applyFont="1" applyFill="1" applyBorder="1"/>
    <xf numFmtId="43" fontId="4" fillId="0" borderId="1" xfId="1" applyFont="1" applyFill="1" applyBorder="1"/>
    <xf numFmtId="43" fontId="3" fillId="0" borderId="0" xfId="1" applyFont="1" applyFill="1" applyBorder="1" applyAlignment="1"/>
    <xf numFmtId="43" fontId="3" fillId="0" borderId="0" xfId="0" applyNumberFormat="1" applyFont="1" applyFill="1"/>
    <xf numFmtId="14" fontId="3" fillId="0" borderId="0" xfId="0" applyNumberFormat="1" applyFont="1" applyAlignment="1">
      <alignment horizontal="right"/>
    </xf>
    <xf numFmtId="43" fontId="3" fillId="0" borderId="0" xfId="1" applyFont="1" applyAlignment="1">
      <alignment horizontal="right"/>
    </xf>
    <xf numFmtId="43" fontId="3" fillId="0" borderId="0" xfId="1" applyFont="1" applyFill="1" applyAlignment="1">
      <alignment horizontal="right"/>
    </xf>
    <xf numFmtId="43" fontId="8" fillId="0" borderId="0" xfId="0" applyNumberFormat="1" applyFont="1"/>
    <xf numFmtId="43" fontId="3" fillId="0" borderId="0" xfId="1" applyNumberFormat="1" applyFont="1" applyFill="1"/>
    <xf numFmtId="43" fontId="6" fillId="0" borderId="0" xfId="4" applyNumberFormat="1" applyFont="1" applyFill="1" applyBorder="1" applyAlignment="1" applyProtection="1">
      <alignment horizontal="left"/>
    </xf>
    <xf numFmtId="43" fontId="6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/>
    <xf numFmtId="0" fontId="5" fillId="4" borderId="0" xfId="3" applyNumberFormat="1" applyFont="1" applyFill="1" applyBorder="1"/>
    <xf numFmtId="0" fontId="3" fillId="5" borderId="0" xfId="0" applyNumberFormat="1" applyFont="1" applyFill="1"/>
    <xf numFmtId="0" fontId="6" fillId="0" borderId="0" xfId="3" applyNumberFormat="1" applyFont="1" applyFill="1" applyBorder="1"/>
    <xf numFmtId="0" fontId="3" fillId="0" borderId="0" xfId="0" applyNumberFormat="1" applyFont="1" applyAlignment="1">
      <alignment horizontal="left"/>
    </xf>
    <xf numFmtId="0" fontId="3" fillId="2" borderId="0" xfId="0" applyNumberFormat="1" applyFont="1" applyFill="1"/>
    <xf numFmtId="0" fontId="3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3" applyNumberFormat="1" applyFont="1" applyFill="1" applyBorder="1"/>
    <xf numFmtId="43" fontId="7" fillId="0" borderId="0" xfId="1" applyNumberFormat="1" applyFont="1" applyFill="1" applyBorder="1" applyAlignment="1" applyProtection="1"/>
    <xf numFmtId="43" fontId="8" fillId="0" borderId="0" xfId="1" applyNumberFormat="1" applyFont="1" applyFill="1"/>
    <xf numFmtId="43" fontId="9" fillId="0" borderId="0" xfId="1" applyNumberFormat="1" applyFont="1" applyFill="1" applyBorder="1" applyAlignment="1" applyProtection="1"/>
    <xf numFmtId="43" fontId="8" fillId="0" borderId="1" xfId="1" applyNumberFormat="1" applyFont="1" applyFill="1" applyBorder="1"/>
    <xf numFmtId="43" fontId="3" fillId="0" borderId="1" xfId="1" applyNumberFormat="1" applyFont="1" applyFill="1" applyBorder="1"/>
    <xf numFmtId="43" fontId="3" fillId="0" borderId="0" xfId="1" applyNumberFormat="1" applyFont="1" applyFill="1" applyAlignment="1">
      <alignment horizontal="right"/>
    </xf>
    <xf numFmtId="43" fontId="4" fillId="0" borderId="1" xfId="1" applyNumberFormat="1" applyFont="1" applyFill="1" applyBorder="1"/>
    <xf numFmtId="43" fontId="3" fillId="0" borderId="0" xfId="1" applyNumberFormat="1" applyFont="1" applyFill="1" applyAlignment="1">
      <alignment horizontal="center"/>
    </xf>
    <xf numFmtId="43" fontId="3" fillId="0" borderId="0" xfId="1" applyNumberFormat="1" applyFont="1" applyFill="1" applyBorder="1" applyAlignment="1" applyProtection="1"/>
    <xf numFmtId="43" fontId="6" fillId="0" borderId="0" xfId="4" applyNumberFormat="1" applyFont="1" applyFill="1" applyBorder="1" applyAlignment="1" applyProtection="1">
      <alignment horizontal="center"/>
    </xf>
    <xf numFmtId="43" fontId="6" fillId="0" borderId="0" xfId="1" applyNumberFormat="1" applyFont="1" applyFill="1" applyBorder="1" applyAlignment="1" applyProtection="1">
      <alignment horizontal="center"/>
    </xf>
    <xf numFmtId="43" fontId="3" fillId="0" borderId="0" xfId="1" applyNumberFormat="1" applyFont="1" applyFill="1" applyBorder="1" applyAlignment="1" applyProtection="1">
      <alignment horizontal="center"/>
    </xf>
    <xf numFmtId="43" fontId="3" fillId="0" borderId="1" xfId="1" applyNumberFormat="1" applyFont="1" applyFill="1" applyBorder="1" applyAlignment="1" applyProtection="1">
      <alignment horizontal="center"/>
    </xf>
    <xf numFmtId="43" fontId="3" fillId="0" borderId="0" xfId="1" applyFont="1" applyFill="1" applyAlignment="1"/>
    <xf numFmtId="4" fontId="6" fillId="0" borderId="0" xfId="4" applyNumberFormat="1" applyFont="1" applyFill="1" applyBorder="1" applyAlignment="1" applyProtection="1"/>
    <xf numFmtId="43" fontId="7" fillId="0" borderId="1" xfId="1" applyFont="1" applyFill="1" applyBorder="1" applyAlignment="1" applyProtection="1"/>
    <xf numFmtId="0" fontId="5" fillId="4" borderId="0" xfId="4" applyNumberFormat="1" applyFont="1" applyFill="1" applyBorder="1" applyAlignment="1" applyProtection="1"/>
    <xf numFmtId="165" fontId="5" fillId="4" borderId="0" xfId="4" applyNumberFormat="1" applyFont="1" applyFill="1" applyBorder="1" applyAlignment="1" applyProtection="1">
      <alignment horizontal="left"/>
    </xf>
    <xf numFmtId="165" fontId="5" fillId="10" borderId="0" xfId="4" applyNumberFormat="1" applyFont="1" applyFill="1" applyBorder="1" applyAlignment="1" applyProtection="1">
      <alignment horizontal="left"/>
    </xf>
    <xf numFmtId="0" fontId="5" fillId="10" borderId="0" xfId="3" applyFont="1" applyFill="1" applyBorder="1"/>
    <xf numFmtId="0" fontId="3" fillId="11" borderId="0" xfId="0" applyFont="1" applyFill="1"/>
    <xf numFmtId="0" fontId="5" fillId="10" borderId="0" xfId="4" applyNumberFormat="1" applyFont="1" applyFill="1" applyBorder="1" applyAlignment="1" applyProtection="1"/>
    <xf numFmtId="0" fontId="5" fillId="10" borderId="0" xfId="3" applyNumberFormat="1" applyFont="1" applyFill="1" applyBorder="1"/>
    <xf numFmtId="0" fontId="3" fillId="11" borderId="0" xfId="0" applyNumberFormat="1" applyFont="1" applyFill="1"/>
    <xf numFmtId="43" fontId="4" fillId="0" borderId="0" xfId="1" applyNumberFormat="1" applyFont="1" applyFill="1"/>
    <xf numFmtId="43" fontId="4" fillId="0" borderId="0" xfId="1" applyNumberFormat="1" applyFont="1" applyFill="1" applyBorder="1" applyAlignment="1" applyProtection="1">
      <alignment horizontal="center"/>
    </xf>
    <xf numFmtId="0" fontId="8" fillId="0" borderId="0" xfId="0" applyFont="1" applyFill="1"/>
    <xf numFmtId="4" fontId="3" fillId="0" borderId="0" xfId="3" applyNumberFormat="1" applyFont="1" applyFill="1" applyBorder="1"/>
    <xf numFmtId="43" fontId="8" fillId="0" borderId="0" xfId="0" applyNumberFormat="1" applyFont="1" applyFill="1"/>
    <xf numFmtId="4" fontId="8" fillId="0" borderId="0" xfId="0" applyNumberFormat="1" applyFont="1" applyFill="1"/>
    <xf numFmtId="0" fontId="11" fillId="0" borderId="0" xfId="0" applyFont="1"/>
    <xf numFmtId="43" fontId="12" fillId="0" borderId="0" xfId="1" applyFont="1"/>
    <xf numFmtId="43" fontId="12" fillId="0" borderId="1" xfId="1" applyFont="1" applyBorder="1"/>
    <xf numFmtId="43" fontId="11" fillId="0" borderId="0" xfId="1" applyFont="1"/>
    <xf numFmtId="0" fontId="13" fillId="0" borderId="0" xfId="2" applyFont="1" applyFill="1" applyBorder="1"/>
    <xf numFmtId="0" fontId="13" fillId="0" borderId="0" xfId="2" applyNumberFormat="1" applyFont="1" applyFill="1" applyBorder="1"/>
    <xf numFmtId="0" fontId="13" fillId="0" borderId="0" xfId="0" applyFont="1" applyFill="1"/>
    <xf numFmtId="20" fontId="13" fillId="0" borderId="0" xfId="0" applyNumberFormat="1" applyFont="1" applyFill="1"/>
    <xf numFmtId="0" fontId="13" fillId="0" borderId="0" xfId="0" applyFont="1" applyFill="1" applyAlignment="1">
      <alignment horizontal="left"/>
    </xf>
    <xf numFmtId="43" fontId="13" fillId="0" borderId="0" xfId="1" applyFont="1" applyFill="1"/>
    <xf numFmtId="164" fontId="4" fillId="0" borderId="0" xfId="3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right"/>
    </xf>
    <xf numFmtId="43" fontId="3" fillId="0" borderId="2" xfId="1" applyFont="1" applyFill="1" applyBorder="1"/>
    <xf numFmtId="0" fontId="3" fillId="0" borderId="0" xfId="2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49" fontId="6" fillId="0" borderId="0" xfId="3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0" fontId="3" fillId="0" borderId="0" xfId="2" applyNumberFormat="1" applyFont="1" applyFill="1" applyBorder="1" applyAlignment="1">
      <alignment horizontal="left"/>
    </xf>
    <xf numFmtId="0" fontId="3" fillId="5" borderId="0" xfId="0" applyNumberFormat="1" applyFont="1" applyFill="1" applyAlignment="1">
      <alignment horizontal="left"/>
    </xf>
    <xf numFmtId="0" fontId="8" fillId="0" borderId="0" xfId="0" applyNumberFormat="1" applyFont="1" applyAlignment="1">
      <alignment horizontal="left"/>
    </xf>
    <xf numFmtId="0" fontId="3" fillId="2" borderId="0" xfId="0" applyNumberFormat="1" applyFont="1" applyFill="1" applyAlignment="1">
      <alignment horizontal="left"/>
    </xf>
    <xf numFmtId="164" fontId="4" fillId="0" borderId="0" xfId="3" applyNumberFormat="1" applyFont="1" applyFill="1" applyBorder="1" applyAlignment="1">
      <alignment horizontal="left"/>
    </xf>
    <xf numFmtId="14" fontId="3" fillId="0" borderId="0" xfId="3" applyNumberFormat="1" applyFont="1" applyFill="1" applyBorder="1" applyAlignment="1">
      <alignment horizontal="right"/>
    </xf>
    <xf numFmtId="0" fontId="3" fillId="0" borderId="0" xfId="3" applyNumberFormat="1" applyFont="1" applyFill="1" applyBorder="1" applyAlignment="1">
      <alignment horizontal="center"/>
    </xf>
    <xf numFmtId="0" fontId="3" fillId="0" borderId="0" xfId="1" applyNumberFormat="1" applyFont="1" applyFill="1" applyBorder="1"/>
    <xf numFmtId="14" fontId="3" fillId="0" borderId="0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right"/>
    </xf>
    <xf numFmtId="164" fontId="4" fillId="0" borderId="0" xfId="3" applyNumberFormat="1" applyFont="1" applyFill="1" applyBorder="1" applyAlignment="1">
      <alignment horizontal="center"/>
    </xf>
    <xf numFmtId="0" fontId="3" fillId="9" borderId="0" xfId="0" applyFont="1" applyFill="1"/>
    <xf numFmtId="14" fontId="3" fillId="9" borderId="0" xfId="0" applyNumberFormat="1" applyFont="1" applyFill="1"/>
    <xf numFmtId="43" fontId="3" fillId="9" borderId="0" xfId="1" applyFont="1" applyFill="1" applyAlignment="1">
      <alignment horizontal="right"/>
    </xf>
    <xf numFmtId="0" fontId="8" fillId="0" borderId="0" xfId="0" applyNumberFormat="1" applyFont="1" applyFill="1"/>
    <xf numFmtId="14" fontId="8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1" applyNumberFormat="1" applyFont="1" applyFill="1"/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14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/>
    <xf numFmtId="43" fontId="3" fillId="0" borderId="0" xfId="0" applyNumberFormat="1" applyFont="1" applyFill="1" applyBorder="1" applyAlignment="1">
      <alignment horizontal="right"/>
    </xf>
    <xf numFmtId="0" fontId="3" fillId="11" borderId="0" xfId="0" applyNumberFormat="1" applyFont="1" applyFill="1" applyAlignment="1">
      <alignment horizontal="left"/>
    </xf>
    <xf numFmtId="0" fontId="5" fillId="10" borderId="0" xfId="4" applyNumberFormat="1" applyFont="1" applyFill="1" applyBorder="1" applyAlignment="1" applyProtection="1">
      <alignment horizontal="left"/>
    </xf>
    <xf numFmtId="0" fontId="3" fillId="11" borderId="0" xfId="0" applyFont="1" applyFill="1" applyAlignment="1">
      <alignment horizontal="left"/>
    </xf>
    <xf numFmtId="0" fontId="4" fillId="0" borderId="0" xfId="3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/>
    </xf>
  </cellXfs>
  <cellStyles count="5">
    <cellStyle name="Millares" xfId="1" builtinId="3"/>
    <cellStyle name="Millares_Hoja14" xfId="4"/>
    <cellStyle name="Normal" xfId="0" builtinId="0"/>
    <cellStyle name="Normal_253-CYA 10" xfId="3"/>
    <cellStyle name="Normal_Hoja14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9525</xdr:colOff>
      <xdr:row>3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50" y="9525"/>
          <a:ext cx="762000" cy="4191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1</xdr:col>
      <xdr:colOff>1019175</xdr:colOff>
      <xdr:row>4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152400"/>
          <a:ext cx="7620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0</xdr:row>
      <xdr:rowOff>57151</xdr:rowOff>
    </xdr:from>
    <xdr:to>
      <xdr:col>1</xdr:col>
      <xdr:colOff>933450</xdr:colOff>
      <xdr:row>3</xdr:row>
      <xdr:rowOff>123826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52475" y="57151"/>
          <a:ext cx="942975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</xdr:row>
      <xdr:rowOff>0</xdr:rowOff>
    </xdr:from>
    <xdr:to>
      <xdr:col>2</xdr:col>
      <xdr:colOff>0</xdr:colOff>
      <xdr:row>4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1049" y="161925"/>
          <a:ext cx="962026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0"/>
  <sheetViews>
    <sheetView workbookViewId="0">
      <selection activeCell="B402" sqref="B402"/>
    </sheetView>
  </sheetViews>
  <sheetFormatPr baseColWidth="10" defaultRowHeight="11.25" outlineLevelRow="1"/>
  <cols>
    <col min="1" max="1" width="11.5703125" style="7" bestFit="1" customWidth="1"/>
    <col min="2" max="2" width="11.42578125" style="7"/>
    <col min="3" max="3" width="9.85546875" style="7" bestFit="1" customWidth="1"/>
    <col min="4" max="4" width="11.7109375" style="7" customWidth="1"/>
    <col min="5" max="5" width="31.5703125" style="12" bestFit="1" customWidth="1"/>
    <col min="6" max="6" width="10.7109375" style="7" bestFit="1" customWidth="1"/>
    <col min="7" max="7" width="7.85546875" style="7" bestFit="1" customWidth="1"/>
    <col min="8" max="8" width="10.7109375" style="7" bestFit="1" customWidth="1"/>
    <col min="9" max="9" width="10.7109375" style="13" bestFit="1" customWidth="1"/>
    <col min="10" max="10" width="11.140625" style="7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6"/>
      <c r="K1" s="9"/>
      <c r="L1" s="10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1"/>
      <c r="L2" s="10" t="s">
        <v>2</v>
      </c>
    </row>
    <row r="3" spans="1:12">
      <c r="A3" s="297" t="s">
        <v>377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6" spans="1:12">
      <c r="A6" s="131" t="s">
        <v>3</v>
      </c>
      <c r="B6" s="129" t="s">
        <v>4</v>
      </c>
      <c r="C6" s="14"/>
      <c r="D6" s="15"/>
      <c r="E6" s="16"/>
      <c r="F6" s="3"/>
      <c r="G6" s="17"/>
      <c r="H6" s="5"/>
      <c r="I6" s="6"/>
      <c r="J6" s="6"/>
    </row>
    <row r="7" spans="1:12" hidden="1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21" t="s">
        <v>12</v>
      </c>
    </row>
    <row r="8" spans="1:12" hidden="1" outlineLevel="1">
      <c r="A8" s="23"/>
      <c r="B8" s="23"/>
      <c r="C8" s="24"/>
      <c r="D8" s="25"/>
      <c r="E8" s="20" t="s">
        <v>13</v>
      </c>
      <c r="F8" s="26"/>
      <c r="G8" s="27"/>
      <c r="H8" s="28"/>
      <c r="I8" s="26"/>
      <c r="J8" s="26"/>
    </row>
    <row r="9" spans="1:12" hidden="1" outlineLevel="1">
      <c r="A9" s="7" t="s">
        <v>378</v>
      </c>
      <c r="B9" s="29">
        <v>42383</v>
      </c>
      <c r="C9" s="7" t="s">
        <v>379</v>
      </c>
      <c r="D9" s="54" t="s">
        <v>380</v>
      </c>
      <c r="E9" s="7" t="s">
        <v>14</v>
      </c>
      <c r="F9" s="13">
        <v>1419</v>
      </c>
      <c r="H9" s="31"/>
      <c r="J9" s="13">
        <f>F9-I9</f>
        <v>1419</v>
      </c>
    </row>
    <row r="10" spans="1:12" hidden="1" outlineLevel="1">
      <c r="B10" s="29"/>
      <c r="D10" s="54"/>
      <c r="E10" s="7"/>
      <c r="H10" s="31"/>
      <c r="J10" s="13"/>
    </row>
    <row r="11" spans="1:12" hidden="1" outlineLevel="1">
      <c r="E11" s="16"/>
      <c r="F11" s="32" t="s">
        <v>15</v>
      </c>
      <c r="H11" s="30"/>
      <c r="J11" s="33">
        <f>SUM(J8:J9)</f>
        <v>1419</v>
      </c>
    </row>
    <row r="12" spans="1:12" ht="12" hidden="1" outlineLevel="1" thickBot="1">
      <c r="E12" s="16"/>
      <c r="F12" s="32" t="s">
        <v>16</v>
      </c>
      <c r="H12" s="30"/>
      <c r="J12" s="92">
        <v>1419</v>
      </c>
    </row>
    <row r="13" spans="1:12" ht="12" hidden="1" outlineLevel="1" thickTop="1">
      <c r="E13" s="16"/>
      <c r="F13" s="32" t="s">
        <v>17</v>
      </c>
      <c r="H13" s="30"/>
      <c r="J13" s="35">
        <f>+J11-J12</f>
        <v>0</v>
      </c>
    </row>
    <row r="14" spans="1:12" hidden="1" outlineLevel="1">
      <c r="E14" s="16"/>
    </row>
    <row r="15" spans="1:12" hidden="1" outlineLevel="1">
      <c r="E15" s="16"/>
    </row>
    <row r="16" spans="1:12" collapsed="1">
      <c r="A16" s="131" t="s">
        <v>681</v>
      </c>
      <c r="B16" s="129" t="s">
        <v>18</v>
      </c>
      <c r="C16" s="14"/>
      <c r="D16" s="15"/>
      <c r="E16" s="16"/>
      <c r="G16" s="13"/>
      <c r="H16" s="5"/>
      <c r="I16" s="6"/>
      <c r="J16" s="6"/>
    </row>
    <row r="17" spans="1:10" hidden="1" outlineLevel="1">
      <c r="A17" s="18" t="s">
        <v>5</v>
      </c>
      <c r="B17" s="18" t="s">
        <v>6</v>
      </c>
      <c r="C17" s="18" t="s">
        <v>7</v>
      </c>
      <c r="D17" s="19" t="s">
        <v>8</v>
      </c>
      <c r="E17" s="20" t="s">
        <v>9</v>
      </c>
      <c r="F17" s="21" t="s">
        <v>10</v>
      </c>
      <c r="G17" s="22" t="s">
        <v>5</v>
      </c>
      <c r="H17" s="22" t="s">
        <v>6</v>
      </c>
      <c r="I17" s="21" t="s">
        <v>11</v>
      </c>
      <c r="J17" s="21" t="s">
        <v>19</v>
      </c>
    </row>
    <row r="18" spans="1:10" hidden="1" outlineLevel="1">
      <c r="A18" s="3"/>
      <c r="B18" s="4"/>
      <c r="C18" s="3"/>
      <c r="D18" s="3"/>
      <c r="E18" s="20" t="s">
        <v>13</v>
      </c>
      <c r="F18" s="3"/>
      <c r="G18" s="3"/>
      <c r="H18" s="5"/>
      <c r="I18" s="6"/>
      <c r="J18" s="36">
        <v>122092.87</v>
      </c>
    </row>
    <row r="19" spans="1:10" hidden="1" outlineLevel="1">
      <c r="A19" s="3"/>
      <c r="B19" s="4"/>
      <c r="C19" s="3"/>
      <c r="D19" s="3"/>
      <c r="E19" s="37"/>
      <c r="F19" s="17"/>
      <c r="G19" s="38" t="s">
        <v>20</v>
      </c>
      <c r="H19" s="39">
        <v>41655</v>
      </c>
      <c r="I19" s="40">
        <v>18916.22</v>
      </c>
      <c r="J19" s="6">
        <f>+F19-I19</f>
        <v>-18916.22</v>
      </c>
    </row>
    <row r="20" spans="1:10" hidden="1" outlineLevel="1">
      <c r="A20" s="3"/>
      <c r="B20" s="4"/>
      <c r="C20" s="3"/>
      <c r="D20" s="3"/>
      <c r="E20" s="37"/>
      <c r="F20" s="17"/>
      <c r="G20" s="38" t="s">
        <v>21</v>
      </c>
      <c r="H20" s="39">
        <v>41663</v>
      </c>
      <c r="I20" s="40">
        <v>61343.16</v>
      </c>
      <c r="J20" s="6">
        <f t="shared" ref="J20:J33" si="0">+F20-I20</f>
        <v>-61343.16</v>
      </c>
    </row>
    <row r="21" spans="1:10" hidden="1" outlineLevel="1">
      <c r="A21" s="3"/>
      <c r="B21" s="4"/>
      <c r="C21" s="3"/>
      <c r="D21" s="41" t="s">
        <v>22</v>
      </c>
      <c r="E21" s="37"/>
      <c r="F21" s="17"/>
      <c r="G21" s="38" t="s">
        <v>23</v>
      </c>
      <c r="H21" s="39">
        <v>41698</v>
      </c>
      <c r="I21" s="40">
        <v>44.44</v>
      </c>
      <c r="J21" s="6">
        <f t="shared" si="0"/>
        <v>-44.44</v>
      </c>
    </row>
    <row r="22" spans="1:10" hidden="1" outlineLevel="1">
      <c r="A22" s="3"/>
      <c r="B22" s="4"/>
      <c r="C22" s="3"/>
      <c r="D22" s="41" t="s">
        <v>24</v>
      </c>
      <c r="E22" s="37"/>
      <c r="F22" s="17"/>
      <c r="G22" s="38" t="s">
        <v>25</v>
      </c>
      <c r="H22" s="39">
        <v>41724</v>
      </c>
      <c r="I22" s="36">
        <v>15012.58</v>
      </c>
      <c r="J22" s="6">
        <f t="shared" si="0"/>
        <v>-15012.58</v>
      </c>
    </row>
    <row r="23" spans="1:10" hidden="1" outlineLevel="1">
      <c r="A23" s="3"/>
      <c r="B23" s="4"/>
      <c r="C23" s="3"/>
      <c r="D23" s="41" t="s">
        <v>26</v>
      </c>
      <c r="E23" s="37"/>
      <c r="F23" s="17"/>
      <c r="G23" s="38" t="s">
        <v>27</v>
      </c>
      <c r="H23" s="39">
        <v>41731</v>
      </c>
      <c r="I23" s="40">
        <v>58530.5</v>
      </c>
      <c r="J23" s="6">
        <f t="shared" si="0"/>
        <v>-58530.5</v>
      </c>
    </row>
    <row r="24" spans="1:10" hidden="1" outlineLevel="1">
      <c r="A24" s="3"/>
      <c r="B24" s="4"/>
      <c r="C24" s="3"/>
      <c r="D24" s="41" t="s">
        <v>28</v>
      </c>
      <c r="E24" s="37"/>
      <c r="F24" s="17"/>
      <c r="G24" s="38" t="s">
        <v>29</v>
      </c>
      <c r="H24" s="39">
        <v>41844</v>
      </c>
      <c r="I24" s="36">
        <v>27284.41</v>
      </c>
      <c r="J24" s="6">
        <f t="shared" si="0"/>
        <v>-27284.41</v>
      </c>
    </row>
    <row r="25" spans="1:10" hidden="1" outlineLevel="1">
      <c r="A25" s="3"/>
      <c r="B25" s="4"/>
      <c r="C25" s="3"/>
      <c r="D25" s="41" t="s">
        <v>28</v>
      </c>
      <c r="E25" s="37"/>
      <c r="F25" s="17"/>
      <c r="G25" s="38" t="s">
        <v>30</v>
      </c>
      <c r="H25" s="39">
        <v>41851</v>
      </c>
      <c r="I25" s="40">
        <v>174.05</v>
      </c>
      <c r="J25" s="6">
        <f t="shared" si="0"/>
        <v>-174.05</v>
      </c>
    </row>
    <row r="26" spans="1:10" hidden="1" outlineLevel="1">
      <c r="A26" s="42" t="s">
        <v>31</v>
      </c>
      <c r="B26" s="43">
        <v>42118</v>
      </c>
      <c r="C26" s="85" t="s">
        <v>32</v>
      </c>
      <c r="D26" s="45" t="s">
        <v>33</v>
      </c>
      <c r="E26" s="46" t="s">
        <v>34</v>
      </c>
      <c r="F26" s="40">
        <v>362.99</v>
      </c>
      <c r="H26" s="47"/>
      <c r="I26" s="40">
        <v>362.99</v>
      </c>
      <c r="J26" s="6">
        <f t="shared" si="0"/>
        <v>0</v>
      </c>
    </row>
    <row r="27" spans="1:10" hidden="1" outlineLevel="1">
      <c r="A27" s="42" t="s">
        <v>35</v>
      </c>
      <c r="B27" s="43">
        <v>42233</v>
      </c>
      <c r="C27" s="85" t="s">
        <v>36</v>
      </c>
      <c r="D27" s="45" t="s">
        <v>37</v>
      </c>
      <c r="E27" s="46" t="s">
        <v>34</v>
      </c>
      <c r="F27" s="40">
        <v>72752.570000000007</v>
      </c>
      <c r="G27" s="38" t="s">
        <v>381</v>
      </c>
      <c r="H27" s="49">
        <v>42373</v>
      </c>
      <c r="I27" s="13">
        <v>72310.929999999993</v>
      </c>
      <c r="J27" s="6">
        <f t="shared" si="0"/>
        <v>441.64000000001397</v>
      </c>
    </row>
    <row r="28" spans="1:10" hidden="1" outlineLevel="1">
      <c r="A28" s="38" t="s">
        <v>38</v>
      </c>
      <c r="B28" s="43">
        <v>42276</v>
      </c>
      <c r="C28" s="85" t="s">
        <v>39</v>
      </c>
      <c r="D28" s="45" t="s">
        <v>40</v>
      </c>
      <c r="E28" s="46" t="s">
        <v>34</v>
      </c>
      <c r="F28" s="40">
        <v>14942.69</v>
      </c>
      <c r="H28" s="47"/>
      <c r="J28" s="6">
        <f t="shared" si="0"/>
        <v>14942.69</v>
      </c>
    </row>
    <row r="29" spans="1:10" hidden="1" outlineLevel="1">
      <c r="A29" s="38" t="s">
        <v>41</v>
      </c>
      <c r="B29" s="43">
        <v>42333</v>
      </c>
      <c r="C29" s="85" t="s">
        <v>42</v>
      </c>
      <c r="D29" s="45" t="s">
        <v>43</v>
      </c>
      <c r="E29" s="48" t="s">
        <v>34</v>
      </c>
      <c r="F29" s="40">
        <v>163420.88</v>
      </c>
      <c r="H29" s="47"/>
      <c r="J29" s="6">
        <f t="shared" si="0"/>
        <v>163420.88</v>
      </c>
    </row>
    <row r="30" spans="1:10" hidden="1" outlineLevel="1">
      <c r="A30" s="38" t="s">
        <v>44</v>
      </c>
      <c r="B30" s="49">
        <v>42357</v>
      </c>
      <c r="C30" s="86" t="s">
        <v>45</v>
      </c>
      <c r="D30" s="45" t="s">
        <v>46</v>
      </c>
      <c r="E30" s="48" t="s">
        <v>34</v>
      </c>
      <c r="F30" s="40">
        <v>72230.559999999998</v>
      </c>
      <c r="H30" s="47"/>
      <c r="J30" s="6">
        <f t="shared" si="0"/>
        <v>72230.559999999998</v>
      </c>
    </row>
    <row r="31" spans="1:10" hidden="1" outlineLevel="1">
      <c r="A31" s="38" t="s">
        <v>382</v>
      </c>
      <c r="B31" s="49">
        <v>42378</v>
      </c>
      <c r="C31" s="86" t="s">
        <v>383</v>
      </c>
      <c r="D31" s="45" t="s">
        <v>390</v>
      </c>
      <c r="E31" s="48" t="s">
        <v>34</v>
      </c>
      <c r="F31" s="40">
        <v>20232.78</v>
      </c>
      <c r="H31" s="47"/>
      <c r="J31" s="6">
        <f t="shared" si="0"/>
        <v>20232.78</v>
      </c>
    </row>
    <row r="32" spans="1:10" hidden="1" outlineLevel="1">
      <c r="A32" s="38" t="s">
        <v>384</v>
      </c>
      <c r="B32" s="49">
        <v>42384</v>
      </c>
      <c r="C32" s="86" t="s">
        <v>385</v>
      </c>
      <c r="D32" s="45" t="s">
        <v>388</v>
      </c>
      <c r="E32" s="48" t="s">
        <v>34</v>
      </c>
      <c r="F32" s="40">
        <v>13337.11</v>
      </c>
      <c r="H32" s="47"/>
      <c r="J32" s="6">
        <f t="shared" si="0"/>
        <v>13337.11</v>
      </c>
    </row>
    <row r="33" spans="1:10" hidden="1" outlineLevel="1">
      <c r="A33" s="38" t="s">
        <v>386</v>
      </c>
      <c r="B33" s="49">
        <v>42396</v>
      </c>
      <c r="C33" s="86" t="s">
        <v>387</v>
      </c>
      <c r="D33" s="45" t="s">
        <v>389</v>
      </c>
      <c r="E33" s="48" t="s">
        <v>34</v>
      </c>
      <c r="F33" s="40">
        <v>9727.3700000000008</v>
      </c>
      <c r="H33" s="47"/>
      <c r="J33" s="6">
        <f t="shared" si="0"/>
        <v>9727.3700000000008</v>
      </c>
    </row>
    <row r="34" spans="1:10" hidden="1" outlineLevel="1">
      <c r="A34" s="38"/>
      <c r="B34" s="49"/>
      <c r="C34" s="45"/>
      <c r="D34" s="45"/>
      <c r="E34" s="48"/>
      <c r="F34" s="40"/>
      <c r="H34" s="47"/>
      <c r="J34" s="6"/>
    </row>
    <row r="35" spans="1:10" hidden="1" outlineLevel="1">
      <c r="A35" s="38"/>
      <c r="B35" s="43"/>
      <c r="C35" s="44"/>
      <c r="D35" s="50"/>
      <c r="E35" s="46"/>
      <c r="F35" s="40"/>
      <c r="H35" s="47"/>
      <c r="J35" s="6"/>
    </row>
    <row r="36" spans="1:10" hidden="1" outlineLevel="1">
      <c r="D36" s="3"/>
      <c r="E36" s="16"/>
      <c r="H36" s="47"/>
      <c r="J36" s="6"/>
    </row>
    <row r="37" spans="1:10" hidden="1" outlineLevel="1">
      <c r="D37" s="3"/>
      <c r="E37" s="16"/>
      <c r="F37" s="32" t="s">
        <v>15</v>
      </c>
      <c r="H37" s="30"/>
      <c r="J37" s="33">
        <f>SUM(J18:J33)</f>
        <v>235120.53999999998</v>
      </c>
    </row>
    <row r="38" spans="1:10" ht="12" hidden="1" outlineLevel="1" thickBot="1">
      <c r="D38" s="3"/>
      <c r="E38" s="16"/>
      <c r="F38" s="32" t="s">
        <v>16</v>
      </c>
      <c r="H38" s="30"/>
      <c r="J38" s="94">
        <v>235120.54</v>
      </c>
    </row>
    <row r="39" spans="1:10" ht="12" hidden="1" outlineLevel="1" thickTop="1">
      <c r="D39" s="3"/>
      <c r="E39" s="16"/>
      <c r="F39" s="32" t="s">
        <v>17</v>
      </c>
      <c r="H39" s="30"/>
      <c r="J39" s="35">
        <f>+J37-J38</f>
        <v>0</v>
      </c>
    </row>
    <row r="40" spans="1:10" hidden="1" outlineLevel="1">
      <c r="D40" s="3"/>
      <c r="E40" s="16"/>
      <c r="F40" s="32"/>
      <c r="H40" s="30"/>
      <c r="J40" s="35"/>
    </row>
    <row r="41" spans="1:10" collapsed="1">
      <c r="A41" s="132" t="s">
        <v>47</v>
      </c>
      <c r="B41" s="130" t="s">
        <v>18</v>
      </c>
      <c r="C41" s="51"/>
      <c r="D41" s="52"/>
      <c r="E41" s="16"/>
      <c r="F41" s="32"/>
      <c r="H41" s="30"/>
      <c r="J41" s="35"/>
    </row>
    <row r="42" spans="1:10" hidden="1" outlineLevel="1">
      <c r="A42" s="18" t="s">
        <v>5</v>
      </c>
      <c r="B42" s="18" t="s">
        <v>6</v>
      </c>
      <c r="C42" s="18" t="s">
        <v>7</v>
      </c>
      <c r="D42" s="19" t="s">
        <v>8</v>
      </c>
      <c r="E42" s="20" t="s">
        <v>9</v>
      </c>
      <c r="F42" s="21" t="s">
        <v>10</v>
      </c>
      <c r="G42" s="22" t="s">
        <v>5</v>
      </c>
      <c r="H42" s="22" t="s">
        <v>6</v>
      </c>
      <c r="I42" s="21" t="s">
        <v>11</v>
      </c>
      <c r="J42" s="21" t="s">
        <v>19</v>
      </c>
    </row>
    <row r="43" spans="1:10" hidden="1" outlineLevel="1">
      <c r="A43" s="3"/>
      <c r="B43" s="4"/>
      <c r="C43" s="3"/>
      <c r="D43" s="3"/>
      <c r="E43" s="20" t="s">
        <v>13</v>
      </c>
      <c r="F43" s="3"/>
      <c r="G43" s="3"/>
      <c r="H43" s="5"/>
      <c r="I43" s="6"/>
      <c r="J43" s="53">
        <v>271023.26</v>
      </c>
    </row>
    <row r="44" spans="1:10" hidden="1" outlineLevel="1">
      <c r="D44" s="3"/>
      <c r="E44" s="16"/>
      <c r="F44" s="32"/>
      <c r="G44" s="54"/>
      <c r="H44" s="55"/>
      <c r="I44" s="53"/>
      <c r="J44" s="56"/>
    </row>
    <row r="45" spans="1:10" hidden="1" outlineLevel="1">
      <c r="D45" s="3"/>
      <c r="E45" s="16"/>
      <c r="F45" s="32"/>
      <c r="H45" s="30"/>
      <c r="J45" s="35"/>
    </row>
    <row r="46" spans="1:10" hidden="1" outlineLevel="1">
      <c r="D46" s="3"/>
      <c r="E46" s="16"/>
      <c r="F46" s="32" t="s">
        <v>15</v>
      </c>
      <c r="H46" s="30"/>
      <c r="J46" s="33">
        <f>+SUM(J43:J44)</f>
        <v>271023.26</v>
      </c>
    </row>
    <row r="47" spans="1:10" ht="12" hidden="1" outlineLevel="1" thickBot="1">
      <c r="D47" s="3"/>
      <c r="E47" s="16"/>
      <c r="F47" s="32" t="s">
        <v>16</v>
      </c>
      <c r="H47" s="30"/>
      <c r="J47" s="81">
        <v>271023.26</v>
      </c>
    </row>
    <row r="48" spans="1:10" ht="12" hidden="1" outlineLevel="1" thickTop="1">
      <c r="D48" s="3"/>
      <c r="E48" s="16"/>
      <c r="F48" s="32" t="s">
        <v>17</v>
      </c>
      <c r="H48" s="30"/>
      <c r="J48" s="35">
        <f>+J46-J47</f>
        <v>0</v>
      </c>
    </row>
    <row r="49" spans="1:10" hidden="1" outlineLevel="1">
      <c r="D49" s="3"/>
      <c r="E49" s="16"/>
      <c r="F49" s="32"/>
      <c r="H49" s="30"/>
      <c r="J49" s="35"/>
    </row>
    <row r="50" spans="1:10" hidden="1" outlineLevel="1">
      <c r="E50" s="16"/>
    </row>
    <row r="51" spans="1:10" collapsed="1">
      <c r="A51" s="131" t="s">
        <v>48</v>
      </c>
      <c r="B51" s="129" t="s">
        <v>49</v>
      </c>
      <c r="C51" s="14"/>
      <c r="D51" s="15"/>
      <c r="E51" s="16"/>
      <c r="G51" s="13"/>
      <c r="H51" s="5"/>
      <c r="I51" s="6"/>
      <c r="J51" s="6"/>
    </row>
    <row r="52" spans="1:10" hidden="1" outlineLevel="1">
      <c r="A52" s="18" t="s">
        <v>5</v>
      </c>
      <c r="B52" s="18" t="s">
        <v>6</v>
      </c>
      <c r="C52" s="18" t="s">
        <v>7</v>
      </c>
      <c r="D52" s="19" t="s">
        <v>8</v>
      </c>
      <c r="E52" s="20" t="s">
        <v>9</v>
      </c>
      <c r="F52" s="21" t="s">
        <v>10</v>
      </c>
      <c r="G52" s="22" t="s">
        <v>5</v>
      </c>
      <c r="H52" s="22" t="s">
        <v>6</v>
      </c>
      <c r="I52" s="21" t="s">
        <v>11</v>
      </c>
      <c r="J52" s="21" t="s">
        <v>19</v>
      </c>
    </row>
    <row r="53" spans="1:10" hidden="1" outlineLevel="1">
      <c r="A53" s="3"/>
      <c r="B53" s="3"/>
      <c r="C53" s="3"/>
      <c r="D53" s="3"/>
      <c r="E53" s="20" t="s">
        <v>13</v>
      </c>
      <c r="F53" s="3"/>
      <c r="G53" s="17"/>
      <c r="H53" s="5"/>
      <c r="I53" s="6"/>
      <c r="J53" s="57">
        <v>37164.730000000003</v>
      </c>
    </row>
    <row r="54" spans="1:10" hidden="1" outlineLevel="1">
      <c r="A54" s="3"/>
      <c r="B54" s="3"/>
      <c r="C54" s="3"/>
      <c r="D54" s="30" t="s">
        <v>50</v>
      </c>
      <c r="E54" s="20"/>
      <c r="F54" s="3"/>
      <c r="G54" s="7" t="s">
        <v>51</v>
      </c>
      <c r="H54" s="58">
        <v>41281</v>
      </c>
      <c r="I54" s="59">
        <v>14072.68</v>
      </c>
      <c r="J54" s="60">
        <f>+F54-I54</f>
        <v>-14072.68</v>
      </c>
    </row>
    <row r="55" spans="1:10" hidden="1" outlineLevel="1">
      <c r="A55" s="3"/>
      <c r="B55" s="3"/>
      <c r="C55" s="3"/>
      <c r="D55" s="7" t="s">
        <v>52</v>
      </c>
      <c r="E55" s="20"/>
      <c r="F55" s="3"/>
      <c r="G55" s="7" t="s">
        <v>53</v>
      </c>
      <c r="H55" s="58">
        <v>41284</v>
      </c>
      <c r="I55" s="59">
        <v>4436.7700000000004</v>
      </c>
      <c r="J55" s="60">
        <f t="shared" ref="J55:J60" si="1">+F55-I55</f>
        <v>-4436.7700000000004</v>
      </c>
    </row>
    <row r="56" spans="1:10" hidden="1" outlineLevel="1">
      <c r="A56" s="3"/>
      <c r="B56" s="3"/>
      <c r="C56" s="3"/>
      <c r="D56" s="7" t="s">
        <v>54</v>
      </c>
      <c r="E56" s="20"/>
      <c r="F56" s="3"/>
      <c r="G56" s="7" t="s">
        <v>55</v>
      </c>
      <c r="H56" s="58">
        <v>41297</v>
      </c>
      <c r="I56" s="61">
        <v>12102.88</v>
      </c>
      <c r="J56" s="60">
        <f t="shared" si="1"/>
        <v>-12102.88</v>
      </c>
    </row>
    <row r="57" spans="1:10" hidden="1" outlineLevel="1">
      <c r="A57" s="3"/>
      <c r="B57" s="3"/>
      <c r="C57" s="3"/>
      <c r="D57" s="3"/>
      <c r="E57" s="20"/>
      <c r="F57" s="3"/>
      <c r="G57" s="7" t="s">
        <v>56</v>
      </c>
      <c r="H57" s="58">
        <v>41517</v>
      </c>
      <c r="I57" s="59">
        <v>702.64</v>
      </c>
      <c r="J57" s="60">
        <f t="shared" si="1"/>
        <v>-702.64</v>
      </c>
    </row>
    <row r="58" spans="1:10" hidden="1" outlineLevel="1">
      <c r="A58" s="3"/>
      <c r="B58" s="3"/>
      <c r="C58" s="3"/>
      <c r="D58" s="7" t="s">
        <v>57</v>
      </c>
      <c r="E58" s="20"/>
      <c r="F58" s="3"/>
      <c r="G58" s="7" t="s">
        <v>58</v>
      </c>
      <c r="H58" s="58">
        <v>41517</v>
      </c>
      <c r="I58" s="13">
        <v>6376.54</v>
      </c>
      <c r="J58" s="60">
        <f t="shared" si="1"/>
        <v>-6376.54</v>
      </c>
    </row>
    <row r="59" spans="1:10" hidden="1" outlineLevel="1">
      <c r="A59" s="7" t="s">
        <v>59</v>
      </c>
      <c r="B59" s="58">
        <v>41988</v>
      </c>
      <c r="C59" s="7" t="s">
        <v>60</v>
      </c>
      <c r="D59" s="30" t="s">
        <v>61</v>
      </c>
      <c r="E59" s="16" t="s">
        <v>34</v>
      </c>
      <c r="F59" s="13">
        <v>9749.7099999999991</v>
      </c>
      <c r="G59" s="17" t="s">
        <v>473</v>
      </c>
      <c r="H59" s="87">
        <v>42369</v>
      </c>
      <c r="I59" s="6">
        <v>468</v>
      </c>
      <c r="J59" s="60">
        <f t="shared" si="1"/>
        <v>9281.7099999999991</v>
      </c>
    </row>
    <row r="60" spans="1:10" hidden="1" outlineLevel="1">
      <c r="A60" s="7" t="s">
        <v>62</v>
      </c>
      <c r="B60" s="58">
        <v>41990</v>
      </c>
      <c r="C60" s="7" t="s">
        <v>63</v>
      </c>
      <c r="D60" s="30" t="s">
        <v>64</v>
      </c>
      <c r="E60" s="16" t="s">
        <v>34</v>
      </c>
      <c r="F60" s="13">
        <v>92316.160000000003</v>
      </c>
      <c r="G60" s="17"/>
      <c r="H60" s="5"/>
      <c r="I60" s="6"/>
      <c r="J60" s="60">
        <f t="shared" si="1"/>
        <v>92316.160000000003</v>
      </c>
    </row>
    <row r="61" spans="1:10" hidden="1" outlineLevel="1">
      <c r="A61" s="7" t="s">
        <v>65</v>
      </c>
      <c r="B61" s="58">
        <v>42017</v>
      </c>
      <c r="C61" s="7" t="s">
        <v>66</v>
      </c>
      <c r="D61" s="30" t="s">
        <v>67</v>
      </c>
      <c r="E61" s="16" t="s">
        <v>34</v>
      </c>
      <c r="F61" s="13">
        <v>25072.45</v>
      </c>
      <c r="G61" s="7" t="s">
        <v>417</v>
      </c>
      <c r="H61" s="58">
        <v>42400</v>
      </c>
      <c r="I61" s="6">
        <v>631.11</v>
      </c>
      <c r="J61" s="60">
        <f>+F61-I61</f>
        <v>24441.34</v>
      </c>
    </row>
    <row r="62" spans="1:10" hidden="1" outlineLevel="1">
      <c r="A62" s="7" t="s">
        <v>68</v>
      </c>
      <c r="B62" s="58">
        <v>42205</v>
      </c>
      <c r="C62" s="7" t="s">
        <v>69</v>
      </c>
      <c r="D62" s="30" t="s">
        <v>70</v>
      </c>
      <c r="E62" s="16" t="s">
        <v>34</v>
      </c>
      <c r="F62" s="13">
        <v>28223.52</v>
      </c>
      <c r="G62" s="17"/>
      <c r="H62" s="5"/>
      <c r="I62" s="6"/>
      <c r="J62" s="60">
        <f>+F62-I62</f>
        <v>28223.52</v>
      </c>
    </row>
    <row r="63" spans="1:10" hidden="1" outlineLevel="1">
      <c r="A63" s="7" t="s">
        <v>71</v>
      </c>
      <c r="B63" s="58">
        <v>42349</v>
      </c>
      <c r="C63" s="7" t="s">
        <v>72</v>
      </c>
      <c r="D63" s="30">
        <v>56727</v>
      </c>
      <c r="E63" s="7" t="s">
        <v>34</v>
      </c>
      <c r="F63" s="13">
        <v>5150.47</v>
      </c>
      <c r="G63" s="17"/>
      <c r="H63" s="5"/>
      <c r="I63" s="6"/>
      <c r="J63" s="60">
        <f>+F63-I63</f>
        <v>5150.47</v>
      </c>
    </row>
    <row r="64" spans="1:10" hidden="1" outlineLevel="1">
      <c r="A64" s="7" t="s">
        <v>73</v>
      </c>
      <c r="B64" s="58">
        <v>42359</v>
      </c>
      <c r="C64" s="7" t="s">
        <v>74</v>
      </c>
      <c r="D64" s="30" t="s">
        <v>75</v>
      </c>
      <c r="E64" s="7" t="s">
        <v>34</v>
      </c>
      <c r="F64" s="13">
        <v>43246.44</v>
      </c>
      <c r="G64" s="17"/>
      <c r="H64" s="5"/>
      <c r="I64" s="6"/>
      <c r="J64" s="60">
        <f>+F64-I64</f>
        <v>43246.44</v>
      </c>
    </row>
    <row r="65" spans="1:10" hidden="1" outlineLevel="1">
      <c r="A65" s="7" t="s">
        <v>391</v>
      </c>
      <c r="B65" s="58">
        <v>42390</v>
      </c>
      <c r="C65" s="7" t="s">
        <v>392</v>
      </c>
      <c r="D65" s="30" t="s">
        <v>402</v>
      </c>
      <c r="E65" s="7" t="s">
        <v>34</v>
      </c>
      <c r="F65" s="84">
        <v>489.39</v>
      </c>
      <c r="G65" s="17"/>
      <c r="H65" s="5"/>
      <c r="I65" s="6"/>
      <c r="J65" s="60">
        <f t="shared" ref="J65:J74" si="2">+F65-I65</f>
        <v>489.39</v>
      </c>
    </row>
    <row r="66" spans="1:10" hidden="1" outlineLevel="1">
      <c r="A66" s="7" t="s">
        <v>393</v>
      </c>
      <c r="B66" s="58">
        <v>42391</v>
      </c>
      <c r="C66" s="7" t="s">
        <v>394</v>
      </c>
      <c r="D66" s="30">
        <v>58591</v>
      </c>
      <c r="E66" s="7" t="s">
        <v>34</v>
      </c>
      <c r="F66" s="84">
        <v>13506.7</v>
      </c>
      <c r="G66" s="17"/>
      <c r="H66" s="5"/>
      <c r="I66" s="6"/>
      <c r="J66" s="60">
        <f t="shared" si="2"/>
        <v>13506.7</v>
      </c>
    </row>
    <row r="67" spans="1:10" hidden="1" outlineLevel="1">
      <c r="A67" s="7" t="s">
        <v>258</v>
      </c>
      <c r="B67" s="58">
        <v>42391</v>
      </c>
      <c r="C67" s="7" t="s">
        <v>395</v>
      </c>
      <c r="D67" s="30">
        <v>59176</v>
      </c>
      <c r="E67" s="7" t="s">
        <v>34</v>
      </c>
      <c r="F67" s="84">
        <v>22599.53</v>
      </c>
      <c r="G67" s="17"/>
      <c r="H67" s="5"/>
      <c r="I67" s="6"/>
      <c r="J67" s="60">
        <f t="shared" si="2"/>
        <v>22599.53</v>
      </c>
    </row>
    <row r="68" spans="1:10" hidden="1" outlineLevel="1">
      <c r="A68" s="7" t="s">
        <v>396</v>
      </c>
      <c r="B68" s="58">
        <v>42396</v>
      </c>
      <c r="C68" s="7" t="s">
        <v>397</v>
      </c>
      <c r="D68" s="30" t="s">
        <v>403</v>
      </c>
      <c r="E68" s="7" t="s">
        <v>34</v>
      </c>
      <c r="F68" s="84">
        <v>7781.99</v>
      </c>
      <c r="G68" s="17"/>
      <c r="H68" s="5"/>
      <c r="I68" s="6"/>
      <c r="J68" s="60">
        <f t="shared" si="2"/>
        <v>7781.99</v>
      </c>
    </row>
    <row r="69" spans="1:10" hidden="1" outlineLevel="1">
      <c r="A69" s="7" t="s">
        <v>398</v>
      </c>
      <c r="B69" s="58">
        <v>42396</v>
      </c>
      <c r="C69" s="7" t="s">
        <v>399</v>
      </c>
      <c r="D69" s="30" t="s">
        <v>404</v>
      </c>
      <c r="E69" s="7" t="s">
        <v>34</v>
      </c>
      <c r="F69" s="84">
        <v>12131.06</v>
      </c>
      <c r="G69" s="17"/>
      <c r="H69" s="5"/>
      <c r="I69" s="6"/>
      <c r="J69" s="60">
        <f t="shared" si="2"/>
        <v>12131.06</v>
      </c>
    </row>
    <row r="70" spans="1:10" hidden="1" outlineLevel="1">
      <c r="A70" s="7" t="s">
        <v>400</v>
      </c>
      <c r="B70" s="58">
        <v>42396</v>
      </c>
      <c r="C70" s="7" t="s">
        <v>401</v>
      </c>
      <c r="D70" s="30" t="s">
        <v>405</v>
      </c>
      <c r="E70" s="7" t="s">
        <v>34</v>
      </c>
      <c r="F70" s="84">
        <v>27339.040000000001</v>
      </c>
      <c r="G70" s="17"/>
      <c r="H70" s="5"/>
      <c r="I70" s="6"/>
      <c r="J70" s="60">
        <f t="shared" si="2"/>
        <v>27339.040000000001</v>
      </c>
    </row>
    <row r="71" spans="1:10" hidden="1" outlineLevel="1">
      <c r="A71" s="7" t="s">
        <v>406</v>
      </c>
      <c r="B71" s="58">
        <v>42398</v>
      </c>
      <c r="C71" s="7" t="s">
        <v>407</v>
      </c>
      <c r="D71" s="30" t="s">
        <v>414</v>
      </c>
      <c r="E71" s="7" t="s">
        <v>34</v>
      </c>
      <c r="F71" s="84">
        <v>17026.689999999999</v>
      </c>
      <c r="G71" s="17"/>
      <c r="H71" s="5"/>
      <c r="I71" s="6"/>
      <c r="J71" s="60">
        <f t="shared" si="2"/>
        <v>17026.689999999999</v>
      </c>
    </row>
    <row r="72" spans="1:10" hidden="1" outlineLevel="1">
      <c r="A72" s="7" t="s">
        <v>408</v>
      </c>
      <c r="B72" s="58">
        <v>42399</v>
      </c>
      <c r="C72" s="7" t="s">
        <v>409</v>
      </c>
      <c r="D72" s="30" t="s">
        <v>415</v>
      </c>
      <c r="E72" s="7" t="s">
        <v>34</v>
      </c>
      <c r="F72" s="84">
        <v>110539.56</v>
      </c>
      <c r="G72" s="17"/>
      <c r="H72" s="5"/>
      <c r="I72" s="6"/>
      <c r="J72" s="60">
        <f t="shared" si="2"/>
        <v>110539.56</v>
      </c>
    </row>
    <row r="73" spans="1:10" hidden="1" outlineLevel="1">
      <c r="A73" s="7" t="s">
        <v>410</v>
      </c>
      <c r="B73" s="58">
        <v>42399</v>
      </c>
      <c r="C73" s="7" t="s">
        <v>411</v>
      </c>
      <c r="D73" s="30" t="s">
        <v>416</v>
      </c>
      <c r="E73" s="7" t="s">
        <v>34</v>
      </c>
      <c r="F73" s="84">
        <v>2853.68</v>
      </c>
      <c r="G73" s="17"/>
      <c r="H73" s="5"/>
      <c r="I73" s="6"/>
      <c r="J73" s="60">
        <f t="shared" si="2"/>
        <v>2853.68</v>
      </c>
    </row>
    <row r="74" spans="1:10" hidden="1" outlineLevel="1">
      <c r="A74" s="7" t="s">
        <v>412</v>
      </c>
      <c r="B74" s="58">
        <v>42399</v>
      </c>
      <c r="C74" s="7" t="s">
        <v>413</v>
      </c>
      <c r="D74" s="30">
        <v>57963</v>
      </c>
      <c r="E74" s="7" t="s">
        <v>34</v>
      </c>
      <c r="F74" s="84">
        <v>27329.01</v>
      </c>
      <c r="G74" s="17"/>
      <c r="H74" s="5"/>
      <c r="I74" s="6">
        <v>32.86</v>
      </c>
      <c r="J74" s="60">
        <f t="shared" si="2"/>
        <v>27296.149999999998</v>
      </c>
    </row>
    <row r="75" spans="1:10" hidden="1" outlineLevel="1">
      <c r="B75" s="58"/>
      <c r="D75" s="30"/>
      <c r="E75" s="7"/>
      <c r="F75" s="13"/>
      <c r="G75" s="17"/>
      <c r="H75" s="5"/>
      <c r="I75" s="6"/>
      <c r="J75" s="60"/>
    </row>
    <row r="76" spans="1:10" hidden="1" outlineLevel="1">
      <c r="A76" s="54"/>
      <c r="B76" s="55"/>
      <c r="C76" s="54"/>
      <c r="D76" s="54"/>
      <c r="E76" s="62"/>
      <c r="F76" s="57"/>
      <c r="H76" s="30"/>
      <c r="J76" s="13"/>
    </row>
    <row r="77" spans="1:10" hidden="1" outlineLevel="1">
      <c r="E77" s="16"/>
      <c r="F77" s="32" t="s">
        <v>15</v>
      </c>
      <c r="H77" s="30"/>
      <c r="J77" s="33">
        <f>+SUM(J53:J75)</f>
        <v>443696.65</v>
      </c>
    </row>
    <row r="78" spans="1:10" ht="12" hidden="1" outlineLevel="1" thickBot="1">
      <c r="E78" s="16"/>
      <c r="F78" s="32" t="s">
        <v>16</v>
      </c>
      <c r="H78" s="30"/>
      <c r="J78" s="89">
        <v>443696.64000000001</v>
      </c>
    </row>
    <row r="79" spans="1:10" ht="12" hidden="1" outlineLevel="1" thickTop="1">
      <c r="E79" s="16"/>
      <c r="F79" s="32" t="s">
        <v>17</v>
      </c>
      <c r="H79" s="30"/>
      <c r="J79" s="35">
        <f>+J77-J78</f>
        <v>1.0000000009313226E-2</v>
      </c>
    </row>
    <row r="80" spans="1:10" hidden="1" outlineLevel="1">
      <c r="E80" s="16"/>
      <c r="F80" s="32"/>
      <c r="H80" s="30"/>
      <c r="J80" s="35"/>
    </row>
    <row r="81" spans="1:10" hidden="1" outlineLevel="1">
      <c r="E81" s="16"/>
      <c r="F81" s="32"/>
      <c r="H81" s="30"/>
      <c r="J81" s="35"/>
    </row>
    <row r="82" spans="1:10" collapsed="1">
      <c r="A82" s="132" t="s">
        <v>48</v>
      </c>
      <c r="B82" s="130" t="s">
        <v>49</v>
      </c>
      <c r="C82" s="51"/>
      <c r="D82" s="52"/>
      <c r="E82" s="16"/>
      <c r="F82" s="32"/>
      <c r="H82" s="30"/>
      <c r="J82" s="35"/>
    </row>
    <row r="83" spans="1:10" hidden="1" outlineLevel="1">
      <c r="A83" s="18" t="s">
        <v>5</v>
      </c>
      <c r="B83" s="18" t="s">
        <v>6</v>
      </c>
      <c r="C83" s="18" t="s">
        <v>7</v>
      </c>
      <c r="D83" s="19" t="s">
        <v>8</v>
      </c>
      <c r="E83" s="20" t="s">
        <v>9</v>
      </c>
      <c r="F83" s="21" t="s">
        <v>10</v>
      </c>
      <c r="G83" s="22" t="s">
        <v>5</v>
      </c>
      <c r="H83" s="22" t="s">
        <v>6</v>
      </c>
      <c r="I83" s="21" t="s">
        <v>11</v>
      </c>
      <c r="J83" s="21" t="s">
        <v>19</v>
      </c>
    </row>
    <row r="84" spans="1:10" hidden="1" outlineLevel="1">
      <c r="E84" s="16"/>
      <c r="F84" s="32"/>
      <c r="H84" s="30"/>
      <c r="J84" s="35"/>
    </row>
    <row r="85" spans="1:10" hidden="1" outlineLevel="1">
      <c r="A85" s="54" t="s">
        <v>77</v>
      </c>
      <c r="B85" s="55">
        <v>42007</v>
      </c>
      <c r="C85" s="54" t="s">
        <v>78</v>
      </c>
      <c r="D85" s="54" t="s">
        <v>79</v>
      </c>
      <c r="E85" s="62" t="s">
        <v>80</v>
      </c>
      <c r="F85" s="53">
        <v>7377.21</v>
      </c>
      <c r="H85" s="30"/>
      <c r="I85" s="13">
        <v>6651.45</v>
      </c>
      <c r="J85" s="35">
        <f>+F85-I85</f>
        <v>725.76000000000022</v>
      </c>
    </row>
    <row r="86" spans="1:10" hidden="1" outlineLevel="1">
      <c r="E86" s="16"/>
      <c r="F86" s="32"/>
      <c r="H86" s="30"/>
      <c r="J86" s="35"/>
    </row>
    <row r="87" spans="1:10" hidden="1" outlineLevel="1">
      <c r="E87" s="16"/>
      <c r="F87" s="32"/>
      <c r="H87" s="30"/>
      <c r="J87" s="35"/>
    </row>
    <row r="88" spans="1:10" hidden="1" outlineLevel="1">
      <c r="E88" s="16"/>
      <c r="F88" s="32" t="s">
        <v>15</v>
      </c>
      <c r="H88" s="30"/>
      <c r="J88" s="35">
        <f>+SUM(J84:J85)</f>
        <v>725.76000000000022</v>
      </c>
    </row>
    <row r="89" spans="1:10" ht="12" hidden="1" outlineLevel="1" thickBot="1">
      <c r="E89" s="16"/>
      <c r="F89" s="32" t="s">
        <v>16</v>
      </c>
      <c r="H89" s="30"/>
      <c r="J89" s="81">
        <v>725.76</v>
      </c>
    </row>
    <row r="90" spans="1:10" ht="12" hidden="1" outlineLevel="1" thickTop="1">
      <c r="E90" s="16"/>
      <c r="F90" s="32" t="s">
        <v>17</v>
      </c>
      <c r="H90" s="30"/>
      <c r="J90" s="35">
        <f>+J88-J89</f>
        <v>0</v>
      </c>
    </row>
    <row r="91" spans="1:10" hidden="1" outlineLevel="1">
      <c r="E91" s="16"/>
      <c r="F91" s="32"/>
      <c r="H91" s="30"/>
      <c r="J91" s="35"/>
    </row>
    <row r="92" spans="1:10" hidden="1" outlineLevel="1">
      <c r="E92" s="16"/>
    </row>
    <row r="93" spans="1:10" hidden="1" outlineLevel="1">
      <c r="E93" s="16"/>
    </row>
    <row r="94" spans="1:10" collapsed="1">
      <c r="A94" s="131" t="s">
        <v>81</v>
      </c>
      <c r="B94" s="129" t="s">
        <v>82</v>
      </c>
      <c r="C94" s="14"/>
      <c r="D94" s="15"/>
      <c r="E94" s="16"/>
      <c r="G94" s="13"/>
      <c r="H94" s="5"/>
      <c r="I94" s="6"/>
      <c r="J94" s="6"/>
    </row>
    <row r="95" spans="1:10" hidden="1" outlineLevel="1">
      <c r="A95" s="18" t="s">
        <v>5</v>
      </c>
      <c r="B95" s="18" t="s">
        <v>6</v>
      </c>
      <c r="C95" s="18" t="s">
        <v>7</v>
      </c>
      <c r="D95" s="19" t="s">
        <v>8</v>
      </c>
      <c r="E95" s="20" t="s">
        <v>9</v>
      </c>
      <c r="F95" s="21" t="s">
        <v>10</v>
      </c>
      <c r="G95" s="22" t="s">
        <v>5</v>
      </c>
      <c r="H95" s="22" t="s">
        <v>6</v>
      </c>
      <c r="I95" s="21" t="s">
        <v>11</v>
      </c>
      <c r="J95" s="21" t="s">
        <v>19</v>
      </c>
    </row>
    <row r="96" spans="1:10" hidden="1" outlineLevel="1">
      <c r="A96" s="3"/>
      <c r="B96" s="3"/>
      <c r="C96" s="3"/>
      <c r="D96" s="3"/>
      <c r="E96" s="20" t="s">
        <v>13</v>
      </c>
      <c r="F96" s="3"/>
      <c r="G96" s="17"/>
      <c r="H96" s="5"/>
      <c r="I96" s="6"/>
      <c r="J96" s="6">
        <v>0</v>
      </c>
    </row>
    <row r="97" spans="1:10" hidden="1" outlineLevel="1">
      <c r="A97" s="7" t="s">
        <v>83</v>
      </c>
      <c r="B97" s="58">
        <v>42173</v>
      </c>
      <c r="C97" s="7" t="s">
        <v>84</v>
      </c>
      <c r="D97" s="7" t="s">
        <v>85</v>
      </c>
      <c r="E97" s="16" t="s">
        <v>76</v>
      </c>
      <c r="F97" s="57">
        <v>9880.36</v>
      </c>
      <c r="H97" s="30"/>
      <c r="J97" s="35">
        <f>F97-I97</f>
        <v>9880.36</v>
      </c>
    </row>
    <row r="98" spans="1:10" hidden="1" outlineLevel="1">
      <c r="B98" s="58"/>
      <c r="E98" s="16"/>
      <c r="F98" s="32"/>
      <c r="H98" s="30"/>
      <c r="J98" s="35"/>
    </row>
    <row r="99" spans="1:10" hidden="1" outlineLevel="1">
      <c r="B99" s="58"/>
      <c r="E99" s="16"/>
      <c r="F99" s="32" t="s">
        <v>15</v>
      </c>
      <c r="H99" s="30"/>
      <c r="J99" s="34">
        <f>SUM(J96:J97)</f>
        <v>9880.36</v>
      </c>
    </row>
    <row r="100" spans="1:10" ht="12" hidden="1" outlineLevel="1" thickBot="1">
      <c r="B100" s="58"/>
      <c r="E100" s="16"/>
      <c r="F100" s="32" t="s">
        <v>16</v>
      </c>
      <c r="H100" s="30"/>
      <c r="J100" s="92">
        <v>9880.36</v>
      </c>
    </row>
    <row r="101" spans="1:10" ht="12" hidden="1" outlineLevel="1" thickTop="1">
      <c r="B101" s="58"/>
      <c r="E101" s="16"/>
      <c r="F101" s="32" t="s">
        <v>17</v>
      </c>
      <c r="H101" s="30"/>
      <c r="J101" s="35">
        <f>+J99-J100</f>
        <v>0</v>
      </c>
    </row>
    <row r="102" spans="1:10" hidden="1" outlineLevel="1">
      <c r="E102" s="16"/>
    </row>
    <row r="103" spans="1:10" hidden="1" outlineLevel="1">
      <c r="E103" s="16"/>
    </row>
    <row r="104" spans="1:10" collapsed="1">
      <c r="A104" s="131" t="s">
        <v>86</v>
      </c>
      <c r="B104" s="129" t="s">
        <v>87</v>
      </c>
      <c r="C104" s="14"/>
      <c r="D104" s="9"/>
      <c r="E104" s="16"/>
      <c r="F104" s="3"/>
      <c r="G104" s="17"/>
      <c r="H104" s="5"/>
      <c r="I104" s="6"/>
      <c r="J104" s="6"/>
    </row>
    <row r="105" spans="1:10" hidden="1" outlineLevel="1">
      <c r="A105" s="18" t="s">
        <v>5</v>
      </c>
      <c r="B105" s="18" t="s">
        <v>6</v>
      </c>
      <c r="C105" s="18" t="s">
        <v>7</v>
      </c>
      <c r="D105" s="19" t="s">
        <v>8</v>
      </c>
      <c r="E105" s="20" t="s">
        <v>9</v>
      </c>
      <c r="F105" s="21" t="s">
        <v>10</v>
      </c>
      <c r="G105" s="22" t="s">
        <v>5</v>
      </c>
      <c r="H105" s="22" t="s">
        <v>6</v>
      </c>
      <c r="I105" s="21" t="s">
        <v>11</v>
      </c>
      <c r="J105" s="21" t="s">
        <v>19</v>
      </c>
    </row>
    <row r="106" spans="1:10" hidden="1" outlineLevel="1">
      <c r="D106" s="63"/>
      <c r="J106" s="64"/>
    </row>
    <row r="107" spans="1:10" hidden="1" outlineLevel="1">
      <c r="A107" s="7" t="s">
        <v>88</v>
      </c>
      <c r="B107" s="58">
        <v>41904</v>
      </c>
      <c r="C107" s="7" t="s">
        <v>89</v>
      </c>
      <c r="D107" s="63">
        <v>45159</v>
      </c>
      <c r="E107" s="12" t="s">
        <v>34</v>
      </c>
      <c r="F107" s="6">
        <v>2468.4</v>
      </c>
      <c r="H107" s="58"/>
      <c r="J107" s="57">
        <f>+F107-I107</f>
        <v>2468.4</v>
      </c>
    </row>
    <row r="108" spans="1:10" hidden="1" outlineLevel="1">
      <c r="A108" s="7" t="s">
        <v>90</v>
      </c>
      <c r="B108" s="58">
        <v>41909</v>
      </c>
      <c r="C108" s="7" t="s">
        <v>91</v>
      </c>
      <c r="D108" s="63" t="s">
        <v>92</v>
      </c>
      <c r="E108" s="12" t="s">
        <v>34</v>
      </c>
      <c r="F108" s="6">
        <v>10785</v>
      </c>
      <c r="H108" s="58"/>
      <c r="J108" s="57">
        <f t="shared" ref="J108:J114" si="3">+F108-I108</f>
        <v>10785</v>
      </c>
    </row>
    <row r="109" spans="1:10" hidden="1" outlineLevel="1">
      <c r="A109" s="7" t="s">
        <v>93</v>
      </c>
      <c r="B109" s="58">
        <v>41911</v>
      </c>
      <c r="C109" s="7" t="s">
        <v>94</v>
      </c>
      <c r="D109" s="63" t="s">
        <v>95</v>
      </c>
      <c r="E109" s="12" t="s">
        <v>34</v>
      </c>
      <c r="F109" s="6">
        <v>5490</v>
      </c>
      <c r="H109" s="58"/>
      <c r="I109" s="6"/>
      <c r="J109" s="57">
        <f t="shared" si="3"/>
        <v>5490</v>
      </c>
    </row>
    <row r="110" spans="1:10" hidden="1" outlineLevel="1">
      <c r="A110" s="7" t="s">
        <v>96</v>
      </c>
      <c r="B110" s="58">
        <v>41929</v>
      </c>
      <c r="C110" s="7" t="s">
        <v>97</v>
      </c>
      <c r="D110" s="63" t="s">
        <v>98</v>
      </c>
      <c r="E110" s="12" t="s">
        <v>34</v>
      </c>
      <c r="F110" s="6">
        <v>2863.34</v>
      </c>
      <c r="H110" s="58"/>
      <c r="I110" s="6"/>
      <c r="J110" s="57">
        <f t="shared" si="3"/>
        <v>2863.34</v>
      </c>
    </row>
    <row r="111" spans="1:10" hidden="1" outlineLevel="1">
      <c r="A111" s="7" t="s">
        <v>99</v>
      </c>
      <c r="B111" s="58">
        <v>41949</v>
      </c>
      <c r="C111" s="7" t="s">
        <v>100</v>
      </c>
      <c r="D111" s="63" t="s">
        <v>101</v>
      </c>
      <c r="E111" s="12" t="s">
        <v>34</v>
      </c>
      <c r="F111" s="6">
        <v>5335</v>
      </c>
      <c r="H111" s="58"/>
      <c r="I111" s="6"/>
      <c r="J111" s="57">
        <f t="shared" si="3"/>
        <v>5335</v>
      </c>
    </row>
    <row r="112" spans="1:10" hidden="1" outlineLevel="1">
      <c r="A112" s="7" t="s">
        <v>102</v>
      </c>
      <c r="B112" s="58">
        <v>42030</v>
      </c>
      <c r="C112" s="7" t="s">
        <v>103</v>
      </c>
      <c r="D112" s="63" t="s">
        <v>104</v>
      </c>
      <c r="E112" s="12" t="s">
        <v>34</v>
      </c>
      <c r="F112" s="64">
        <v>54035.27</v>
      </c>
      <c r="G112" s="3" t="s">
        <v>105</v>
      </c>
      <c r="H112" s="4">
        <v>42094</v>
      </c>
      <c r="I112" s="6">
        <v>48497.27</v>
      </c>
      <c r="J112" s="57">
        <f t="shared" si="3"/>
        <v>5538</v>
      </c>
    </row>
    <row r="113" spans="1:10" hidden="1" outlineLevel="1">
      <c r="A113" s="7" t="s">
        <v>106</v>
      </c>
      <c r="B113" s="58">
        <v>42035</v>
      </c>
      <c r="C113" s="7" t="s">
        <v>107</v>
      </c>
      <c r="D113" s="63" t="s">
        <v>108</v>
      </c>
      <c r="E113" s="12" t="s">
        <v>34</v>
      </c>
      <c r="F113" s="64">
        <v>22247.96</v>
      </c>
      <c r="G113" s="3" t="s">
        <v>105</v>
      </c>
      <c r="H113" s="4">
        <v>42094</v>
      </c>
      <c r="I113" s="6">
        <v>15797.96</v>
      </c>
      <c r="J113" s="57">
        <f t="shared" si="3"/>
        <v>6450</v>
      </c>
    </row>
    <row r="114" spans="1:10" hidden="1" outlineLevel="1">
      <c r="A114" s="3" t="s">
        <v>109</v>
      </c>
      <c r="B114" s="4">
        <v>42052</v>
      </c>
      <c r="C114" s="3" t="s">
        <v>110</v>
      </c>
      <c r="D114" s="65" t="s">
        <v>111</v>
      </c>
      <c r="E114" s="66" t="s">
        <v>34</v>
      </c>
      <c r="F114" s="6">
        <v>69850.86</v>
      </c>
      <c r="G114" s="3" t="s">
        <v>105</v>
      </c>
      <c r="H114" s="4">
        <v>42094</v>
      </c>
      <c r="I114" s="6">
        <v>55960.86</v>
      </c>
      <c r="J114" s="57">
        <f t="shared" si="3"/>
        <v>13890</v>
      </c>
    </row>
    <row r="115" spans="1:10" hidden="1" outlineLevel="1">
      <c r="A115" s="3"/>
      <c r="B115" s="4"/>
      <c r="C115" s="3"/>
      <c r="D115" s="3"/>
      <c r="E115" s="66"/>
      <c r="F115" s="17"/>
      <c r="H115" s="58"/>
      <c r="I115" s="6"/>
      <c r="J115" s="57"/>
    </row>
    <row r="116" spans="1:10" hidden="1" outlineLevel="1"/>
    <row r="117" spans="1:10" hidden="1" outlineLevel="1">
      <c r="F117" s="32" t="s">
        <v>15</v>
      </c>
      <c r="J117" s="34">
        <f>+SUM(J107:J114)</f>
        <v>52819.740000000005</v>
      </c>
    </row>
    <row r="118" spans="1:10" ht="12" hidden="1" outlineLevel="1" thickBot="1">
      <c r="F118" s="32" t="s">
        <v>16</v>
      </c>
      <c r="J118" s="92">
        <v>52819.74</v>
      </c>
    </row>
    <row r="119" spans="1:10" ht="12" hidden="1" outlineLevel="1" thickTop="1">
      <c r="F119" s="32" t="s">
        <v>17</v>
      </c>
      <c r="J119" s="35">
        <f>+J117-J118</f>
        <v>0</v>
      </c>
    </row>
    <row r="120" spans="1:10" hidden="1" outlineLevel="1">
      <c r="E120" s="16"/>
    </row>
    <row r="121" spans="1:10" collapsed="1">
      <c r="A121" s="131" t="s">
        <v>112</v>
      </c>
      <c r="B121" s="129" t="s">
        <v>113</v>
      </c>
      <c r="C121" s="14"/>
      <c r="D121" s="15"/>
      <c r="E121" s="67"/>
      <c r="F121" s="3"/>
      <c r="G121" s="17"/>
      <c r="H121" s="5"/>
      <c r="I121" s="6"/>
      <c r="J121" s="6"/>
    </row>
    <row r="122" spans="1:10" hidden="1" outlineLevel="1">
      <c r="A122" s="18" t="s">
        <v>5</v>
      </c>
      <c r="B122" s="18" t="s">
        <v>6</v>
      </c>
      <c r="C122" s="18" t="s">
        <v>7</v>
      </c>
      <c r="D122" s="19" t="s">
        <v>8</v>
      </c>
      <c r="E122" s="20" t="s">
        <v>9</v>
      </c>
      <c r="F122" s="21" t="s">
        <v>10</v>
      </c>
      <c r="G122" s="22" t="s">
        <v>5</v>
      </c>
      <c r="H122" s="22" t="s">
        <v>6</v>
      </c>
      <c r="I122" s="21" t="s">
        <v>11</v>
      </c>
      <c r="J122" s="21" t="s">
        <v>19</v>
      </c>
    </row>
    <row r="123" spans="1:10" hidden="1" outlineLevel="1">
      <c r="A123" s="3"/>
      <c r="B123" s="3"/>
      <c r="C123" s="3"/>
      <c r="D123" s="3"/>
      <c r="E123" s="20" t="s">
        <v>13</v>
      </c>
      <c r="F123" s="3"/>
      <c r="G123" s="17"/>
      <c r="H123" s="5"/>
      <c r="I123" s="6"/>
      <c r="J123" s="6">
        <v>3309.88</v>
      </c>
    </row>
    <row r="124" spans="1:10" hidden="1" outlineLevel="1">
      <c r="A124" s="23"/>
      <c r="B124" s="23"/>
      <c r="C124" s="24"/>
      <c r="D124" s="25"/>
      <c r="E124" s="68"/>
      <c r="F124" s="26"/>
      <c r="G124" s="27"/>
      <c r="H124" s="28"/>
      <c r="I124" s="26"/>
      <c r="J124" s="26"/>
    </row>
    <row r="125" spans="1:10" hidden="1" outlineLevel="1">
      <c r="A125" s="23"/>
      <c r="B125" s="23"/>
      <c r="C125" s="24"/>
      <c r="D125" s="25"/>
      <c r="E125" s="68"/>
      <c r="F125" s="32" t="s">
        <v>15</v>
      </c>
      <c r="H125" s="30"/>
      <c r="J125" s="34">
        <v>3309.88</v>
      </c>
    </row>
    <row r="126" spans="1:10" ht="12" hidden="1" outlineLevel="1" thickBot="1">
      <c r="A126" s="23"/>
      <c r="B126" s="23"/>
      <c r="C126" s="24"/>
      <c r="D126" s="25"/>
      <c r="E126" s="68"/>
      <c r="F126" s="32" t="s">
        <v>16</v>
      </c>
      <c r="H126" s="30"/>
      <c r="J126" s="92">
        <v>3309.88</v>
      </c>
    </row>
    <row r="127" spans="1:10" ht="12" hidden="1" outlineLevel="1" thickTop="1">
      <c r="E127" s="16"/>
      <c r="F127" s="32" t="s">
        <v>17</v>
      </c>
      <c r="H127" s="30"/>
      <c r="J127" s="35">
        <f>+J125-J126</f>
        <v>0</v>
      </c>
    </row>
    <row r="128" spans="1:10" hidden="1" outlineLevel="1">
      <c r="E128" s="16"/>
    </row>
    <row r="129" spans="1:10" hidden="1" outlineLevel="1">
      <c r="E129" s="16"/>
    </row>
    <row r="130" spans="1:10" collapsed="1">
      <c r="A130" s="131" t="s">
        <v>114</v>
      </c>
      <c r="B130" s="129" t="s">
        <v>115</v>
      </c>
      <c r="C130" s="14"/>
      <c r="D130" s="15"/>
      <c r="E130" s="16"/>
      <c r="F130" s="3"/>
      <c r="G130" s="17"/>
      <c r="H130" s="5"/>
      <c r="I130" s="6"/>
      <c r="J130" s="6"/>
    </row>
    <row r="131" spans="1:10" hidden="1" outlineLevel="1">
      <c r="A131" s="18" t="s">
        <v>5</v>
      </c>
      <c r="B131" s="18" t="s">
        <v>6</v>
      </c>
      <c r="C131" s="18" t="s">
        <v>7</v>
      </c>
      <c r="D131" s="19" t="s">
        <v>8</v>
      </c>
      <c r="E131" s="20" t="s">
        <v>9</v>
      </c>
      <c r="F131" s="21" t="s">
        <v>10</v>
      </c>
      <c r="G131" s="22" t="s">
        <v>5</v>
      </c>
      <c r="H131" s="22" t="s">
        <v>6</v>
      </c>
      <c r="I131" s="21" t="s">
        <v>11</v>
      </c>
      <c r="J131" s="21" t="s">
        <v>19</v>
      </c>
    </row>
    <row r="132" spans="1:10" hidden="1" outlineLevel="1">
      <c r="A132" s="23"/>
      <c r="B132" s="23"/>
      <c r="C132" s="24"/>
      <c r="D132" s="25"/>
      <c r="E132" s="20" t="s">
        <v>13</v>
      </c>
      <c r="F132" s="26"/>
      <c r="G132" s="27"/>
      <c r="H132" s="28"/>
      <c r="I132" s="6"/>
      <c r="J132" s="26">
        <v>0</v>
      </c>
    </row>
    <row r="133" spans="1:10" hidden="1" outlineLevel="1">
      <c r="A133" s="7" t="s">
        <v>116</v>
      </c>
      <c r="B133" s="58">
        <v>42327</v>
      </c>
      <c r="C133" s="7" t="s">
        <v>117</v>
      </c>
      <c r="D133" s="7" t="s">
        <v>118</v>
      </c>
      <c r="E133" s="12" t="s">
        <v>34</v>
      </c>
      <c r="F133" s="13">
        <v>19952.48</v>
      </c>
      <c r="H133" s="58"/>
      <c r="J133" s="13">
        <f>F133-I133</f>
        <v>19952.48</v>
      </c>
    </row>
    <row r="134" spans="1:10" hidden="1" outlineLevel="1">
      <c r="A134" s="23"/>
      <c r="B134" s="23"/>
      <c r="C134" s="24"/>
      <c r="D134" s="25"/>
      <c r="E134" s="68"/>
      <c r="F134" s="26"/>
      <c r="G134" s="27"/>
      <c r="H134" s="28"/>
      <c r="I134" s="26"/>
      <c r="J134" s="26"/>
    </row>
    <row r="135" spans="1:10" hidden="1" outlineLevel="1">
      <c r="A135" s="23"/>
      <c r="B135" s="23"/>
      <c r="C135" s="24"/>
      <c r="D135" s="25"/>
      <c r="E135" s="68"/>
      <c r="F135" s="32" t="s">
        <v>15</v>
      </c>
      <c r="H135" s="30"/>
      <c r="J135" s="33">
        <f>SUM(J132:J134)</f>
        <v>19952.48</v>
      </c>
    </row>
    <row r="136" spans="1:10" ht="12" hidden="1" outlineLevel="1" thickBot="1">
      <c r="A136" s="23"/>
      <c r="B136" s="23"/>
      <c r="C136" s="24"/>
      <c r="D136" s="25"/>
      <c r="E136" s="68"/>
      <c r="F136" s="32" t="s">
        <v>16</v>
      </c>
      <c r="H136" s="30"/>
      <c r="J136" s="92">
        <v>19952.48</v>
      </c>
    </row>
    <row r="137" spans="1:10" ht="12" hidden="1" outlineLevel="1" thickTop="1">
      <c r="E137" s="16"/>
      <c r="F137" s="32" t="s">
        <v>17</v>
      </c>
      <c r="H137" s="30"/>
      <c r="J137" s="35">
        <f>+J135-J136</f>
        <v>0</v>
      </c>
    </row>
    <row r="138" spans="1:10" hidden="1" outlineLevel="1">
      <c r="E138" s="16"/>
    </row>
    <row r="139" spans="1:10" collapsed="1">
      <c r="A139" s="131" t="s">
        <v>119</v>
      </c>
      <c r="B139" s="129" t="s">
        <v>87</v>
      </c>
      <c r="C139" s="14"/>
      <c r="D139" s="9"/>
      <c r="E139" s="16"/>
      <c r="F139" s="3"/>
      <c r="G139" s="17"/>
      <c r="H139" s="5"/>
      <c r="I139" s="6"/>
      <c r="J139" s="6"/>
    </row>
    <row r="140" spans="1:10" hidden="1" outlineLevel="1">
      <c r="A140" s="18" t="s">
        <v>5</v>
      </c>
      <c r="B140" s="18" t="s">
        <v>6</v>
      </c>
      <c r="C140" s="18" t="s">
        <v>7</v>
      </c>
      <c r="D140" s="19" t="s">
        <v>8</v>
      </c>
      <c r="E140" s="20" t="s">
        <v>9</v>
      </c>
      <c r="F140" s="21" t="s">
        <v>10</v>
      </c>
      <c r="G140" s="22" t="s">
        <v>5</v>
      </c>
      <c r="H140" s="22" t="s">
        <v>6</v>
      </c>
      <c r="I140" s="21" t="s">
        <v>11</v>
      </c>
      <c r="J140" s="21" t="s">
        <v>19</v>
      </c>
    </row>
    <row r="141" spans="1:10" hidden="1" outlineLevel="1">
      <c r="A141" s="23"/>
      <c r="B141" s="23"/>
      <c r="C141" s="24"/>
      <c r="D141" s="25"/>
      <c r="E141" s="20" t="s">
        <v>13</v>
      </c>
      <c r="F141" s="26"/>
      <c r="H141" s="30"/>
      <c r="J141" s="17">
        <v>75107.91</v>
      </c>
    </row>
    <row r="142" spans="1:10" hidden="1" outlineLevel="1">
      <c r="B142" s="58"/>
      <c r="D142" s="3" t="s">
        <v>120</v>
      </c>
      <c r="E142" s="16"/>
      <c r="F142" s="57"/>
      <c r="G142" s="3" t="s">
        <v>121</v>
      </c>
      <c r="H142" s="4">
        <v>41394</v>
      </c>
      <c r="I142" s="69">
        <v>26676.11</v>
      </c>
      <c r="J142" s="13">
        <f>+F142-I142</f>
        <v>-26676.11</v>
      </c>
    </row>
    <row r="143" spans="1:10" hidden="1" outlineLevel="1">
      <c r="B143" s="58"/>
      <c r="D143" s="3" t="s">
        <v>122</v>
      </c>
      <c r="E143" s="16"/>
      <c r="F143" s="57"/>
      <c r="G143" s="3" t="s">
        <v>123</v>
      </c>
      <c r="H143" s="4">
        <v>41498</v>
      </c>
      <c r="I143" s="69">
        <v>8505.42</v>
      </c>
      <c r="J143" s="13">
        <f t="shared" ref="J143:J186" si="4">+F143-I143</f>
        <v>-8505.42</v>
      </c>
    </row>
    <row r="144" spans="1:10" hidden="1" outlineLevel="1">
      <c r="B144" s="58"/>
      <c r="D144" s="3" t="s">
        <v>124</v>
      </c>
      <c r="E144" s="16"/>
      <c r="F144" s="57"/>
      <c r="G144" s="3" t="s">
        <v>125</v>
      </c>
      <c r="H144" s="4">
        <v>41520</v>
      </c>
      <c r="I144" s="69">
        <v>2728.81</v>
      </c>
      <c r="J144" s="13">
        <f>+F144-I144</f>
        <v>-2728.81</v>
      </c>
    </row>
    <row r="145" spans="1:10" hidden="1" outlineLevel="1">
      <c r="B145" s="58"/>
      <c r="D145" s="3"/>
      <c r="E145" s="16"/>
      <c r="F145" s="57"/>
      <c r="G145" s="3" t="s">
        <v>126</v>
      </c>
      <c r="H145" s="4">
        <v>41547</v>
      </c>
      <c r="I145" s="69">
        <v>25981.06</v>
      </c>
      <c r="J145" s="13">
        <f>+F145-I145</f>
        <v>-25981.06</v>
      </c>
    </row>
    <row r="146" spans="1:10" hidden="1" outlineLevel="1">
      <c r="A146" s="3" t="s">
        <v>127</v>
      </c>
      <c r="B146" s="4">
        <v>41941</v>
      </c>
      <c r="C146" s="3" t="s">
        <v>128</v>
      </c>
      <c r="D146" s="3" t="s">
        <v>129</v>
      </c>
      <c r="E146" s="37" t="s">
        <v>34</v>
      </c>
      <c r="F146" s="6">
        <v>8658</v>
      </c>
      <c r="H146" s="58"/>
      <c r="J146" s="13">
        <f t="shared" si="4"/>
        <v>8658</v>
      </c>
    </row>
    <row r="147" spans="1:10" hidden="1" outlineLevel="1">
      <c r="A147" s="3" t="s">
        <v>130</v>
      </c>
      <c r="B147" s="4">
        <v>41942</v>
      </c>
      <c r="C147" s="3" t="s">
        <v>131</v>
      </c>
      <c r="D147" s="3" t="s">
        <v>132</v>
      </c>
      <c r="E147" s="37" t="s">
        <v>34</v>
      </c>
      <c r="F147" s="6">
        <v>4734</v>
      </c>
      <c r="H147" s="58"/>
      <c r="J147" s="13">
        <f t="shared" si="4"/>
        <v>4734</v>
      </c>
    </row>
    <row r="148" spans="1:10" hidden="1" outlineLevel="1">
      <c r="A148" s="3" t="s">
        <v>133</v>
      </c>
      <c r="B148" s="4">
        <v>41942</v>
      </c>
      <c r="C148" s="3" t="s">
        <v>134</v>
      </c>
      <c r="D148" s="3" t="s">
        <v>135</v>
      </c>
      <c r="E148" s="37" t="s">
        <v>34</v>
      </c>
      <c r="F148" s="6">
        <v>685.26</v>
      </c>
      <c r="H148" s="58"/>
      <c r="J148" s="13">
        <f t="shared" si="4"/>
        <v>685.26</v>
      </c>
    </row>
    <row r="149" spans="1:10" hidden="1" outlineLevel="1">
      <c r="A149" s="3" t="s">
        <v>136</v>
      </c>
      <c r="B149" s="4">
        <v>41942</v>
      </c>
      <c r="C149" s="3" t="s">
        <v>137</v>
      </c>
      <c r="D149" s="3" t="s">
        <v>138</v>
      </c>
      <c r="E149" s="37" t="s">
        <v>34</v>
      </c>
      <c r="F149" s="6">
        <v>8691</v>
      </c>
      <c r="H149" s="58"/>
      <c r="J149" s="13">
        <f t="shared" si="4"/>
        <v>8691</v>
      </c>
    </row>
    <row r="150" spans="1:10" hidden="1" outlineLevel="1">
      <c r="A150" s="3" t="s">
        <v>139</v>
      </c>
      <c r="B150" s="4">
        <v>41951</v>
      </c>
      <c r="C150" s="3" t="s">
        <v>140</v>
      </c>
      <c r="D150" s="3" t="s">
        <v>141</v>
      </c>
      <c r="E150" s="37" t="s">
        <v>34</v>
      </c>
      <c r="F150" s="6">
        <v>10315</v>
      </c>
      <c r="H150" s="58"/>
      <c r="J150" s="13">
        <f t="shared" si="4"/>
        <v>10315</v>
      </c>
    </row>
    <row r="151" spans="1:10" hidden="1" outlineLevel="1">
      <c r="A151" s="3" t="s">
        <v>142</v>
      </c>
      <c r="B151" s="4">
        <v>41951</v>
      </c>
      <c r="C151" s="3" t="s">
        <v>143</v>
      </c>
      <c r="D151" s="3" t="s">
        <v>144</v>
      </c>
      <c r="E151" s="37" t="s">
        <v>34</v>
      </c>
      <c r="F151" s="6">
        <v>8096.7</v>
      </c>
      <c r="H151" s="58"/>
      <c r="J151" s="13">
        <f t="shared" si="4"/>
        <v>8096.7</v>
      </c>
    </row>
    <row r="152" spans="1:10" hidden="1" outlineLevel="1">
      <c r="A152" s="3" t="s">
        <v>145</v>
      </c>
      <c r="B152" s="4">
        <v>41962</v>
      </c>
      <c r="C152" s="3" t="s">
        <v>146</v>
      </c>
      <c r="D152" s="3" t="s">
        <v>147</v>
      </c>
      <c r="E152" s="37" t="s">
        <v>34</v>
      </c>
      <c r="F152" s="6">
        <v>8055</v>
      </c>
      <c r="H152" s="47"/>
      <c r="I152" s="6"/>
      <c r="J152" s="13">
        <f t="shared" si="4"/>
        <v>8055</v>
      </c>
    </row>
    <row r="153" spans="1:10" hidden="1" outlineLevel="1">
      <c r="A153" s="3" t="s">
        <v>148</v>
      </c>
      <c r="B153" s="4">
        <v>41962</v>
      </c>
      <c r="C153" s="3" t="s">
        <v>149</v>
      </c>
      <c r="D153" s="3" t="s">
        <v>150</v>
      </c>
      <c r="E153" s="37" t="s">
        <v>34</v>
      </c>
      <c r="F153" s="6">
        <v>2620</v>
      </c>
      <c r="H153" s="58"/>
      <c r="J153" s="13">
        <f t="shared" si="4"/>
        <v>2620</v>
      </c>
    </row>
    <row r="154" spans="1:10" hidden="1" outlineLevel="1">
      <c r="A154" s="3" t="s">
        <v>151</v>
      </c>
      <c r="B154" s="4">
        <v>41971</v>
      </c>
      <c r="C154" s="3" t="s">
        <v>152</v>
      </c>
      <c r="D154" s="3" t="s">
        <v>153</v>
      </c>
      <c r="E154" s="37" t="s">
        <v>34</v>
      </c>
      <c r="F154" s="6">
        <v>11615</v>
      </c>
      <c r="H154" s="47"/>
      <c r="J154" s="13">
        <f t="shared" si="4"/>
        <v>11615</v>
      </c>
    </row>
    <row r="155" spans="1:10" hidden="1" outlineLevel="1">
      <c r="A155" s="3" t="s">
        <v>154</v>
      </c>
      <c r="B155" s="4">
        <v>41971</v>
      </c>
      <c r="C155" s="3" t="s">
        <v>155</v>
      </c>
      <c r="D155" s="3" t="s">
        <v>156</v>
      </c>
      <c r="E155" s="37" t="s">
        <v>34</v>
      </c>
      <c r="F155" s="6">
        <v>6702</v>
      </c>
      <c r="H155" s="58"/>
      <c r="J155" s="13">
        <f t="shared" si="4"/>
        <v>6702</v>
      </c>
    </row>
    <row r="156" spans="1:10" hidden="1" outlineLevel="1">
      <c r="A156" s="3" t="s">
        <v>157</v>
      </c>
      <c r="B156" s="4">
        <v>41988</v>
      </c>
      <c r="C156" s="3" t="s">
        <v>158</v>
      </c>
      <c r="D156" s="3" t="s">
        <v>159</v>
      </c>
      <c r="E156" s="37" t="s">
        <v>34</v>
      </c>
      <c r="F156" s="6">
        <v>14637</v>
      </c>
      <c r="H156" s="58"/>
      <c r="J156" s="13">
        <f t="shared" si="4"/>
        <v>14637</v>
      </c>
    </row>
    <row r="157" spans="1:10" hidden="1" outlineLevel="1">
      <c r="A157" s="3" t="s">
        <v>160</v>
      </c>
      <c r="B157" s="4">
        <v>41988</v>
      </c>
      <c r="C157" s="3" t="s">
        <v>161</v>
      </c>
      <c r="D157" s="3" t="s">
        <v>162</v>
      </c>
      <c r="E157" s="37" t="s">
        <v>34</v>
      </c>
      <c r="F157" s="6">
        <v>6774</v>
      </c>
      <c r="H157" s="58"/>
      <c r="J157" s="13">
        <f t="shared" si="4"/>
        <v>6774</v>
      </c>
    </row>
    <row r="158" spans="1:10" hidden="1" outlineLevel="1">
      <c r="A158" s="3" t="s">
        <v>163</v>
      </c>
      <c r="B158" s="4">
        <v>42004</v>
      </c>
      <c r="C158" s="3" t="s">
        <v>164</v>
      </c>
      <c r="D158" s="5">
        <v>24083</v>
      </c>
      <c r="E158" s="37" t="s">
        <v>165</v>
      </c>
      <c r="F158" s="6">
        <v>32143</v>
      </c>
      <c r="G158" s="57"/>
      <c r="H158" s="31"/>
      <c r="J158" s="13">
        <f t="shared" si="4"/>
        <v>32143</v>
      </c>
    </row>
    <row r="159" spans="1:10" hidden="1" outlineLevel="1">
      <c r="A159" s="3" t="s">
        <v>166</v>
      </c>
      <c r="B159" s="4">
        <v>42006</v>
      </c>
      <c r="C159" s="3" t="s">
        <v>167</v>
      </c>
      <c r="D159" s="3" t="s">
        <v>168</v>
      </c>
      <c r="E159" s="37" t="s">
        <v>34</v>
      </c>
      <c r="F159" s="6">
        <v>3005.7</v>
      </c>
      <c r="H159" s="58"/>
      <c r="J159" s="13">
        <f t="shared" si="4"/>
        <v>3005.7</v>
      </c>
    </row>
    <row r="160" spans="1:10" hidden="1" outlineLevel="1">
      <c r="A160" s="3" t="s">
        <v>169</v>
      </c>
      <c r="B160" s="4">
        <v>42020</v>
      </c>
      <c r="C160" s="3" t="s">
        <v>170</v>
      </c>
      <c r="D160" s="3">
        <v>48074</v>
      </c>
      <c r="E160" s="37" t="s">
        <v>34</v>
      </c>
      <c r="F160" s="6">
        <v>7299</v>
      </c>
      <c r="H160" s="58"/>
      <c r="J160" s="13">
        <f t="shared" si="4"/>
        <v>7299</v>
      </c>
    </row>
    <row r="161" spans="1:10" hidden="1" outlineLevel="1">
      <c r="A161" s="3" t="s">
        <v>171</v>
      </c>
      <c r="B161" s="4">
        <v>42023</v>
      </c>
      <c r="C161" s="3" t="s">
        <v>172</v>
      </c>
      <c r="D161" s="3" t="s">
        <v>173</v>
      </c>
      <c r="E161" s="37" t="s">
        <v>76</v>
      </c>
      <c r="F161" s="6">
        <v>7648</v>
      </c>
      <c r="H161" s="31"/>
      <c r="J161" s="13">
        <f t="shared" si="4"/>
        <v>7648</v>
      </c>
    </row>
    <row r="162" spans="1:10" hidden="1" outlineLevel="1">
      <c r="A162" s="3" t="s">
        <v>174</v>
      </c>
      <c r="B162" s="4">
        <v>42033</v>
      </c>
      <c r="C162" s="3" t="s">
        <v>175</v>
      </c>
      <c r="D162" s="3" t="s">
        <v>176</v>
      </c>
      <c r="E162" s="37" t="s">
        <v>34</v>
      </c>
      <c r="F162" s="6">
        <v>7496.7</v>
      </c>
      <c r="H162" s="58"/>
      <c r="J162" s="13">
        <f t="shared" si="4"/>
        <v>7496.7</v>
      </c>
    </row>
    <row r="163" spans="1:10" hidden="1" outlineLevel="1">
      <c r="A163" s="3" t="s">
        <v>177</v>
      </c>
      <c r="B163" s="4">
        <v>42056</v>
      </c>
      <c r="C163" s="3" t="s">
        <v>178</v>
      </c>
      <c r="D163" s="3" t="s">
        <v>179</v>
      </c>
      <c r="E163" s="37" t="s">
        <v>34</v>
      </c>
      <c r="F163" s="6">
        <f>7286.1+810.6</f>
        <v>8096.7000000000007</v>
      </c>
      <c r="H163" s="58"/>
      <c r="J163" s="13">
        <f t="shared" si="4"/>
        <v>8096.7000000000007</v>
      </c>
    </row>
    <row r="164" spans="1:10" hidden="1" outlineLevel="1">
      <c r="A164" s="3" t="s">
        <v>180</v>
      </c>
      <c r="B164" s="4">
        <v>42072</v>
      </c>
      <c r="C164" s="3" t="s">
        <v>181</v>
      </c>
      <c r="D164" s="3" t="s">
        <v>182</v>
      </c>
      <c r="E164" s="37" t="s">
        <v>34</v>
      </c>
      <c r="F164" s="6">
        <v>2319.6</v>
      </c>
      <c r="H164" s="58"/>
      <c r="J164" s="13">
        <f t="shared" si="4"/>
        <v>2319.6</v>
      </c>
    </row>
    <row r="165" spans="1:10" hidden="1" outlineLevel="1">
      <c r="A165" s="3" t="s">
        <v>183</v>
      </c>
      <c r="B165" s="4">
        <v>42080</v>
      </c>
      <c r="C165" s="3" t="s">
        <v>184</v>
      </c>
      <c r="D165" s="3" t="s">
        <v>185</v>
      </c>
      <c r="E165" s="37" t="s">
        <v>34</v>
      </c>
      <c r="F165" s="6">
        <v>6000</v>
      </c>
      <c r="H165" s="58"/>
      <c r="J165" s="13">
        <f t="shared" si="4"/>
        <v>6000</v>
      </c>
    </row>
    <row r="166" spans="1:10" hidden="1" outlineLevel="1">
      <c r="A166" s="3" t="s">
        <v>186</v>
      </c>
      <c r="B166" s="4">
        <v>42094</v>
      </c>
      <c r="C166" s="3" t="s">
        <v>187</v>
      </c>
      <c r="D166" s="3" t="s">
        <v>188</v>
      </c>
      <c r="E166" s="37" t="s">
        <v>34</v>
      </c>
      <c r="F166" s="6">
        <v>12255</v>
      </c>
      <c r="H166" s="58"/>
      <c r="J166" s="13">
        <f t="shared" si="4"/>
        <v>12255</v>
      </c>
    </row>
    <row r="167" spans="1:10" hidden="1" outlineLevel="1">
      <c r="A167" s="3" t="s">
        <v>189</v>
      </c>
      <c r="B167" s="4">
        <v>42104</v>
      </c>
      <c r="C167" s="3" t="s">
        <v>190</v>
      </c>
      <c r="D167" s="3" t="s">
        <v>191</v>
      </c>
      <c r="E167" s="37" t="s">
        <v>34</v>
      </c>
      <c r="F167" s="6">
        <v>552.04999999999995</v>
      </c>
      <c r="H167" s="58"/>
      <c r="J167" s="13">
        <f t="shared" si="4"/>
        <v>552.04999999999995</v>
      </c>
    </row>
    <row r="168" spans="1:10" hidden="1" outlineLevel="1">
      <c r="A168" s="3" t="s">
        <v>192</v>
      </c>
      <c r="B168" s="4">
        <v>42115</v>
      </c>
      <c r="C168" s="3" t="s">
        <v>193</v>
      </c>
      <c r="D168" s="3" t="s">
        <v>194</v>
      </c>
      <c r="E168" s="37" t="s">
        <v>34</v>
      </c>
      <c r="F168" s="6">
        <v>9370.01</v>
      </c>
      <c r="H168" s="58"/>
      <c r="J168" s="13">
        <f t="shared" si="4"/>
        <v>9370.01</v>
      </c>
    </row>
    <row r="169" spans="1:10" hidden="1" outlineLevel="1">
      <c r="A169" s="3" t="s">
        <v>195</v>
      </c>
      <c r="B169" s="4">
        <v>42116</v>
      </c>
      <c r="C169" s="3" t="s">
        <v>196</v>
      </c>
      <c r="D169" s="3" t="s">
        <v>197</v>
      </c>
      <c r="E169" s="37" t="s">
        <v>34</v>
      </c>
      <c r="F169" s="6">
        <v>6051</v>
      </c>
      <c r="H169" s="58"/>
      <c r="J169" s="13">
        <f t="shared" si="4"/>
        <v>6051</v>
      </c>
    </row>
    <row r="170" spans="1:10" hidden="1" outlineLevel="1">
      <c r="A170" s="3" t="s">
        <v>198</v>
      </c>
      <c r="B170" s="4">
        <v>42158</v>
      </c>
      <c r="C170" s="3" t="s">
        <v>199</v>
      </c>
      <c r="D170" s="5">
        <v>52716</v>
      </c>
      <c r="E170" s="37" t="s">
        <v>34</v>
      </c>
      <c r="F170" s="6">
        <v>10050</v>
      </c>
      <c r="H170" s="58"/>
      <c r="J170" s="13">
        <f t="shared" si="4"/>
        <v>10050</v>
      </c>
    </row>
    <row r="171" spans="1:10" hidden="1" outlineLevel="1">
      <c r="A171" s="3" t="s">
        <v>200</v>
      </c>
      <c r="B171" s="4">
        <v>42174</v>
      </c>
      <c r="C171" s="3" t="s">
        <v>201</v>
      </c>
      <c r="D171" s="5">
        <v>52663</v>
      </c>
      <c r="E171" s="37" t="s">
        <v>34</v>
      </c>
      <c r="F171" s="6">
        <v>30516.71</v>
      </c>
      <c r="G171" s="3" t="s">
        <v>202</v>
      </c>
      <c r="H171" s="4">
        <v>42308</v>
      </c>
      <c r="I171" s="6">
        <f>21080.13+361.58</f>
        <v>21441.710000000003</v>
      </c>
      <c r="J171" s="13">
        <f t="shared" si="4"/>
        <v>9074.9999999999964</v>
      </c>
    </row>
    <row r="172" spans="1:10" hidden="1" outlineLevel="1">
      <c r="A172" s="3" t="s">
        <v>203</v>
      </c>
      <c r="B172" s="4">
        <v>42208</v>
      </c>
      <c r="C172" s="3" t="s">
        <v>204</v>
      </c>
      <c r="D172" s="5" t="s">
        <v>205</v>
      </c>
      <c r="E172" s="37" t="s">
        <v>34</v>
      </c>
      <c r="F172" s="6">
        <v>18777.93</v>
      </c>
      <c r="G172" s="3" t="s">
        <v>202</v>
      </c>
      <c r="H172" s="4">
        <v>42308</v>
      </c>
      <c r="I172" s="6">
        <v>15540.32</v>
      </c>
      <c r="J172" s="13">
        <f t="shared" si="4"/>
        <v>3237.6100000000006</v>
      </c>
    </row>
    <row r="173" spans="1:10" hidden="1" outlineLevel="1">
      <c r="A173" s="3" t="s">
        <v>206</v>
      </c>
      <c r="B173" s="4">
        <v>42216</v>
      </c>
      <c r="C173" s="3" t="s">
        <v>207</v>
      </c>
      <c r="D173" s="3" t="s">
        <v>208</v>
      </c>
      <c r="E173" s="37" t="s">
        <v>34</v>
      </c>
      <c r="F173" s="70">
        <v>12482.67</v>
      </c>
      <c r="G173" s="3" t="s">
        <v>209</v>
      </c>
      <c r="H173" s="4">
        <v>42313</v>
      </c>
      <c r="I173" s="6">
        <v>1032.67</v>
      </c>
      <c r="J173" s="13">
        <f t="shared" si="4"/>
        <v>11450</v>
      </c>
    </row>
    <row r="174" spans="1:10" hidden="1" outlineLevel="1">
      <c r="A174" s="3" t="s">
        <v>210</v>
      </c>
      <c r="B174" s="4">
        <v>42233</v>
      </c>
      <c r="C174" s="3" t="s">
        <v>211</v>
      </c>
      <c r="D174" s="3" t="s">
        <v>212</v>
      </c>
      <c r="E174" s="37" t="s">
        <v>34</v>
      </c>
      <c r="F174" s="6">
        <v>4592.0600000000004</v>
      </c>
      <c r="G174" s="3" t="s">
        <v>213</v>
      </c>
      <c r="H174" s="4">
        <v>42293</v>
      </c>
      <c r="I174" s="69">
        <v>3800.26</v>
      </c>
      <c r="J174" s="13">
        <f t="shared" si="4"/>
        <v>791.80000000000018</v>
      </c>
    </row>
    <row r="175" spans="1:10" hidden="1" outlineLevel="1">
      <c r="A175" s="3" t="s">
        <v>214</v>
      </c>
      <c r="B175" s="4">
        <v>42235</v>
      </c>
      <c r="C175" s="3" t="s">
        <v>215</v>
      </c>
      <c r="D175" s="3" t="s">
        <v>216</v>
      </c>
      <c r="E175" s="37" t="s">
        <v>34</v>
      </c>
      <c r="F175" s="6">
        <v>7956.76</v>
      </c>
      <c r="H175" s="58"/>
      <c r="J175" s="13">
        <f t="shared" si="4"/>
        <v>7956.76</v>
      </c>
    </row>
    <row r="176" spans="1:10" hidden="1" outlineLevel="1">
      <c r="A176" s="3" t="s">
        <v>217</v>
      </c>
      <c r="B176" s="4">
        <v>42264</v>
      </c>
      <c r="C176" s="3" t="s">
        <v>218</v>
      </c>
      <c r="D176" s="3" t="s">
        <v>219</v>
      </c>
      <c r="E176" s="37" t="s">
        <v>34</v>
      </c>
      <c r="F176" s="6">
        <v>14701.5</v>
      </c>
      <c r="G176" s="3" t="s">
        <v>202</v>
      </c>
      <c r="H176" s="4">
        <v>42308</v>
      </c>
      <c r="I176" s="6">
        <v>14700.9</v>
      </c>
      <c r="J176" s="13">
        <f t="shared" si="4"/>
        <v>0.6000000000003638</v>
      </c>
    </row>
    <row r="177" spans="1:13" hidden="1" outlineLevel="1">
      <c r="A177" s="3" t="s">
        <v>220</v>
      </c>
      <c r="B177" s="4">
        <v>42300</v>
      </c>
      <c r="C177" s="3" t="s">
        <v>221</v>
      </c>
      <c r="D177" s="3" t="s">
        <v>222</v>
      </c>
      <c r="E177" s="37" t="s">
        <v>34</v>
      </c>
      <c r="F177" s="6">
        <v>86049.1</v>
      </c>
      <c r="G177" s="3" t="s">
        <v>223</v>
      </c>
      <c r="H177" s="4">
        <v>42369</v>
      </c>
      <c r="I177" s="6">
        <v>78069.100000000006</v>
      </c>
      <c r="J177" s="13">
        <f t="shared" si="4"/>
        <v>7980</v>
      </c>
    </row>
    <row r="178" spans="1:13" hidden="1" outlineLevel="1">
      <c r="A178" s="3" t="s">
        <v>224</v>
      </c>
      <c r="B178" s="4">
        <v>42307</v>
      </c>
      <c r="C178" s="3" t="s">
        <v>225</v>
      </c>
      <c r="D178" s="3" t="s">
        <v>226</v>
      </c>
      <c r="E178" s="37" t="s">
        <v>34</v>
      </c>
      <c r="F178" s="6">
        <v>36142.54</v>
      </c>
      <c r="G178" s="3" t="s">
        <v>223</v>
      </c>
      <c r="H178" s="4">
        <v>42369</v>
      </c>
      <c r="I178" s="6">
        <v>27445.84</v>
      </c>
      <c r="J178" s="13">
        <f t="shared" si="4"/>
        <v>8696.7000000000007</v>
      </c>
    </row>
    <row r="179" spans="1:13" hidden="1" outlineLevel="1">
      <c r="A179" s="3" t="s">
        <v>227</v>
      </c>
      <c r="B179" s="4">
        <v>42333</v>
      </c>
      <c r="C179" s="3" t="s">
        <v>228</v>
      </c>
      <c r="D179" s="3" t="s">
        <v>229</v>
      </c>
      <c r="E179" s="66" t="s">
        <v>34</v>
      </c>
      <c r="F179" s="6">
        <v>5946.43</v>
      </c>
      <c r="H179" s="58"/>
      <c r="J179" s="13">
        <f t="shared" si="4"/>
        <v>5946.43</v>
      </c>
    </row>
    <row r="180" spans="1:13" hidden="1" outlineLevel="1">
      <c r="A180" s="3" t="s">
        <v>230</v>
      </c>
      <c r="B180" s="4">
        <v>42335</v>
      </c>
      <c r="C180" s="3" t="s">
        <v>231</v>
      </c>
      <c r="D180" s="3" t="s">
        <v>232</v>
      </c>
      <c r="E180" s="66" t="s">
        <v>34</v>
      </c>
      <c r="F180" s="6">
        <v>67274.81</v>
      </c>
      <c r="H180" s="58"/>
      <c r="J180" s="13">
        <f t="shared" si="4"/>
        <v>67274.81</v>
      </c>
    </row>
    <row r="181" spans="1:13" hidden="1" outlineLevel="1">
      <c r="A181" s="3" t="s">
        <v>233</v>
      </c>
      <c r="B181" s="4">
        <v>42353</v>
      </c>
      <c r="C181" s="3" t="s">
        <v>234</v>
      </c>
      <c r="D181" s="3" t="s">
        <v>235</v>
      </c>
      <c r="E181" s="66" t="s">
        <v>34</v>
      </c>
      <c r="F181" s="6">
        <v>9387.07</v>
      </c>
      <c r="H181" s="58"/>
      <c r="J181" s="13">
        <f t="shared" si="4"/>
        <v>9387.07</v>
      </c>
    </row>
    <row r="182" spans="1:13" hidden="1" outlineLevel="1">
      <c r="A182" s="3" t="s">
        <v>236</v>
      </c>
      <c r="B182" s="4">
        <v>42359</v>
      </c>
      <c r="C182" s="3" t="s">
        <v>237</v>
      </c>
      <c r="D182" s="3" t="s">
        <v>238</v>
      </c>
      <c r="E182" s="66" t="s">
        <v>34</v>
      </c>
      <c r="F182" s="6">
        <v>24073.599999999999</v>
      </c>
      <c r="H182" s="58"/>
      <c r="J182" s="13">
        <f t="shared" si="4"/>
        <v>24073.599999999999</v>
      </c>
    </row>
    <row r="183" spans="1:13" hidden="1" outlineLevel="1">
      <c r="A183" s="3" t="s">
        <v>418</v>
      </c>
      <c r="B183" s="4">
        <v>42389</v>
      </c>
      <c r="C183" s="3" t="s">
        <v>419</v>
      </c>
      <c r="D183" s="5">
        <v>58679</v>
      </c>
      <c r="E183" s="3" t="s">
        <v>34</v>
      </c>
      <c r="F183" s="6">
        <v>13907.6</v>
      </c>
      <c r="H183" s="58"/>
      <c r="J183" s="13">
        <f t="shared" si="4"/>
        <v>13907.6</v>
      </c>
    </row>
    <row r="184" spans="1:13" hidden="1" outlineLevel="1">
      <c r="A184" s="3" t="s">
        <v>420</v>
      </c>
      <c r="B184" s="4">
        <v>42391</v>
      </c>
      <c r="C184" s="3" t="s">
        <v>421</v>
      </c>
      <c r="D184" s="5" t="s">
        <v>426</v>
      </c>
      <c r="E184" s="3" t="s">
        <v>34</v>
      </c>
      <c r="F184" s="6">
        <v>17998.13</v>
      </c>
      <c r="H184" s="58"/>
      <c r="J184" s="13">
        <f t="shared" si="4"/>
        <v>17998.13</v>
      </c>
    </row>
    <row r="185" spans="1:13" hidden="1" outlineLevel="1">
      <c r="A185" s="3" t="s">
        <v>422</v>
      </c>
      <c r="B185" s="4">
        <v>42391</v>
      </c>
      <c r="C185" s="3" t="s">
        <v>423</v>
      </c>
      <c r="D185" s="5" t="s">
        <v>427</v>
      </c>
      <c r="E185" s="3" t="s">
        <v>34</v>
      </c>
      <c r="F185" s="6">
        <v>4915.5600000000004</v>
      </c>
      <c r="H185" s="58"/>
      <c r="J185" s="13">
        <f t="shared" si="4"/>
        <v>4915.5600000000004</v>
      </c>
    </row>
    <row r="186" spans="1:13" hidden="1" outlineLevel="1">
      <c r="A186" s="3" t="s">
        <v>424</v>
      </c>
      <c r="B186" s="4">
        <v>42398</v>
      </c>
      <c r="C186" s="3" t="s">
        <v>425</v>
      </c>
      <c r="D186" s="5" t="s">
        <v>428</v>
      </c>
      <c r="E186" s="3" t="s">
        <v>34</v>
      </c>
      <c r="F186" s="6">
        <v>11329.81</v>
      </c>
      <c r="H186" s="58"/>
      <c r="J186" s="13">
        <f t="shared" si="4"/>
        <v>11329.81</v>
      </c>
    </row>
    <row r="187" spans="1:13" hidden="1" outlineLevel="1">
      <c r="A187" s="3"/>
      <c r="B187" s="4"/>
      <c r="C187" s="3"/>
      <c r="D187" s="3"/>
      <c r="E187" s="66"/>
      <c r="F187" s="6"/>
      <c r="H187" s="58"/>
      <c r="J187" s="13"/>
    </row>
    <row r="188" spans="1:13" hidden="1" outlineLevel="1">
      <c r="E188" s="16"/>
      <c r="F188" s="32" t="s">
        <v>15</v>
      </c>
      <c r="H188" s="30"/>
      <c r="J188" s="33">
        <f>SUM(J141:J187)</f>
        <v>419107.70999999996</v>
      </c>
      <c r="M188" s="13"/>
    </row>
    <row r="189" spans="1:13" ht="12" hidden="1" outlineLevel="1" thickBot="1">
      <c r="E189" s="16"/>
      <c r="F189" s="32" t="s">
        <v>16</v>
      </c>
      <c r="H189" s="30"/>
      <c r="J189" s="88">
        <v>419107.19</v>
      </c>
      <c r="M189" s="64"/>
    </row>
    <row r="190" spans="1:13" ht="12" hidden="1" outlineLevel="1" thickTop="1">
      <c r="E190" s="16"/>
      <c r="F190" s="32" t="s">
        <v>17</v>
      </c>
      <c r="H190" s="30"/>
      <c r="J190" s="35">
        <f>+J188-J189</f>
        <v>0.51999999996041879</v>
      </c>
    </row>
    <row r="191" spans="1:13" hidden="1" outlineLevel="1">
      <c r="E191" s="16"/>
      <c r="F191" s="32"/>
      <c r="H191" s="30"/>
      <c r="J191" s="35"/>
    </row>
    <row r="192" spans="1:13" collapsed="1">
      <c r="A192" s="131" t="s">
        <v>242</v>
      </c>
      <c r="B192" s="129" t="s">
        <v>243</v>
      </c>
      <c r="C192" s="14"/>
      <c r="D192" s="15"/>
      <c r="E192" s="16"/>
      <c r="F192" s="3"/>
      <c r="G192" s="17"/>
      <c r="H192" s="5"/>
      <c r="I192" s="6"/>
      <c r="J192" s="6"/>
    </row>
    <row r="193" spans="1:12" hidden="1" outlineLevel="1">
      <c r="A193" s="18" t="s">
        <v>5</v>
      </c>
      <c r="B193" s="18" t="s">
        <v>6</v>
      </c>
      <c r="C193" s="18" t="s">
        <v>7</v>
      </c>
      <c r="D193" s="19" t="s">
        <v>8</v>
      </c>
      <c r="E193" s="20" t="s">
        <v>9</v>
      </c>
      <c r="F193" s="21" t="s">
        <v>10</v>
      </c>
      <c r="G193" s="22" t="s">
        <v>5</v>
      </c>
      <c r="H193" s="22" t="s">
        <v>6</v>
      </c>
      <c r="I193" s="21" t="s">
        <v>11</v>
      </c>
      <c r="J193" s="21" t="s">
        <v>19</v>
      </c>
    </row>
    <row r="194" spans="1:12" hidden="1" outlineLevel="1">
      <c r="A194" s="23"/>
      <c r="B194" s="23"/>
      <c r="C194" s="24"/>
      <c r="D194" s="25"/>
      <c r="E194" s="20" t="s">
        <v>241</v>
      </c>
      <c r="F194" s="26"/>
      <c r="G194" s="27"/>
      <c r="H194" s="28"/>
      <c r="I194" s="26"/>
      <c r="J194" s="71"/>
    </row>
    <row r="195" spans="1:12" hidden="1" outlineLevel="1">
      <c r="A195" s="7" t="s">
        <v>244</v>
      </c>
      <c r="B195" s="58">
        <v>42056</v>
      </c>
      <c r="C195" s="7" t="s">
        <v>245</v>
      </c>
      <c r="D195" s="7" t="s">
        <v>246</v>
      </c>
      <c r="E195" s="16" t="s">
        <v>34</v>
      </c>
      <c r="F195" s="13">
        <v>16241</v>
      </c>
      <c r="G195" s="54"/>
      <c r="H195" s="55"/>
      <c r="I195" s="53"/>
      <c r="J195" s="13">
        <f>+F195-I195</f>
        <v>16241</v>
      </c>
    </row>
    <row r="196" spans="1:12" hidden="1" outlineLevel="1">
      <c r="A196" s="7" t="s">
        <v>247</v>
      </c>
      <c r="B196" s="58">
        <v>42149</v>
      </c>
      <c r="C196" s="7" t="s">
        <v>248</v>
      </c>
      <c r="D196" s="7" t="s">
        <v>34</v>
      </c>
      <c r="E196" s="16" t="s">
        <v>249</v>
      </c>
      <c r="F196" s="13">
        <v>36874.089999999997</v>
      </c>
      <c r="H196" s="28"/>
      <c r="I196" s="26"/>
      <c r="J196" s="13">
        <f>+F196-I196</f>
        <v>36874.089999999997</v>
      </c>
    </row>
    <row r="197" spans="1:12" hidden="1" outlineLevel="1">
      <c r="A197" s="7" t="s">
        <v>250</v>
      </c>
      <c r="B197" s="58">
        <v>42241</v>
      </c>
      <c r="C197" s="7" t="s">
        <v>251</v>
      </c>
      <c r="D197" s="7" t="s">
        <v>252</v>
      </c>
      <c r="E197" s="16" t="s">
        <v>34</v>
      </c>
      <c r="F197" s="13">
        <v>3855.56</v>
      </c>
      <c r="H197" s="47"/>
      <c r="J197" s="13">
        <f>+F197-I197</f>
        <v>3855.56</v>
      </c>
    </row>
    <row r="198" spans="1:12" hidden="1" outlineLevel="1">
      <c r="A198" s="7" t="s">
        <v>253</v>
      </c>
      <c r="B198" s="58">
        <v>42359</v>
      </c>
      <c r="C198" s="7" t="s">
        <v>254</v>
      </c>
      <c r="D198" s="7" t="s">
        <v>255</v>
      </c>
      <c r="E198" s="7" t="s">
        <v>34</v>
      </c>
      <c r="F198" s="13">
        <v>15671.23</v>
      </c>
      <c r="H198" s="47"/>
      <c r="J198" s="13">
        <f>+F198-I198</f>
        <v>15671.23</v>
      </c>
    </row>
    <row r="199" spans="1:12" hidden="1" outlineLevel="1">
      <c r="A199" s="7" t="s">
        <v>429</v>
      </c>
      <c r="B199" s="58">
        <v>42399</v>
      </c>
      <c r="C199" s="7" t="s">
        <v>430</v>
      </c>
      <c r="D199" s="7">
        <v>59297</v>
      </c>
      <c r="E199" s="7" t="s">
        <v>34</v>
      </c>
      <c r="F199" s="13">
        <v>35671.68</v>
      </c>
      <c r="H199" s="47"/>
      <c r="J199" s="13">
        <f>+F199-I199</f>
        <v>35671.68</v>
      </c>
    </row>
    <row r="200" spans="1:12" hidden="1" outlineLevel="1">
      <c r="B200" s="58"/>
      <c r="E200" s="16"/>
      <c r="F200" s="57"/>
      <c r="H200" s="47"/>
      <c r="J200" s="13"/>
    </row>
    <row r="201" spans="1:12" hidden="1" outlineLevel="1">
      <c r="A201" s="23"/>
      <c r="B201" s="23"/>
      <c r="C201" s="24"/>
      <c r="D201" s="25"/>
      <c r="E201" s="68"/>
      <c r="F201" s="26"/>
      <c r="G201" s="27"/>
      <c r="H201" s="28"/>
      <c r="I201" s="26"/>
      <c r="J201" s="26"/>
    </row>
    <row r="202" spans="1:12" hidden="1" outlineLevel="1">
      <c r="A202" s="23"/>
      <c r="B202" s="23"/>
      <c r="C202" s="24"/>
      <c r="D202" s="25"/>
      <c r="E202" s="68"/>
      <c r="F202" s="32" t="s">
        <v>15</v>
      </c>
      <c r="H202" s="30"/>
      <c r="J202" s="33">
        <f>+SUM(J195:J199)</f>
        <v>108313.56</v>
      </c>
      <c r="L202" s="53"/>
    </row>
    <row r="203" spans="1:12" ht="12" hidden="1" outlineLevel="1" thickBot="1">
      <c r="A203" s="23"/>
      <c r="B203" s="23"/>
      <c r="C203" s="24"/>
      <c r="D203" s="25"/>
      <c r="E203" s="68"/>
      <c r="F203" s="32" t="s">
        <v>16</v>
      </c>
      <c r="H203" s="30"/>
      <c r="J203" s="89">
        <v>108313.56</v>
      </c>
    </row>
    <row r="204" spans="1:12" ht="12" hidden="1" outlineLevel="1" thickTop="1">
      <c r="A204" s="23"/>
      <c r="B204" s="23"/>
      <c r="C204" s="24"/>
      <c r="D204" s="25"/>
      <c r="E204" s="68"/>
      <c r="F204" s="32" t="s">
        <v>17</v>
      </c>
      <c r="H204" s="30"/>
      <c r="J204" s="35">
        <f>+J202-J203</f>
        <v>0</v>
      </c>
      <c r="L204" s="64"/>
    </row>
    <row r="205" spans="1:12" hidden="1" outlineLevel="1">
      <c r="E205" s="16"/>
    </row>
    <row r="206" spans="1:12" collapsed="1">
      <c r="A206" s="131" t="s">
        <v>256</v>
      </c>
      <c r="B206" s="129" t="s">
        <v>257</v>
      </c>
      <c r="C206" s="14"/>
      <c r="D206" s="15"/>
      <c r="E206" s="67"/>
      <c r="F206" s="3"/>
      <c r="G206" s="17"/>
      <c r="H206" s="5"/>
      <c r="I206" s="6"/>
      <c r="J206" s="6"/>
    </row>
    <row r="207" spans="1:12" hidden="1" outlineLevel="1">
      <c r="A207" s="18" t="s">
        <v>5</v>
      </c>
      <c r="B207" s="18" t="s">
        <v>6</v>
      </c>
      <c r="C207" s="18" t="s">
        <v>7</v>
      </c>
      <c r="D207" s="19" t="s">
        <v>8</v>
      </c>
      <c r="E207" s="20" t="s">
        <v>9</v>
      </c>
      <c r="F207" s="21" t="s">
        <v>10</v>
      </c>
      <c r="G207" s="22" t="s">
        <v>5</v>
      </c>
      <c r="H207" s="22" t="s">
        <v>6</v>
      </c>
      <c r="I207" s="21" t="s">
        <v>11</v>
      </c>
      <c r="J207" s="21" t="s">
        <v>19</v>
      </c>
    </row>
    <row r="208" spans="1:12" hidden="1" outlineLevel="1">
      <c r="A208" s="3"/>
      <c r="B208" s="3"/>
      <c r="C208" s="3"/>
      <c r="D208" s="3"/>
      <c r="E208" s="20" t="s">
        <v>241</v>
      </c>
      <c r="F208" s="3"/>
      <c r="G208" s="3"/>
      <c r="H208" s="5"/>
      <c r="I208" s="6"/>
      <c r="J208" s="6"/>
    </row>
    <row r="209" spans="1:10" hidden="1" outlineLevel="1">
      <c r="A209" s="7" t="s">
        <v>258</v>
      </c>
      <c r="B209" s="58">
        <v>42030</v>
      </c>
      <c r="C209" s="7" t="s">
        <v>259</v>
      </c>
      <c r="D209" s="7" t="s">
        <v>260</v>
      </c>
      <c r="E209" s="16" t="s">
        <v>76</v>
      </c>
      <c r="F209" s="13">
        <v>990</v>
      </c>
      <c r="G209" s="7" t="s">
        <v>261</v>
      </c>
      <c r="H209" s="58">
        <v>42361</v>
      </c>
      <c r="I209" s="53">
        <v>483.96</v>
      </c>
      <c r="J209" s="13">
        <f t="shared" ref="J209:J223" si="5">+F209-I209</f>
        <v>506.04</v>
      </c>
    </row>
    <row r="210" spans="1:10" hidden="1" outlineLevel="1">
      <c r="A210" s="7" t="s">
        <v>262</v>
      </c>
      <c r="B210" s="58">
        <v>42030</v>
      </c>
      <c r="C210" s="7" t="s">
        <v>263</v>
      </c>
      <c r="D210" s="7" t="s">
        <v>264</v>
      </c>
      <c r="E210" s="16" t="s">
        <v>76</v>
      </c>
      <c r="F210" s="13">
        <v>1780</v>
      </c>
      <c r="G210" s="54"/>
      <c r="H210" s="55"/>
      <c r="I210" s="6"/>
      <c r="J210" s="13">
        <f t="shared" si="5"/>
        <v>1780</v>
      </c>
    </row>
    <row r="211" spans="1:10" hidden="1" outlineLevel="1">
      <c r="A211" s="7" t="s">
        <v>265</v>
      </c>
      <c r="B211" s="58">
        <v>42034</v>
      </c>
      <c r="C211" s="7" t="s">
        <v>266</v>
      </c>
      <c r="D211" s="7" t="s">
        <v>267</v>
      </c>
      <c r="E211" s="16" t="s">
        <v>76</v>
      </c>
      <c r="F211" s="13">
        <v>1840</v>
      </c>
      <c r="G211" s="54"/>
      <c r="H211" s="55"/>
      <c r="J211" s="13">
        <f t="shared" si="5"/>
        <v>1840</v>
      </c>
    </row>
    <row r="212" spans="1:10" hidden="1" outlineLevel="1">
      <c r="A212" s="3" t="s">
        <v>268</v>
      </c>
      <c r="B212" s="4">
        <v>42062</v>
      </c>
      <c r="C212" s="3" t="s">
        <v>269</v>
      </c>
      <c r="D212" s="3" t="s">
        <v>270</v>
      </c>
      <c r="E212" s="37" t="s">
        <v>76</v>
      </c>
      <c r="F212" s="6">
        <v>1025</v>
      </c>
      <c r="H212" s="58"/>
      <c r="J212" s="13">
        <f t="shared" si="5"/>
        <v>1025</v>
      </c>
    </row>
    <row r="213" spans="1:10" hidden="1" outlineLevel="1">
      <c r="A213" s="3" t="s">
        <v>271</v>
      </c>
      <c r="B213" s="4">
        <v>42073</v>
      </c>
      <c r="C213" s="3" t="s">
        <v>272</v>
      </c>
      <c r="D213" s="3" t="s">
        <v>273</v>
      </c>
      <c r="E213" s="37" t="s">
        <v>76</v>
      </c>
      <c r="F213" s="6">
        <v>3030</v>
      </c>
      <c r="H213" s="58"/>
      <c r="J213" s="13">
        <f t="shared" si="5"/>
        <v>3030</v>
      </c>
    </row>
    <row r="214" spans="1:10" hidden="1" outlineLevel="1">
      <c r="A214" s="7" t="s">
        <v>274</v>
      </c>
      <c r="B214" s="58">
        <v>42118</v>
      </c>
      <c r="C214" s="7" t="s">
        <v>275</v>
      </c>
      <c r="D214" s="7" t="s">
        <v>276</v>
      </c>
      <c r="E214" s="16" t="s">
        <v>76</v>
      </c>
      <c r="F214" s="13">
        <v>1025</v>
      </c>
      <c r="H214" s="58"/>
      <c r="J214" s="13">
        <f t="shared" si="5"/>
        <v>1025</v>
      </c>
    </row>
    <row r="215" spans="1:10" hidden="1" outlineLevel="1">
      <c r="A215" s="7" t="s">
        <v>277</v>
      </c>
      <c r="B215" s="58">
        <v>42143</v>
      </c>
      <c r="C215" s="7" t="s">
        <v>278</v>
      </c>
      <c r="D215" s="7" t="s">
        <v>279</v>
      </c>
      <c r="E215" s="16" t="s">
        <v>76</v>
      </c>
      <c r="F215" s="13">
        <v>1025</v>
      </c>
      <c r="H215" s="58"/>
      <c r="J215" s="13">
        <f t="shared" si="5"/>
        <v>1025</v>
      </c>
    </row>
    <row r="216" spans="1:10" hidden="1" outlineLevel="1">
      <c r="A216" s="7" t="s">
        <v>280</v>
      </c>
      <c r="B216" s="58">
        <v>42208</v>
      </c>
      <c r="C216" s="7" t="s">
        <v>281</v>
      </c>
      <c r="D216" s="7" t="s">
        <v>282</v>
      </c>
      <c r="E216" s="16" t="s">
        <v>76</v>
      </c>
      <c r="F216" s="13">
        <v>3030</v>
      </c>
      <c r="H216" s="58"/>
      <c r="J216" s="13">
        <f t="shared" si="5"/>
        <v>3030</v>
      </c>
    </row>
    <row r="217" spans="1:10" hidden="1" outlineLevel="1">
      <c r="A217" s="3" t="s">
        <v>283</v>
      </c>
      <c r="B217" s="4">
        <v>42209</v>
      </c>
      <c r="C217" s="3" t="s">
        <v>284</v>
      </c>
      <c r="D217" s="3" t="s">
        <v>285</v>
      </c>
      <c r="E217" s="37" t="s">
        <v>76</v>
      </c>
      <c r="F217" s="6">
        <v>1840</v>
      </c>
      <c r="H217" s="58"/>
      <c r="J217" s="13">
        <f t="shared" si="5"/>
        <v>1840</v>
      </c>
    </row>
    <row r="218" spans="1:10" hidden="1" outlineLevel="1">
      <c r="A218" s="3" t="s">
        <v>286</v>
      </c>
      <c r="B218" s="4">
        <v>42216</v>
      </c>
      <c r="C218" s="3" t="s">
        <v>287</v>
      </c>
      <c r="D218" s="3" t="s">
        <v>288</v>
      </c>
      <c r="E218" s="37" t="s">
        <v>76</v>
      </c>
      <c r="F218" s="6">
        <v>1840</v>
      </c>
      <c r="H218" s="58"/>
      <c r="J218" s="13">
        <f t="shared" si="5"/>
        <v>1840</v>
      </c>
    </row>
    <row r="219" spans="1:10" hidden="1" outlineLevel="1">
      <c r="A219" s="7" t="s">
        <v>289</v>
      </c>
      <c r="B219" s="58">
        <v>42255</v>
      </c>
      <c r="C219" s="7" t="s">
        <v>290</v>
      </c>
      <c r="D219" s="7" t="s">
        <v>291</v>
      </c>
      <c r="E219" s="16" t="s">
        <v>76</v>
      </c>
      <c r="F219" s="13">
        <v>989.99</v>
      </c>
      <c r="H219" s="58"/>
      <c r="I219" s="6"/>
      <c r="J219" s="13">
        <f t="shared" si="5"/>
        <v>989.99</v>
      </c>
    </row>
    <row r="220" spans="1:10" hidden="1" outlineLevel="1">
      <c r="A220" s="7" t="s">
        <v>292</v>
      </c>
      <c r="B220" s="58">
        <v>42255</v>
      </c>
      <c r="C220" s="7" t="s">
        <v>293</v>
      </c>
      <c r="D220" s="7" t="s">
        <v>294</v>
      </c>
      <c r="E220" s="16" t="s">
        <v>76</v>
      </c>
      <c r="F220" s="13">
        <v>990</v>
      </c>
      <c r="H220" s="58"/>
      <c r="I220" s="6"/>
      <c r="J220" s="13">
        <f t="shared" si="5"/>
        <v>990</v>
      </c>
    </row>
    <row r="221" spans="1:10" hidden="1" outlineLevel="1">
      <c r="A221" s="7" t="s">
        <v>292</v>
      </c>
      <c r="B221" s="58">
        <v>42255</v>
      </c>
      <c r="C221" s="7" t="s">
        <v>293</v>
      </c>
      <c r="D221" s="7" t="s">
        <v>294</v>
      </c>
      <c r="E221" s="16" t="s">
        <v>76</v>
      </c>
      <c r="F221" s="13">
        <v>35</v>
      </c>
      <c r="H221" s="58"/>
      <c r="I221" s="6"/>
      <c r="J221" s="13">
        <f t="shared" si="5"/>
        <v>35</v>
      </c>
    </row>
    <row r="222" spans="1:10" hidden="1" outlineLevel="1">
      <c r="A222" s="7" t="s">
        <v>295</v>
      </c>
      <c r="B222" s="58">
        <v>42255</v>
      </c>
      <c r="C222" s="7" t="s">
        <v>296</v>
      </c>
      <c r="D222" s="7" t="s">
        <v>297</v>
      </c>
      <c r="E222" s="16" t="s">
        <v>76</v>
      </c>
      <c r="F222" s="13">
        <v>5613.39</v>
      </c>
      <c r="H222" s="58"/>
      <c r="I222" s="6"/>
      <c r="J222" s="13">
        <f t="shared" si="5"/>
        <v>5613.39</v>
      </c>
    </row>
    <row r="223" spans="1:10" hidden="1" outlineLevel="1">
      <c r="A223" s="7" t="s">
        <v>295</v>
      </c>
      <c r="B223" s="58">
        <v>42255</v>
      </c>
      <c r="C223" s="7" t="s">
        <v>296</v>
      </c>
      <c r="D223" s="7" t="s">
        <v>297</v>
      </c>
      <c r="E223" s="16" t="s">
        <v>76</v>
      </c>
      <c r="F223" s="13">
        <v>1994.52</v>
      </c>
      <c r="H223" s="58"/>
      <c r="I223" s="6"/>
      <c r="J223" s="13">
        <f t="shared" si="5"/>
        <v>1994.52</v>
      </c>
    </row>
    <row r="224" spans="1:10" hidden="1" outlineLevel="1">
      <c r="B224" s="58"/>
      <c r="E224" s="16"/>
      <c r="F224" s="57"/>
      <c r="H224" s="58"/>
      <c r="J224" s="6"/>
    </row>
    <row r="225" spans="1:10" hidden="1" outlineLevel="1">
      <c r="E225" s="16"/>
      <c r="F225" s="32" t="s">
        <v>15</v>
      </c>
      <c r="H225" s="30"/>
      <c r="J225" s="34">
        <f>+SUM(J208:J224)</f>
        <v>26563.940000000002</v>
      </c>
    </row>
    <row r="226" spans="1:10" ht="12" hidden="1" outlineLevel="1" thickBot="1">
      <c r="E226" s="16"/>
      <c r="F226" s="32" t="s">
        <v>16</v>
      </c>
      <c r="H226" s="30"/>
      <c r="J226" s="89">
        <v>26563.94</v>
      </c>
    </row>
    <row r="227" spans="1:10" ht="12" hidden="1" outlineLevel="1" thickTop="1">
      <c r="E227" s="16"/>
      <c r="F227" s="32" t="s">
        <v>17</v>
      </c>
      <c r="H227" s="30"/>
      <c r="J227" s="35">
        <f>+J225-J226</f>
        <v>0</v>
      </c>
    </row>
    <row r="228" spans="1:10" hidden="1" outlineLevel="1">
      <c r="E228" s="16"/>
    </row>
    <row r="229" spans="1:10" collapsed="1">
      <c r="A229" s="131" t="s">
        <v>298</v>
      </c>
      <c r="B229" s="129" t="s">
        <v>299</v>
      </c>
      <c r="C229" s="14"/>
      <c r="D229" s="15"/>
      <c r="E229" s="7"/>
      <c r="F229" s="3"/>
      <c r="G229" s="17"/>
      <c r="H229" s="118"/>
      <c r="I229" s="3"/>
      <c r="J229" s="3"/>
    </row>
    <row r="230" spans="1:10" hidden="1" outlineLevel="1">
      <c r="A230" s="23" t="s">
        <v>672</v>
      </c>
      <c r="B230" s="23" t="s">
        <v>6</v>
      </c>
      <c r="C230" s="24" t="s">
        <v>7</v>
      </c>
      <c r="D230" s="25" t="s">
        <v>8</v>
      </c>
      <c r="E230" s="24" t="s">
        <v>9</v>
      </c>
      <c r="F230" s="26" t="s">
        <v>10</v>
      </c>
      <c r="G230" s="27" t="s">
        <v>672</v>
      </c>
      <c r="H230" s="22" t="s">
        <v>6</v>
      </c>
      <c r="I230" s="120" t="s">
        <v>11</v>
      </c>
      <c r="J230" s="26" t="s">
        <v>12</v>
      </c>
    </row>
    <row r="231" spans="1:10" hidden="1" outlineLevel="1">
      <c r="A231" s="23"/>
      <c r="B231" s="23"/>
      <c r="C231" s="24"/>
      <c r="D231" s="25"/>
      <c r="E231" s="24"/>
      <c r="F231" s="26"/>
      <c r="G231" s="27"/>
      <c r="H231" s="22"/>
      <c r="I231" s="120"/>
      <c r="J231" s="26">
        <v>13932.88</v>
      </c>
    </row>
    <row r="232" spans="1:10" hidden="1" outlineLevel="1">
      <c r="A232" s="122" t="s">
        <v>306</v>
      </c>
      <c r="B232" s="123">
        <v>42326</v>
      </c>
      <c r="C232" s="124">
        <v>57552</v>
      </c>
      <c r="D232" s="74" t="s">
        <v>675</v>
      </c>
      <c r="E232" s="124"/>
      <c r="F232" s="73">
        <v>2547.64</v>
      </c>
      <c r="G232" s="119"/>
      <c r="H232" s="125"/>
      <c r="I232" s="126">
        <v>1909.64</v>
      </c>
      <c r="J232" s="73">
        <f>+F232-I232</f>
        <v>637.99999999999977</v>
      </c>
    </row>
    <row r="233" spans="1:10" hidden="1" outlineLevel="1">
      <c r="A233" s="23"/>
      <c r="B233" s="23"/>
      <c r="C233" s="24"/>
      <c r="D233" s="25"/>
      <c r="E233" s="24"/>
      <c r="F233" s="26"/>
      <c r="G233" s="27"/>
      <c r="H233" s="22"/>
      <c r="I233" s="120"/>
      <c r="J233" s="26"/>
    </row>
    <row r="234" spans="1:10" hidden="1" outlineLevel="1">
      <c r="A234" s="23"/>
      <c r="B234" s="23"/>
      <c r="C234" s="24"/>
      <c r="D234" s="25"/>
      <c r="E234" s="24"/>
      <c r="F234" s="32" t="s">
        <v>15</v>
      </c>
      <c r="H234" s="121"/>
      <c r="I234" s="7"/>
      <c r="J234" s="90">
        <f>SUM(J231:J233)</f>
        <v>14570.88</v>
      </c>
    </row>
    <row r="235" spans="1:10" ht="12" hidden="1" outlineLevel="1" thickBot="1">
      <c r="A235" s="23"/>
      <c r="B235" s="23"/>
      <c r="C235" s="24"/>
      <c r="D235" s="25"/>
      <c r="E235" s="24"/>
      <c r="F235" s="32" t="s">
        <v>16</v>
      </c>
      <c r="H235" s="121"/>
      <c r="I235" s="7"/>
      <c r="J235" s="92">
        <v>14570.88</v>
      </c>
    </row>
    <row r="236" spans="1:10" ht="12" hidden="1" outlineLevel="1" thickTop="1">
      <c r="E236" s="7"/>
      <c r="F236" s="32" t="s">
        <v>17</v>
      </c>
      <c r="H236" s="121"/>
      <c r="I236" s="7"/>
      <c r="J236" s="35">
        <f>+J234-J235</f>
        <v>0</v>
      </c>
    </row>
    <row r="237" spans="1:10" hidden="1" outlineLevel="1">
      <c r="E237" s="16"/>
    </row>
    <row r="238" spans="1:10" collapsed="1">
      <c r="A238" s="131" t="s">
        <v>309</v>
      </c>
      <c r="B238" s="129" t="s">
        <v>310</v>
      </c>
      <c r="C238" s="14"/>
      <c r="D238" s="15"/>
      <c r="E238" s="16"/>
      <c r="F238" s="3"/>
      <c r="G238" s="17"/>
      <c r="H238" s="5"/>
      <c r="I238" s="6"/>
      <c r="J238" s="6"/>
    </row>
    <row r="239" spans="1:10" hidden="1" outlineLevel="1">
      <c r="A239" s="18" t="s">
        <v>5</v>
      </c>
      <c r="B239" s="18" t="s">
        <v>6</v>
      </c>
      <c r="C239" s="18" t="s">
        <v>7</v>
      </c>
      <c r="D239" s="19" t="s">
        <v>8</v>
      </c>
      <c r="E239" s="20" t="s">
        <v>9</v>
      </c>
      <c r="F239" s="21" t="s">
        <v>10</v>
      </c>
      <c r="G239" s="22" t="s">
        <v>5</v>
      </c>
      <c r="H239" s="22" t="s">
        <v>6</v>
      </c>
      <c r="I239" s="21" t="s">
        <v>11</v>
      </c>
      <c r="J239" s="21" t="s">
        <v>19</v>
      </c>
    </row>
    <row r="240" spans="1:10" hidden="1" outlineLevel="1">
      <c r="A240" s="23"/>
      <c r="B240" s="23"/>
      <c r="C240" s="24"/>
      <c r="D240" s="25"/>
      <c r="E240" s="20" t="s">
        <v>241</v>
      </c>
      <c r="F240" s="26"/>
      <c r="G240" s="27"/>
      <c r="H240" s="28"/>
      <c r="I240" s="26"/>
      <c r="J240" s="26">
        <v>0</v>
      </c>
    </row>
    <row r="241" spans="1:12" hidden="1" outlineLevel="1">
      <c r="A241" s="7" t="s">
        <v>311</v>
      </c>
      <c r="B241" s="58">
        <v>42151</v>
      </c>
      <c r="C241" s="7" t="s">
        <v>312</v>
      </c>
      <c r="D241" s="7" t="s">
        <v>313</v>
      </c>
      <c r="E241" s="16" t="s">
        <v>34</v>
      </c>
      <c r="F241" s="57">
        <v>13953.72</v>
      </c>
      <c r="G241" s="7" t="s">
        <v>314</v>
      </c>
      <c r="H241" s="58">
        <v>42215</v>
      </c>
      <c r="I241" s="13">
        <v>11547.91</v>
      </c>
      <c r="J241" s="13">
        <f>F241-I241</f>
        <v>2405.8099999999995</v>
      </c>
      <c r="L241" s="64"/>
    </row>
    <row r="242" spans="1:12" hidden="1" outlineLevel="1">
      <c r="A242" s="7" t="s">
        <v>315</v>
      </c>
      <c r="B242" s="58">
        <v>42173</v>
      </c>
      <c r="C242" s="7" t="s">
        <v>316</v>
      </c>
      <c r="D242" s="7" t="s">
        <v>317</v>
      </c>
      <c r="E242" s="16" t="s">
        <v>34</v>
      </c>
      <c r="F242" s="57">
        <v>14259.76</v>
      </c>
      <c r="G242" s="27"/>
      <c r="H242" s="28"/>
      <c r="I242" s="26"/>
      <c r="J242" s="13">
        <f>F242-I242</f>
        <v>14259.76</v>
      </c>
    </row>
    <row r="243" spans="1:12" hidden="1" outlineLevel="1">
      <c r="A243" s="7" t="s">
        <v>318</v>
      </c>
      <c r="B243" s="58">
        <v>42298</v>
      </c>
      <c r="C243" s="7" t="s">
        <v>319</v>
      </c>
      <c r="D243" s="7" t="s">
        <v>320</v>
      </c>
      <c r="E243" s="16" t="s">
        <v>34</v>
      </c>
      <c r="F243" s="13">
        <v>13617.96</v>
      </c>
      <c r="G243" s="27"/>
      <c r="H243" s="28"/>
      <c r="I243" s="26"/>
      <c r="J243" s="13">
        <f>F243-I243</f>
        <v>13617.96</v>
      </c>
    </row>
    <row r="244" spans="1:12" hidden="1" outlineLevel="1">
      <c r="B244" s="58"/>
      <c r="E244" s="16"/>
      <c r="F244" s="57"/>
      <c r="G244" s="27"/>
      <c r="H244" s="28"/>
      <c r="I244" s="26"/>
      <c r="J244" s="13"/>
    </row>
    <row r="245" spans="1:12" hidden="1" outlineLevel="1">
      <c r="A245" s="23"/>
      <c r="B245" s="23"/>
      <c r="C245" s="24"/>
      <c r="D245" s="25"/>
      <c r="E245" s="68"/>
      <c r="F245" s="32" t="s">
        <v>15</v>
      </c>
      <c r="H245" s="30"/>
      <c r="J245" s="34">
        <f>SUM(J240:J243)</f>
        <v>30283.53</v>
      </c>
    </row>
    <row r="246" spans="1:12" ht="12" hidden="1" outlineLevel="1" thickBot="1">
      <c r="A246" s="23"/>
      <c r="B246" s="23"/>
      <c r="C246" s="24"/>
      <c r="D246" s="25"/>
      <c r="E246" s="68"/>
      <c r="F246" s="32" t="s">
        <v>16</v>
      </c>
      <c r="H246" s="30"/>
      <c r="J246" s="89">
        <v>30283.53</v>
      </c>
    </row>
    <row r="247" spans="1:12" ht="12" hidden="1" outlineLevel="1" thickTop="1">
      <c r="A247" s="23"/>
      <c r="B247" s="23"/>
      <c r="C247" s="24"/>
      <c r="D247" s="25"/>
      <c r="E247" s="68"/>
      <c r="F247" s="32" t="s">
        <v>17</v>
      </c>
      <c r="H247" s="30"/>
      <c r="J247" s="35">
        <f>+J245-J246</f>
        <v>0</v>
      </c>
    </row>
    <row r="248" spans="1:12" hidden="1" outlineLevel="1">
      <c r="A248" s="23"/>
      <c r="B248" s="23"/>
      <c r="C248" s="24"/>
      <c r="D248" s="25"/>
      <c r="E248" s="68"/>
      <c r="F248" s="32"/>
      <c r="H248" s="30"/>
      <c r="J248" s="35"/>
    </row>
    <row r="249" spans="1:12" collapsed="1">
      <c r="A249" s="132" t="s">
        <v>321</v>
      </c>
      <c r="B249" s="130" t="s">
        <v>310</v>
      </c>
      <c r="C249" s="51"/>
      <c r="D249" s="52"/>
      <c r="E249" s="68"/>
      <c r="F249" s="32"/>
      <c r="H249" s="30"/>
      <c r="J249" s="35"/>
    </row>
    <row r="250" spans="1:12" hidden="1" outlineLevel="1">
      <c r="A250" s="18" t="s">
        <v>5</v>
      </c>
      <c r="B250" s="18" t="s">
        <v>6</v>
      </c>
      <c r="C250" s="18" t="s">
        <v>7</v>
      </c>
      <c r="D250" s="19" t="s">
        <v>8</v>
      </c>
      <c r="E250" s="20" t="s">
        <v>9</v>
      </c>
      <c r="F250" s="21" t="s">
        <v>10</v>
      </c>
      <c r="G250" s="22" t="s">
        <v>5</v>
      </c>
      <c r="H250" s="22" t="s">
        <v>6</v>
      </c>
      <c r="I250" s="21" t="s">
        <v>11</v>
      </c>
      <c r="J250" s="21" t="s">
        <v>19</v>
      </c>
    </row>
    <row r="251" spans="1:12" hidden="1" outlineLevel="1">
      <c r="A251" s="23"/>
      <c r="B251" s="23"/>
      <c r="C251" s="24"/>
      <c r="D251" s="25"/>
      <c r="E251" s="68"/>
      <c r="F251" s="32"/>
      <c r="H251" s="30"/>
      <c r="J251" s="35"/>
    </row>
    <row r="252" spans="1:12" hidden="1" outlineLevel="1">
      <c r="A252" s="54" t="s">
        <v>322</v>
      </c>
      <c r="B252" s="55">
        <v>42338</v>
      </c>
      <c r="C252" s="54" t="s">
        <v>323</v>
      </c>
      <c r="D252" s="54" t="s">
        <v>324</v>
      </c>
      <c r="E252" s="82" t="s">
        <v>80</v>
      </c>
      <c r="F252" s="83">
        <v>66202.12</v>
      </c>
      <c r="H252" s="30"/>
      <c r="J252" s="35">
        <f>+F252-I252</f>
        <v>66202.12</v>
      </c>
    </row>
    <row r="253" spans="1:12" hidden="1" outlineLevel="1">
      <c r="A253" s="54"/>
      <c r="B253" s="55"/>
      <c r="C253" s="54"/>
      <c r="D253" s="54"/>
      <c r="E253" s="62"/>
      <c r="F253" s="53"/>
      <c r="H253" s="30"/>
      <c r="J253" s="35"/>
    </row>
    <row r="254" spans="1:12" hidden="1" outlineLevel="1">
      <c r="A254" s="23"/>
      <c r="B254" s="23"/>
      <c r="C254" s="24"/>
      <c r="D254" s="25"/>
      <c r="E254" s="68"/>
      <c r="F254" s="32"/>
      <c r="H254" s="30"/>
      <c r="J254" s="35"/>
    </row>
    <row r="255" spans="1:12" hidden="1" outlineLevel="1">
      <c r="A255" s="23"/>
      <c r="B255" s="23"/>
      <c r="C255" s="24"/>
      <c r="D255" s="25"/>
      <c r="E255" s="68"/>
      <c r="F255" s="32" t="s">
        <v>15</v>
      </c>
      <c r="H255" s="30"/>
      <c r="J255" s="34">
        <f>+SUM(J251:J252)</f>
        <v>66202.12</v>
      </c>
    </row>
    <row r="256" spans="1:12" ht="12" hidden="1" outlineLevel="1" thickBot="1">
      <c r="A256" s="23"/>
      <c r="B256" s="23"/>
      <c r="C256" s="24"/>
      <c r="D256" s="25"/>
      <c r="E256" s="68"/>
      <c r="F256" s="32" t="s">
        <v>16</v>
      </c>
      <c r="H256" s="30"/>
      <c r="J256" s="81">
        <v>66202.12</v>
      </c>
    </row>
    <row r="257" spans="1:10" ht="12" hidden="1" outlineLevel="1" thickTop="1">
      <c r="E257" s="16"/>
      <c r="F257" s="32" t="s">
        <v>17</v>
      </c>
      <c r="H257" s="30"/>
      <c r="J257" s="35">
        <f>+J255-J256</f>
        <v>0</v>
      </c>
    </row>
    <row r="258" spans="1:10" hidden="1" outlineLevel="1">
      <c r="E258" s="16"/>
    </row>
    <row r="259" spans="1:10" collapsed="1">
      <c r="A259" s="131" t="s">
        <v>325</v>
      </c>
      <c r="B259" s="129" t="s">
        <v>326</v>
      </c>
      <c r="C259" s="14"/>
      <c r="D259" s="15"/>
      <c r="E259" s="16"/>
      <c r="F259" s="3"/>
      <c r="G259" s="17"/>
      <c r="H259" s="5"/>
      <c r="I259" s="6"/>
      <c r="J259" s="6"/>
    </row>
    <row r="260" spans="1:10" hidden="1" outlineLevel="1">
      <c r="A260" s="18" t="s">
        <v>5</v>
      </c>
      <c r="B260" s="18" t="s">
        <v>6</v>
      </c>
      <c r="C260" s="18" t="s">
        <v>7</v>
      </c>
      <c r="D260" s="19" t="s">
        <v>8</v>
      </c>
      <c r="E260" s="20" t="s">
        <v>9</v>
      </c>
      <c r="F260" s="21" t="s">
        <v>10</v>
      </c>
      <c r="G260" s="22" t="s">
        <v>5</v>
      </c>
      <c r="H260" s="22" t="s">
        <v>6</v>
      </c>
      <c r="I260" s="21" t="s">
        <v>11</v>
      </c>
      <c r="J260" s="21" t="s">
        <v>19</v>
      </c>
    </row>
    <row r="261" spans="1:10" hidden="1" outlineLevel="1">
      <c r="E261" s="20" t="s">
        <v>13</v>
      </c>
      <c r="F261" s="57"/>
      <c r="H261" s="30"/>
      <c r="J261" s="13">
        <f>F261-I261</f>
        <v>0</v>
      </c>
    </row>
    <row r="262" spans="1:10" hidden="1" outlineLevel="1">
      <c r="A262" s="7" t="s">
        <v>327</v>
      </c>
      <c r="B262" s="58">
        <v>42338</v>
      </c>
      <c r="C262" s="7" t="s">
        <v>328</v>
      </c>
      <c r="D262" s="7" t="s">
        <v>329</v>
      </c>
      <c r="E262" s="12" t="s">
        <v>34</v>
      </c>
      <c r="F262" s="13">
        <v>8927.41</v>
      </c>
      <c r="H262" s="58"/>
      <c r="J262" s="13">
        <f>+F262-I262</f>
        <v>8927.41</v>
      </c>
    </row>
    <row r="263" spans="1:10" hidden="1" outlineLevel="1">
      <c r="A263" s="7" t="s">
        <v>330</v>
      </c>
      <c r="B263" s="58">
        <v>42359</v>
      </c>
      <c r="C263" s="7" t="s">
        <v>331</v>
      </c>
      <c r="D263" s="7" t="s">
        <v>332</v>
      </c>
      <c r="E263" s="7" t="s">
        <v>34</v>
      </c>
      <c r="F263" s="13">
        <v>12738.25</v>
      </c>
      <c r="H263" s="58"/>
      <c r="J263" s="13">
        <f>+F263-I263</f>
        <v>12738.25</v>
      </c>
    </row>
    <row r="264" spans="1:10" hidden="1" outlineLevel="1">
      <c r="A264" s="7" t="s">
        <v>431</v>
      </c>
      <c r="B264" s="58">
        <v>42378</v>
      </c>
      <c r="C264" s="7" t="s">
        <v>432</v>
      </c>
      <c r="D264" s="30" t="s">
        <v>437</v>
      </c>
      <c r="E264" s="7" t="s">
        <v>34</v>
      </c>
      <c r="F264" s="13">
        <v>12496.53</v>
      </c>
      <c r="H264" s="58"/>
      <c r="J264" s="13">
        <f>+F264-I264</f>
        <v>12496.53</v>
      </c>
    </row>
    <row r="265" spans="1:10" hidden="1" outlineLevel="1">
      <c r="A265" s="7" t="s">
        <v>433</v>
      </c>
      <c r="B265" s="58">
        <v>42390</v>
      </c>
      <c r="C265" s="7" t="s">
        <v>434</v>
      </c>
      <c r="D265" s="30" t="s">
        <v>438</v>
      </c>
      <c r="E265" s="7" t="s">
        <v>34</v>
      </c>
      <c r="F265" s="13">
        <v>31777.43</v>
      </c>
      <c r="H265" s="58"/>
      <c r="J265" s="13">
        <f>+F265-I265</f>
        <v>31777.43</v>
      </c>
    </row>
    <row r="266" spans="1:10" hidden="1" outlineLevel="1">
      <c r="A266" s="7" t="s">
        <v>435</v>
      </c>
      <c r="B266" s="58">
        <v>42390</v>
      </c>
      <c r="C266" s="7" t="s">
        <v>436</v>
      </c>
      <c r="D266" s="30" t="s">
        <v>439</v>
      </c>
      <c r="E266" s="7" t="s">
        <v>34</v>
      </c>
      <c r="F266" s="13">
        <v>18104.11</v>
      </c>
      <c r="H266" s="58"/>
      <c r="J266" s="13">
        <f>+F266-I266</f>
        <v>18104.11</v>
      </c>
    </row>
    <row r="267" spans="1:10" hidden="1" outlineLevel="1">
      <c r="B267" s="58"/>
      <c r="E267" s="7"/>
      <c r="F267" s="13"/>
      <c r="H267" s="58"/>
      <c r="J267" s="13"/>
    </row>
    <row r="268" spans="1:10" hidden="1" outlineLevel="1">
      <c r="B268" s="58"/>
      <c r="E268" s="7"/>
      <c r="F268" s="13"/>
      <c r="H268" s="58"/>
      <c r="J268" s="13"/>
    </row>
    <row r="269" spans="1:10" hidden="1" outlineLevel="1">
      <c r="B269" s="58"/>
      <c r="E269" s="16"/>
      <c r="F269" s="57"/>
      <c r="H269" s="47"/>
      <c r="J269" s="13"/>
    </row>
    <row r="270" spans="1:10" hidden="1" outlineLevel="1">
      <c r="E270" s="16"/>
      <c r="G270" s="57"/>
      <c r="H270" s="31"/>
      <c r="J270" s="13"/>
    </row>
    <row r="271" spans="1:10" hidden="1" outlineLevel="1">
      <c r="E271" s="16"/>
      <c r="F271" s="32" t="s">
        <v>15</v>
      </c>
      <c r="H271" s="30"/>
      <c r="J271" s="34">
        <f>SUM(J261:J266)</f>
        <v>84043.73</v>
      </c>
    </row>
    <row r="272" spans="1:10" ht="12" hidden="1" outlineLevel="1" thickBot="1">
      <c r="E272" s="16"/>
      <c r="F272" s="32" t="s">
        <v>16</v>
      </c>
      <c r="H272" s="30"/>
      <c r="J272" s="89">
        <v>84044.32</v>
      </c>
    </row>
    <row r="273" spans="1:10" ht="12" hidden="1" outlineLevel="1" thickTop="1">
      <c r="E273" s="16"/>
      <c r="F273" s="32" t="s">
        <v>17</v>
      </c>
      <c r="H273" s="30"/>
      <c r="J273" s="35">
        <f>+J271-J272</f>
        <v>-0.59000000001105946</v>
      </c>
    </row>
    <row r="274" spans="1:10" hidden="1" outlineLevel="1">
      <c r="E274" s="16"/>
      <c r="F274" s="32"/>
      <c r="H274" s="30"/>
      <c r="J274" s="35"/>
    </row>
    <row r="275" spans="1:10" collapsed="1">
      <c r="A275" s="131" t="s">
        <v>333</v>
      </c>
      <c r="B275" s="129" t="s">
        <v>334</v>
      </c>
      <c r="C275" s="14"/>
      <c r="D275" s="15"/>
      <c r="E275" s="16"/>
      <c r="F275" s="3"/>
      <c r="G275" s="17"/>
      <c r="H275" s="5"/>
      <c r="I275" s="6"/>
      <c r="J275" s="6"/>
    </row>
    <row r="276" spans="1:10" hidden="1" outlineLevel="1">
      <c r="A276" s="18" t="s">
        <v>5</v>
      </c>
      <c r="B276" s="18" t="s">
        <v>6</v>
      </c>
      <c r="C276" s="18" t="s">
        <v>7</v>
      </c>
      <c r="D276" s="19" t="s">
        <v>8</v>
      </c>
      <c r="E276" s="20" t="s">
        <v>9</v>
      </c>
      <c r="F276" s="21" t="s">
        <v>10</v>
      </c>
      <c r="G276" s="22" t="s">
        <v>5</v>
      </c>
      <c r="H276" s="22" t="s">
        <v>6</v>
      </c>
      <c r="I276" s="21" t="s">
        <v>11</v>
      </c>
      <c r="J276" s="21" t="s">
        <v>19</v>
      </c>
    </row>
    <row r="277" spans="1:10" hidden="1" outlineLevel="1">
      <c r="A277" s="23"/>
      <c r="B277" s="23"/>
      <c r="C277" s="24"/>
      <c r="D277" s="25"/>
      <c r="E277" s="20" t="s">
        <v>13</v>
      </c>
      <c r="F277" s="57"/>
      <c r="G277" s="27"/>
      <c r="H277" s="28"/>
      <c r="I277" s="26"/>
      <c r="J277" s="26">
        <f t="shared" ref="J277:J284" si="6">+F277-I277</f>
        <v>0</v>
      </c>
    </row>
    <row r="278" spans="1:10" hidden="1" outlineLevel="1">
      <c r="A278" s="7" t="s">
        <v>335</v>
      </c>
      <c r="B278" s="58">
        <v>42009</v>
      </c>
      <c r="C278" s="7" t="s">
        <v>336</v>
      </c>
      <c r="D278" s="7" t="s">
        <v>337</v>
      </c>
      <c r="E278" s="16" t="s">
        <v>338</v>
      </c>
      <c r="F278" s="57">
        <v>2583.19</v>
      </c>
      <c r="H278" s="58"/>
      <c r="J278" s="73">
        <f t="shared" si="6"/>
        <v>2583.19</v>
      </c>
    </row>
    <row r="279" spans="1:10" hidden="1" outlineLevel="1">
      <c r="A279" s="7" t="s">
        <v>339</v>
      </c>
      <c r="B279" s="58">
        <v>42280</v>
      </c>
      <c r="C279" s="7" t="s">
        <v>340</v>
      </c>
      <c r="D279" s="7" t="s">
        <v>341</v>
      </c>
      <c r="E279" s="16" t="s">
        <v>76</v>
      </c>
      <c r="F279" s="13">
        <v>4024.69</v>
      </c>
      <c r="H279" s="58"/>
      <c r="J279" s="73">
        <f t="shared" si="6"/>
        <v>4024.69</v>
      </c>
    </row>
    <row r="280" spans="1:10" hidden="1" outlineLevel="1">
      <c r="A280" s="7" t="s">
        <v>342</v>
      </c>
      <c r="B280" s="58">
        <v>42292</v>
      </c>
      <c r="C280" s="7" t="s">
        <v>343</v>
      </c>
      <c r="D280" s="7" t="s">
        <v>344</v>
      </c>
      <c r="E280" s="16" t="s">
        <v>76</v>
      </c>
      <c r="F280" s="13">
        <v>2719.41</v>
      </c>
      <c r="H280" s="58"/>
      <c r="I280" s="13">
        <v>2719.41</v>
      </c>
      <c r="J280" s="73">
        <f t="shared" si="6"/>
        <v>0</v>
      </c>
    </row>
    <row r="281" spans="1:10" hidden="1" outlineLevel="1">
      <c r="A281" s="7" t="s">
        <v>345</v>
      </c>
      <c r="B281" s="58">
        <v>42349</v>
      </c>
      <c r="C281" s="7" t="s">
        <v>346</v>
      </c>
      <c r="D281" s="7" t="s">
        <v>347</v>
      </c>
      <c r="E281" s="12" t="s">
        <v>76</v>
      </c>
      <c r="F281" s="13">
        <v>3038.52</v>
      </c>
      <c r="H281" s="58"/>
      <c r="I281" s="13">
        <v>3038.52</v>
      </c>
      <c r="J281" s="73">
        <f t="shared" si="6"/>
        <v>0</v>
      </c>
    </row>
    <row r="282" spans="1:10" hidden="1" outlineLevel="1">
      <c r="A282" s="7" t="s">
        <v>348</v>
      </c>
      <c r="B282" s="58">
        <v>42349</v>
      </c>
      <c r="C282" s="7" t="s">
        <v>346</v>
      </c>
      <c r="D282" s="7" t="s">
        <v>349</v>
      </c>
      <c r="E282" s="12" t="s">
        <v>76</v>
      </c>
      <c r="F282" s="13">
        <v>8932</v>
      </c>
      <c r="H282" s="58"/>
      <c r="I282" s="13">
        <v>8932</v>
      </c>
      <c r="J282" s="73">
        <f t="shared" si="6"/>
        <v>0</v>
      </c>
    </row>
    <row r="283" spans="1:10" hidden="1" outlineLevel="1">
      <c r="A283" s="7" t="s">
        <v>350</v>
      </c>
      <c r="B283" s="58">
        <v>42349</v>
      </c>
      <c r="C283" s="7" t="s">
        <v>346</v>
      </c>
      <c r="D283" s="7" t="s">
        <v>351</v>
      </c>
      <c r="E283" s="12" t="s">
        <v>76</v>
      </c>
      <c r="F283" s="13">
        <v>835.94</v>
      </c>
      <c r="H283" s="58"/>
      <c r="I283" s="13">
        <v>835.94</v>
      </c>
      <c r="J283" s="73">
        <f t="shared" si="6"/>
        <v>0</v>
      </c>
    </row>
    <row r="284" spans="1:10" hidden="1" outlineLevel="1">
      <c r="A284" s="7" t="s">
        <v>352</v>
      </c>
      <c r="B284" s="58">
        <v>42349</v>
      </c>
      <c r="C284" s="7" t="s">
        <v>346</v>
      </c>
      <c r="D284" s="7" t="s">
        <v>353</v>
      </c>
      <c r="E284" s="12" t="s">
        <v>76</v>
      </c>
      <c r="F284" s="13">
        <v>9071.2999999999993</v>
      </c>
      <c r="H284" s="58"/>
      <c r="I284" s="13">
        <v>9071.2999999999993</v>
      </c>
      <c r="J284" s="73">
        <f t="shared" si="6"/>
        <v>0</v>
      </c>
    </row>
    <row r="285" spans="1:10" hidden="1" outlineLevel="1">
      <c r="B285" s="58"/>
      <c r="E285" s="16"/>
      <c r="F285" s="13"/>
      <c r="H285" s="58"/>
      <c r="J285" s="73"/>
    </row>
    <row r="286" spans="1:10" hidden="1" outlineLevel="1">
      <c r="E286" s="16"/>
      <c r="F286" s="57"/>
      <c r="H286" s="31"/>
      <c r="J286" s="13"/>
    </row>
    <row r="287" spans="1:10" hidden="1" outlineLevel="1">
      <c r="E287" s="16"/>
      <c r="F287" s="32" t="s">
        <v>15</v>
      </c>
      <c r="H287" s="30"/>
      <c r="J287" s="34">
        <f>+SUM(J277:J286)</f>
        <v>6607.88</v>
      </c>
    </row>
    <row r="288" spans="1:10" ht="12" hidden="1" outlineLevel="1" thickBot="1">
      <c r="E288" s="16"/>
      <c r="F288" s="32" t="s">
        <v>16</v>
      </c>
      <c r="H288" s="30"/>
      <c r="J288" s="89">
        <v>6607.88</v>
      </c>
    </row>
    <row r="289" spans="1:10" ht="12" hidden="1" outlineLevel="1" thickTop="1">
      <c r="E289" s="16"/>
      <c r="F289" s="32" t="s">
        <v>17</v>
      </c>
      <c r="H289" s="30"/>
      <c r="J289" s="35">
        <f>+J287-J288</f>
        <v>0</v>
      </c>
    </row>
    <row r="290" spans="1:10" hidden="1" outlineLevel="1">
      <c r="E290" s="16"/>
    </row>
    <row r="291" spans="1:10" collapsed="1">
      <c r="A291" s="132" t="s">
        <v>354</v>
      </c>
      <c r="B291" s="130" t="s">
        <v>355</v>
      </c>
      <c r="C291" s="51"/>
      <c r="D291" s="52"/>
      <c r="E291" s="16"/>
    </row>
    <row r="292" spans="1:10" hidden="1" outlineLevel="1">
      <c r="A292" s="18" t="s">
        <v>5</v>
      </c>
      <c r="B292" s="18" t="s">
        <v>6</v>
      </c>
      <c r="C292" s="18" t="s">
        <v>7</v>
      </c>
      <c r="D292" s="19" t="s">
        <v>8</v>
      </c>
      <c r="E292" s="20" t="s">
        <v>9</v>
      </c>
      <c r="F292" s="21" t="s">
        <v>10</v>
      </c>
      <c r="G292" s="22" t="s">
        <v>5</v>
      </c>
      <c r="H292" s="22" t="s">
        <v>6</v>
      </c>
      <c r="I292" s="21" t="s">
        <v>11</v>
      </c>
      <c r="J292" s="21" t="s">
        <v>19</v>
      </c>
    </row>
    <row r="293" spans="1:10" hidden="1" outlineLevel="1">
      <c r="E293" s="20" t="s">
        <v>13</v>
      </c>
      <c r="J293" s="53">
        <v>8624.9699999999993</v>
      </c>
    </row>
    <row r="294" spans="1:10" hidden="1" outlineLevel="1">
      <c r="E294" s="16"/>
    </row>
    <row r="295" spans="1:10" hidden="1" outlineLevel="1">
      <c r="E295" s="16"/>
      <c r="F295" s="32" t="s">
        <v>15</v>
      </c>
      <c r="H295" s="30"/>
      <c r="J295" s="34">
        <f>+SUM(J291:J294)</f>
        <v>8624.9699999999993</v>
      </c>
    </row>
    <row r="296" spans="1:10" ht="12" hidden="1" outlineLevel="1" thickBot="1">
      <c r="E296" s="16"/>
      <c r="F296" s="32" t="s">
        <v>16</v>
      </c>
      <c r="H296" s="30"/>
      <c r="J296" s="81">
        <v>8624.9699999999993</v>
      </c>
    </row>
    <row r="297" spans="1:10" ht="12" hidden="1" outlineLevel="1" thickTop="1">
      <c r="E297" s="16"/>
      <c r="F297" s="32" t="s">
        <v>17</v>
      </c>
      <c r="H297" s="30"/>
      <c r="J297" s="35">
        <f>+J295-J296</f>
        <v>0</v>
      </c>
    </row>
    <row r="298" spans="1:10" hidden="1" outlineLevel="1">
      <c r="E298" s="16"/>
    </row>
    <row r="299" spans="1:10" hidden="1" outlineLevel="1">
      <c r="E299" s="16"/>
    </row>
    <row r="300" spans="1:10" collapsed="1">
      <c r="A300" s="131" t="s">
        <v>356</v>
      </c>
      <c r="B300" s="129" t="s">
        <v>357</v>
      </c>
      <c r="C300" s="14"/>
      <c r="D300" s="15"/>
      <c r="E300" s="16"/>
      <c r="F300" s="3"/>
      <c r="G300" s="17"/>
      <c r="H300" s="5"/>
      <c r="I300" s="6"/>
      <c r="J300" s="6"/>
    </row>
    <row r="301" spans="1:10" hidden="1" outlineLevel="1">
      <c r="A301" s="18" t="s">
        <v>5</v>
      </c>
      <c r="B301" s="18" t="s">
        <v>6</v>
      </c>
      <c r="C301" s="18" t="s">
        <v>7</v>
      </c>
      <c r="D301" s="19" t="s">
        <v>8</v>
      </c>
      <c r="E301" s="78" t="s">
        <v>9</v>
      </c>
      <c r="F301" s="21" t="s">
        <v>10</v>
      </c>
      <c r="G301" s="22" t="s">
        <v>5</v>
      </c>
      <c r="H301" s="22" t="s">
        <v>6</v>
      </c>
      <c r="I301" s="21" t="s">
        <v>11</v>
      </c>
      <c r="J301" s="21" t="s">
        <v>19</v>
      </c>
    </row>
    <row r="302" spans="1:10" hidden="1" outlineLevel="1">
      <c r="A302" s="7" t="s">
        <v>358</v>
      </c>
      <c r="B302" s="58">
        <v>42308</v>
      </c>
      <c r="C302" s="7">
        <v>29048</v>
      </c>
      <c r="D302" s="7" t="s">
        <v>359</v>
      </c>
      <c r="E302" s="12" t="s">
        <v>76</v>
      </c>
      <c r="F302" s="57">
        <v>3035.3</v>
      </c>
      <c r="J302" s="64">
        <f>+F302-I302</f>
        <v>3035.3</v>
      </c>
    </row>
    <row r="303" spans="1:10" hidden="1" outlineLevel="1"/>
    <row r="304" spans="1:10" hidden="1" outlineLevel="1"/>
    <row r="305" spans="1:10" hidden="1" outlineLevel="1">
      <c r="F305" s="32" t="s">
        <v>15</v>
      </c>
      <c r="J305" s="13">
        <f>+J302</f>
        <v>3035.3</v>
      </c>
    </row>
    <row r="306" spans="1:10" ht="12" hidden="1" outlineLevel="1" thickBot="1">
      <c r="F306" s="32" t="s">
        <v>16</v>
      </c>
      <c r="J306" s="89">
        <v>3035.3</v>
      </c>
    </row>
    <row r="307" spans="1:10" ht="12" hidden="1" outlineLevel="1" thickTop="1">
      <c r="F307" s="32" t="s">
        <v>17</v>
      </c>
      <c r="J307" s="64">
        <f>+J305-J306</f>
        <v>0</v>
      </c>
    </row>
    <row r="308" spans="1:10" collapsed="1">
      <c r="A308" s="131" t="s">
        <v>360</v>
      </c>
      <c r="B308" s="129" t="s">
        <v>361</v>
      </c>
      <c r="C308" s="14"/>
      <c r="D308" s="15"/>
      <c r="E308" s="16"/>
      <c r="F308" s="3"/>
      <c r="G308" s="17"/>
      <c r="H308" s="5"/>
      <c r="I308" s="6"/>
      <c r="J308" s="6"/>
    </row>
    <row r="309" spans="1:10" hidden="1" outlineLevel="1">
      <c r="A309" s="18" t="s">
        <v>5</v>
      </c>
      <c r="B309" s="18" t="s">
        <v>6</v>
      </c>
      <c r="C309" s="18" t="s">
        <v>7</v>
      </c>
      <c r="D309" s="19" t="s">
        <v>8</v>
      </c>
      <c r="E309" s="78" t="s">
        <v>9</v>
      </c>
      <c r="F309" s="21" t="s">
        <v>10</v>
      </c>
      <c r="G309" s="22" t="s">
        <v>5</v>
      </c>
      <c r="H309" s="22" t="s">
        <v>6</v>
      </c>
      <c r="I309" s="21" t="s">
        <v>11</v>
      </c>
      <c r="J309" s="21" t="s">
        <v>19</v>
      </c>
    </row>
    <row r="310" spans="1:10" hidden="1" outlineLevel="1">
      <c r="A310" s="7" t="s">
        <v>362</v>
      </c>
      <c r="B310" s="58">
        <v>42308</v>
      </c>
      <c r="C310" s="7" t="s">
        <v>363</v>
      </c>
      <c r="D310" s="7" t="s">
        <v>364</v>
      </c>
      <c r="E310" s="12" t="s">
        <v>76</v>
      </c>
      <c r="F310" s="57">
        <v>1110.75</v>
      </c>
      <c r="G310" s="22"/>
      <c r="H310" s="22"/>
      <c r="I310" s="21"/>
      <c r="J310" s="79">
        <f>+F310</f>
        <v>1110.75</v>
      </c>
    </row>
    <row r="311" spans="1:10" hidden="1" outlineLevel="1">
      <c r="B311" s="58"/>
      <c r="F311" s="13"/>
      <c r="G311" s="22"/>
      <c r="H311" s="22"/>
      <c r="I311" s="21"/>
      <c r="J311" s="79"/>
    </row>
    <row r="312" spans="1:10" hidden="1" outlineLevel="1">
      <c r="B312" s="58"/>
      <c r="F312" s="32" t="s">
        <v>15</v>
      </c>
      <c r="G312" s="22"/>
      <c r="H312" s="22"/>
      <c r="I312" s="21"/>
      <c r="J312" s="79">
        <f>+J310</f>
        <v>1110.75</v>
      </c>
    </row>
    <row r="313" spans="1:10" ht="12" hidden="1" outlineLevel="1" thickBot="1">
      <c r="B313" s="58"/>
      <c r="F313" s="32" t="s">
        <v>16</v>
      </c>
      <c r="G313" s="22"/>
      <c r="H313" s="22"/>
      <c r="I313" s="21"/>
      <c r="J313" s="93">
        <v>1110.75</v>
      </c>
    </row>
    <row r="314" spans="1:10" ht="12" hidden="1" outlineLevel="1" thickTop="1">
      <c r="B314" s="58"/>
      <c r="F314" s="32" t="s">
        <v>17</v>
      </c>
      <c r="G314" s="22"/>
      <c r="H314" s="22"/>
      <c r="I314" s="21"/>
      <c r="J314" s="79">
        <f>+J312-J313</f>
        <v>0</v>
      </c>
    </row>
    <row r="315" spans="1:10" collapsed="1">
      <c r="A315" s="131" t="s">
        <v>365</v>
      </c>
      <c r="B315" s="129" t="s">
        <v>366</v>
      </c>
      <c r="C315" s="14"/>
      <c r="D315" s="15"/>
      <c r="F315" s="13"/>
      <c r="G315" s="22"/>
      <c r="H315" s="22"/>
      <c r="I315" s="21"/>
      <c r="J315" s="79"/>
    </row>
    <row r="316" spans="1:10" hidden="1" outlineLevel="1">
      <c r="A316" s="18" t="s">
        <v>5</v>
      </c>
      <c r="B316" s="18" t="s">
        <v>6</v>
      </c>
      <c r="C316" s="18" t="s">
        <v>7</v>
      </c>
      <c r="D316" s="19" t="s">
        <v>8</v>
      </c>
      <c r="E316" s="78" t="s">
        <v>9</v>
      </c>
      <c r="F316" s="21" t="s">
        <v>10</v>
      </c>
      <c r="G316" s="22" t="s">
        <v>5</v>
      </c>
      <c r="H316" s="22" t="s">
        <v>6</v>
      </c>
      <c r="I316" s="21" t="s">
        <v>11</v>
      </c>
      <c r="J316" s="21" t="s">
        <v>19</v>
      </c>
    </row>
    <row r="317" spans="1:10" hidden="1" outlineLevel="1">
      <c r="A317" s="7" t="s">
        <v>367</v>
      </c>
      <c r="B317" s="58">
        <v>42318</v>
      </c>
      <c r="C317" s="7" t="s">
        <v>368</v>
      </c>
      <c r="D317" s="7" t="s">
        <v>369</v>
      </c>
      <c r="E317" s="12" t="s">
        <v>76</v>
      </c>
      <c r="F317" s="13">
        <v>2072.6</v>
      </c>
      <c r="G317" s="22"/>
      <c r="H317" s="22"/>
      <c r="I317" s="21"/>
      <c r="J317" s="79">
        <f>+F317</f>
        <v>2072.6</v>
      </c>
    </row>
    <row r="318" spans="1:10" hidden="1" outlineLevel="1">
      <c r="A318" s="54"/>
      <c r="B318" s="55"/>
      <c r="C318" s="54"/>
      <c r="D318" s="54"/>
      <c r="E318" s="82"/>
      <c r="F318" s="53"/>
      <c r="G318" s="22"/>
      <c r="H318" s="22"/>
      <c r="I318" s="21"/>
      <c r="J318" s="79"/>
    </row>
    <row r="319" spans="1:10" hidden="1" outlineLevel="1">
      <c r="A319" s="54"/>
      <c r="B319" s="55"/>
      <c r="C319" s="54"/>
      <c r="D319" s="54"/>
      <c r="E319" s="82"/>
      <c r="F319" s="53"/>
      <c r="G319" s="22"/>
      <c r="H319" s="22"/>
      <c r="I319" s="21"/>
      <c r="J319" s="79"/>
    </row>
    <row r="320" spans="1:10" hidden="1" outlineLevel="1">
      <c r="A320" s="54"/>
      <c r="B320" s="55"/>
      <c r="C320" s="54"/>
      <c r="D320" s="54"/>
      <c r="E320" s="82"/>
      <c r="F320" s="32" t="s">
        <v>15</v>
      </c>
      <c r="G320" s="22"/>
      <c r="H320" s="22"/>
      <c r="I320" s="21"/>
      <c r="J320" s="79">
        <f>+J317</f>
        <v>2072.6</v>
      </c>
    </row>
    <row r="321" spans="1:10" ht="12" hidden="1" outlineLevel="1" thickBot="1">
      <c r="A321" s="54"/>
      <c r="B321" s="55"/>
      <c r="C321" s="54"/>
      <c r="D321" s="54"/>
      <c r="E321" s="82"/>
      <c r="F321" s="32" t="s">
        <v>16</v>
      </c>
      <c r="G321" s="22"/>
      <c r="H321" s="22"/>
      <c r="I321" s="21"/>
      <c r="J321" s="89">
        <v>2072.6</v>
      </c>
    </row>
    <row r="322" spans="1:10" ht="12" hidden="1" outlineLevel="1" thickTop="1">
      <c r="A322" s="54"/>
      <c r="B322" s="55"/>
      <c r="C322" s="54"/>
      <c r="D322" s="54"/>
      <c r="E322" s="82"/>
      <c r="F322" s="32" t="s">
        <v>17</v>
      </c>
      <c r="G322" s="22"/>
      <c r="H322" s="22"/>
      <c r="I322" s="21"/>
      <c r="J322" s="79">
        <f>+J320-J321</f>
        <v>0</v>
      </c>
    </row>
    <row r="323" spans="1:10" hidden="1" outlineLevel="1">
      <c r="B323" s="58"/>
      <c r="F323" s="13"/>
      <c r="G323" s="22"/>
      <c r="H323" s="22"/>
      <c r="I323" s="21"/>
      <c r="J323" s="79"/>
    </row>
    <row r="324" spans="1:10" hidden="1" outlineLevel="1"/>
    <row r="325" spans="1:10" collapsed="1">
      <c r="A325" s="131" t="s">
        <v>370</v>
      </c>
      <c r="B325" s="129" t="s">
        <v>371</v>
      </c>
      <c r="C325" s="14"/>
      <c r="D325" s="15"/>
    </row>
    <row r="326" spans="1:10" hidden="1" outlineLevel="1">
      <c r="A326" s="18" t="s">
        <v>5</v>
      </c>
      <c r="B326" s="18" t="s">
        <v>6</v>
      </c>
      <c r="C326" s="18" t="s">
        <v>7</v>
      </c>
      <c r="D326" s="19" t="s">
        <v>8</v>
      </c>
      <c r="E326" s="20" t="s">
        <v>9</v>
      </c>
      <c r="F326" s="21" t="s">
        <v>10</v>
      </c>
      <c r="G326" s="22" t="s">
        <v>5</v>
      </c>
      <c r="H326" s="22" t="s">
        <v>6</v>
      </c>
      <c r="I326" s="21" t="s">
        <v>11</v>
      </c>
      <c r="J326" s="21" t="s">
        <v>19</v>
      </c>
    </row>
    <row r="327" spans="1:10" hidden="1" outlineLevel="1">
      <c r="A327" s="7" t="s">
        <v>440</v>
      </c>
      <c r="B327" s="58">
        <v>42373</v>
      </c>
      <c r="C327" s="7" t="s">
        <v>441</v>
      </c>
      <c r="D327" s="7" t="s">
        <v>446</v>
      </c>
      <c r="E327" s="7" t="s">
        <v>76</v>
      </c>
      <c r="F327" s="13">
        <v>1025</v>
      </c>
      <c r="J327" s="64">
        <f>+F327-I327</f>
        <v>1025</v>
      </c>
    </row>
    <row r="328" spans="1:10" hidden="1" outlineLevel="1">
      <c r="A328" s="7" t="s">
        <v>442</v>
      </c>
      <c r="B328" s="58">
        <v>42375</v>
      </c>
      <c r="C328" s="7" t="s">
        <v>443</v>
      </c>
      <c r="D328" s="7" t="s">
        <v>447</v>
      </c>
      <c r="E328" s="7" t="s">
        <v>76</v>
      </c>
      <c r="F328" s="13">
        <v>1025</v>
      </c>
      <c r="J328" s="64">
        <f>+F328-I328</f>
        <v>1025</v>
      </c>
    </row>
    <row r="329" spans="1:10" hidden="1" outlineLevel="1">
      <c r="A329" s="7" t="s">
        <v>444</v>
      </c>
      <c r="B329" s="58">
        <v>42381</v>
      </c>
      <c r="C329" s="7" t="s">
        <v>445</v>
      </c>
      <c r="D329" s="7" t="s">
        <v>448</v>
      </c>
      <c r="E329" s="7" t="s">
        <v>76</v>
      </c>
      <c r="F329" s="13">
        <v>1025</v>
      </c>
      <c r="J329" s="64">
        <f>+F329-I329</f>
        <v>1025</v>
      </c>
    </row>
    <row r="330" spans="1:10" hidden="1" outlineLevel="1">
      <c r="B330" s="58"/>
      <c r="F330" s="13"/>
      <c r="J330" s="64"/>
    </row>
    <row r="331" spans="1:10" hidden="1" outlineLevel="1"/>
    <row r="332" spans="1:10" hidden="1" outlineLevel="1">
      <c r="F332" s="32" t="s">
        <v>15</v>
      </c>
      <c r="J332" s="6">
        <f>+SUM(J327:J331)</f>
        <v>3075</v>
      </c>
    </row>
    <row r="333" spans="1:10" ht="12" hidden="1" outlineLevel="1" thickBot="1">
      <c r="F333" s="32" t="s">
        <v>16</v>
      </c>
      <c r="J333" s="88">
        <v>3075</v>
      </c>
    </row>
    <row r="334" spans="1:10" ht="12" hidden="1" outlineLevel="1" thickTop="1">
      <c r="F334" s="32" t="s">
        <v>17</v>
      </c>
      <c r="J334" s="6">
        <f>+J332-J333</f>
        <v>0</v>
      </c>
    </row>
    <row r="335" spans="1:10" hidden="1" outlineLevel="1"/>
    <row r="336" spans="1:10" hidden="1" outlineLevel="1"/>
    <row r="337" spans="1:10" collapsed="1">
      <c r="A337" s="131" t="s">
        <v>372</v>
      </c>
      <c r="B337" s="129" t="s">
        <v>373</v>
      </c>
      <c r="C337" s="14"/>
      <c r="D337" s="15"/>
      <c r="E337" s="20"/>
      <c r="F337" s="21"/>
      <c r="G337" s="22"/>
      <c r="H337" s="22"/>
      <c r="I337" s="21"/>
      <c r="J337" s="21"/>
    </row>
    <row r="338" spans="1:10" hidden="1" outlineLevel="1">
      <c r="A338" s="18" t="s">
        <v>5</v>
      </c>
      <c r="B338" s="18" t="s">
        <v>6</v>
      </c>
      <c r="C338" s="18" t="s">
        <v>7</v>
      </c>
      <c r="D338" s="19" t="s">
        <v>8</v>
      </c>
      <c r="E338" s="20" t="s">
        <v>9</v>
      </c>
      <c r="F338" s="21" t="s">
        <v>10</v>
      </c>
      <c r="G338" s="22" t="s">
        <v>5</v>
      </c>
      <c r="H338" s="22" t="s">
        <v>6</v>
      </c>
      <c r="I338" s="21" t="s">
        <v>11</v>
      </c>
      <c r="J338" s="21" t="s">
        <v>19</v>
      </c>
    </row>
    <row r="339" spans="1:10" hidden="1" outlineLevel="1">
      <c r="A339" s="18"/>
      <c r="B339" s="18"/>
      <c r="C339" s="18"/>
      <c r="D339" s="19"/>
      <c r="E339" s="20"/>
      <c r="F339" s="21"/>
      <c r="G339" s="22"/>
      <c r="H339" s="22"/>
      <c r="I339" s="21"/>
      <c r="J339" s="21"/>
    </row>
    <row r="340" spans="1:10" hidden="1" outlineLevel="1">
      <c r="A340" s="7" t="s">
        <v>374</v>
      </c>
      <c r="B340" s="58">
        <v>42350</v>
      </c>
      <c r="C340" s="7" t="s">
        <v>375</v>
      </c>
      <c r="D340" s="7" t="s">
        <v>376</v>
      </c>
      <c r="E340" s="7" t="s">
        <v>76</v>
      </c>
      <c r="F340" s="13">
        <v>1828.52</v>
      </c>
      <c r="G340" s="22"/>
      <c r="H340" s="22"/>
      <c r="I340" s="21"/>
      <c r="J340" s="79">
        <f>+F340-I340</f>
        <v>1828.52</v>
      </c>
    </row>
    <row r="341" spans="1:10" hidden="1" outlineLevel="1">
      <c r="A341" s="18"/>
      <c r="B341" s="18"/>
      <c r="C341" s="18"/>
      <c r="D341" s="19"/>
      <c r="E341" s="20"/>
      <c r="F341" s="21"/>
      <c r="G341" s="22"/>
      <c r="H341" s="22"/>
      <c r="I341" s="21"/>
      <c r="J341" s="21"/>
    </row>
    <row r="342" spans="1:10" hidden="1" outlineLevel="1">
      <c r="A342" s="18"/>
      <c r="B342" s="18"/>
      <c r="C342" s="18"/>
      <c r="D342" s="19"/>
      <c r="E342" s="20"/>
      <c r="F342" s="21"/>
      <c r="G342" s="22"/>
      <c r="H342" s="22"/>
      <c r="I342" s="21"/>
      <c r="J342" s="21"/>
    </row>
    <row r="343" spans="1:10" hidden="1" outlineLevel="1">
      <c r="A343" s="18"/>
      <c r="B343" s="18"/>
      <c r="C343" s="18"/>
      <c r="D343" s="19"/>
      <c r="E343" s="20"/>
      <c r="F343" s="32" t="s">
        <v>15</v>
      </c>
      <c r="G343" s="22"/>
      <c r="H343" s="22"/>
      <c r="I343" s="21"/>
      <c r="J343" s="80">
        <f>+J340</f>
        <v>1828.52</v>
      </c>
    </row>
    <row r="344" spans="1:10" ht="12" hidden="1" outlineLevel="1" thickBot="1">
      <c r="A344" s="18"/>
      <c r="B344" s="18"/>
      <c r="C344" s="18"/>
      <c r="D344" s="19"/>
      <c r="E344" s="20"/>
      <c r="F344" s="32" t="s">
        <v>16</v>
      </c>
      <c r="G344" s="22"/>
      <c r="H344" s="22"/>
      <c r="I344" s="21"/>
      <c r="J344" s="91">
        <v>1828.52</v>
      </c>
    </row>
    <row r="345" spans="1:10" ht="12" hidden="1" outlineLevel="1" thickTop="1">
      <c r="A345" s="18"/>
      <c r="B345" s="18"/>
      <c r="C345" s="18"/>
      <c r="D345" s="19"/>
      <c r="E345" s="20"/>
      <c r="F345" s="32" t="s">
        <v>17</v>
      </c>
      <c r="G345" s="22"/>
      <c r="H345" s="22"/>
      <c r="I345" s="21"/>
      <c r="J345" s="80">
        <f>+J343-J344</f>
        <v>0</v>
      </c>
    </row>
    <row r="346" spans="1:10" hidden="1" outlineLevel="1">
      <c r="A346" s="18"/>
      <c r="B346" s="18"/>
      <c r="C346" s="18"/>
      <c r="D346" s="19"/>
      <c r="E346" s="20"/>
      <c r="F346" s="32"/>
      <c r="G346" s="22"/>
      <c r="H346" s="22"/>
      <c r="I346" s="21"/>
      <c r="J346" s="80"/>
    </row>
    <row r="347" spans="1:10" collapsed="1">
      <c r="A347" s="131" t="s">
        <v>449</v>
      </c>
      <c r="B347" s="129" t="s">
        <v>450</v>
      </c>
      <c r="C347" s="14"/>
      <c r="D347" s="15"/>
      <c r="E347" s="20"/>
      <c r="F347" s="32"/>
      <c r="G347" s="22"/>
      <c r="H347" s="22"/>
      <c r="I347" s="21"/>
      <c r="J347" s="80"/>
    </row>
    <row r="348" spans="1:10" hidden="1" outlineLevel="1">
      <c r="A348" s="18" t="s">
        <v>5</v>
      </c>
      <c r="B348" s="18" t="s">
        <v>6</v>
      </c>
      <c r="C348" s="18" t="s">
        <v>7</v>
      </c>
      <c r="D348" s="19" t="s">
        <v>8</v>
      </c>
      <c r="E348" s="20" t="s">
        <v>9</v>
      </c>
      <c r="F348" s="21" t="s">
        <v>10</v>
      </c>
      <c r="G348" s="22" t="s">
        <v>5</v>
      </c>
      <c r="H348" s="22" t="s">
        <v>6</v>
      </c>
      <c r="I348" s="21" t="s">
        <v>11</v>
      </c>
      <c r="J348" s="21" t="s">
        <v>19</v>
      </c>
    </row>
    <row r="349" spans="1:10" hidden="1" outlineLevel="1">
      <c r="A349" s="18"/>
      <c r="B349" s="18"/>
      <c r="C349" s="18"/>
      <c r="D349" s="19"/>
      <c r="E349" s="20"/>
      <c r="F349" s="32"/>
      <c r="G349" s="22"/>
      <c r="H349" s="22"/>
      <c r="I349" s="21"/>
      <c r="J349" s="80"/>
    </row>
    <row r="350" spans="1:10" hidden="1" outlineLevel="1">
      <c r="A350" s="54" t="s">
        <v>451</v>
      </c>
      <c r="B350" s="55">
        <v>42398</v>
      </c>
      <c r="C350" s="54" t="s">
        <v>452</v>
      </c>
      <c r="D350" s="54" t="s">
        <v>453</v>
      </c>
      <c r="E350" s="54" t="s">
        <v>76</v>
      </c>
      <c r="F350" s="83">
        <v>3500</v>
      </c>
      <c r="G350" s="22"/>
      <c r="H350" s="22"/>
      <c r="I350" s="21"/>
      <c r="J350" s="79">
        <f>+F350-I350</f>
        <v>3500</v>
      </c>
    </row>
    <row r="351" spans="1:10" hidden="1" outlineLevel="1">
      <c r="A351" s="18"/>
      <c r="B351" s="18"/>
      <c r="C351" s="18"/>
      <c r="D351" s="19"/>
      <c r="E351" s="20"/>
      <c r="F351" s="32"/>
      <c r="G351" s="22"/>
      <c r="H351" s="22"/>
      <c r="I351" s="21"/>
      <c r="J351" s="80"/>
    </row>
    <row r="352" spans="1:10" hidden="1" outlineLevel="1">
      <c r="A352" s="18"/>
      <c r="B352" s="18"/>
      <c r="C352" s="18"/>
      <c r="D352" s="19"/>
      <c r="E352" s="20"/>
      <c r="F352" s="32" t="s">
        <v>15</v>
      </c>
      <c r="G352" s="22"/>
      <c r="H352" s="22"/>
      <c r="I352" s="21"/>
      <c r="J352" s="80">
        <f>+J350</f>
        <v>3500</v>
      </c>
    </row>
    <row r="353" spans="1:10" ht="12" hidden="1" outlineLevel="1" thickBot="1">
      <c r="A353" s="18"/>
      <c r="B353" s="18"/>
      <c r="C353" s="18"/>
      <c r="D353" s="19"/>
      <c r="E353" s="20"/>
      <c r="F353" s="32" t="s">
        <v>16</v>
      </c>
      <c r="G353" s="22"/>
      <c r="H353" s="22"/>
      <c r="I353" s="21"/>
      <c r="J353" s="81">
        <v>3500</v>
      </c>
    </row>
    <row r="354" spans="1:10" ht="12" hidden="1" outlineLevel="1" thickTop="1">
      <c r="A354" s="18"/>
      <c r="B354" s="18"/>
      <c r="C354" s="18"/>
      <c r="D354" s="19"/>
      <c r="E354" s="20"/>
      <c r="F354" s="32" t="s">
        <v>17</v>
      </c>
      <c r="G354" s="22"/>
      <c r="H354" s="22"/>
      <c r="I354" s="21"/>
      <c r="J354" s="80">
        <f>+J352-J353</f>
        <v>0</v>
      </c>
    </row>
    <row r="355" spans="1:10" hidden="1" outlineLevel="1">
      <c r="A355" s="18"/>
      <c r="B355" s="18"/>
      <c r="C355" s="18"/>
      <c r="D355" s="19"/>
      <c r="E355" s="20"/>
      <c r="F355" s="32"/>
      <c r="G355" s="22"/>
      <c r="H355" s="22"/>
      <c r="I355" s="21"/>
      <c r="J355" s="80"/>
    </row>
    <row r="356" spans="1:10" hidden="1" outlineLevel="1">
      <c r="A356" s="18"/>
      <c r="B356" s="18"/>
      <c r="C356" s="18"/>
      <c r="D356" s="19"/>
      <c r="E356" s="20"/>
      <c r="F356" s="32"/>
      <c r="G356" s="22"/>
      <c r="H356" s="22"/>
      <c r="I356" s="21"/>
      <c r="J356" s="80"/>
    </row>
    <row r="357" spans="1:10" collapsed="1">
      <c r="A357" s="131" t="s">
        <v>454</v>
      </c>
      <c r="B357" s="129" t="s">
        <v>455</v>
      </c>
      <c r="C357" s="14"/>
      <c r="D357" s="15"/>
      <c r="E357" s="20"/>
      <c r="F357" s="32"/>
      <c r="G357" s="22"/>
      <c r="H357" s="22"/>
      <c r="I357" s="21"/>
      <c r="J357" s="80"/>
    </row>
    <row r="358" spans="1:10" hidden="1" outlineLevel="1">
      <c r="A358" s="18" t="s">
        <v>5</v>
      </c>
      <c r="B358" s="18" t="s">
        <v>6</v>
      </c>
      <c r="C358" s="18" t="s">
        <v>7</v>
      </c>
      <c r="D358" s="19" t="s">
        <v>8</v>
      </c>
      <c r="E358" s="20" t="s">
        <v>9</v>
      </c>
      <c r="F358" s="21" t="s">
        <v>10</v>
      </c>
      <c r="G358" s="22" t="s">
        <v>5</v>
      </c>
      <c r="H358" s="22" t="s">
        <v>6</v>
      </c>
      <c r="I358" s="21" t="s">
        <v>11</v>
      </c>
      <c r="J358" s="21" t="s">
        <v>19</v>
      </c>
    </row>
    <row r="359" spans="1:10" hidden="1" outlineLevel="1">
      <c r="A359" s="18"/>
      <c r="B359" s="18"/>
      <c r="C359" s="18"/>
      <c r="D359" s="19"/>
      <c r="E359" s="20"/>
      <c r="F359" s="32"/>
      <c r="G359" s="22"/>
      <c r="H359" s="22"/>
      <c r="I359" s="21"/>
      <c r="J359" s="80"/>
    </row>
    <row r="360" spans="1:10" hidden="1" outlineLevel="1">
      <c r="A360" s="54" t="s">
        <v>456</v>
      </c>
      <c r="B360" s="55">
        <v>42399</v>
      </c>
      <c r="C360" s="54" t="s">
        <v>457</v>
      </c>
      <c r="D360" s="54" t="s">
        <v>458</v>
      </c>
      <c r="E360" s="54" t="s">
        <v>459</v>
      </c>
      <c r="F360" s="53">
        <v>1500.11</v>
      </c>
      <c r="G360" s="22"/>
      <c r="H360" s="22"/>
      <c r="I360" s="21"/>
      <c r="J360" s="80">
        <f>+F360-I360</f>
        <v>1500.11</v>
      </c>
    </row>
    <row r="361" spans="1:10" hidden="1" outlineLevel="1">
      <c r="A361" s="18"/>
      <c r="B361" s="18"/>
      <c r="C361" s="18"/>
      <c r="D361" s="19"/>
      <c r="E361" s="20"/>
      <c r="F361" s="32"/>
      <c r="G361" s="22"/>
      <c r="H361" s="22"/>
      <c r="I361" s="21"/>
      <c r="J361" s="80"/>
    </row>
    <row r="362" spans="1:10" hidden="1" outlineLevel="1">
      <c r="A362" s="18"/>
      <c r="B362" s="18"/>
      <c r="C362" s="18"/>
      <c r="D362" s="19"/>
      <c r="E362" s="20"/>
      <c r="F362" s="32"/>
      <c r="G362" s="22"/>
      <c r="H362" s="22"/>
      <c r="I362" s="21"/>
      <c r="J362" s="80"/>
    </row>
    <row r="363" spans="1:10" hidden="1" outlineLevel="1">
      <c r="A363" s="18"/>
      <c r="B363" s="18"/>
      <c r="C363" s="18"/>
      <c r="D363" s="19"/>
      <c r="E363" s="20"/>
      <c r="F363" s="32" t="s">
        <v>15</v>
      </c>
      <c r="G363" s="22"/>
      <c r="H363" s="22"/>
      <c r="I363" s="21"/>
      <c r="J363" s="80">
        <f>+J360</f>
        <v>1500.11</v>
      </c>
    </row>
    <row r="364" spans="1:10" ht="12" hidden="1" outlineLevel="1" thickBot="1">
      <c r="A364" s="18"/>
      <c r="B364" s="18"/>
      <c r="C364" s="18"/>
      <c r="D364" s="19"/>
      <c r="E364" s="20"/>
      <c r="F364" s="32" t="s">
        <v>16</v>
      </c>
      <c r="G364" s="22"/>
      <c r="H364" s="22"/>
      <c r="I364" s="21"/>
      <c r="J364" s="81">
        <v>1500.11</v>
      </c>
    </row>
    <row r="365" spans="1:10" ht="12" hidden="1" outlineLevel="1" thickTop="1">
      <c r="A365" s="18"/>
      <c r="B365" s="18"/>
      <c r="C365" s="18"/>
      <c r="D365" s="19"/>
      <c r="E365" s="20"/>
      <c r="F365" s="32" t="s">
        <v>17</v>
      </c>
      <c r="G365" s="22"/>
      <c r="H365" s="22"/>
      <c r="I365" s="21"/>
      <c r="J365" s="80">
        <f>+J363-J364</f>
        <v>0</v>
      </c>
    </row>
    <row r="366" spans="1:10" hidden="1" outlineLevel="1">
      <c r="A366" s="18"/>
      <c r="B366" s="18"/>
      <c r="C366" s="18"/>
      <c r="D366" s="19"/>
      <c r="E366" s="20"/>
      <c r="F366" s="32"/>
      <c r="G366" s="22"/>
      <c r="H366" s="22"/>
      <c r="I366" s="21"/>
      <c r="J366" s="80"/>
    </row>
    <row r="367" spans="1:10" collapsed="1">
      <c r="A367" s="131" t="s">
        <v>460</v>
      </c>
      <c r="B367" s="109" t="s">
        <v>461</v>
      </c>
      <c r="C367" s="14"/>
      <c r="D367" s="15"/>
      <c r="E367" s="20"/>
      <c r="F367" s="32"/>
      <c r="G367" s="22"/>
      <c r="H367" s="22"/>
      <c r="I367" s="21"/>
      <c r="J367" s="80"/>
    </row>
    <row r="368" spans="1:10" hidden="1" outlineLevel="1">
      <c r="A368" s="18" t="s">
        <v>5</v>
      </c>
      <c r="B368" s="18" t="s">
        <v>6</v>
      </c>
      <c r="C368" s="18" t="s">
        <v>7</v>
      </c>
      <c r="D368" s="19" t="s">
        <v>8</v>
      </c>
      <c r="E368" s="20" t="s">
        <v>9</v>
      </c>
      <c r="F368" s="21" t="s">
        <v>10</v>
      </c>
      <c r="G368" s="22" t="s">
        <v>5</v>
      </c>
      <c r="H368" s="22" t="s">
        <v>6</v>
      </c>
      <c r="I368" s="21" t="s">
        <v>11</v>
      </c>
      <c r="J368" s="21" t="s">
        <v>19</v>
      </c>
    </row>
    <row r="369" spans="1:10" hidden="1" outlineLevel="1">
      <c r="A369" s="18"/>
      <c r="B369" s="18"/>
      <c r="C369" s="18"/>
      <c r="D369" s="19"/>
      <c r="E369" s="20"/>
      <c r="F369" s="32"/>
      <c r="G369" s="22"/>
      <c r="H369" s="22"/>
      <c r="I369" s="21"/>
      <c r="J369" s="80"/>
    </row>
    <row r="370" spans="1:10" hidden="1" outlineLevel="1">
      <c r="A370" s="54" t="s">
        <v>462</v>
      </c>
      <c r="B370" s="55">
        <v>42399</v>
      </c>
      <c r="C370" s="54" t="s">
        <v>463</v>
      </c>
      <c r="D370" s="54" t="s">
        <v>464</v>
      </c>
      <c r="E370" s="54" t="s">
        <v>76</v>
      </c>
      <c r="F370" s="53">
        <v>2800.01</v>
      </c>
      <c r="G370" s="22"/>
      <c r="H370" s="22"/>
      <c r="I370" s="21"/>
      <c r="J370" s="80">
        <f>+F370-I370</f>
        <v>2800.01</v>
      </c>
    </row>
    <row r="371" spans="1:10" hidden="1" outlineLevel="1">
      <c r="A371" s="18"/>
      <c r="B371" s="18"/>
      <c r="C371" s="18"/>
      <c r="D371" s="19"/>
      <c r="E371" s="20"/>
      <c r="F371" s="32"/>
      <c r="G371" s="22"/>
      <c r="H371" s="22"/>
      <c r="I371" s="21"/>
      <c r="J371" s="80"/>
    </row>
    <row r="372" spans="1:10" hidden="1" outlineLevel="1">
      <c r="A372" s="18"/>
      <c r="B372" s="18"/>
      <c r="C372" s="18"/>
      <c r="D372" s="19"/>
      <c r="E372" s="20"/>
      <c r="F372" s="32"/>
      <c r="G372" s="22"/>
      <c r="H372" s="22"/>
      <c r="I372" s="21"/>
      <c r="J372" s="80"/>
    </row>
    <row r="373" spans="1:10" hidden="1" outlineLevel="1">
      <c r="A373" s="18"/>
      <c r="B373" s="18"/>
      <c r="C373" s="18"/>
      <c r="D373" s="19"/>
      <c r="E373" s="20"/>
      <c r="F373" s="32" t="s">
        <v>15</v>
      </c>
      <c r="G373" s="22"/>
      <c r="H373" s="22"/>
      <c r="I373" s="21"/>
      <c r="J373" s="80">
        <f>+J370</f>
        <v>2800.01</v>
      </c>
    </row>
    <row r="374" spans="1:10" ht="12" hidden="1" outlineLevel="1" thickBot="1">
      <c r="A374" s="18"/>
      <c r="B374" s="18"/>
      <c r="C374" s="18"/>
      <c r="D374" s="19"/>
      <c r="E374" s="20"/>
      <c r="F374" s="32" t="s">
        <v>16</v>
      </c>
      <c r="G374" s="22"/>
      <c r="H374" s="22"/>
      <c r="I374" s="21"/>
      <c r="J374" s="81">
        <v>2800.01</v>
      </c>
    </row>
    <row r="375" spans="1:10" ht="12" hidden="1" outlineLevel="1" thickTop="1">
      <c r="A375" s="18"/>
      <c r="B375" s="18"/>
      <c r="C375" s="18"/>
      <c r="D375" s="19"/>
      <c r="E375" s="20"/>
      <c r="F375" s="32" t="s">
        <v>17</v>
      </c>
      <c r="G375" s="22"/>
      <c r="H375" s="22"/>
      <c r="I375" s="21"/>
      <c r="J375" s="80">
        <f>+J373-J374</f>
        <v>0</v>
      </c>
    </row>
    <row r="376" spans="1:10" hidden="1" outlineLevel="1">
      <c r="A376" s="18"/>
      <c r="B376" s="18"/>
      <c r="C376" s="18"/>
      <c r="D376" s="19"/>
      <c r="E376" s="20"/>
      <c r="F376" s="32"/>
      <c r="G376" s="22"/>
      <c r="H376" s="22"/>
      <c r="I376" s="21"/>
      <c r="J376" s="80"/>
    </row>
    <row r="377" spans="1:10" collapsed="1">
      <c r="A377" s="131" t="s">
        <v>465</v>
      </c>
      <c r="B377" s="109" t="s">
        <v>466</v>
      </c>
      <c r="C377" s="14"/>
      <c r="D377" s="15"/>
      <c r="E377" s="20"/>
      <c r="F377" s="32"/>
      <c r="G377" s="22"/>
      <c r="H377" s="22"/>
      <c r="I377" s="21"/>
      <c r="J377" s="80"/>
    </row>
    <row r="378" spans="1:10" hidden="1" outlineLevel="1">
      <c r="A378" s="18" t="s">
        <v>5</v>
      </c>
      <c r="B378" s="18" t="s">
        <v>6</v>
      </c>
      <c r="C378" s="18" t="s">
        <v>7</v>
      </c>
      <c r="D378" s="19" t="s">
        <v>8</v>
      </c>
      <c r="E378" s="20" t="s">
        <v>9</v>
      </c>
      <c r="F378" s="21" t="s">
        <v>10</v>
      </c>
      <c r="G378" s="22" t="s">
        <v>5</v>
      </c>
      <c r="H378" s="22" t="s">
        <v>6</v>
      </c>
      <c r="I378" s="21" t="s">
        <v>11</v>
      </c>
      <c r="J378" s="21" t="s">
        <v>19</v>
      </c>
    </row>
    <row r="379" spans="1:10" hidden="1" outlineLevel="1">
      <c r="A379" s="18"/>
      <c r="B379" s="18"/>
      <c r="C379" s="18"/>
      <c r="D379" s="19"/>
      <c r="E379" s="20"/>
      <c r="F379" s="32"/>
      <c r="G379" s="22"/>
      <c r="H379" s="22"/>
      <c r="I379" s="21"/>
      <c r="J379" s="80"/>
    </row>
    <row r="380" spans="1:10" hidden="1" outlineLevel="1">
      <c r="A380" s="54" t="s">
        <v>467</v>
      </c>
      <c r="B380" s="55">
        <v>42382</v>
      </c>
      <c r="C380" s="54" t="s">
        <v>468</v>
      </c>
      <c r="D380" s="54" t="s">
        <v>471</v>
      </c>
      <c r="E380" s="54" t="s">
        <v>76</v>
      </c>
      <c r="F380" s="53">
        <v>2160</v>
      </c>
      <c r="G380" s="21"/>
      <c r="H380" s="21"/>
      <c r="I380" s="21"/>
      <c r="J380" s="80">
        <f>+F380-I380</f>
        <v>2160</v>
      </c>
    </row>
    <row r="381" spans="1:10" hidden="1" outlineLevel="1">
      <c r="A381" s="54" t="s">
        <v>469</v>
      </c>
      <c r="B381" s="55">
        <v>42384</v>
      </c>
      <c r="C381" s="54" t="s">
        <v>470</v>
      </c>
      <c r="D381" s="54" t="s">
        <v>472</v>
      </c>
      <c r="E381" s="54" t="s">
        <v>76</v>
      </c>
      <c r="F381" s="53">
        <v>6030.39</v>
      </c>
      <c r="G381" s="21"/>
      <c r="H381" s="21"/>
      <c r="I381" s="21"/>
      <c r="J381" s="80">
        <f>+F381-I381</f>
        <v>6030.39</v>
      </c>
    </row>
    <row r="382" spans="1:10" hidden="1" outlineLevel="1"/>
    <row r="383" spans="1:10" hidden="1" outlineLevel="1">
      <c r="F383" s="32" t="s">
        <v>15</v>
      </c>
      <c r="J383" s="13">
        <f>+SUM(J380:J381)</f>
        <v>8190.39</v>
      </c>
    </row>
    <row r="384" spans="1:10" ht="12" hidden="1" outlineLevel="1" thickBot="1">
      <c r="F384" s="32" t="s">
        <v>16</v>
      </c>
      <c r="J384" s="81">
        <v>8190.39</v>
      </c>
    </row>
    <row r="385" spans="1:10" ht="12" hidden="1" outlineLevel="1" thickTop="1">
      <c r="F385" s="32" t="s">
        <v>17</v>
      </c>
      <c r="J385" s="13">
        <f>+J383-J384</f>
        <v>0</v>
      </c>
    </row>
    <row r="386" spans="1:10" hidden="1" outlineLevel="1">
      <c r="F386" s="32"/>
      <c r="J386" s="13"/>
    </row>
    <row r="387" spans="1:10" collapsed="1">
      <c r="A387" s="131" t="s">
        <v>677</v>
      </c>
      <c r="B387" s="109" t="s">
        <v>680</v>
      </c>
      <c r="C387" s="14"/>
      <c r="D387" s="15"/>
      <c r="E387" s="20"/>
      <c r="F387" s="32"/>
      <c r="G387" s="22"/>
      <c r="H387" s="22"/>
      <c r="I387" s="21"/>
      <c r="J387" s="80"/>
    </row>
    <row r="388" spans="1:10" hidden="1" outlineLevel="1">
      <c r="A388" s="23" t="s">
        <v>672</v>
      </c>
      <c r="B388" s="23" t="s">
        <v>6</v>
      </c>
      <c r="C388" s="24" t="s">
        <v>7</v>
      </c>
      <c r="D388" s="25" t="s">
        <v>8</v>
      </c>
      <c r="E388" s="24" t="s">
        <v>9</v>
      </c>
      <c r="F388" s="26" t="s">
        <v>10</v>
      </c>
      <c r="G388" s="27" t="s">
        <v>672</v>
      </c>
      <c r="H388" s="27" t="s">
        <v>6</v>
      </c>
      <c r="I388" s="120" t="s">
        <v>11</v>
      </c>
      <c r="J388" s="26" t="s">
        <v>12</v>
      </c>
    </row>
    <row r="389" spans="1:10" hidden="1" outlineLevel="1">
      <c r="E389" s="7"/>
      <c r="F389" s="3"/>
      <c r="H389" s="32"/>
      <c r="I389" s="7"/>
      <c r="J389" s="35"/>
    </row>
    <row r="390" spans="1:10" hidden="1" outlineLevel="1">
      <c r="A390" s="7" t="s">
        <v>678</v>
      </c>
      <c r="B390" s="58">
        <v>42186</v>
      </c>
      <c r="C390" s="7">
        <v>53798</v>
      </c>
      <c r="D390" s="7" t="s">
        <v>679</v>
      </c>
      <c r="E390" s="7" t="s">
        <v>34</v>
      </c>
      <c r="F390" s="6">
        <v>1840</v>
      </c>
      <c r="H390" s="32"/>
      <c r="J390" s="35">
        <f>+F390-I390</f>
        <v>1840</v>
      </c>
    </row>
    <row r="391" spans="1:10" hidden="1" outlineLevel="1">
      <c r="E391" s="7"/>
      <c r="F391" s="3"/>
      <c r="H391" s="32"/>
      <c r="I391" s="7"/>
      <c r="J391" s="35"/>
    </row>
    <row r="392" spans="1:10" hidden="1" outlineLevel="1">
      <c r="E392" s="7"/>
      <c r="F392" s="3"/>
      <c r="H392" s="32" t="s">
        <v>15</v>
      </c>
      <c r="I392" s="7"/>
      <c r="J392" s="127">
        <f>+J390</f>
        <v>1840</v>
      </c>
    </row>
    <row r="393" spans="1:10" ht="12" hidden="1" outlineLevel="1" thickBot="1">
      <c r="E393" s="7"/>
      <c r="F393" s="3"/>
      <c r="H393" s="32" t="s">
        <v>16</v>
      </c>
      <c r="I393" s="7"/>
      <c r="J393" s="128">
        <v>1840</v>
      </c>
    </row>
    <row r="394" spans="1:10" ht="12" hidden="1" outlineLevel="1" thickTop="1">
      <c r="E394" s="7"/>
      <c r="F394" s="3"/>
      <c r="H394" s="32" t="s">
        <v>17</v>
      </c>
      <c r="I394" s="7"/>
      <c r="J394" s="35">
        <f>+J392-J393</f>
        <v>0</v>
      </c>
    </row>
    <row r="395" spans="1:10" hidden="1" outlineLevel="1">
      <c r="F395" s="32"/>
      <c r="J395" s="13"/>
    </row>
    <row r="396" spans="1:10" collapsed="1">
      <c r="B396" s="12"/>
    </row>
    <row r="398" spans="1:10">
      <c r="I398" s="32" t="s">
        <v>15</v>
      </c>
      <c r="J398" s="64">
        <f>+J383+J373+J363+J352+J343+J332+J320+J312+J305+J295+J287+J271+J255+J245+J234+J225+J202+J188+J135+J125+J117+J99+J88+J77+J46+J37+J11+J392</f>
        <v>1831218.6700000002</v>
      </c>
    </row>
    <row r="399" spans="1:10" ht="12" thickBot="1">
      <c r="I399" s="32" t="s">
        <v>16</v>
      </c>
      <c r="J399" s="81">
        <v>1831218.73</v>
      </c>
    </row>
    <row r="400" spans="1:10" ht="12" thickTop="1">
      <c r="I400" s="32" t="s">
        <v>17</v>
      </c>
      <c r="J400" s="64">
        <f>+J398-J399</f>
        <v>-5.9999999823048711E-2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8"/>
  <sheetViews>
    <sheetView topLeftCell="A40" workbookViewId="0">
      <selection activeCell="A50" sqref="A50:J70"/>
    </sheetView>
  </sheetViews>
  <sheetFormatPr baseColWidth="10" defaultRowHeight="11.25" outlineLevelRow="1"/>
  <cols>
    <col min="1" max="1" width="12.140625" style="7" bestFit="1" customWidth="1"/>
    <col min="2" max="3" width="11.42578125" style="7"/>
    <col min="4" max="4" width="12.5703125" style="7" customWidth="1"/>
    <col min="5" max="5" width="31.28515625" style="12" customWidth="1"/>
    <col min="6" max="6" width="10.7109375" style="7" bestFit="1" customWidth="1"/>
    <col min="7" max="7" width="7.85546875" style="7" bestFit="1" customWidth="1"/>
    <col min="8" max="8" width="8.7109375" style="7" bestFit="1" customWidth="1"/>
    <col min="9" max="9" width="10.7109375" style="13" bestFit="1" customWidth="1"/>
    <col min="10" max="10" width="11.140625" style="139" bestFit="1" customWidth="1"/>
    <col min="11" max="16384" width="11.42578125" style="7"/>
  </cols>
  <sheetData>
    <row r="1" spans="1:12">
      <c r="A1" s="1"/>
      <c r="B1" s="1"/>
      <c r="C1" s="1"/>
      <c r="D1" s="1"/>
      <c r="E1" s="2"/>
      <c r="F1" s="3"/>
      <c r="G1" s="8"/>
      <c r="H1" s="5"/>
      <c r="I1" s="6"/>
      <c r="J1" s="142"/>
      <c r="K1" s="9"/>
      <c r="L1" s="10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1"/>
      <c r="L2" s="10" t="s">
        <v>2</v>
      </c>
    </row>
    <row r="3" spans="1:12">
      <c r="A3" s="297" t="s">
        <v>534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6" spans="1:12">
      <c r="A6" s="131" t="s">
        <v>3</v>
      </c>
      <c r="B6" s="129" t="s">
        <v>4</v>
      </c>
      <c r="C6" s="14"/>
      <c r="D6" s="15"/>
      <c r="E6" s="16"/>
      <c r="F6" s="3"/>
      <c r="G6" s="17"/>
      <c r="H6" s="5"/>
      <c r="I6" s="6"/>
      <c r="J6" s="142"/>
    </row>
    <row r="7" spans="1:12" hidden="1" outlineLevel="1">
      <c r="A7" s="18" t="s">
        <v>5</v>
      </c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155" t="s">
        <v>12</v>
      </c>
    </row>
    <row r="8" spans="1:12" hidden="1" outlineLevel="1">
      <c r="A8" s="23"/>
      <c r="B8" s="23"/>
      <c r="C8" s="23"/>
      <c r="D8" s="25"/>
      <c r="E8" s="20" t="s">
        <v>13</v>
      </c>
      <c r="F8" s="26"/>
      <c r="G8" s="27"/>
      <c r="H8" s="28"/>
      <c r="I8" s="26"/>
      <c r="J8" s="160"/>
    </row>
    <row r="9" spans="1:12" hidden="1" outlineLevel="1">
      <c r="A9" s="7" t="s">
        <v>378</v>
      </c>
      <c r="B9" s="29">
        <v>42383</v>
      </c>
      <c r="C9" s="7" t="s">
        <v>379</v>
      </c>
      <c r="D9" s="54" t="s">
        <v>380</v>
      </c>
      <c r="E9" s="7" t="s">
        <v>14</v>
      </c>
      <c r="F9" s="13">
        <v>1419</v>
      </c>
      <c r="H9" s="31"/>
      <c r="J9" s="142">
        <f>F9-I9</f>
        <v>1419</v>
      </c>
    </row>
    <row r="10" spans="1:12" hidden="1" outlineLevel="1">
      <c r="B10" s="29"/>
      <c r="D10" s="54"/>
      <c r="E10" s="7"/>
      <c r="H10" s="31"/>
      <c r="J10" s="142"/>
    </row>
    <row r="11" spans="1:12" hidden="1" outlineLevel="1">
      <c r="E11" s="16"/>
      <c r="F11" s="32" t="s">
        <v>15</v>
      </c>
      <c r="H11" s="30"/>
      <c r="J11" s="167">
        <f>+J9</f>
        <v>1419</v>
      </c>
    </row>
    <row r="12" spans="1:12" ht="12" hidden="1" outlineLevel="1" thickBot="1">
      <c r="E12" s="16"/>
      <c r="F12" s="32" t="s">
        <v>16</v>
      </c>
      <c r="H12" s="30"/>
      <c r="J12" s="202">
        <v>1419</v>
      </c>
    </row>
    <row r="13" spans="1:12" ht="12" hidden="1" outlineLevel="1" thickTop="1">
      <c r="E13" s="16"/>
      <c r="F13" s="32" t="s">
        <v>17</v>
      </c>
      <c r="H13" s="30"/>
      <c r="J13" s="168">
        <f>+J11-J12</f>
        <v>0</v>
      </c>
    </row>
    <row r="14" spans="1:12" hidden="1" outlineLevel="1">
      <c r="E14" s="16"/>
    </row>
    <row r="15" spans="1:12" collapsed="1">
      <c r="A15" s="131" t="s">
        <v>681</v>
      </c>
      <c r="B15" s="129" t="s">
        <v>18</v>
      </c>
      <c r="C15" s="14"/>
      <c r="D15" s="15"/>
      <c r="E15" s="16"/>
      <c r="G15" s="13"/>
      <c r="H15" s="5"/>
      <c r="I15" s="6"/>
      <c r="J15" s="142"/>
    </row>
    <row r="16" spans="1:12" hidden="1" outlineLevel="1">
      <c r="A16" s="18" t="s">
        <v>5</v>
      </c>
      <c r="B16" s="18" t="s">
        <v>6</v>
      </c>
      <c r="C16" s="18" t="s">
        <v>7</v>
      </c>
      <c r="D16" s="19" t="s">
        <v>8</v>
      </c>
      <c r="E16" s="20" t="s">
        <v>9</v>
      </c>
      <c r="F16" s="21" t="s">
        <v>10</v>
      </c>
      <c r="G16" s="22" t="s">
        <v>5</v>
      </c>
      <c r="H16" s="22" t="s">
        <v>6</v>
      </c>
      <c r="I16" s="21" t="s">
        <v>11</v>
      </c>
      <c r="J16" s="155" t="s">
        <v>19</v>
      </c>
    </row>
    <row r="17" spans="1:10" hidden="1" outlineLevel="1">
      <c r="A17" s="3"/>
      <c r="B17" s="4"/>
      <c r="C17" s="3"/>
      <c r="D17" s="3"/>
      <c r="E17" s="20" t="s">
        <v>13</v>
      </c>
      <c r="F17" s="3"/>
      <c r="G17" s="3"/>
      <c r="H17" s="5"/>
      <c r="I17" s="6"/>
      <c r="J17" s="203">
        <v>122092.87</v>
      </c>
    </row>
    <row r="18" spans="1:10" hidden="1" outlineLevel="1">
      <c r="A18" s="3"/>
      <c r="B18" s="4"/>
      <c r="C18" s="3"/>
      <c r="D18" s="3"/>
      <c r="E18" s="37"/>
      <c r="F18" s="17"/>
      <c r="G18" s="38" t="s">
        <v>20</v>
      </c>
      <c r="H18" s="39">
        <v>41655</v>
      </c>
      <c r="I18" s="40">
        <v>18916.22</v>
      </c>
      <c r="J18" s="142">
        <f>+F18-I18</f>
        <v>-18916.22</v>
      </c>
    </row>
    <row r="19" spans="1:10" hidden="1" outlineLevel="1">
      <c r="A19" s="3"/>
      <c r="B19" s="4"/>
      <c r="C19" s="3"/>
      <c r="D19" s="3"/>
      <c r="E19" s="37"/>
      <c r="F19" s="17"/>
      <c r="G19" s="38" t="s">
        <v>21</v>
      </c>
      <c r="H19" s="39">
        <v>41663</v>
      </c>
      <c r="I19" s="40">
        <v>61343.16</v>
      </c>
      <c r="J19" s="142">
        <f t="shared" ref="J19:J33" si="0">+F19-I19</f>
        <v>-61343.16</v>
      </c>
    </row>
    <row r="20" spans="1:10" hidden="1" outlineLevel="1">
      <c r="A20" s="3"/>
      <c r="B20" s="4"/>
      <c r="C20" s="3"/>
      <c r="D20" s="41" t="s">
        <v>22</v>
      </c>
      <c r="E20" s="37"/>
      <c r="F20" s="17"/>
      <c r="G20" s="38" t="s">
        <v>23</v>
      </c>
      <c r="H20" s="39">
        <v>41698</v>
      </c>
      <c r="I20" s="40">
        <v>44.44</v>
      </c>
      <c r="J20" s="142">
        <f t="shared" si="0"/>
        <v>-44.44</v>
      </c>
    </row>
    <row r="21" spans="1:10" hidden="1" outlineLevel="1">
      <c r="A21" s="3"/>
      <c r="B21" s="4"/>
      <c r="C21" s="3"/>
      <c r="D21" s="41" t="s">
        <v>24</v>
      </c>
      <c r="E21" s="37"/>
      <c r="F21" s="17"/>
      <c r="G21" s="38" t="s">
        <v>25</v>
      </c>
      <c r="H21" s="39">
        <v>41724</v>
      </c>
      <c r="I21" s="36">
        <v>15012.58</v>
      </c>
      <c r="J21" s="142">
        <f t="shared" si="0"/>
        <v>-15012.58</v>
      </c>
    </row>
    <row r="22" spans="1:10" hidden="1" outlineLevel="1">
      <c r="A22" s="3"/>
      <c r="B22" s="4"/>
      <c r="C22" s="3"/>
      <c r="D22" s="41" t="s">
        <v>26</v>
      </c>
      <c r="E22" s="37"/>
      <c r="F22" s="17"/>
      <c r="G22" s="38" t="s">
        <v>27</v>
      </c>
      <c r="H22" s="39">
        <v>41731</v>
      </c>
      <c r="I22" s="40">
        <v>58530.5</v>
      </c>
      <c r="J22" s="142">
        <f t="shared" si="0"/>
        <v>-58530.5</v>
      </c>
    </row>
    <row r="23" spans="1:10" hidden="1" outlineLevel="1">
      <c r="A23" s="3"/>
      <c r="B23" s="4"/>
      <c r="C23" s="3"/>
      <c r="D23" s="41" t="s">
        <v>28</v>
      </c>
      <c r="E23" s="37"/>
      <c r="F23" s="17"/>
      <c r="G23" s="38" t="s">
        <v>29</v>
      </c>
      <c r="H23" s="39">
        <v>41844</v>
      </c>
      <c r="I23" s="36">
        <v>27284.41</v>
      </c>
      <c r="J23" s="142">
        <f t="shared" si="0"/>
        <v>-27284.41</v>
      </c>
    </row>
    <row r="24" spans="1:10" hidden="1" outlineLevel="1">
      <c r="A24" s="3"/>
      <c r="B24" s="4"/>
      <c r="C24" s="3"/>
      <c r="D24" s="41" t="s">
        <v>28</v>
      </c>
      <c r="E24" s="37"/>
      <c r="F24" s="17"/>
      <c r="G24" s="38" t="s">
        <v>30</v>
      </c>
      <c r="H24" s="39">
        <v>41851</v>
      </c>
      <c r="I24" s="40">
        <v>174.05</v>
      </c>
      <c r="J24" s="142">
        <f t="shared" si="0"/>
        <v>-174.05</v>
      </c>
    </row>
    <row r="25" spans="1:10" hidden="1" outlineLevel="1">
      <c r="A25" s="42" t="s">
        <v>31</v>
      </c>
      <c r="B25" s="43">
        <v>42118</v>
      </c>
      <c r="C25" s="85" t="s">
        <v>32</v>
      </c>
      <c r="D25" s="176" t="s">
        <v>33</v>
      </c>
      <c r="E25" s="46" t="s">
        <v>34</v>
      </c>
      <c r="F25" s="40">
        <v>362.99</v>
      </c>
      <c r="H25" s="47"/>
      <c r="I25" s="40">
        <v>362.99</v>
      </c>
      <c r="J25" s="142">
        <f t="shared" si="0"/>
        <v>0</v>
      </c>
    </row>
    <row r="26" spans="1:10" hidden="1" outlineLevel="1">
      <c r="A26" s="42" t="s">
        <v>35</v>
      </c>
      <c r="B26" s="43">
        <v>42233</v>
      </c>
      <c r="C26" s="85" t="s">
        <v>36</v>
      </c>
      <c r="D26" s="176" t="s">
        <v>37</v>
      </c>
      <c r="E26" s="46" t="s">
        <v>34</v>
      </c>
      <c r="F26" s="40">
        <v>72752.570000000007</v>
      </c>
      <c r="G26" s="38" t="s">
        <v>381</v>
      </c>
      <c r="H26" s="49">
        <v>42373</v>
      </c>
      <c r="I26" s="13">
        <v>72310.929999999993</v>
      </c>
      <c r="J26" s="142">
        <f t="shared" si="0"/>
        <v>441.64000000001397</v>
      </c>
    </row>
    <row r="27" spans="1:10" hidden="1" outlineLevel="1">
      <c r="A27" s="38" t="s">
        <v>38</v>
      </c>
      <c r="B27" s="43">
        <v>42276</v>
      </c>
      <c r="C27" s="85" t="s">
        <v>39</v>
      </c>
      <c r="D27" s="176" t="s">
        <v>40</v>
      </c>
      <c r="E27" s="46" t="s">
        <v>34</v>
      </c>
      <c r="F27" s="40">
        <v>14942.69</v>
      </c>
      <c r="H27" s="47"/>
      <c r="J27" s="142">
        <f t="shared" si="0"/>
        <v>14942.69</v>
      </c>
    </row>
    <row r="28" spans="1:10" hidden="1" outlineLevel="1">
      <c r="A28" s="38" t="s">
        <v>384</v>
      </c>
      <c r="B28" s="49">
        <v>42384</v>
      </c>
      <c r="C28" s="86" t="s">
        <v>385</v>
      </c>
      <c r="D28" s="176" t="s">
        <v>388</v>
      </c>
      <c r="E28" s="48" t="s">
        <v>34</v>
      </c>
      <c r="F28" s="40">
        <v>13337.11</v>
      </c>
      <c r="H28" s="47"/>
      <c r="J28" s="142">
        <f t="shared" si="0"/>
        <v>13337.11</v>
      </c>
    </row>
    <row r="29" spans="1:10" hidden="1" outlineLevel="1">
      <c r="A29" s="38" t="s">
        <v>386</v>
      </c>
      <c r="B29" s="49">
        <v>42396</v>
      </c>
      <c r="C29" s="86" t="s">
        <v>387</v>
      </c>
      <c r="D29" s="176" t="s">
        <v>389</v>
      </c>
      <c r="E29" s="48" t="s">
        <v>34</v>
      </c>
      <c r="F29" s="40">
        <v>9727.3700000000008</v>
      </c>
      <c r="H29" s="47"/>
      <c r="J29" s="142">
        <f t="shared" si="0"/>
        <v>9727.3700000000008</v>
      </c>
    </row>
    <row r="30" spans="1:10" hidden="1" outlineLevel="1">
      <c r="A30" s="38" t="s">
        <v>474</v>
      </c>
      <c r="B30" s="49">
        <v>42405</v>
      </c>
      <c r="C30" s="48" t="s">
        <v>475</v>
      </c>
      <c r="D30" s="176">
        <v>59537</v>
      </c>
      <c r="E30" s="48" t="s">
        <v>34</v>
      </c>
      <c r="F30" s="40">
        <v>13027.28</v>
      </c>
      <c r="J30" s="142">
        <f t="shared" si="0"/>
        <v>13027.28</v>
      </c>
    </row>
    <row r="31" spans="1:10" hidden="1" outlineLevel="1">
      <c r="A31" s="38" t="s">
        <v>476</v>
      </c>
      <c r="B31" s="49">
        <v>42406</v>
      </c>
      <c r="C31" s="48" t="s">
        <v>477</v>
      </c>
      <c r="D31" s="176" t="s">
        <v>478</v>
      </c>
      <c r="E31" s="48" t="s">
        <v>34</v>
      </c>
      <c r="F31" s="40">
        <v>29065.55</v>
      </c>
      <c r="H31" s="47"/>
      <c r="J31" s="142">
        <f t="shared" si="0"/>
        <v>29065.55</v>
      </c>
    </row>
    <row r="32" spans="1:10" hidden="1" outlineLevel="1">
      <c r="A32" s="38" t="s">
        <v>480</v>
      </c>
      <c r="B32" s="49">
        <v>42420</v>
      </c>
      <c r="C32" s="48" t="s">
        <v>481</v>
      </c>
      <c r="D32" s="176" t="s">
        <v>479</v>
      </c>
      <c r="E32" s="48" t="s">
        <v>34</v>
      </c>
      <c r="F32" s="40">
        <v>15910.86</v>
      </c>
      <c r="H32" s="47"/>
      <c r="J32" s="142">
        <f t="shared" si="0"/>
        <v>15910.86</v>
      </c>
    </row>
    <row r="33" spans="1:10" s="143" customFormat="1" hidden="1" outlineLevel="1">
      <c r="A33" s="171" t="s">
        <v>1011</v>
      </c>
      <c r="B33" s="180">
        <v>42401</v>
      </c>
      <c r="C33" s="179" t="s">
        <v>1012</v>
      </c>
      <c r="D33" s="176"/>
      <c r="E33" s="179" t="s">
        <v>1013</v>
      </c>
      <c r="F33" s="173">
        <v>58770.85</v>
      </c>
      <c r="H33" s="178"/>
      <c r="I33" s="148"/>
      <c r="J33" s="142">
        <f t="shared" si="0"/>
        <v>58770.85</v>
      </c>
    </row>
    <row r="34" spans="1:10" hidden="1" outlineLevel="1">
      <c r="A34" s="38"/>
      <c r="B34" s="43"/>
      <c r="C34" s="44"/>
      <c r="D34" s="50"/>
      <c r="E34" s="46"/>
      <c r="F34" s="40"/>
      <c r="H34" s="47"/>
      <c r="J34" s="142"/>
    </row>
    <row r="35" spans="1:10" hidden="1" outlineLevel="1">
      <c r="D35" s="3"/>
      <c r="E35" s="16"/>
      <c r="H35" s="47"/>
      <c r="J35" s="142"/>
    </row>
    <row r="36" spans="1:10" hidden="1" outlineLevel="1">
      <c r="D36" s="3"/>
      <c r="E36" s="16"/>
      <c r="F36" s="32" t="s">
        <v>15</v>
      </c>
      <c r="H36" s="30"/>
      <c r="J36" s="167">
        <f>SUM(J17:J33)</f>
        <v>96010.86</v>
      </c>
    </row>
    <row r="37" spans="1:10" ht="12" hidden="1" outlineLevel="1" thickBot="1">
      <c r="D37" s="3"/>
      <c r="E37" s="16"/>
      <c r="F37" s="32" t="s">
        <v>16</v>
      </c>
      <c r="H37" s="30"/>
      <c r="J37" s="263">
        <v>96010.86</v>
      </c>
    </row>
    <row r="38" spans="1:10" ht="12" hidden="1" outlineLevel="1" thickTop="1">
      <c r="D38" s="3"/>
      <c r="E38" s="16"/>
      <c r="F38" s="32" t="s">
        <v>17</v>
      </c>
      <c r="H38" s="30"/>
      <c r="J38" s="168">
        <f>+J36-J37</f>
        <v>0</v>
      </c>
    </row>
    <row r="39" spans="1:10" hidden="1" outlineLevel="1">
      <c r="D39" s="3"/>
      <c r="E39" s="16"/>
      <c r="F39" s="32"/>
      <c r="H39" s="30"/>
      <c r="J39" s="168"/>
    </row>
    <row r="40" spans="1:10" collapsed="1">
      <c r="A40" s="132" t="s">
        <v>47</v>
      </c>
      <c r="B40" s="130" t="s">
        <v>18</v>
      </c>
      <c r="C40" s="51"/>
      <c r="D40" s="52"/>
      <c r="E40" s="16"/>
      <c r="F40" s="32"/>
      <c r="H40" s="30"/>
      <c r="J40" s="168"/>
    </row>
    <row r="41" spans="1:10" hidden="1" outlineLevel="1">
      <c r="A41" s="18" t="s">
        <v>5</v>
      </c>
      <c r="B41" s="18" t="s">
        <v>6</v>
      </c>
      <c r="C41" s="18" t="s">
        <v>7</v>
      </c>
      <c r="D41" s="19" t="s">
        <v>8</v>
      </c>
      <c r="E41" s="20" t="s">
        <v>9</v>
      </c>
      <c r="F41" s="21" t="s">
        <v>10</v>
      </c>
      <c r="G41" s="22" t="s">
        <v>5</v>
      </c>
      <c r="H41" s="22" t="s">
        <v>6</v>
      </c>
      <c r="I41" s="21" t="s">
        <v>11</v>
      </c>
      <c r="J41" s="155" t="s">
        <v>19</v>
      </c>
    </row>
    <row r="42" spans="1:10" hidden="1" outlineLevel="1">
      <c r="A42" s="3"/>
      <c r="B42" s="4"/>
      <c r="C42" s="3"/>
      <c r="D42" s="3"/>
      <c r="E42" s="20" t="s">
        <v>13</v>
      </c>
      <c r="F42" s="3"/>
      <c r="G42" s="3"/>
      <c r="H42" s="5"/>
      <c r="I42" s="6"/>
      <c r="J42" s="95">
        <v>212252.41</v>
      </c>
    </row>
    <row r="43" spans="1:10" hidden="1" outlineLevel="1">
      <c r="D43" s="3"/>
      <c r="E43" s="16"/>
      <c r="F43" s="32"/>
      <c r="G43" s="54"/>
      <c r="H43" s="55"/>
      <c r="I43" s="53"/>
      <c r="J43" s="56"/>
    </row>
    <row r="44" spans="1:10" hidden="1" outlineLevel="1">
      <c r="D44" s="3"/>
      <c r="E44" s="16"/>
      <c r="F44" s="32"/>
      <c r="H44" s="30"/>
      <c r="J44" s="168"/>
    </row>
    <row r="45" spans="1:10" hidden="1" outlineLevel="1">
      <c r="D45" s="3"/>
      <c r="E45" s="16"/>
      <c r="F45" s="32" t="s">
        <v>15</v>
      </c>
      <c r="H45" s="30"/>
      <c r="J45" s="167">
        <f>+SUM(J42:J43)</f>
        <v>212252.41</v>
      </c>
    </row>
    <row r="46" spans="1:10" ht="12" hidden="1" outlineLevel="1" thickBot="1">
      <c r="D46" s="3"/>
      <c r="E46" s="16"/>
      <c r="F46" s="32" t="s">
        <v>16</v>
      </c>
      <c r="H46" s="30"/>
      <c r="J46" s="96">
        <v>212252.41</v>
      </c>
    </row>
    <row r="47" spans="1:10" ht="12" hidden="1" outlineLevel="1" thickTop="1">
      <c r="D47" s="3"/>
      <c r="E47" s="16"/>
      <c r="F47" s="32" t="s">
        <v>17</v>
      </c>
      <c r="H47" s="30"/>
      <c r="J47" s="168">
        <f>+J45-J46</f>
        <v>0</v>
      </c>
    </row>
    <row r="48" spans="1:10" hidden="1" outlineLevel="1">
      <c r="E48" s="16"/>
    </row>
    <row r="49" spans="1:10" collapsed="1">
      <c r="A49" s="131" t="s">
        <v>48</v>
      </c>
      <c r="B49" s="129" t="s">
        <v>49</v>
      </c>
      <c r="C49" s="14"/>
      <c r="D49" s="15"/>
      <c r="E49" s="16"/>
      <c r="G49" s="13"/>
      <c r="H49" s="5"/>
      <c r="I49" s="6"/>
      <c r="J49" s="142"/>
    </row>
    <row r="50" spans="1:10" hidden="1" outlineLevel="1">
      <c r="A50" s="18" t="s">
        <v>5</v>
      </c>
      <c r="B50" s="18" t="s">
        <v>6</v>
      </c>
      <c r="C50" s="18" t="s">
        <v>7</v>
      </c>
      <c r="D50" s="19" t="s">
        <v>8</v>
      </c>
      <c r="E50" s="20" t="s">
        <v>9</v>
      </c>
      <c r="F50" s="21" t="s">
        <v>10</v>
      </c>
      <c r="G50" s="22" t="s">
        <v>5</v>
      </c>
      <c r="H50" s="22" t="s">
        <v>6</v>
      </c>
      <c r="I50" s="21" t="s">
        <v>11</v>
      </c>
      <c r="J50" s="155" t="s">
        <v>19</v>
      </c>
    </row>
    <row r="51" spans="1:10" hidden="1" outlineLevel="1">
      <c r="A51" s="3"/>
      <c r="B51" s="3"/>
      <c r="C51" s="3"/>
      <c r="D51" s="3"/>
      <c r="E51" s="20" t="s">
        <v>13</v>
      </c>
      <c r="F51" s="3"/>
      <c r="G51" s="17"/>
      <c r="H51" s="5"/>
      <c r="I51" s="100"/>
      <c r="J51" s="235">
        <v>37164.730000000003</v>
      </c>
    </row>
    <row r="52" spans="1:10" hidden="1" outlineLevel="1">
      <c r="A52" s="3"/>
      <c r="B52" s="3"/>
      <c r="C52" s="3"/>
      <c r="D52" s="30" t="s">
        <v>50</v>
      </c>
      <c r="E52" s="20"/>
      <c r="F52" s="6"/>
      <c r="G52" s="7" t="s">
        <v>51</v>
      </c>
      <c r="H52" s="97">
        <v>41281</v>
      </c>
      <c r="I52" s="59">
        <v>14072.68</v>
      </c>
      <c r="J52" s="203">
        <f>+F52-I52</f>
        <v>-14072.68</v>
      </c>
    </row>
    <row r="53" spans="1:10" hidden="1" outlineLevel="1">
      <c r="A53" s="3"/>
      <c r="B53" s="3"/>
      <c r="C53" s="3"/>
      <c r="D53" s="7" t="s">
        <v>52</v>
      </c>
      <c r="E53" s="20"/>
      <c r="F53" s="6"/>
      <c r="G53" s="7" t="s">
        <v>53</v>
      </c>
      <c r="H53" s="97">
        <v>41284</v>
      </c>
      <c r="I53" s="59">
        <v>4436.7700000000004</v>
      </c>
      <c r="J53" s="203">
        <f t="shared" ref="J53:J58" si="1">+F53-I53</f>
        <v>-4436.7700000000004</v>
      </c>
    </row>
    <row r="54" spans="1:10" hidden="1" outlineLevel="1">
      <c r="A54" s="3"/>
      <c r="B54" s="3"/>
      <c r="C54" s="3"/>
      <c r="D54" s="7" t="s">
        <v>54</v>
      </c>
      <c r="E54" s="20"/>
      <c r="F54" s="6"/>
      <c r="G54" s="7" t="s">
        <v>55</v>
      </c>
      <c r="H54" s="97">
        <v>41297</v>
      </c>
      <c r="I54" s="59">
        <v>12102.88</v>
      </c>
      <c r="J54" s="203">
        <f t="shared" si="1"/>
        <v>-12102.88</v>
      </c>
    </row>
    <row r="55" spans="1:10" hidden="1" outlineLevel="1">
      <c r="A55" s="3"/>
      <c r="B55" s="3"/>
      <c r="C55" s="3"/>
      <c r="D55" s="3"/>
      <c r="E55" s="20"/>
      <c r="F55" s="6"/>
      <c r="G55" s="7" t="s">
        <v>56</v>
      </c>
      <c r="H55" s="97">
        <v>41517</v>
      </c>
      <c r="I55" s="59">
        <v>702.64</v>
      </c>
      <c r="J55" s="203">
        <f t="shared" si="1"/>
        <v>-702.64</v>
      </c>
    </row>
    <row r="56" spans="1:10" hidden="1" outlineLevel="1">
      <c r="A56" s="3"/>
      <c r="B56" s="3"/>
      <c r="C56" s="3"/>
      <c r="D56" s="7" t="s">
        <v>57</v>
      </c>
      <c r="E56" s="20"/>
      <c r="F56" s="6"/>
      <c r="G56" s="7" t="s">
        <v>58</v>
      </c>
      <c r="H56" s="97">
        <v>41517</v>
      </c>
      <c r="I56" s="99">
        <v>6376.54</v>
      </c>
      <c r="J56" s="203">
        <f t="shared" si="1"/>
        <v>-6376.54</v>
      </c>
    </row>
    <row r="57" spans="1:10" hidden="1" outlineLevel="1">
      <c r="A57" s="7" t="s">
        <v>59</v>
      </c>
      <c r="B57" s="58">
        <v>41988</v>
      </c>
      <c r="C57" s="7" t="s">
        <v>60</v>
      </c>
      <c r="D57" s="30" t="s">
        <v>61</v>
      </c>
      <c r="E57" s="16" t="s">
        <v>34</v>
      </c>
      <c r="F57" s="13">
        <v>9749.7099999999991</v>
      </c>
      <c r="G57" s="17" t="s">
        <v>473</v>
      </c>
      <c r="H57" s="98">
        <v>42369</v>
      </c>
      <c r="I57" s="100">
        <f>468+645.59+1336.28+442.24+776.36+72.22+32.87</f>
        <v>3773.5599999999995</v>
      </c>
      <c r="J57" s="203">
        <f t="shared" si="1"/>
        <v>5976.15</v>
      </c>
    </row>
    <row r="58" spans="1:10" hidden="1" outlineLevel="1">
      <c r="A58" s="7" t="s">
        <v>62</v>
      </c>
      <c r="B58" s="58">
        <v>41990</v>
      </c>
      <c r="C58" s="7" t="s">
        <v>63</v>
      </c>
      <c r="D58" s="30" t="s">
        <v>64</v>
      </c>
      <c r="E58" s="16" t="s">
        <v>34</v>
      </c>
      <c r="F58" s="13">
        <v>92316.160000000003</v>
      </c>
      <c r="G58" s="17"/>
      <c r="H58" s="65"/>
      <c r="I58" s="100"/>
      <c r="J58" s="203">
        <f t="shared" si="1"/>
        <v>92316.160000000003</v>
      </c>
    </row>
    <row r="59" spans="1:10" hidden="1" outlineLevel="1">
      <c r="A59" s="7" t="s">
        <v>65</v>
      </c>
      <c r="B59" s="58">
        <v>42017</v>
      </c>
      <c r="C59" s="7" t="s">
        <v>66</v>
      </c>
      <c r="D59" s="30" t="s">
        <v>67</v>
      </c>
      <c r="E59" s="16" t="s">
        <v>34</v>
      </c>
      <c r="F59" s="13">
        <v>25072.45</v>
      </c>
      <c r="G59" s="7" t="s">
        <v>417</v>
      </c>
      <c r="H59" s="97">
        <v>42400</v>
      </c>
      <c r="I59" s="100">
        <f>631.11+383.62+7.37+16835.24</f>
        <v>17857.34</v>
      </c>
      <c r="J59" s="203">
        <f>+F59-I59</f>
        <v>7215.1100000000006</v>
      </c>
    </row>
    <row r="60" spans="1:10" hidden="1" outlineLevel="1">
      <c r="A60" s="7" t="s">
        <v>68</v>
      </c>
      <c r="B60" s="58">
        <v>42205</v>
      </c>
      <c r="C60" s="7" t="s">
        <v>69</v>
      </c>
      <c r="D60" s="30" t="s">
        <v>70</v>
      </c>
      <c r="E60" s="16" t="s">
        <v>34</v>
      </c>
      <c r="F60" s="13">
        <v>28223.52</v>
      </c>
      <c r="G60" s="17"/>
      <c r="H60" s="5"/>
      <c r="I60" s="6"/>
      <c r="J60" s="203">
        <f>+F60-I60</f>
        <v>28223.52</v>
      </c>
    </row>
    <row r="61" spans="1:10" hidden="1" outlineLevel="1">
      <c r="A61" s="7" t="s">
        <v>71</v>
      </c>
      <c r="B61" s="58">
        <v>42349</v>
      </c>
      <c r="C61" s="7" t="s">
        <v>72</v>
      </c>
      <c r="D61" s="30">
        <v>56727</v>
      </c>
      <c r="E61" s="7" t="s">
        <v>34</v>
      </c>
      <c r="F61" s="13">
        <v>5150.47</v>
      </c>
      <c r="G61" s="17"/>
      <c r="H61" s="5"/>
      <c r="I61" s="6"/>
      <c r="J61" s="203">
        <f>+F61-I61</f>
        <v>5150.47</v>
      </c>
    </row>
    <row r="62" spans="1:10" hidden="1" outlineLevel="1">
      <c r="A62" s="3" t="s">
        <v>482</v>
      </c>
      <c r="B62" s="4">
        <v>42405</v>
      </c>
      <c r="C62" s="3" t="s">
        <v>413</v>
      </c>
      <c r="D62" s="5" t="s">
        <v>483</v>
      </c>
      <c r="E62" s="3" t="s">
        <v>34</v>
      </c>
      <c r="F62" s="6">
        <v>47785.89</v>
      </c>
      <c r="G62" s="17"/>
      <c r="H62" s="5"/>
      <c r="I62" s="6"/>
      <c r="J62" s="203">
        <f t="shared" ref="J62:J70" si="2">+F62-I62</f>
        <v>47785.89</v>
      </c>
    </row>
    <row r="63" spans="1:10" hidden="1" outlineLevel="1">
      <c r="A63" s="3" t="s">
        <v>484</v>
      </c>
      <c r="B63" s="4">
        <v>42405</v>
      </c>
      <c r="C63" s="3" t="s">
        <v>409</v>
      </c>
      <c r="D63" s="5">
        <v>54537</v>
      </c>
      <c r="E63" s="3" t="s">
        <v>34</v>
      </c>
      <c r="F63" s="6">
        <v>127428.12</v>
      </c>
      <c r="G63" s="17"/>
      <c r="H63" s="5"/>
      <c r="I63" s="6"/>
      <c r="J63" s="203">
        <f t="shared" si="2"/>
        <v>127428.12</v>
      </c>
    </row>
    <row r="64" spans="1:10" hidden="1" outlineLevel="1">
      <c r="A64" s="7" t="s">
        <v>489</v>
      </c>
      <c r="B64" s="58">
        <v>42422</v>
      </c>
      <c r="C64" s="7" t="s">
        <v>490</v>
      </c>
      <c r="D64" s="30">
        <v>59920</v>
      </c>
      <c r="E64" s="7" t="s">
        <v>34</v>
      </c>
      <c r="F64" s="13">
        <v>2979.68</v>
      </c>
      <c r="G64" s="17"/>
      <c r="H64" s="5"/>
      <c r="I64" s="6"/>
      <c r="J64" s="203">
        <f t="shared" si="2"/>
        <v>2979.68</v>
      </c>
    </row>
    <row r="65" spans="1:10" hidden="1" outlineLevel="1">
      <c r="A65" s="7" t="s">
        <v>491</v>
      </c>
      <c r="B65" s="58">
        <v>42422</v>
      </c>
      <c r="C65" s="7" t="s">
        <v>492</v>
      </c>
      <c r="D65" s="30" t="s">
        <v>485</v>
      </c>
      <c r="E65" s="7" t="s">
        <v>34</v>
      </c>
      <c r="F65" s="13">
        <v>30234.79</v>
      </c>
      <c r="G65" s="17"/>
      <c r="H65" s="5"/>
      <c r="I65" s="6"/>
      <c r="J65" s="203">
        <f t="shared" si="2"/>
        <v>30234.79</v>
      </c>
    </row>
    <row r="66" spans="1:10" hidden="1" outlineLevel="1">
      <c r="A66" s="7" t="s">
        <v>493</v>
      </c>
      <c r="B66" s="58">
        <v>42423</v>
      </c>
      <c r="C66" s="7" t="s">
        <v>494</v>
      </c>
      <c r="D66" s="30" t="s">
        <v>486</v>
      </c>
      <c r="E66" s="7" t="s">
        <v>34</v>
      </c>
      <c r="F66" s="13">
        <v>24799.09</v>
      </c>
      <c r="G66" s="17"/>
      <c r="H66" s="5"/>
      <c r="I66" s="6"/>
      <c r="J66" s="203">
        <f t="shared" si="2"/>
        <v>24799.09</v>
      </c>
    </row>
    <row r="67" spans="1:10" s="143" customFormat="1" hidden="1" outlineLevel="1">
      <c r="B67" s="186"/>
      <c r="D67" s="164"/>
      <c r="F67" s="148"/>
      <c r="G67" s="282" t="s">
        <v>1014</v>
      </c>
      <c r="H67" s="283">
        <v>42423</v>
      </c>
      <c r="I67" s="284">
        <v>9334.57</v>
      </c>
      <c r="J67" s="203">
        <f t="shared" si="2"/>
        <v>-9334.57</v>
      </c>
    </row>
    <row r="68" spans="1:10" hidden="1" outlineLevel="1">
      <c r="A68" s="7" t="s">
        <v>495</v>
      </c>
      <c r="B68" s="58">
        <v>42425</v>
      </c>
      <c r="C68" s="7" t="s">
        <v>496</v>
      </c>
      <c r="D68" s="30" t="s">
        <v>487</v>
      </c>
      <c r="E68" s="7" t="s">
        <v>34</v>
      </c>
      <c r="F68" s="13">
        <v>12314.41</v>
      </c>
      <c r="G68" s="17"/>
      <c r="H68" s="5"/>
      <c r="I68" s="6"/>
      <c r="J68" s="203">
        <f t="shared" si="2"/>
        <v>12314.41</v>
      </c>
    </row>
    <row r="69" spans="1:10" hidden="1" outlineLevel="1">
      <c r="A69" s="7" t="s">
        <v>497</v>
      </c>
      <c r="B69" s="58">
        <v>42425</v>
      </c>
      <c r="C69" s="7" t="s">
        <v>498</v>
      </c>
      <c r="D69" s="30" t="s">
        <v>488</v>
      </c>
      <c r="E69" s="7" t="s">
        <v>34</v>
      </c>
      <c r="F69" s="13">
        <v>11544.1</v>
      </c>
      <c r="G69" s="17"/>
      <c r="H69" s="5"/>
      <c r="I69" s="6"/>
      <c r="J69" s="203">
        <f t="shared" si="2"/>
        <v>11544.1</v>
      </c>
    </row>
    <row r="70" spans="1:10" hidden="1" outlineLevel="1">
      <c r="A70" s="7" t="s">
        <v>520</v>
      </c>
      <c r="B70" s="58">
        <v>42429</v>
      </c>
      <c r="C70" s="7" t="s">
        <v>521</v>
      </c>
      <c r="D70" s="30" t="s">
        <v>522</v>
      </c>
      <c r="E70" s="7" t="s">
        <v>34</v>
      </c>
      <c r="F70" s="13">
        <v>13422.77</v>
      </c>
      <c r="G70" s="17"/>
      <c r="H70" s="5"/>
      <c r="I70" s="6"/>
      <c r="J70" s="203">
        <f t="shared" si="2"/>
        <v>13422.77</v>
      </c>
    </row>
    <row r="71" spans="1:10" hidden="1" outlineLevel="1">
      <c r="A71" s="54"/>
      <c r="B71" s="55"/>
      <c r="C71" s="54"/>
      <c r="D71" s="54"/>
      <c r="E71" s="62"/>
      <c r="F71" s="57"/>
      <c r="H71" s="30"/>
      <c r="J71" s="142"/>
    </row>
    <row r="72" spans="1:10" hidden="1" outlineLevel="1">
      <c r="E72" s="16"/>
      <c r="F72" s="32" t="s">
        <v>15</v>
      </c>
      <c r="H72" s="30"/>
      <c r="J72" s="167">
        <f>+SUM(J51:J70)</f>
        <v>399528.91</v>
      </c>
    </row>
    <row r="73" spans="1:10" ht="12" hidden="1" outlineLevel="1" thickBot="1">
      <c r="E73" s="16"/>
      <c r="F73" s="32" t="s">
        <v>16</v>
      </c>
      <c r="H73" s="30"/>
      <c r="J73" s="264">
        <v>399528.91</v>
      </c>
    </row>
    <row r="74" spans="1:10" hidden="1" outlineLevel="1">
      <c r="E74" s="16"/>
      <c r="F74" s="32" t="s">
        <v>17</v>
      </c>
      <c r="H74" s="30"/>
      <c r="J74" s="168">
        <f>+J72-J73</f>
        <v>0</v>
      </c>
    </row>
    <row r="75" spans="1:10" hidden="1" outlineLevel="1">
      <c r="E75" s="16"/>
    </row>
    <row r="76" spans="1:10" collapsed="1">
      <c r="A76" s="131" t="s">
        <v>86</v>
      </c>
      <c r="B76" s="129" t="s">
        <v>87</v>
      </c>
      <c r="C76" s="14"/>
      <c r="D76" s="9"/>
      <c r="E76" s="16"/>
      <c r="F76" s="3"/>
      <c r="G76" s="17"/>
      <c r="H76" s="5"/>
      <c r="I76" s="6"/>
      <c r="J76" s="142"/>
    </row>
    <row r="77" spans="1:10" hidden="1" outlineLevel="1">
      <c r="A77" s="18" t="s">
        <v>5</v>
      </c>
      <c r="B77" s="18" t="s">
        <v>6</v>
      </c>
      <c r="C77" s="18" t="s">
        <v>7</v>
      </c>
      <c r="D77" s="19" t="s">
        <v>8</v>
      </c>
      <c r="E77" s="20" t="s">
        <v>9</v>
      </c>
      <c r="F77" s="21" t="s">
        <v>10</v>
      </c>
      <c r="G77" s="22" t="s">
        <v>5</v>
      </c>
      <c r="H77" s="22" t="s">
        <v>6</v>
      </c>
      <c r="I77" s="21" t="s">
        <v>11</v>
      </c>
      <c r="J77" s="155" t="s">
        <v>19</v>
      </c>
    </row>
    <row r="78" spans="1:10" hidden="1" outlineLevel="1">
      <c r="D78" s="63"/>
      <c r="J78" s="204"/>
    </row>
    <row r="79" spans="1:10" hidden="1" outlineLevel="1">
      <c r="A79" s="7" t="s">
        <v>88</v>
      </c>
      <c r="B79" s="58">
        <v>41904</v>
      </c>
      <c r="C79" s="7" t="s">
        <v>89</v>
      </c>
      <c r="D79" s="63">
        <v>45159</v>
      </c>
      <c r="E79" s="12" t="s">
        <v>34</v>
      </c>
      <c r="F79" s="6">
        <v>2468.4</v>
      </c>
      <c r="H79" s="58"/>
      <c r="J79" s="152">
        <f>+F79-I79</f>
        <v>2468.4</v>
      </c>
    </row>
    <row r="80" spans="1:10" hidden="1" outlineLevel="1">
      <c r="A80" s="7" t="s">
        <v>90</v>
      </c>
      <c r="B80" s="58">
        <v>41909</v>
      </c>
      <c r="C80" s="7" t="s">
        <v>91</v>
      </c>
      <c r="D80" s="63" t="s">
        <v>92</v>
      </c>
      <c r="E80" s="12" t="s">
        <v>34</v>
      </c>
      <c r="F80" s="6">
        <v>10785</v>
      </c>
      <c r="H80" s="58"/>
      <c r="J80" s="152">
        <f t="shared" ref="J80:J86" si="3">+F80-I80</f>
        <v>10785</v>
      </c>
    </row>
    <row r="81" spans="1:10" hidden="1" outlineLevel="1">
      <c r="A81" s="7" t="s">
        <v>93</v>
      </c>
      <c r="B81" s="58">
        <v>41911</v>
      </c>
      <c r="C81" s="7" t="s">
        <v>94</v>
      </c>
      <c r="D81" s="63" t="s">
        <v>95</v>
      </c>
      <c r="E81" s="12" t="s">
        <v>34</v>
      </c>
      <c r="F81" s="6">
        <v>5490</v>
      </c>
      <c r="H81" s="58"/>
      <c r="I81" s="6"/>
      <c r="J81" s="152">
        <f t="shared" si="3"/>
        <v>5490</v>
      </c>
    </row>
    <row r="82" spans="1:10" hidden="1" outlineLevel="1">
      <c r="A82" s="7" t="s">
        <v>96</v>
      </c>
      <c r="B82" s="58">
        <v>41929</v>
      </c>
      <c r="C82" s="7" t="s">
        <v>97</v>
      </c>
      <c r="D82" s="63" t="s">
        <v>98</v>
      </c>
      <c r="E82" s="12" t="s">
        <v>34</v>
      </c>
      <c r="F82" s="6">
        <v>2863.34</v>
      </c>
      <c r="H82" s="58"/>
      <c r="I82" s="6"/>
      <c r="J82" s="152">
        <f t="shared" si="3"/>
        <v>2863.34</v>
      </c>
    </row>
    <row r="83" spans="1:10" hidden="1" outlineLevel="1">
      <c r="A83" s="7" t="s">
        <v>99</v>
      </c>
      <c r="B83" s="58">
        <v>41949</v>
      </c>
      <c r="C83" s="7" t="s">
        <v>100</v>
      </c>
      <c r="D83" s="63" t="s">
        <v>101</v>
      </c>
      <c r="E83" s="12" t="s">
        <v>34</v>
      </c>
      <c r="F83" s="6">
        <v>5335</v>
      </c>
      <c r="H83" s="58"/>
      <c r="I83" s="6"/>
      <c r="J83" s="152">
        <f t="shared" si="3"/>
        <v>5335</v>
      </c>
    </row>
    <row r="84" spans="1:10" hidden="1" outlineLevel="1">
      <c r="A84" s="7" t="s">
        <v>102</v>
      </c>
      <c r="B84" s="58">
        <v>42030</v>
      </c>
      <c r="C84" s="7" t="s">
        <v>103</v>
      </c>
      <c r="D84" s="63" t="s">
        <v>104</v>
      </c>
      <c r="E84" s="12" t="s">
        <v>34</v>
      </c>
      <c r="F84" s="64">
        <v>54035.27</v>
      </c>
      <c r="G84" s="3" t="s">
        <v>105</v>
      </c>
      <c r="H84" s="4">
        <v>42094</v>
      </c>
      <c r="I84" s="6">
        <v>48497.27</v>
      </c>
      <c r="J84" s="152">
        <f t="shared" si="3"/>
        <v>5538</v>
      </c>
    </row>
    <row r="85" spans="1:10" hidden="1" outlineLevel="1">
      <c r="A85" s="7" t="s">
        <v>106</v>
      </c>
      <c r="B85" s="58">
        <v>42035</v>
      </c>
      <c r="C85" s="7" t="s">
        <v>107</v>
      </c>
      <c r="D85" s="63" t="s">
        <v>108</v>
      </c>
      <c r="E85" s="12" t="s">
        <v>34</v>
      </c>
      <c r="F85" s="64">
        <v>22247.96</v>
      </c>
      <c r="G85" s="3" t="s">
        <v>105</v>
      </c>
      <c r="H85" s="4">
        <v>42094</v>
      </c>
      <c r="I85" s="6">
        <v>15797.96</v>
      </c>
      <c r="J85" s="152">
        <f t="shared" si="3"/>
        <v>6450</v>
      </c>
    </row>
    <row r="86" spans="1:10" hidden="1" outlineLevel="1">
      <c r="A86" s="3" t="s">
        <v>109</v>
      </c>
      <c r="B86" s="4">
        <v>42052</v>
      </c>
      <c r="C86" s="3" t="s">
        <v>110</v>
      </c>
      <c r="D86" s="65" t="s">
        <v>111</v>
      </c>
      <c r="E86" s="66" t="s">
        <v>34</v>
      </c>
      <c r="F86" s="6">
        <v>69850.86</v>
      </c>
      <c r="G86" s="3" t="s">
        <v>105</v>
      </c>
      <c r="H86" s="4">
        <v>42094</v>
      </c>
      <c r="I86" s="6">
        <v>55960.86</v>
      </c>
      <c r="J86" s="152">
        <f t="shared" si="3"/>
        <v>13890</v>
      </c>
    </row>
    <row r="87" spans="1:10" hidden="1" outlineLevel="1">
      <c r="A87" s="3"/>
      <c r="B87" s="4"/>
      <c r="C87" s="3"/>
      <c r="D87" s="3"/>
      <c r="E87" s="66"/>
      <c r="F87" s="17"/>
      <c r="H87" s="58"/>
      <c r="I87" s="6"/>
      <c r="J87" s="152"/>
    </row>
    <row r="88" spans="1:10" hidden="1" outlineLevel="1"/>
    <row r="89" spans="1:10" hidden="1" outlineLevel="1">
      <c r="F89" s="32" t="s">
        <v>15</v>
      </c>
      <c r="J89" s="167">
        <f>+SUM(J79:J86)</f>
        <v>52819.740000000005</v>
      </c>
    </row>
    <row r="90" spans="1:10" ht="12" hidden="1" outlineLevel="1" thickBot="1">
      <c r="F90" s="32" t="s">
        <v>16</v>
      </c>
      <c r="J90" s="202">
        <v>52819.74</v>
      </c>
    </row>
    <row r="91" spans="1:10" ht="12" hidden="1" outlineLevel="1" thickTop="1">
      <c r="F91" s="32" t="s">
        <v>17</v>
      </c>
      <c r="J91" s="168">
        <f>+J89-J90</f>
        <v>0</v>
      </c>
    </row>
    <row r="92" spans="1:10" hidden="1" outlineLevel="1">
      <c r="E92" s="16"/>
    </row>
    <row r="93" spans="1:10" collapsed="1">
      <c r="A93" s="131" t="s">
        <v>112</v>
      </c>
      <c r="B93" s="129" t="s">
        <v>113</v>
      </c>
      <c r="C93" s="14"/>
      <c r="D93" s="15"/>
      <c r="E93" s="67"/>
      <c r="F93" s="3"/>
      <c r="G93" s="17"/>
      <c r="H93" s="5"/>
      <c r="I93" s="6"/>
      <c r="J93" s="142"/>
    </row>
    <row r="94" spans="1:10" hidden="1" outlineLevel="1">
      <c r="A94" s="18" t="s">
        <v>5</v>
      </c>
      <c r="B94" s="18" t="s">
        <v>6</v>
      </c>
      <c r="C94" s="18" t="s">
        <v>7</v>
      </c>
      <c r="D94" s="19" t="s">
        <v>8</v>
      </c>
      <c r="E94" s="20" t="s">
        <v>9</v>
      </c>
      <c r="F94" s="21" t="s">
        <v>10</v>
      </c>
      <c r="G94" s="22" t="s">
        <v>5</v>
      </c>
      <c r="H94" s="22" t="s">
        <v>6</v>
      </c>
      <c r="I94" s="21" t="s">
        <v>11</v>
      </c>
      <c r="J94" s="155" t="s">
        <v>19</v>
      </c>
    </row>
    <row r="95" spans="1:10" hidden="1" outlineLevel="1">
      <c r="A95" s="3"/>
      <c r="B95" s="3"/>
      <c r="C95" s="3"/>
      <c r="D95" s="3"/>
      <c r="E95" s="20" t="s">
        <v>13</v>
      </c>
      <c r="F95" s="3"/>
      <c r="G95" s="17"/>
      <c r="H95" s="5"/>
      <c r="I95" s="6"/>
      <c r="J95" s="142">
        <v>3309.88</v>
      </c>
    </row>
    <row r="96" spans="1:10" hidden="1" outlineLevel="1">
      <c r="A96" s="23"/>
      <c r="B96" s="23"/>
      <c r="C96" s="24"/>
      <c r="D96" s="25"/>
      <c r="E96" s="68"/>
      <c r="F96" s="26"/>
      <c r="G96" s="27"/>
      <c r="H96" s="28"/>
      <c r="I96" s="26"/>
      <c r="J96" s="160"/>
    </row>
    <row r="97" spans="1:10" hidden="1" outlineLevel="1">
      <c r="A97" s="23"/>
      <c r="B97" s="23"/>
      <c r="C97" s="24"/>
      <c r="D97" s="25"/>
      <c r="E97" s="68"/>
      <c r="F97" s="32" t="s">
        <v>15</v>
      </c>
      <c r="H97" s="30"/>
      <c r="J97" s="167">
        <v>3309.88</v>
      </c>
    </row>
    <row r="98" spans="1:10" ht="12" hidden="1" outlineLevel="1" thickBot="1">
      <c r="A98" s="23"/>
      <c r="B98" s="23"/>
      <c r="C98" s="24"/>
      <c r="D98" s="25"/>
      <c r="E98" s="68"/>
      <c r="F98" s="32" t="s">
        <v>16</v>
      </c>
      <c r="H98" s="30"/>
      <c r="J98" s="202">
        <v>3309.88</v>
      </c>
    </row>
    <row r="99" spans="1:10" ht="12" hidden="1" outlineLevel="1" thickTop="1">
      <c r="E99" s="16"/>
      <c r="F99" s="32" t="s">
        <v>17</v>
      </c>
      <c r="H99" s="30"/>
      <c r="J99" s="168">
        <f>+J97-J98</f>
        <v>0</v>
      </c>
    </row>
    <row r="100" spans="1:10" hidden="1" outlineLevel="1">
      <c r="E100" s="16"/>
    </row>
    <row r="101" spans="1:10" collapsed="1">
      <c r="A101" s="131" t="s">
        <v>114</v>
      </c>
      <c r="B101" s="129" t="s">
        <v>115</v>
      </c>
      <c r="C101" s="14"/>
      <c r="D101" s="15"/>
      <c r="E101" s="16"/>
      <c r="F101" s="3"/>
      <c r="G101" s="17"/>
      <c r="H101" s="5"/>
      <c r="I101" s="6"/>
      <c r="J101" s="142"/>
    </row>
    <row r="102" spans="1:10" hidden="1" outlineLevel="1">
      <c r="A102" s="18" t="s">
        <v>5</v>
      </c>
      <c r="B102" s="18" t="s">
        <v>6</v>
      </c>
      <c r="C102" s="18" t="s">
        <v>7</v>
      </c>
      <c r="D102" s="19" t="s">
        <v>8</v>
      </c>
      <c r="E102" s="20" t="s">
        <v>9</v>
      </c>
      <c r="F102" s="21" t="s">
        <v>10</v>
      </c>
      <c r="G102" s="22" t="s">
        <v>5</v>
      </c>
      <c r="H102" s="22" t="s">
        <v>6</v>
      </c>
      <c r="I102" s="21" t="s">
        <v>11</v>
      </c>
      <c r="J102" s="155" t="s">
        <v>19</v>
      </c>
    </row>
    <row r="103" spans="1:10" hidden="1" outlineLevel="1">
      <c r="A103" s="23"/>
      <c r="B103" s="23"/>
      <c r="C103" s="24"/>
      <c r="D103" s="25"/>
      <c r="E103" s="20" t="s">
        <v>13</v>
      </c>
      <c r="F103" s="26"/>
      <c r="G103" s="27"/>
      <c r="H103" s="28"/>
      <c r="I103" s="6"/>
      <c r="J103" s="160">
        <v>0</v>
      </c>
    </row>
    <row r="104" spans="1:10" hidden="1" outlineLevel="1">
      <c r="A104" s="7" t="s">
        <v>116</v>
      </c>
      <c r="B104" s="58">
        <v>42327</v>
      </c>
      <c r="C104" s="7" t="s">
        <v>117</v>
      </c>
      <c r="D104" s="7" t="s">
        <v>118</v>
      </c>
      <c r="E104" s="12" t="s">
        <v>34</v>
      </c>
      <c r="F104" s="13">
        <v>19952.48</v>
      </c>
      <c r="H104" s="58"/>
      <c r="J104" s="142">
        <f>F104-I104</f>
        <v>19952.48</v>
      </c>
    </row>
    <row r="105" spans="1:10" hidden="1" outlineLevel="1">
      <c r="A105" s="23"/>
      <c r="B105" s="23"/>
      <c r="C105" s="24"/>
      <c r="D105" s="25"/>
      <c r="E105" s="68"/>
      <c r="F105" s="26"/>
      <c r="G105" s="27"/>
      <c r="H105" s="28"/>
      <c r="I105" s="26"/>
      <c r="J105" s="160"/>
    </row>
    <row r="106" spans="1:10" hidden="1" outlineLevel="1">
      <c r="A106" s="23"/>
      <c r="B106" s="23"/>
      <c r="C106" s="24"/>
      <c r="D106" s="25"/>
      <c r="E106" s="68"/>
      <c r="F106" s="32" t="s">
        <v>15</v>
      </c>
      <c r="H106" s="30"/>
      <c r="J106" s="167">
        <f>SUM(J103:J105)</f>
        <v>19952.48</v>
      </c>
    </row>
    <row r="107" spans="1:10" ht="12" hidden="1" outlineLevel="1" thickBot="1">
      <c r="A107" s="23"/>
      <c r="B107" s="23"/>
      <c r="C107" s="24"/>
      <c r="D107" s="25"/>
      <c r="E107" s="68"/>
      <c r="F107" s="32" t="s">
        <v>16</v>
      </c>
      <c r="H107" s="30"/>
      <c r="J107" s="202">
        <v>19952.48</v>
      </c>
    </row>
    <row r="108" spans="1:10" ht="12" hidden="1" outlineLevel="1" thickTop="1">
      <c r="E108" s="16"/>
      <c r="F108" s="32" t="s">
        <v>17</v>
      </c>
      <c r="H108" s="30"/>
      <c r="J108" s="168">
        <f>+J106-J107</f>
        <v>0</v>
      </c>
    </row>
    <row r="109" spans="1:10" hidden="1" outlineLevel="1">
      <c r="E109" s="16"/>
    </row>
    <row r="110" spans="1:10" collapsed="1">
      <c r="A110" s="131" t="s">
        <v>119</v>
      </c>
      <c r="B110" s="129" t="s">
        <v>87</v>
      </c>
      <c r="C110" s="14"/>
      <c r="D110" s="9"/>
      <c r="E110" s="16"/>
      <c r="F110" s="3"/>
      <c r="G110" s="17"/>
      <c r="H110" s="5"/>
      <c r="I110" s="6"/>
      <c r="J110" s="142"/>
    </row>
    <row r="111" spans="1:10" hidden="1" outlineLevel="1">
      <c r="A111" s="18" t="s">
        <v>5</v>
      </c>
      <c r="B111" s="18" t="s">
        <v>6</v>
      </c>
      <c r="C111" s="18" t="s">
        <v>7</v>
      </c>
      <c r="D111" s="19" t="s">
        <v>8</v>
      </c>
      <c r="E111" s="20" t="s">
        <v>9</v>
      </c>
      <c r="F111" s="21" t="s">
        <v>10</v>
      </c>
      <c r="G111" s="22" t="s">
        <v>5</v>
      </c>
      <c r="H111" s="22" t="s">
        <v>6</v>
      </c>
      <c r="I111" s="21" t="s">
        <v>11</v>
      </c>
      <c r="J111" s="155" t="s">
        <v>19</v>
      </c>
    </row>
    <row r="112" spans="1:10" hidden="1" outlineLevel="1">
      <c r="A112" s="23"/>
      <c r="B112" s="23"/>
      <c r="C112" s="24"/>
      <c r="D112" s="25"/>
      <c r="E112" s="20" t="s">
        <v>13</v>
      </c>
      <c r="F112" s="26"/>
      <c r="H112" s="30"/>
      <c r="J112" s="152">
        <v>75107.91</v>
      </c>
    </row>
    <row r="113" spans="1:10" hidden="1" outlineLevel="1">
      <c r="B113" s="58"/>
      <c r="D113" s="3" t="s">
        <v>120</v>
      </c>
      <c r="E113" s="16"/>
      <c r="F113" s="57"/>
      <c r="G113" s="3" t="s">
        <v>121</v>
      </c>
      <c r="H113" s="4">
        <v>41394</v>
      </c>
      <c r="I113" s="69">
        <v>26676.11</v>
      </c>
      <c r="J113" s="142">
        <f>+F113-I113</f>
        <v>-26676.11</v>
      </c>
    </row>
    <row r="114" spans="1:10" hidden="1" outlineLevel="1">
      <c r="B114" s="58"/>
      <c r="D114" s="3" t="s">
        <v>122</v>
      </c>
      <c r="E114" s="16"/>
      <c r="F114" s="57"/>
      <c r="G114" s="3" t="s">
        <v>123</v>
      </c>
      <c r="H114" s="4">
        <v>41498</v>
      </c>
      <c r="I114" s="69">
        <v>8505.42</v>
      </c>
      <c r="J114" s="142">
        <f t="shared" ref="J114:J162" si="4">+F114-I114</f>
        <v>-8505.42</v>
      </c>
    </row>
    <row r="115" spans="1:10" hidden="1" outlineLevel="1">
      <c r="B115" s="58"/>
      <c r="D115" s="3" t="s">
        <v>124</v>
      </c>
      <c r="E115" s="16"/>
      <c r="F115" s="57"/>
      <c r="G115" s="3" t="s">
        <v>125</v>
      </c>
      <c r="H115" s="4">
        <v>41520</v>
      </c>
      <c r="I115" s="69">
        <v>2728.81</v>
      </c>
      <c r="J115" s="142">
        <f>+F115-I115</f>
        <v>-2728.81</v>
      </c>
    </row>
    <row r="116" spans="1:10" hidden="1" outlineLevel="1">
      <c r="B116" s="58"/>
      <c r="D116" s="3"/>
      <c r="E116" s="16"/>
      <c r="F116" s="57"/>
      <c r="G116" s="3" t="s">
        <v>126</v>
      </c>
      <c r="H116" s="4">
        <v>41547</v>
      </c>
      <c r="I116" s="69">
        <v>25981.06</v>
      </c>
      <c r="J116" s="142">
        <f>+F116-I116</f>
        <v>-25981.06</v>
      </c>
    </row>
    <row r="117" spans="1:10" hidden="1" outlineLevel="1">
      <c r="A117" s="3" t="s">
        <v>127</v>
      </c>
      <c r="B117" s="4">
        <v>41941</v>
      </c>
      <c r="C117" s="3" t="s">
        <v>128</v>
      </c>
      <c r="D117" s="3" t="s">
        <v>129</v>
      </c>
      <c r="E117" s="37" t="s">
        <v>34</v>
      </c>
      <c r="F117" s="6">
        <v>8658</v>
      </c>
      <c r="H117" s="58"/>
      <c r="J117" s="142">
        <f t="shared" si="4"/>
        <v>8658</v>
      </c>
    </row>
    <row r="118" spans="1:10" hidden="1" outlineLevel="1">
      <c r="A118" s="3" t="s">
        <v>130</v>
      </c>
      <c r="B118" s="4">
        <v>41942</v>
      </c>
      <c r="C118" s="3" t="s">
        <v>131</v>
      </c>
      <c r="D118" s="3" t="s">
        <v>132</v>
      </c>
      <c r="E118" s="37" t="s">
        <v>34</v>
      </c>
      <c r="F118" s="6">
        <v>4734</v>
      </c>
      <c r="H118" s="58"/>
      <c r="J118" s="142">
        <f t="shared" si="4"/>
        <v>4734</v>
      </c>
    </row>
    <row r="119" spans="1:10" hidden="1" outlineLevel="1">
      <c r="A119" s="3" t="s">
        <v>133</v>
      </c>
      <c r="B119" s="4">
        <v>41942</v>
      </c>
      <c r="C119" s="3" t="s">
        <v>134</v>
      </c>
      <c r="D119" s="3" t="s">
        <v>135</v>
      </c>
      <c r="E119" s="37" t="s">
        <v>34</v>
      </c>
      <c r="F119" s="6">
        <v>685.26</v>
      </c>
      <c r="H119" s="58"/>
      <c r="J119" s="142">
        <f t="shared" si="4"/>
        <v>685.26</v>
      </c>
    </row>
    <row r="120" spans="1:10" hidden="1" outlineLevel="1">
      <c r="A120" s="3" t="s">
        <v>136</v>
      </c>
      <c r="B120" s="4">
        <v>41942</v>
      </c>
      <c r="C120" s="3" t="s">
        <v>137</v>
      </c>
      <c r="D120" s="3" t="s">
        <v>138</v>
      </c>
      <c r="E120" s="37" t="s">
        <v>34</v>
      </c>
      <c r="F120" s="6">
        <v>8691</v>
      </c>
      <c r="H120" s="58"/>
      <c r="J120" s="142">
        <f t="shared" si="4"/>
        <v>8691</v>
      </c>
    </row>
    <row r="121" spans="1:10" hidden="1" outlineLevel="1">
      <c r="A121" s="3" t="s">
        <v>139</v>
      </c>
      <c r="B121" s="4">
        <v>41951</v>
      </c>
      <c r="C121" s="3" t="s">
        <v>140</v>
      </c>
      <c r="D121" s="3" t="s">
        <v>141</v>
      </c>
      <c r="E121" s="37" t="s">
        <v>34</v>
      </c>
      <c r="F121" s="6">
        <v>10315</v>
      </c>
      <c r="H121" s="58"/>
      <c r="J121" s="142">
        <f t="shared" si="4"/>
        <v>10315</v>
      </c>
    </row>
    <row r="122" spans="1:10" hidden="1" outlineLevel="1">
      <c r="A122" s="3" t="s">
        <v>142</v>
      </c>
      <c r="B122" s="4">
        <v>41951</v>
      </c>
      <c r="C122" s="3" t="s">
        <v>143</v>
      </c>
      <c r="D122" s="3" t="s">
        <v>144</v>
      </c>
      <c r="E122" s="37" t="s">
        <v>34</v>
      </c>
      <c r="F122" s="6">
        <v>8096.7</v>
      </c>
      <c r="H122" s="58"/>
      <c r="J122" s="142">
        <f t="shared" si="4"/>
        <v>8096.7</v>
      </c>
    </row>
    <row r="123" spans="1:10" hidden="1" outlineLevel="1">
      <c r="A123" s="3" t="s">
        <v>145</v>
      </c>
      <c r="B123" s="4">
        <v>41962</v>
      </c>
      <c r="C123" s="3" t="s">
        <v>146</v>
      </c>
      <c r="D123" s="3" t="s">
        <v>147</v>
      </c>
      <c r="E123" s="37" t="s">
        <v>34</v>
      </c>
      <c r="F123" s="6">
        <v>8055</v>
      </c>
      <c r="H123" s="47"/>
      <c r="I123" s="6"/>
      <c r="J123" s="142">
        <f t="shared" si="4"/>
        <v>8055</v>
      </c>
    </row>
    <row r="124" spans="1:10" hidden="1" outlineLevel="1">
      <c r="A124" s="3" t="s">
        <v>148</v>
      </c>
      <c r="B124" s="4">
        <v>41962</v>
      </c>
      <c r="C124" s="3" t="s">
        <v>149</v>
      </c>
      <c r="D124" s="3" t="s">
        <v>150</v>
      </c>
      <c r="E124" s="37" t="s">
        <v>34</v>
      </c>
      <c r="F124" s="6">
        <v>2620</v>
      </c>
      <c r="H124" s="58"/>
      <c r="J124" s="142">
        <f t="shared" si="4"/>
        <v>2620</v>
      </c>
    </row>
    <row r="125" spans="1:10" hidden="1" outlineLevel="1">
      <c r="A125" s="3" t="s">
        <v>151</v>
      </c>
      <c r="B125" s="4">
        <v>41971</v>
      </c>
      <c r="C125" s="3" t="s">
        <v>152</v>
      </c>
      <c r="D125" s="3" t="s">
        <v>153</v>
      </c>
      <c r="E125" s="37" t="s">
        <v>34</v>
      </c>
      <c r="F125" s="6">
        <v>11615</v>
      </c>
      <c r="H125" s="47"/>
      <c r="J125" s="142">
        <f t="shared" si="4"/>
        <v>11615</v>
      </c>
    </row>
    <row r="126" spans="1:10" hidden="1" outlineLevel="1">
      <c r="A126" s="3" t="s">
        <v>154</v>
      </c>
      <c r="B126" s="4">
        <v>41971</v>
      </c>
      <c r="C126" s="3" t="s">
        <v>155</v>
      </c>
      <c r="D126" s="3" t="s">
        <v>156</v>
      </c>
      <c r="E126" s="37" t="s">
        <v>34</v>
      </c>
      <c r="F126" s="6">
        <v>6702</v>
      </c>
      <c r="H126" s="58"/>
      <c r="J126" s="142">
        <f t="shared" si="4"/>
        <v>6702</v>
      </c>
    </row>
    <row r="127" spans="1:10" hidden="1" outlineLevel="1">
      <c r="A127" s="3" t="s">
        <v>157</v>
      </c>
      <c r="B127" s="4">
        <v>41988</v>
      </c>
      <c r="C127" s="3" t="s">
        <v>158</v>
      </c>
      <c r="D127" s="3" t="s">
        <v>159</v>
      </c>
      <c r="E127" s="37" t="s">
        <v>34</v>
      </c>
      <c r="F127" s="6">
        <v>14637</v>
      </c>
      <c r="H127" s="58"/>
      <c r="J127" s="142">
        <f t="shared" si="4"/>
        <v>14637</v>
      </c>
    </row>
    <row r="128" spans="1:10" hidden="1" outlineLevel="1">
      <c r="A128" s="3" t="s">
        <v>160</v>
      </c>
      <c r="B128" s="4">
        <v>41988</v>
      </c>
      <c r="C128" s="3" t="s">
        <v>161</v>
      </c>
      <c r="D128" s="3" t="s">
        <v>162</v>
      </c>
      <c r="E128" s="37" t="s">
        <v>34</v>
      </c>
      <c r="F128" s="6">
        <v>6774</v>
      </c>
      <c r="H128" s="58"/>
      <c r="J128" s="142">
        <f t="shared" si="4"/>
        <v>6774</v>
      </c>
    </row>
    <row r="129" spans="1:10" hidden="1" outlineLevel="1">
      <c r="A129" s="3" t="s">
        <v>163</v>
      </c>
      <c r="B129" s="4">
        <v>42004</v>
      </c>
      <c r="C129" s="3" t="s">
        <v>164</v>
      </c>
      <c r="D129" s="5">
        <v>24083</v>
      </c>
      <c r="E129" s="37" t="s">
        <v>165</v>
      </c>
      <c r="F129" s="6">
        <v>32143</v>
      </c>
      <c r="G129" s="57"/>
      <c r="H129" s="31"/>
      <c r="J129" s="142">
        <f t="shared" si="4"/>
        <v>32143</v>
      </c>
    </row>
    <row r="130" spans="1:10" hidden="1" outlineLevel="1">
      <c r="A130" s="3" t="s">
        <v>166</v>
      </c>
      <c r="B130" s="4">
        <v>42006</v>
      </c>
      <c r="C130" s="3" t="s">
        <v>167</v>
      </c>
      <c r="D130" s="3" t="s">
        <v>168</v>
      </c>
      <c r="E130" s="37" t="s">
        <v>34</v>
      </c>
      <c r="F130" s="6">
        <v>3005.7</v>
      </c>
      <c r="H130" s="58"/>
      <c r="J130" s="142">
        <f t="shared" si="4"/>
        <v>3005.7</v>
      </c>
    </row>
    <row r="131" spans="1:10" hidden="1" outlineLevel="1">
      <c r="A131" s="3" t="s">
        <v>169</v>
      </c>
      <c r="B131" s="4">
        <v>42020</v>
      </c>
      <c r="C131" s="3" t="s">
        <v>170</v>
      </c>
      <c r="D131" s="3">
        <v>48074</v>
      </c>
      <c r="E131" s="37" t="s">
        <v>34</v>
      </c>
      <c r="F131" s="6">
        <v>7299</v>
      </c>
      <c r="H131" s="58"/>
      <c r="J131" s="142">
        <f t="shared" si="4"/>
        <v>7299</v>
      </c>
    </row>
    <row r="132" spans="1:10" hidden="1" outlineLevel="1">
      <c r="A132" s="3" t="s">
        <v>171</v>
      </c>
      <c r="B132" s="4">
        <v>42023</v>
      </c>
      <c r="C132" s="3" t="s">
        <v>172</v>
      </c>
      <c r="D132" s="3" t="s">
        <v>173</v>
      </c>
      <c r="E132" s="37" t="s">
        <v>76</v>
      </c>
      <c r="F132" s="6">
        <v>7648</v>
      </c>
      <c r="H132" s="31"/>
      <c r="J132" s="142">
        <f t="shared" si="4"/>
        <v>7648</v>
      </c>
    </row>
    <row r="133" spans="1:10" hidden="1" outlineLevel="1">
      <c r="A133" s="3" t="s">
        <v>174</v>
      </c>
      <c r="B133" s="4">
        <v>42033</v>
      </c>
      <c r="C133" s="3" t="s">
        <v>175</v>
      </c>
      <c r="D133" s="3" t="s">
        <v>176</v>
      </c>
      <c r="E133" s="37" t="s">
        <v>34</v>
      </c>
      <c r="F133" s="6">
        <v>7496.7</v>
      </c>
      <c r="H133" s="58"/>
      <c r="J133" s="142">
        <f t="shared" si="4"/>
        <v>7496.7</v>
      </c>
    </row>
    <row r="134" spans="1:10" hidden="1" outlineLevel="1">
      <c r="A134" s="3" t="s">
        <v>177</v>
      </c>
      <c r="B134" s="4">
        <v>42056</v>
      </c>
      <c r="C134" s="3" t="s">
        <v>178</v>
      </c>
      <c r="D134" s="3" t="s">
        <v>179</v>
      </c>
      <c r="E134" s="37" t="s">
        <v>34</v>
      </c>
      <c r="F134" s="6">
        <f>7286.1+810.6</f>
        <v>8096.7000000000007</v>
      </c>
      <c r="H134" s="58"/>
      <c r="J134" s="142">
        <f t="shared" si="4"/>
        <v>8096.7000000000007</v>
      </c>
    </row>
    <row r="135" spans="1:10" hidden="1" outlineLevel="1">
      <c r="A135" s="3" t="s">
        <v>180</v>
      </c>
      <c r="B135" s="4">
        <v>42072</v>
      </c>
      <c r="C135" s="3" t="s">
        <v>181</v>
      </c>
      <c r="D135" s="3" t="s">
        <v>182</v>
      </c>
      <c r="E135" s="37" t="s">
        <v>34</v>
      </c>
      <c r="F135" s="6">
        <v>2319.6</v>
      </c>
      <c r="H135" s="58"/>
      <c r="J135" s="142">
        <f t="shared" si="4"/>
        <v>2319.6</v>
      </c>
    </row>
    <row r="136" spans="1:10" hidden="1" outlineLevel="1">
      <c r="A136" s="3" t="s">
        <v>183</v>
      </c>
      <c r="B136" s="4">
        <v>42080</v>
      </c>
      <c r="C136" s="3" t="s">
        <v>184</v>
      </c>
      <c r="D136" s="3" t="s">
        <v>185</v>
      </c>
      <c r="E136" s="37" t="s">
        <v>34</v>
      </c>
      <c r="F136" s="6">
        <v>6000</v>
      </c>
      <c r="H136" s="58"/>
      <c r="J136" s="142">
        <f t="shared" si="4"/>
        <v>6000</v>
      </c>
    </row>
    <row r="137" spans="1:10" hidden="1" outlineLevel="1">
      <c r="A137" s="3" t="s">
        <v>186</v>
      </c>
      <c r="B137" s="4">
        <v>42094</v>
      </c>
      <c r="C137" s="3" t="s">
        <v>187</v>
      </c>
      <c r="D137" s="3" t="s">
        <v>188</v>
      </c>
      <c r="E137" s="37" t="s">
        <v>34</v>
      </c>
      <c r="F137" s="6">
        <v>12255</v>
      </c>
      <c r="H137" s="58"/>
      <c r="J137" s="142">
        <f t="shared" si="4"/>
        <v>12255</v>
      </c>
    </row>
    <row r="138" spans="1:10" hidden="1" outlineLevel="1">
      <c r="A138" s="3" t="s">
        <v>189</v>
      </c>
      <c r="B138" s="4">
        <v>42104</v>
      </c>
      <c r="C138" s="3" t="s">
        <v>190</v>
      </c>
      <c r="D138" s="3" t="s">
        <v>191</v>
      </c>
      <c r="E138" s="37" t="s">
        <v>34</v>
      </c>
      <c r="F138" s="6">
        <v>552.04999999999995</v>
      </c>
      <c r="H138" s="58"/>
      <c r="J138" s="142">
        <f t="shared" si="4"/>
        <v>552.04999999999995</v>
      </c>
    </row>
    <row r="139" spans="1:10" hidden="1" outlineLevel="1">
      <c r="A139" s="3" t="s">
        <v>192</v>
      </c>
      <c r="B139" s="4">
        <v>42115</v>
      </c>
      <c r="C139" s="3" t="s">
        <v>193</v>
      </c>
      <c r="D139" s="3" t="s">
        <v>194</v>
      </c>
      <c r="E139" s="37" t="s">
        <v>34</v>
      </c>
      <c r="F139" s="6">
        <v>9370.01</v>
      </c>
      <c r="H139" s="58"/>
      <c r="J139" s="142">
        <f t="shared" si="4"/>
        <v>9370.01</v>
      </c>
    </row>
    <row r="140" spans="1:10" hidden="1" outlineLevel="1">
      <c r="A140" s="3" t="s">
        <v>195</v>
      </c>
      <c r="B140" s="4">
        <v>42116</v>
      </c>
      <c r="C140" s="3" t="s">
        <v>196</v>
      </c>
      <c r="D140" s="3" t="s">
        <v>197</v>
      </c>
      <c r="E140" s="37" t="s">
        <v>34</v>
      </c>
      <c r="F140" s="6">
        <v>6051</v>
      </c>
      <c r="H140" s="58"/>
      <c r="J140" s="142">
        <f t="shared" si="4"/>
        <v>6051</v>
      </c>
    </row>
    <row r="141" spans="1:10" hidden="1" outlineLevel="1">
      <c r="A141" s="3" t="s">
        <v>198</v>
      </c>
      <c r="B141" s="4">
        <v>42158</v>
      </c>
      <c r="C141" s="3" t="s">
        <v>199</v>
      </c>
      <c r="D141" s="5">
        <v>52716</v>
      </c>
      <c r="E141" s="37" t="s">
        <v>34</v>
      </c>
      <c r="F141" s="6">
        <v>10050</v>
      </c>
      <c r="H141" s="58"/>
      <c r="J141" s="142">
        <f t="shared" si="4"/>
        <v>10050</v>
      </c>
    </row>
    <row r="142" spans="1:10" hidden="1" outlineLevel="1">
      <c r="A142" s="3" t="s">
        <v>200</v>
      </c>
      <c r="B142" s="4">
        <v>42174</v>
      </c>
      <c r="C142" s="3" t="s">
        <v>201</v>
      </c>
      <c r="D142" s="5">
        <v>52663</v>
      </c>
      <c r="E142" s="37" t="s">
        <v>34</v>
      </c>
      <c r="F142" s="6">
        <v>30516.71</v>
      </c>
      <c r="G142" s="3" t="s">
        <v>202</v>
      </c>
      <c r="H142" s="4">
        <v>42308</v>
      </c>
      <c r="I142" s="6">
        <f>21080.13+361.58</f>
        <v>21441.710000000003</v>
      </c>
      <c r="J142" s="142">
        <f t="shared" si="4"/>
        <v>9074.9999999999964</v>
      </c>
    </row>
    <row r="143" spans="1:10" hidden="1" outlineLevel="1">
      <c r="A143" s="3" t="s">
        <v>203</v>
      </c>
      <c r="B143" s="4">
        <v>42208</v>
      </c>
      <c r="C143" s="3" t="s">
        <v>204</v>
      </c>
      <c r="D143" s="5" t="s">
        <v>205</v>
      </c>
      <c r="E143" s="37" t="s">
        <v>34</v>
      </c>
      <c r="F143" s="6">
        <v>18777.93</v>
      </c>
      <c r="G143" s="3" t="s">
        <v>202</v>
      </c>
      <c r="H143" s="4">
        <v>42308</v>
      </c>
      <c r="I143" s="6">
        <v>15540.32</v>
      </c>
      <c r="J143" s="142">
        <f t="shared" si="4"/>
        <v>3237.6100000000006</v>
      </c>
    </row>
    <row r="144" spans="1:10" hidden="1" outlineLevel="1">
      <c r="A144" s="3" t="s">
        <v>206</v>
      </c>
      <c r="B144" s="4">
        <v>42216</v>
      </c>
      <c r="C144" s="3" t="s">
        <v>207</v>
      </c>
      <c r="D144" s="3" t="s">
        <v>208</v>
      </c>
      <c r="E144" s="37" t="s">
        <v>34</v>
      </c>
      <c r="F144" s="70">
        <v>12482.67</v>
      </c>
      <c r="G144" s="3" t="s">
        <v>209</v>
      </c>
      <c r="H144" s="4">
        <v>42313</v>
      </c>
      <c r="I144" s="6">
        <v>1032.67</v>
      </c>
      <c r="J144" s="142">
        <f t="shared" si="4"/>
        <v>11450</v>
      </c>
    </row>
    <row r="145" spans="1:10" hidden="1" outlineLevel="1">
      <c r="A145" s="3" t="s">
        <v>210</v>
      </c>
      <c r="B145" s="4">
        <v>42233</v>
      </c>
      <c r="C145" s="3" t="s">
        <v>211</v>
      </c>
      <c r="D145" s="3" t="s">
        <v>212</v>
      </c>
      <c r="E145" s="37" t="s">
        <v>34</v>
      </c>
      <c r="F145" s="6">
        <v>4592.0600000000004</v>
      </c>
      <c r="G145" s="3" t="s">
        <v>213</v>
      </c>
      <c r="H145" s="4">
        <v>42293</v>
      </c>
      <c r="I145" s="69">
        <v>3800.26</v>
      </c>
      <c r="J145" s="142">
        <f t="shared" si="4"/>
        <v>791.80000000000018</v>
      </c>
    </row>
    <row r="146" spans="1:10" hidden="1" outlineLevel="1">
      <c r="A146" s="3" t="s">
        <v>214</v>
      </c>
      <c r="B146" s="4">
        <v>42235</v>
      </c>
      <c r="C146" s="3" t="s">
        <v>215</v>
      </c>
      <c r="D146" s="3" t="s">
        <v>216</v>
      </c>
      <c r="E146" s="37" t="s">
        <v>34</v>
      </c>
      <c r="F146" s="6">
        <v>7956.76</v>
      </c>
      <c r="H146" s="58"/>
      <c r="J146" s="142">
        <f t="shared" si="4"/>
        <v>7956.76</v>
      </c>
    </row>
    <row r="147" spans="1:10" hidden="1" outlineLevel="1">
      <c r="A147" s="3" t="s">
        <v>217</v>
      </c>
      <c r="B147" s="4">
        <v>42264</v>
      </c>
      <c r="C147" s="3" t="s">
        <v>218</v>
      </c>
      <c r="D147" s="3" t="s">
        <v>219</v>
      </c>
      <c r="E147" s="37" t="s">
        <v>34</v>
      </c>
      <c r="F147" s="6">
        <v>14701.5</v>
      </c>
      <c r="G147" s="3" t="s">
        <v>202</v>
      </c>
      <c r="H147" s="4">
        <v>42308</v>
      </c>
      <c r="I147" s="6">
        <v>14700.9</v>
      </c>
      <c r="J147" s="142">
        <f t="shared" si="4"/>
        <v>0.6000000000003638</v>
      </c>
    </row>
    <row r="148" spans="1:10" hidden="1" outlineLevel="1">
      <c r="A148" s="3" t="s">
        <v>220</v>
      </c>
      <c r="B148" s="4">
        <v>42300</v>
      </c>
      <c r="C148" s="3" t="s">
        <v>221</v>
      </c>
      <c r="D148" s="3" t="s">
        <v>222</v>
      </c>
      <c r="E148" s="37" t="s">
        <v>34</v>
      </c>
      <c r="F148" s="6">
        <v>86049.1</v>
      </c>
      <c r="G148" s="3" t="s">
        <v>223</v>
      </c>
      <c r="H148" s="4">
        <v>42369</v>
      </c>
      <c r="I148" s="6">
        <v>78069.100000000006</v>
      </c>
      <c r="J148" s="142">
        <f t="shared" si="4"/>
        <v>7980</v>
      </c>
    </row>
    <row r="149" spans="1:10" hidden="1" outlineLevel="1">
      <c r="A149" s="3" t="s">
        <v>224</v>
      </c>
      <c r="B149" s="4">
        <v>42307</v>
      </c>
      <c r="C149" s="3" t="s">
        <v>225</v>
      </c>
      <c r="D149" s="3" t="s">
        <v>226</v>
      </c>
      <c r="E149" s="37" t="s">
        <v>34</v>
      </c>
      <c r="F149" s="6">
        <v>36142.54</v>
      </c>
      <c r="G149" s="3" t="s">
        <v>223</v>
      </c>
      <c r="H149" s="4">
        <v>42369</v>
      </c>
      <c r="I149" s="6">
        <v>27445.84</v>
      </c>
      <c r="J149" s="142">
        <f t="shared" si="4"/>
        <v>8696.7000000000007</v>
      </c>
    </row>
    <row r="150" spans="1:10" hidden="1" outlineLevel="1">
      <c r="A150" s="3" t="s">
        <v>227</v>
      </c>
      <c r="B150" s="4">
        <v>42333</v>
      </c>
      <c r="C150" s="3" t="s">
        <v>228</v>
      </c>
      <c r="D150" s="3" t="s">
        <v>229</v>
      </c>
      <c r="E150" s="66" t="s">
        <v>34</v>
      </c>
      <c r="F150" s="6">
        <v>5946.43</v>
      </c>
      <c r="H150" s="58"/>
      <c r="J150" s="142">
        <f t="shared" si="4"/>
        <v>5946.43</v>
      </c>
    </row>
    <row r="151" spans="1:10" hidden="1" outlineLevel="1">
      <c r="A151" s="3" t="s">
        <v>230</v>
      </c>
      <c r="B151" s="4">
        <v>42335</v>
      </c>
      <c r="C151" s="3" t="s">
        <v>231</v>
      </c>
      <c r="D151" s="3" t="s">
        <v>232</v>
      </c>
      <c r="E151" s="66" t="s">
        <v>34</v>
      </c>
      <c r="F151" s="6">
        <v>67274.81</v>
      </c>
      <c r="H151" s="58"/>
      <c r="J151" s="142">
        <f t="shared" si="4"/>
        <v>67274.81</v>
      </c>
    </row>
    <row r="152" spans="1:10" hidden="1" outlineLevel="1">
      <c r="A152" s="3" t="s">
        <v>233</v>
      </c>
      <c r="B152" s="4">
        <v>42353</v>
      </c>
      <c r="C152" s="3" t="s">
        <v>234</v>
      </c>
      <c r="D152" s="3" t="s">
        <v>235</v>
      </c>
      <c r="E152" s="66" t="s">
        <v>34</v>
      </c>
      <c r="F152" s="6">
        <v>9387.07</v>
      </c>
      <c r="H152" s="58"/>
      <c r="J152" s="142">
        <f t="shared" si="4"/>
        <v>9387.07</v>
      </c>
    </row>
    <row r="153" spans="1:10" hidden="1" outlineLevel="1">
      <c r="A153" s="3" t="s">
        <v>236</v>
      </c>
      <c r="B153" s="4">
        <v>42359</v>
      </c>
      <c r="C153" s="3" t="s">
        <v>237</v>
      </c>
      <c r="D153" s="3" t="s">
        <v>238</v>
      </c>
      <c r="E153" s="66" t="s">
        <v>34</v>
      </c>
      <c r="F153" s="6">
        <v>24073.599999999999</v>
      </c>
      <c r="H153" s="58"/>
      <c r="J153" s="142">
        <f t="shared" si="4"/>
        <v>24073.599999999999</v>
      </c>
    </row>
    <row r="154" spans="1:10" hidden="1" outlineLevel="1">
      <c r="A154" s="3" t="s">
        <v>418</v>
      </c>
      <c r="B154" s="4">
        <v>42389</v>
      </c>
      <c r="C154" s="3" t="s">
        <v>419</v>
      </c>
      <c r="D154" s="5">
        <v>58679</v>
      </c>
      <c r="E154" s="3" t="s">
        <v>34</v>
      </c>
      <c r="F154" s="6">
        <v>13907.6</v>
      </c>
      <c r="H154" s="58"/>
      <c r="J154" s="142">
        <f t="shared" si="4"/>
        <v>13907.6</v>
      </c>
    </row>
    <row r="155" spans="1:10" hidden="1" outlineLevel="1">
      <c r="A155" s="3" t="s">
        <v>420</v>
      </c>
      <c r="B155" s="4">
        <v>42391</v>
      </c>
      <c r="C155" s="3" t="s">
        <v>421</v>
      </c>
      <c r="D155" s="5" t="s">
        <v>426</v>
      </c>
      <c r="E155" s="3" t="s">
        <v>34</v>
      </c>
      <c r="F155" s="6">
        <v>17998.13</v>
      </c>
      <c r="G155" s="3" t="s">
        <v>670</v>
      </c>
      <c r="H155" s="4">
        <v>42429</v>
      </c>
      <c r="I155" s="117">
        <v>11996.33</v>
      </c>
      <c r="J155" s="142">
        <f t="shared" si="4"/>
        <v>6001.8000000000011</v>
      </c>
    </row>
    <row r="156" spans="1:10" hidden="1" outlineLevel="1">
      <c r="A156" s="3" t="s">
        <v>422</v>
      </c>
      <c r="B156" s="4">
        <v>42391</v>
      </c>
      <c r="C156" s="3" t="s">
        <v>423</v>
      </c>
      <c r="D156" s="5" t="s">
        <v>427</v>
      </c>
      <c r="E156" s="3" t="s">
        <v>34</v>
      </c>
      <c r="F156" s="6">
        <v>4915.5600000000004</v>
      </c>
      <c r="H156" s="58"/>
      <c r="J156" s="142">
        <f t="shared" si="4"/>
        <v>4915.5600000000004</v>
      </c>
    </row>
    <row r="157" spans="1:10" hidden="1" outlineLevel="1">
      <c r="A157" s="3" t="s">
        <v>424</v>
      </c>
      <c r="B157" s="4">
        <v>42398</v>
      </c>
      <c r="C157" s="3" t="s">
        <v>425</v>
      </c>
      <c r="D157" s="5" t="s">
        <v>428</v>
      </c>
      <c r="E157" s="3" t="s">
        <v>34</v>
      </c>
      <c r="F157" s="6">
        <v>11329.81</v>
      </c>
      <c r="H157" s="58"/>
      <c r="J157" s="142">
        <f t="shared" si="4"/>
        <v>11329.81</v>
      </c>
    </row>
    <row r="158" spans="1:10" hidden="1" outlineLevel="1">
      <c r="A158" s="3" t="s">
        <v>501</v>
      </c>
      <c r="B158" s="4">
        <v>42410</v>
      </c>
      <c r="C158" s="3" t="s">
        <v>502</v>
      </c>
      <c r="D158" s="5" t="s">
        <v>511</v>
      </c>
      <c r="E158" s="3" t="s">
        <v>34</v>
      </c>
      <c r="F158" s="6">
        <v>37581.339999999997</v>
      </c>
      <c r="H158" s="58"/>
      <c r="J158" s="142">
        <f t="shared" si="4"/>
        <v>37581.339999999997</v>
      </c>
    </row>
    <row r="159" spans="1:10" hidden="1" outlineLevel="1">
      <c r="A159" s="3" t="s">
        <v>503</v>
      </c>
      <c r="B159" s="4">
        <v>42412</v>
      </c>
      <c r="C159" s="3" t="s">
        <v>504</v>
      </c>
      <c r="D159" s="5" t="s">
        <v>512</v>
      </c>
      <c r="E159" s="3" t="s">
        <v>34</v>
      </c>
      <c r="F159" s="6">
        <v>9265.2000000000007</v>
      </c>
      <c r="H159" s="58"/>
      <c r="J159" s="142">
        <f t="shared" si="4"/>
        <v>9265.2000000000007</v>
      </c>
    </row>
    <row r="160" spans="1:10" hidden="1" outlineLevel="1">
      <c r="A160" s="3" t="s">
        <v>505</v>
      </c>
      <c r="B160" s="4">
        <v>42415</v>
      </c>
      <c r="C160" s="3" t="s">
        <v>506</v>
      </c>
      <c r="D160" s="5" t="s">
        <v>513</v>
      </c>
      <c r="E160" s="3" t="s">
        <v>34</v>
      </c>
      <c r="F160" s="6">
        <v>15789.94</v>
      </c>
      <c r="H160" s="58"/>
      <c r="J160" s="142">
        <f t="shared" si="4"/>
        <v>15789.94</v>
      </c>
    </row>
    <row r="161" spans="1:13" hidden="1" outlineLevel="1">
      <c r="A161" s="3" t="s">
        <v>507</v>
      </c>
      <c r="B161" s="4">
        <v>42422</v>
      </c>
      <c r="C161" s="3" t="s">
        <v>508</v>
      </c>
      <c r="D161" s="5">
        <v>59751</v>
      </c>
      <c r="E161" s="3" t="s">
        <v>34</v>
      </c>
      <c r="F161" s="6">
        <v>20404.86</v>
      </c>
      <c r="H161" s="58"/>
      <c r="J161" s="142">
        <f t="shared" si="4"/>
        <v>20404.86</v>
      </c>
    </row>
    <row r="162" spans="1:13" hidden="1" outlineLevel="1">
      <c r="A162" s="3" t="s">
        <v>509</v>
      </c>
      <c r="B162" s="4">
        <v>42422</v>
      </c>
      <c r="C162" s="3" t="s">
        <v>510</v>
      </c>
      <c r="D162" s="5" t="s">
        <v>514</v>
      </c>
      <c r="E162" s="3" t="s">
        <v>34</v>
      </c>
      <c r="F162" s="6">
        <v>14685.65</v>
      </c>
      <c r="H162" s="58"/>
      <c r="J162" s="142">
        <f t="shared" si="4"/>
        <v>14685.65</v>
      </c>
    </row>
    <row r="163" spans="1:13" hidden="1" outlineLevel="1">
      <c r="A163" s="3"/>
      <c r="B163" s="4"/>
      <c r="C163" s="3"/>
      <c r="D163" s="5"/>
      <c r="E163" s="3"/>
      <c r="F163" s="6"/>
      <c r="H163" s="58"/>
      <c r="J163" s="142"/>
    </row>
    <row r="164" spans="1:13" hidden="1" outlineLevel="1">
      <c r="A164" s="3"/>
      <c r="B164" s="4"/>
      <c r="C164" s="3"/>
      <c r="D164" s="3"/>
      <c r="E164" s="66"/>
      <c r="F164" s="6"/>
      <c r="H164" s="58"/>
      <c r="J164" s="142"/>
    </row>
    <row r="165" spans="1:13" hidden="1" outlineLevel="1">
      <c r="E165" s="16"/>
      <c r="F165" s="32" t="s">
        <v>15</v>
      </c>
      <c r="H165" s="30"/>
      <c r="J165" s="167">
        <f>SUM(J112:J164)</f>
        <v>504838.37</v>
      </c>
      <c r="M165" s="13"/>
    </row>
    <row r="166" spans="1:13" ht="12" hidden="1" outlineLevel="1" thickBot="1">
      <c r="E166" s="16"/>
      <c r="F166" s="32" t="s">
        <v>16</v>
      </c>
      <c r="H166" s="30"/>
      <c r="J166" s="201">
        <v>504837.85</v>
      </c>
      <c r="M166" s="64"/>
    </row>
    <row r="167" spans="1:13" ht="12" hidden="1" outlineLevel="1" thickTop="1">
      <c r="E167" s="16"/>
      <c r="F167" s="32" t="s">
        <v>17</v>
      </c>
      <c r="H167" s="30"/>
      <c r="J167" s="168">
        <f>+J165-J166</f>
        <v>0.52000000001862645</v>
      </c>
    </row>
    <row r="168" spans="1:13" hidden="1" outlineLevel="1">
      <c r="E168" s="16"/>
      <c r="F168" s="32"/>
      <c r="H168" s="30"/>
      <c r="J168" s="168"/>
    </row>
    <row r="169" spans="1:13" collapsed="1">
      <c r="A169" s="131" t="s">
        <v>242</v>
      </c>
      <c r="B169" s="129" t="s">
        <v>243</v>
      </c>
      <c r="C169" s="14"/>
      <c r="D169" s="15"/>
      <c r="E169" s="16"/>
      <c r="F169" s="3"/>
      <c r="G169" s="17"/>
      <c r="H169" s="5"/>
      <c r="I169" s="6"/>
      <c r="J169" s="142"/>
    </row>
    <row r="170" spans="1:13" hidden="1" outlineLevel="1">
      <c r="A170" s="18" t="s">
        <v>5</v>
      </c>
      <c r="B170" s="18" t="s">
        <v>6</v>
      </c>
      <c r="C170" s="18" t="s">
        <v>7</v>
      </c>
      <c r="D170" s="19" t="s">
        <v>8</v>
      </c>
      <c r="E170" s="20" t="s">
        <v>9</v>
      </c>
      <c r="F170" s="21" t="s">
        <v>10</v>
      </c>
      <c r="G170" s="22" t="s">
        <v>5</v>
      </c>
      <c r="H170" s="22" t="s">
        <v>6</v>
      </c>
      <c r="I170" s="21" t="s">
        <v>11</v>
      </c>
      <c r="J170" s="155" t="s">
        <v>19</v>
      </c>
    </row>
    <row r="171" spans="1:13" hidden="1" outlineLevel="1">
      <c r="A171" s="23"/>
      <c r="B171" s="23"/>
      <c r="C171" s="24"/>
      <c r="D171" s="25"/>
      <c r="E171" s="20" t="s">
        <v>241</v>
      </c>
      <c r="F171" s="26"/>
      <c r="G171" s="27"/>
      <c r="H171" s="28"/>
      <c r="I171" s="26"/>
      <c r="J171" s="192"/>
    </row>
    <row r="172" spans="1:13" hidden="1" outlineLevel="1">
      <c r="A172" s="7" t="s">
        <v>244</v>
      </c>
      <c r="B172" s="58">
        <v>42056</v>
      </c>
      <c r="C172" s="7" t="s">
        <v>245</v>
      </c>
      <c r="D172" s="7" t="s">
        <v>246</v>
      </c>
      <c r="E172" s="16" t="s">
        <v>34</v>
      </c>
      <c r="F172" s="13">
        <v>16241</v>
      </c>
      <c r="G172" s="54"/>
      <c r="H172" s="55"/>
      <c r="I172" s="53"/>
      <c r="J172" s="142">
        <f>+F172-I172</f>
        <v>16241</v>
      </c>
    </row>
    <row r="173" spans="1:13" hidden="1" outlineLevel="1">
      <c r="A173" s="7" t="s">
        <v>247</v>
      </c>
      <c r="B173" s="58">
        <v>42149</v>
      </c>
      <c r="C173" s="7" t="s">
        <v>248</v>
      </c>
      <c r="D173" s="7" t="s">
        <v>34</v>
      </c>
      <c r="E173" s="16" t="s">
        <v>249</v>
      </c>
      <c r="F173" s="13">
        <v>36874.089999999997</v>
      </c>
      <c r="H173" s="28"/>
      <c r="I173" s="26"/>
      <c r="J173" s="142">
        <f>+F173-I173</f>
        <v>36874.089999999997</v>
      </c>
    </row>
    <row r="174" spans="1:13" hidden="1" outlineLevel="1">
      <c r="A174" s="7" t="s">
        <v>250</v>
      </c>
      <c r="B174" s="58">
        <v>42241</v>
      </c>
      <c r="C174" s="7" t="s">
        <v>251</v>
      </c>
      <c r="D174" s="7" t="s">
        <v>252</v>
      </c>
      <c r="E174" s="16" t="s">
        <v>34</v>
      </c>
      <c r="F174" s="13">
        <v>3855.56</v>
      </c>
      <c r="H174" s="47"/>
      <c r="J174" s="142">
        <f>+F174-I174</f>
        <v>3855.56</v>
      </c>
    </row>
    <row r="175" spans="1:13" hidden="1" outlineLevel="1">
      <c r="A175" s="7" t="s">
        <v>515</v>
      </c>
      <c r="B175" s="58">
        <v>42405</v>
      </c>
      <c r="C175" s="7" t="s">
        <v>430</v>
      </c>
      <c r="D175" s="7" t="s">
        <v>518</v>
      </c>
      <c r="E175" s="7" t="s">
        <v>34</v>
      </c>
      <c r="F175" s="13">
        <v>42479.11</v>
      </c>
      <c r="H175" s="47"/>
      <c r="J175" s="142">
        <f>+F175-I175</f>
        <v>42479.11</v>
      </c>
    </row>
    <row r="176" spans="1:13" hidden="1" outlineLevel="1">
      <c r="A176" s="7" t="s">
        <v>516</v>
      </c>
      <c r="B176" s="58">
        <v>42416</v>
      </c>
      <c r="C176" s="7" t="s">
        <v>517</v>
      </c>
      <c r="D176" s="7" t="s">
        <v>519</v>
      </c>
      <c r="E176" s="7" t="s">
        <v>34</v>
      </c>
      <c r="F176" s="13">
        <v>32026.240000000002</v>
      </c>
      <c r="H176" s="47"/>
      <c r="J176" s="142">
        <f>+F176-I176</f>
        <v>32026.240000000002</v>
      </c>
    </row>
    <row r="177" spans="1:12" hidden="1" outlineLevel="1">
      <c r="B177" s="58"/>
      <c r="E177" s="16"/>
      <c r="F177" s="57"/>
      <c r="H177" s="47"/>
      <c r="J177" s="142"/>
    </row>
    <row r="178" spans="1:12" hidden="1" outlineLevel="1">
      <c r="A178" s="23"/>
      <c r="B178" s="23"/>
      <c r="C178" s="24"/>
      <c r="D178" s="25"/>
      <c r="E178" s="68"/>
      <c r="F178" s="26"/>
      <c r="G178" s="27"/>
      <c r="H178" s="28"/>
      <c r="I178" s="26"/>
      <c r="J178" s="160"/>
    </row>
    <row r="179" spans="1:12" hidden="1" outlineLevel="1">
      <c r="A179" s="23"/>
      <c r="B179" s="23"/>
      <c r="C179" s="24"/>
      <c r="D179" s="25"/>
      <c r="E179" s="68"/>
      <c r="F179" s="32" t="s">
        <v>15</v>
      </c>
      <c r="H179" s="30"/>
      <c r="J179" s="167">
        <f>+SUM(J172:J176)</f>
        <v>131476</v>
      </c>
      <c r="L179" s="53"/>
    </row>
    <row r="180" spans="1:12" ht="12" hidden="1" outlineLevel="1" thickBot="1">
      <c r="A180" s="23"/>
      <c r="B180" s="23"/>
      <c r="C180" s="24"/>
      <c r="D180" s="25"/>
      <c r="E180" s="68"/>
      <c r="F180" s="32" t="s">
        <v>16</v>
      </c>
      <c r="H180" s="30"/>
      <c r="J180" s="201">
        <v>131476</v>
      </c>
    </row>
    <row r="181" spans="1:12" ht="12" hidden="1" outlineLevel="1" thickTop="1">
      <c r="A181" s="23"/>
      <c r="B181" s="23"/>
      <c r="C181" s="24"/>
      <c r="D181" s="25"/>
      <c r="E181" s="68"/>
      <c r="F181" s="32" t="s">
        <v>17</v>
      </c>
      <c r="H181" s="30"/>
      <c r="J181" s="168">
        <f>+J179-J180</f>
        <v>0</v>
      </c>
      <c r="L181" s="64"/>
    </row>
    <row r="182" spans="1:12" hidden="1" outlineLevel="1">
      <c r="E182" s="16"/>
    </row>
    <row r="183" spans="1:12" collapsed="1">
      <c r="A183" s="131" t="s">
        <v>256</v>
      </c>
      <c r="B183" s="129" t="s">
        <v>257</v>
      </c>
      <c r="C183" s="14"/>
      <c r="D183" s="15"/>
      <c r="E183" s="67"/>
      <c r="F183" s="3"/>
      <c r="G183" s="17"/>
      <c r="H183" s="5"/>
      <c r="I183" s="6"/>
      <c r="J183" s="142"/>
    </row>
    <row r="184" spans="1:12" hidden="1" outlineLevel="1">
      <c r="A184" s="18" t="s">
        <v>5</v>
      </c>
      <c r="B184" s="18" t="s">
        <v>6</v>
      </c>
      <c r="C184" s="18" t="s">
        <v>7</v>
      </c>
      <c r="D184" s="19" t="s">
        <v>8</v>
      </c>
      <c r="E184" s="20" t="s">
        <v>9</v>
      </c>
      <c r="F184" s="21" t="s">
        <v>10</v>
      </c>
      <c r="G184" s="22" t="s">
        <v>5</v>
      </c>
      <c r="H184" s="22" t="s">
        <v>6</v>
      </c>
      <c r="I184" s="21" t="s">
        <v>11</v>
      </c>
      <c r="J184" s="155" t="s">
        <v>19</v>
      </c>
    </row>
    <row r="185" spans="1:12" hidden="1" outlineLevel="1">
      <c r="A185" s="3"/>
      <c r="B185" s="3"/>
      <c r="C185" s="3"/>
      <c r="D185" s="3"/>
      <c r="E185" s="20" t="s">
        <v>241</v>
      </c>
      <c r="F185" s="3"/>
      <c r="G185" s="3"/>
      <c r="H185" s="5"/>
      <c r="I185" s="6"/>
      <c r="J185" s="142"/>
    </row>
    <row r="186" spans="1:12" hidden="1" outlineLevel="1">
      <c r="A186" s="7" t="s">
        <v>258</v>
      </c>
      <c r="B186" s="58">
        <v>42030</v>
      </c>
      <c r="C186" s="7" t="s">
        <v>259</v>
      </c>
      <c r="D186" s="7" t="s">
        <v>260</v>
      </c>
      <c r="E186" s="16" t="s">
        <v>76</v>
      </c>
      <c r="F186" s="13">
        <v>990</v>
      </c>
      <c r="G186" s="7" t="s">
        <v>261</v>
      </c>
      <c r="H186" s="58">
        <v>42361</v>
      </c>
      <c r="I186" s="53">
        <v>483.96</v>
      </c>
      <c r="J186" s="142">
        <f t="shared" ref="J186:J200" si="5">+F186-I186</f>
        <v>506.04</v>
      </c>
    </row>
    <row r="187" spans="1:12" hidden="1" outlineLevel="1">
      <c r="A187" s="7" t="s">
        <v>262</v>
      </c>
      <c r="B187" s="58">
        <v>42030</v>
      </c>
      <c r="C187" s="7" t="s">
        <v>263</v>
      </c>
      <c r="D187" s="7" t="s">
        <v>264</v>
      </c>
      <c r="E187" s="16" t="s">
        <v>76</v>
      </c>
      <c r="F187" s="13">
        <v>1780</v>
      </c>
      <c r="G187" s="54"/>
      <c r="H187" s="55"/>
      <c r="I187" s="6"/>
      <c r="J187" s="142">
        <f t="shared" si="5"/>
        <v>1780</v>
      </c>
    </row>
    <row r="188" spans="1:12" hidden="1" outlineLevel="1">
      <c r="A188" s="7" t="s">
        <v>265</v>
      </c>
      <c r="B188" s="58">
        <v>42034</v>
      </c>
      <c r="C188" s="7" t="s">
        <v>266</v>
      </c>
      <c r="D188" s="7" t="s">
        <v>267</v>
      </c>
      <c r="E188" s="16" t="s">
        <v>76</v>
      </c>
      <c r="F188" s="13">
        <v>1840</v>
      </c>
      <c r="G188" s="54"/>
      <c r="H188" s="55"/>
      <c r="J188" s="142">
        <f t="shared" si="5"/>
        <v>1840</v>
      </c>
    </row>
    <row r="189" spans="1:12" hidden="1" outlineLevel="1">
      <c r="A189" s="3" t="s">
        <v>268</v>
      </c>
      <c r="B189" s="4">
        <v>42062</v>
      </c>
      <c r="C189" s="3" t="s">
        <v>269</v>
      </c>
      <c r="D189" s="3" t="s">
        <v>270</v>
      </c>
      <c r="E189" s="37" t="s">
        <v>76</v>
      </c>
      <c r="F189" s="6">
        <v>1025</v>
      </c>
      <c r="H189" s="58"/>
      <c r="J189" s="142">
        <f t="shared" si="5"/>
        <v>1025</v>
      </c>
    </row>
    <row r="190" spans="1:12" hidden="1" outlineLevel="1">
      <c r="A190" s="3" t="s">
        <v>271</v>
      </c>
      <c r="B190" s="4">
        <v>42073</v>
      </c>
      <c r="C190" s="3" t="s">
        <v>272</v>
      </c>
      <c r="D190" s="3" t="s">
        <v>273</v>
      </c>
      <c r="E190" s="37" t="s">
        <v>76</v>
      </c>
      <c r="F190" s="6">
        <v>3030</v>
      </c>
      <c r="H190" s="58"/>
      <c r="J190" s="142">
        <f t="shared" si="5"/>
        <v>3030</v>
      </c>
    </row>
    <row r="191" spans="1:12" hidden="1" outlineLevel="1">
      <c r="A191" s="7" t="s">
        <v>274</v>
      </c>
      <c r="B191" s="58">
        <v>42118</v>
      </c>
      <c r="C191" s="7" t="s">
        <v>275</v>
      </c>
      <c r="D191" s="7" t="s">
        <v>276</v>
      </c>
      <c r="E191" s="16" t="s">
        <v>76</v>
      </c>
      <c r="F191" s="13">
        <v>1025</v>
      </c>
      <c r="H191" s="58"/>
      <c r="J191" s="142">
        <f t="shared" si="5"/>
        <v>1025</v>
      </c>
    </row>
    <row r="192" spans="1:12" hidden="1" outlineLevel="1">
      <c r="A192" s="7" t="s">
        <v>277</v>
      </c>
      <c r="B192" s="58">
        <v>42143</v>
      </c>
      <c r="C192" s="7" t="s">
        <v>278</v>
      </c>
      <c r="D192" s="7" t="s">
        <v>279</v>
      </c>
      <c r="E192" s="16" t="s">
        <v>76</v>
      </c>
      <c r="F192" s="13">
        <v>1025</v>
      </c>
      <c r="H192" s="58"/>
      <c r="J192" s="142">
        <f t="shared" si="5"/>
        <v>1025</v>
      </c>
    </row>
    <row r="193" spans="1:10" hidden="1" outlineLevel="1">
      <c r="A193" s="7" t="s">
        <v>280</v>
      </c>
      <c r="B193" s="58">
        <v>42208</v>
      </c>
      <c r="C193" s="7" t="s">
        <v>281</v>
      </c>
      <c r="D193" s="7" t="s">
        <v>282</v>
      </c>
      <c r="E193" s="16" t="s">
        <v>76</v>
      </c>
      <c r="F193" s="13">
        <v>3030</v>
      </c>
      <c r="H193" s="58"/>
      <c r="J193" s="142">
        <f t="shared" si="5"/>
        <v>3030</v>
      </c>
    </row>
    <row r="194" spans="1:10" hidden="1" outlineLevel="1">
      <c r="A194" s="3" t="s">
        <v>283</v>
      </c>
      <c r="B194" s="4">
        <v>42209</v>
      </c>
      <c r="C194" s="3" t="s">
        <v>284</v>
      </c>
      <c r="D194" s="3" t="s">
        <v>285</v>
      </c>
      <c r="E194" s="37" t="s">
        <v>76</v>
      </c>
      <c r="F194" s="6">
        <v>1840</v>
      </c>
      <c r="H194" s="58"/>
      <c r="J194" s="142">
        <f t="shared" si="5"/>
        <v>1840</v>
      </c>
    </row>
    <row r="195" spans="1:10" hidden="1" outlineLevel="1">
      <c r="A195" s="3" t="s">
        <v>286</v>
      </c>
      <c r="B195" s="4">
        <v>42216</v>
      </c>
      <c r="C195" s="3" t="s">
        <v>287</v>
      </c>
      <c r="D195" s="3" t="s">
        <v>288</v>
      </c>
      <c r="E195" s="37" t="s">
        <v>76</v>
      </c>
      <c r="F195" s="6">
        <v>1840</v>
      </c>
      <c r="H195" s="58"/>
      <c r="J195" s="142">
        <f t="shared" si="5"/>
        <v>1840</v>
      </c>
    </row>
    <row r="196" spans="1:10" hidden="1" outlineLevel="1">
      <c r="A196" s="7" t="s">
        <v>289</v>
      </c>
      <c r="B196" s="58">
        <v>42255</v>
      </c>
      <c r="C196" s="7" t="s">
        <v>290</v>
      </c>
      <c r="D196" s="7" t="s">
        <v>291</v>
      </c>
      <c r="E196" s="16" t="s">
        <v>76</v>
      </c>
      <c r="F196" s="13">
        <v>989.99</v>
      </c>
      <c r="H196" s="58"/>
      <c r="I196" s="6"/>
      <c r="J196" s="142">
        <f t="shared" si="5"/>
        <v>989.99</v>
      </c>
    </row>
    <row r="197" spans="1:10" hidden="1" outlineLevel="1">
      <c r="A197" s="7" t="s">
        <v>292</v>
      </c>
      <c r="B197" s="58">
        <v>42255</v>
      </c>
      <c r="C197" s="7" t="s">
        <v>293</v>
      </c>
      <c r="D197" s="7" t="s">
        <v>294</v>
      </c>
      <c r="E197" s="16" t="s">
        <v>76</v>
      </c>
      <c r="F197" s="13">
        <v>990</v>
      </c>
      <c r="H197" s="58"/>
      <c r="I197" s="6"/>
      <c r="J197" s="142">
        <f t="shared" si="5"/>
        <v>990</v>
      </c>
    </row>
    <row r="198" spans="1:10" hidden="1" outlineLevel="1">
      <c r="A198" s="7" t="s">
        <v>292</v>
      </c>
      <c r="B198" s="58">
        <v>42255</v>
      </c>
      <c r="C198" s="7" t="s">
        <v>293</v>
      </c>
      <c r="D198" s="7" t="s">
        <v>294</v>
      </c>
      <c r="E198" s="16" t="s">
        <v>76</v>
      </c>
      <c r="F198" s="13">
        <v>35</v>
      </c>
      <c r="H198" s="58"/>
      <c r="I198" s="6"/>
      <c r="J198" s="142">
        <f t="shared" si="5"/>
        <v>35</v>
      </c>
    </row>
    <row r="199" spans="1:10" hidden="1" outlineLevel="1">
      <c r="A199" s="7" t="s">
        <v>295</v>
      </c>
      <c r="B199" s="58">
        <v>42255</v>
      </c>
      <c r="C199" s="7" t="s">
        <v>296</v>
      </c>
      <c r="D199" s="7" t="s">
        <v>297</v>
      </c>
      <c r="E199" s="16" t="s">
        <v>76</v>
      </c>
      <c r="F199" s="13">
        <v>5613.39</v>
      </c>
      <c r="H199" s="58"/>
      <c r="I199" s="6"/>
      <c r="J199" s="142">
        <f t="shared" si="5"/>
        <v>5613.39</v>
      </c>
    </row>
    <row r="200" spans="1:10" hidden="1" outlineLevel="1">
      <c r="A200" s="7" t="s">
        <v>295</v>
      </c>
      <c r="B200" s="58">
        <v>42255</v>
      </c>
      <c r="C200" s="7" t="s">
        <v>296</v>
      </c>
      <c r="D200" s="7" t="s">
        <v>297</v>
      </c>
      <c r="E200" s="16" t="s">
        <v>76</v>
      </c>
      <c r="F200" s="13">
        <v>1994.52</v>
      </c>
      <c r="H200" s="58"/>
      <c r="I200" s="6"/>
      <c r="J200" s="142">
        <f t="shared" si="5"/>
        <v>1994.52</v>
      </c>
    </row>
    <row r="201" spans="1:10" hidden="1" outlineLevel="1">
      <c r="B201" s="58"/>
      <c r="E201" s="16"/>
      <c r="F201" s="57"/>
      <c r="H201" s="58"/>
      <c r="J201" s="142"/>
    </row>
    <row r="202" spans="1:10" hidden="1" outlineLevel="1">
      <c r="E202" s="16"/>
      <c r="F202" s="32" t="s">
        <v>15</v>
      </c>
      <c r="H202" s="30"/>
      <c r="J202" s="167">
        <f>+SUM(J185:J201)</f>
        <v>26563.940000000002</v>
      </c>
    </row>
    <row r="203" spans="1:10" ht="12" hidden="1" outlineLevel="1" thickBot="1">
      <c r="E203" s="16"/>
      <c r="F203" s="32" t="s">
        <v>16</v>
      </c>
      <c r="H203" s="30"/>
      <c r="J203" s="201">
        <v>26563.94</v>
      </c>
    </row>
    <row r="204" spans="1:10" ht="12" hidden="1" outlineLevel="1" thickTop="1">
      <c r="E204" s="16"/>
      <c r="F204" s="32" t="s">
        <v>17</v>
      </c>
      <c r="H204" s="30"/>
      <c r="J204" s="168">
        <f>+J202-J203</f>
        <v>0</v>
      </c>
    </row>
    <row r="205" spans="1:10" hidden="1" outlineLevel="1">
      <c r="E205" s="16"/>
    </row>
    <row r="206" spans="1:10" collapsed="1">
      <c r="A206" s="131" t="s">
        <v>298</v>
      </c>
      <c r="B206" s="129" t="s">
        <v>299</v>
      </c>
      <c r="C206" s="14"/>
      <c r="D206" s="15"/>
      <c r="E206" s="7"/>
      <c r="F206" s="3"/>
      <c r="G206" s="17"/>
      <c r="H206" s="118"/>
      <c r="I206" s="3"/>
    </row>
    <row r="207" spans="1:10" hidden="1" outlineLevel="1">
      <c r="A207" s="23" t="s">
        <v>672</v>
      </c>
      <c r="B207" s="23" t="s">
        <v>6</v>
      </c>
      <c r="C207" s="24" t="s">
        <v>7</v>
      </c>
      <c r="D207" s="25" t="s">
        <v>8</v>
      </c>
      <c r="E207" s="24" t="s">
        <v>9</v>
      </c>
      <c r="F207" s="26" t="s">
        <v>10</v>
      </c>
      <c r="G207" s="27" t="s">
        <v>672</v>
      </c>
      <c r="H207" s="22" t="s">
        <v>6</v>
      </c>
      <c r="I207" s="120" t="s">
        <v>11</v>
      </c>
      <c r="J207" s="160" t="s">
        <v>12</v>
      </c>
    </row>
    <row r="208" spans="1:10" hidden="1" outlineLevel="1">
      <c r="A208" s="23"/>
      <c r="B208" s="23"/>
      <c r="C208" s="24"/>
      <c r="D208" s="25"/>
      <c r="E208" s="24"/>
      <c r="F208" s="26"/>
      <c r="G208" s="27"/>
      <c r="H208" s="22"/>
      <c r="I208" s="120"/>
      <c r="J208" s="160">
        <v>13932.88</v>
      </c>
    </row>
    <row r="209" spans="1:12" hidden="1" outlineLevel="1">
      <c r="A209" s="122" t="s">
        <v>306</v>
      </c>
      <c r="B209" s="123">
        <v>42326</v>
      </c>
      <c r="C209" s="124">
        <v>57552</v>
      </c>
      <c r="D209" s="74" t="s">
        <v>675</v>
      </c>
      <c r="E209" s="124"/>
      <c r="F209" s="73">
        <v>2547.64</v>
      </c>
      <c r="G209" s="119"/>
      <c r="H209" s="125"/>
      <c r="I209" s="126">
        <v>1909.64</v>
      </c>
      <c r="J209" s="193">
        <f>+F209-I209</f>
        <v>637.99999999999977</v>
      </c>
    </row>
    <row r="210" spans="1:12" hidden="1" outlineLevel="1">
      <c r="A210" s="23"/>
      <c r="B210" s="23"/>
      <c r="C210" s="24"/>
      <c r="D210" s="25"/>
      <c r="E210" s="24"/>
      <c r="F210" s="26"/>
      <c r="G210" s="27"/>
      <c r="H210" s="22"/>
      <c r="I210" s="120"/>
      <c r="J210" s="160"/>
    </row>
    <row r="211" spans="1:12" hidden="1" outlineLevel="1">
      <c r="A211" s="23"/>
      <c r="B211" s="23"/>
      <c r="C211" s="24"/>
      <c r="D211" s="25"/>
      <c r="E211" s="24"/>
      <c r="F211" s="32" t="s">
        <v>15</v>
      </c>
      <c r="H211" s="121"/>
      <c r="I211" s="7"/>
      <c r="J211" s="167">
        <f>SUM(J208:J210)</f>
        <v>14570.88</v>
      </c>
    </row>
    <row r="212" spans="1:12" ht="12" hidden="1" outlineLevel="1" thickBot="1">
      <c r="A212" s="23"/>
      <c r="B212" s="23"/>
      <c r="C212" s="24"/>
      <c r="D212" s="25"/>
      <c r="E212" s="24"/>
      <c r="F212" s="32" t="s">
        <v>16</v>
      </c>
      <c r="H212" s="121"/>
      <c r="I212" s="7"/>
      <c r="J212" s="202">
        <v>14570.88</v>
      </c>
    </row>
    <row r="213" spans="1:12" ht="12" hidden="1" outlineLevel="1" thickTop="1">
      <c r="E213" s="7"/>
      <c r="F213" s="32" t="s">
        <v>17</v>
      </c>
      <c r="H213" s="121"/>
      <c r="I213" s="7"/>
      <c r="J213" s="168">
        <f>+J211-J212</f>
        <v>0</v>
      </c>
    </row>
    <row r="214" spans="1:12" hidden="1" outlineLevel="1">
      <c r="E214" s="16"/>
    </row>
    <row r="215" spans="1:12" collapsed="1">
      <c r="A215" s="131" t="s">
        <v>309</v>
      </c>
      <c r="B215" s="129" t="s">
        <v>310</v>
      </c>
      <c r="C215" s="14"/>
      <c r="D215" s="15"/>
      <c r="E215" s="16"/>
      <c r="F215" s="3"/>
      <c r="G215" s="17"/>
      <c r="H215" s="5"/>
      <c r="I215" s="6"/>
      <c r="J215" s="142"/>
    </row>
    <row r="216" spans="1:12" hidden="1" outlineLevel="1">
      <c r="A216" s="18" t="s">
        <v>5</v>
      </c>
      <c r="B216" s="18" t="s">
        <v>6</v>
      </c>
      <c r="C216" s="18" t="s">
        <v>7</v>
      </c>
      <c r="D216" s="19" t="s">
        <v>8</v>
      </c>
      <c r="E216" s="20" t="s">
        <v>9</v>
      </c>
      <c r="F216" s="21" t="s">
        <v>10</v>
      </c>
      <c r="G216" s="22" t="s">
        <v>5</v>
      </c>
      <c r="H216" s="22" t="s">
        <v>6</v>
      </c>
      <c r="I216" s="21" t="s">
        <v>11</v>
      </c>
      <c r="J216" s="155" t="s">
        <v>19</v>
      </c>
    </row>
    <row r="217" spans="1:12" hidden="1" outlineLevel="1">
      <c r="A217" s="23"/>
      <c r="B217" s="23"/>
      <c r="C217" s="24"/>
      <c r="D217" s="25"/>
      <c r="E217" s="20" t="s">
        <v>241</v>
      </c>
      <c r="F217" s="26"/>
      <c r="G217" s="27"/>
      <c r="H217" s="28"/>
      <c r="I217" s="26"/>
      <c r="J217" s="160">
        <v>0</v>
      </c>
    </row>
    <row r="218" spans="1:12" hidden="1" outlineLevel="1">
      <c r="A218" s="7" t="s">
        <v>311</v>
      </c>
      <c r="B218" s="58">
        <v>42151</v>
      </c>
      <c r="C218" s="7" t="s">
        <v>312</v>
      </c>
      <c r="D218" s="7" t="s">
        <v>313</v>
      </c>
      <c r="E218" s="16" t="s">
        <v>34</v>
      </c>
      <c r="F218" s="57">
        <v>13953.72</v>
      </c>
      <c r="G218" s="7" t="s">
        <v>314</v>
      </c>
      <c r="H218" s="58">
        <v>42215</v>
      </c>
      <c r="I218" s="13">
        <v>11547.91</v>
      </c>
      <c r="J218" s="142">
        <f>F218-I218</f>
        <v>2405.8099999999995</v>
      </c>
      <c r="L218" s="64"/>
    </row>
    <row r="219" spans="1:12" hidden="1" outlineLevel="1">
      <c r="A219" s="7" t="s">
        <v>318</v>
      </c>
      <c r="B219" s="58">
        <v>42298</v>
      </c>
      <c r="C219" s="7" t="s">
        <v>319</v>
      </c>
      <c r="D219" s="7" t="s">
        <v>320</v>
      </c>
      <c r="E219" s="16" t="s">
        <v>34</v>
      </c>
      <c r="F219" s="13">
        <v>13617.96</v>
      </c>
      <c r="G219" s="27"/>
      <c r="H219" s="28"/>
      <c r="I219" s="26"/>
      <c r="J219" s="142">
        <f>F219-I219</f>
        <v>13617.96</v>
      </c>
    </row>
    <row r="220" spans="1:12" hidden="1" outlineLevel="1">
      <c r="B220" s="58"/>
      <c r="E220" s="16"/>
      <c r="F220" s="57"/>
      <c r="G220" s="27"/>
      <c r="H220" s="28"/>
      <c r="I220" s="26"/>
      <c r="J220" s="142"/>
    </row>
    <row r="221" spans="1:12" hidden="1" outlineLevel="1">
      <c r="A221" s="23"/>
      <c r="B221" s="23"/>
      <c r="C221" s="24"/>
      <c r="D221" s="25"/>
      <c r="E221" s="68"/>
      <c r="F221" s="32" t="s">
        <v>15</v>
      </c>
      <c r="H221" s="30"/>
      <c r="J221" s="167">
        <f>SUM(J217:J219)</f>
        <v>16023.769999999999</v>
      </c>
    </row>
    <row r="222" spans="1:12" ht="12" hidden="1" outlineLevel="1" thickBot="1">
      <c r="A222" s="23"/>
      <c r="B222" s="23"/>
      <c r="C222" s="24"/>
      <c r="D222" s="25"/>
      <c r="E222" s="68"/>
      <c r="F222" s="32" t="s">
        <v>16</v>
      </c>
      <c r="H222" s="30"/>
      <c r="J222" s="201">
        <v>16023.77</v>
      </c>
    </row>
    <row r="223" spans="1:12" ht="12" hidden="1" outlineLevel="1" thickTop="1">
      <c r="A223" s="23"/>
      <c r="B223" s="23"/>
      <c r="C223" s="24"/>
      <c r="D223" s="25"/>
      <c r="E223" s="68"/>
      <c r="F223" s="32" t="s">
        <v>17</v>
      </c>
      <c r="H223" s="30"/>
      <c r="J223" s="168">
        <f>+J221-J222</f>
        <v>0</v>
      </c>
    </row>
    <row r="224" spans="1:12" hidden="1" outlineLevel="1">
      <c r="A224" s="23"/>
      <c r="B224" s="23"/>
      <c r="C224" s="24"/>
      <c r="D224" s="25"/>
      <c r="E224" s="68"/>
      <c r="F224" s="32"/>
      <c r="H224" s="30"/>
      <c r="J224" s="168"/>
    </row>
    <row r="225" spans="1:10" collapsed="1">
      <c r="A225" s="132" t="s">
        <v>321</v>
      </c>
      <c r="B225" s="130" t="s">
        <v>310</v>
      </c>
      <c r="C225" s="51"/>
      <c r="D225" s="52"/>
      <c r="E225" s="68"/>
      <c r="F225" s="32"/>
      <c r="H225" s="30"/>
      <c r="J225" s="168"/>
    </row>
    <row r="226" spans="1:10" hidden="1" outlineLevel="1">
      <c r="A226" s="18" t="s">
        <v>5</v>
      </c>
      <c r="B226" s="18" t="s">
        <v>6</v>
      </c>
      <c r="C226" s="18" t="s">
        <v>7</v>
      </c>
      <c r="D226" s="19" t="s">
        <v>8</v>
      </c>
      <c r="E226" s="20" t="s">
        <v>9</v>
      </c>
      <c r="F226" s="21" t="s">
        <v>10</v>
      </c>
      <c r="G226" s="22" t="s">
        <v>5</v>
      </c>
      <c r="H226" s="22" t="s">
        <v>6</v>
      </c>
      <c r="I226" s="21" t="s">
        <v>11</v>
      </c>
      <c r="J226" s="155" t="s">
        <v>19</v>
      </c>
    </row>
    <row r="227" spans="1:10" hidden="1" outlineLevel="1">
      <c r="A227" s="23"/>
      <c r="B227" s="23"/>
      <c r="C227" s="24"/>
      <c r="D227" s="25"/>
      <c r="E227" s="68"/>
      <c r="F227" s="32"/>
      <c r="H227" s="30"/>
      <c r="J227" s="168"/>
    </row>
    <row r="228" spans="1:10" hidden="1" outlineLevel="1">
      <c r="A228" s="54" t="s">
        <v>322</v>
      </c>
      <c r="B228" s="55">
        <v>42338</v>
      </c>
      <c r="C228" s="54" t="s">
        <v>323</v>
      </c>
      <c r="D228" s="54" t="s">
        <v>324</v>
      </c>
      <c r="E228" s="82" t="s">
        <v>80</v>
      </c>
      <c r="F228" s="83">
        <v>66202.12</v>
      </c>
      <c r="H228" s="30"/>
      <c r="J228" s="168">
        <f>+F228-I228</f>
        <v>66202.12</v>
      </c>
    </row>
    <row r="229" spans="1:10" hidden="1" outlineLevel="1">
      <c r="A229" s="54"/>
      <c r="B229" s="55"/>
      <c r="C229" s="54"/>
      <c r="D229" s="54"/>
      <c r="E229" s="62"/>
      <c r="F229" s="53"/>
      <c r="H229" s="30"/>
      <c r="J229" s="168"/>
    </row>
    <row r="230" spans="1:10" hidden="1" outlineLevel="1">
      <c r="A230" s="23"/>
      <c r="B230" s="23"/>
      <c r="C230" s="24"/>
      <c r="D230" s="25"/>
      <c r="E230" s="68"/>
      <c r="F230" s="32"/>
      <c r="H230" s="30"/>
      <c r="J230" s="168"/>
    </row>
    <row r="231" spans="1:10" hidden="1" outlineLevel="1">
      <c r="A231" s="23"/>
      <c r="B231" s="23"/>
      <c r="C231" s="24"/>
      <c r="D231" s="25"/>
      <c r="E231" s="68"/>
      <c r="F231" s="32" t="s">
        <v>15</v>
      </c>
      <c r="H231" s="30"/>
      <c r="J231" s="167">
        <f>+SUM(J227:J228)</f>
        <v>66202.12</v>
      </c>
    </row>
    <row r="232" spans="1:10" ht="12" hidden="1" outlineLevel="1" thickBot="1">
      <c r="A232" s="23"/>
      <c r="B232" s="23"/>
      <c r="C232" s="24"/>
      <c r="D232" s="25"/>
      <c r="E232" s="68"/>
      <c r="F232" s="32" t="s">
        <v>16</v>
      </c>
      <c r="H232" s="30"/>
      <c r="J232" s="96">
        <v>66202.12</v>
      </c>
    </row>
    <row r="233" spans="1:10" ht="12" hidden="1" outlineLevel="1" thickTop="1">
      <c r="E233" s="16"/>
      <c r="F233" s="32" t="s">
        <v>17</v>
      </c>
      <c r="H233" s="30"/>
      <c r="J233" s="168">
        <f>+J231-J232</f>
        <v>0</v>
      </c>
    </row>
    <row r="234" spans="1:10" hidden="1" outlineLevel="1">
      <c r="E234" s="16"/>
    </row>
    <row r="235" spans="1:10" collapsed="1">
      <c r="A235" s="131" t="s">
        <v>325</v>
      </c>
      <c r="B235" s="129" t="s">
        <v>326</v>
      </c>
      <c r="C235" s="14"/>
      <c r="D235" s="15"/>
      <c r="E235" s="16"/>
      <c r="F235" s="3"/>
      <c r="G235" s="17"/>
      <c r="H235" s="5"/>
      <c r="I235" s="6"/>
      <c r="J235" s="142"/>
    </row>
    <row r="236" spans="1:10" hidden="1" outlineLevel="1">
      <c r="A236" s="18" t="s">
        <v>5</v>
      </c>
      <c r="B236" s="18" t="s">
        <v>6</v>
      </c>
      <c r="C236" s="18" t="s">
        <v>7</v>
      </c>
      <c r="D236" s="19" t="s">
        <v>8</v>
      </c>
      <c r="E236" s="20" t="s">
        <v>9</v>
      </c>
      <c r="F236" s="21" t="s">
        <v>10</v>
      </c>
      <c r="G236" s="22" t="s">
        <v>5</v>
      </c>
      <c r="H236" s="22" t="s">
        <v>6</v>
      </c>
      <c r="I236" s="21" t="s">
        <v>11</v>
      </c>
      <c r="J236" s="155" t="s">
        <v>19</v>
      </c>
    </row>
    <row r="237" spans="1:10" hidden="1" outlineLevel="1">
      <c r="E237" s="20" t="s">
        <v>13</v>
      </c>
      <c r="F237" s="57"/>
      <c r="H237" s="30"/>
      <c r="J237" s="142">
        <f>F237-I237</f>
        <v>0</v>
      </c>
    </row>
    <row r="238" spans="1:10" hidden="1" outlineLevel="1">
      <c r="A238" s="7" t="s">
        <v>327</v>
      </c>
      <c r="B238" s="58">
        <v>42338</v>
      </c>
      <c r="C238" s="7" t="s">
        <v>328</v>
      </c>
      <c r="D238" s="7" t="s">
        <v>329</v>
      </c>
      <c r="E238" s="12" t="s">
        <v>34</v>
      </c>
      <c r="F238" s="13">
        <v>8927.41</v>
      </c>
      <c r="H238" s="58"/>
      <c r="J238" s="142">
        <f>+F238-I238</f>
        <v>8927.41</v>
      </c>
    </row>
    <row r="239" spans="1:10" hidden="1" outlineLevel="1">
      <c r="A239" s="7" t="s">
        <v>330</v>
      </c>
      <c r="B239" s="58">
        <v>42359</v>
      </c>
      <c r="C239" s="7" t="s">
        <v>331</v>
      </c>
      <c r="D239" s="7" t="s">
        <v>332</v>
      </c>
      <c r="E239" s="7" t="s">
        <v>34</v>
      </c>
      <c r="F239" s="13">
        <v>12738.25</v>
      </c>
      <c r="H239" s="58"/>
      <c r="J239" s="142">
        <f>+F239-I239</f>
        <v>12738.25</v>
      </c>
    </row>
    <row r="240" spans="1:10" hidden="1" outlineLevel="1">
      <c r="A240" s="7" t="s">
        <v>431</v>
      </c>
      <c r="B240" s="58">
        <v>42378</v>
      </c>
      <c r="C240" s="7" t="s">
        <v>432</v>
      </c>
      <c r="D240" s="30" t="s">
        <v>437</v>
      </c>
      <c r="E240" s="7" t="s">
        <v>34</v>
      </c>
      <c r="F240" s="13">
        <v>12496.53</v>
      </c>
      <c r="H240" s="58"/>
      <c r="J240" s="142">
        <f>+F240-I240</f>
        <v>12496.53</v>
      </c>
    </row>
    <row r="241" spans="1:10" hidden="1" outlineLevel="1">
      <c r="A241" s="7" t="s">
        <v>433</v>
      </c>
      <c r="B241" s="58">
        <v>42390</v>
      </c>
      <c r="C241" s="7" t="s">
        <v>434</v>
      </c>
      <c r="D241" s="30" t="s">
        <v>438</v>
      </c>
      <c r="E241" s="7" t="s">
        <v>34</v>
      </c>
      <c r="F241" s="13">
        <v>31777.43</v>
      </c>
      <c r="H241" s="58"/>
      <c r="J241" s="142">
        <f>+F241-I241</f>
        <v>31777.43</v>
      </c>
    </row>
    <row r="242" spans="1:10" hidden="1" outlineLevel="1">
      <c r="A242" s="7" t="s">
        <v>435</v>
      </c>
      <c r="B242" s="58">
        <v>42390</v>
      </c>
      <c r="C242" s="7" t="s">
        <v>436</v>
      </c>
      <c r="D242" s="30" t="s">
        <v>439</v>
      </c>
      <c r="E242" s="7" t="s">
        <v>34</v>
      </c>
      <c r="F242" s="13">
        <v>18104.11</v>
      </c>
      <c r="H242" s="58"/>
      <c r="J242" s="142">
        <f>+F242-I242</f>
        <v>18104.11</v>
      </c>
    </row>
    <row r="243" spans="1:10" hidden="1" outlineLevel="1">
      <c r="B243" s="58"/>
      <c r="E243" s="7"/>
      <c r="F243" s="13"/>
      <c r="H243" s="58"/>
      <c r="J243" s="142"/>
    </row>
    <row r="244" spans="1:10" hidden="1" outlineLevel="1">
      <c r="B244" s="58"/>
      <c r="E244" s="7"/>
      <c r="F244" s="13"/>
      <c r="H244" s="58"/>
      <c r="J244" s="142"/>
    </row>
    <row r="245" spans="1:10" hidden="1" outlineLevel="1">
      <c r="B245" s="58"/>
      <c r="E245" s="16"/>
      <c r="F245" s="57"/>
      <c r="H245" s="47"/>
      <c r="J245" s="142"/>
    </row>
    <row r="246" spans="1:10" hidden="1" outlineLevel="1">
      <c r="E246" s="16"/>
      <c r="G246" s="57"/>
      <c r="H246" s="31"/>
      <c r="J246" s="142"/>
    </row>
    <row r="247" spans="1:10" hidden="1" outlineLevel="1">
      <c r="E247" s="16"/>
      <c r="F247" s="32" t="s">
        <v>15</v>
      </c>
      <c r="H247" s="30"/>
      <c r="J247" s="167">
        <f>SUM(J237:J242)</f>
        <v>84043.73</v>
      </c>
    </row>
    <row r="248" spans="1:10" ht="12" hidden="1" outlineLevel="1" thickBot="1">
      <c r="E248" s="16"/>
      <c r="F248" s="32" t="s">
        <v>16</v>
      </c>
      <c r="H248" s="30"/>
      <c r="J248" s="201">
        <v>84044.32</v>
      </c>
    </row>
    <row r="249" spans="1:10" ht="12" hidden="1" outlineLevel="1" thickTop="1">
      <c r="E249" s="16"/>
      <c r="F249" s="32" t="s">
        <v>17</v>
      </c>
      <c r="H249" s="30"/>
      <c r="J249" s="168">
        <f>+J247-J248</f>
        <v>-0.59000000001105946</v>
      </c>
    </row>
    <row r="250" spans="1:10" hidden="1" outlineLevel="1">
      <c r="E250" s="16"/>
      <c r="F250" s="32"/>
      <c r="H250" s="30"/>
      <c r="J250" s="168"/>
    </row>
    <row r="251" spans="1:10" collapsed="1">
      <c r="A251" s="131" t="s">
        <v>333</v>
      </c>
      <c r="B251" s="129" t="s">
        <v>334</v>
      </c>
      <c r="C251" s="14"/>
      <c r="D251" s="15"/>
      <c r="E251" s="16"/>
      <c r="F251" s="3"/>
      <c r="G251" s="17"/>
      <c r="H251" s="5"/>
      <c r="I251" s="6"/>
      <c r="J251" s="142"/>
    </row>
    <row r="252" spans="1:10" hidden="1" outlineLevel="1">
      <c r="A252" s="18" t="s">
        <v>5</v>
      </c>
      <c r="B252" s="18" t="s">
        <v>6</v>
      </c>
      <c r="C252" s="18" t="s">
        <v>7</v>
      </c>
      <c r="D252" s="19" t="s">
        <v>8</v>
      </c>
      <c r="E252" s="20" t="s">
        <v>9</v>
      </c>
      <c r="F252" s="21" t="s">
        <v>10</v>
      </c>
      <c r="G252" s="22" t="s">
        <v>5</v>
      </c>
      <c r="H252" s="22" t="s">
        <v>6</v>
      </c>
      <c r="I252" s="21" t="s">
        <v>11</v>
      </c>
      <c r="J252" s="155" t="s">
        <v>19</v>
      </c>
    </row>
    <row r="253" spans="1:10" hidden="1" outlineLevel="1">
      <c r="A253" s="23"/>
      <c r="B253" s="23"/>
      <c r="C253" s="24"/>
      <c r="D253" s="25"/>
      <c r="E253" s="20" t="s">
        <v>13</v>
      </c>
      <c r="F253" s="57"/>
      <c r="G253" s="27"/>
      <c r="H253" s="28"/>
      <c r="I253" s="26"/>
      <c r="J253" s="160">
        <f t="shared" ref="J253:J260" si="6">+F253-I253</f>
        <v>0</v>
      </c>
    </row>
    <row r="254" spans="1:10" hidden="1" outlineLevel="1">
      <c r="A254" s="7" t="s">
        <v>335</v>
      </c>
      <c r="B254" s="58">
        <v>42009</v>
      </c>
      <c r="C254" s="7" t="s">
        <v>336</v>
      </c>
      <c r="D254" s="7" t="s">
        <v>337</v>
      </c>
      <c r="E254" s="16" t="s">
        <v>338</v>
      </c>
      <c r="F254" s="57">
        <v>2583.19</v>
      </c>
      <c r="H254" s="58"/>
      <c r="J254" s="193">
        <f t="shared" si="6"/>
        <v>2583.19</v>
      </c>
    </row>
    <row r="255" spans="1:10" hidden="1" outlineLevel="1">
      <c r="A255" s="7" t="s">
        <v>339</v>
      </c>
      <c r="B255" s="58">
        <v>42280</v>
      </c>
      <c r="C255" s="7" t="s">
        <v>340</v>
      </c>
      <c r="D255" s="7" t="s">
        <v>341</v>
      </c>
      <c r="E255" s="16" t="s">
        <v>76</v>
      </c>
      <c r="F255" s="13">
        <v>4024.69</v>
      </c>
      <c r="H255" s="58"/>
      <c r="J255" s="193">
        <f t="shared" si="6"/>
        <v>4024.69</v>
      </c>
    </row>
    <row r="256" spans="1:10" hidden="1" outlineLevel="1">
      <c r="A256" s="7" t="s">
        <v>342</v>
      </c>
      <c r="B256" s="58">
        <v>42292</v>
      </c>
      <c r="C256" s="7" t="s">
        <v>343</v>
      </c>
      <c r="D256" s="7" t="s">
        <v>344</v>
      </c>
      <c r="E256" s="16" t="s">
        <v>76</v>
      </c>
      <c r="F256" s="13">
        <v>2719.41</v>
      </c>
      <c r="H256" s="58"/>
      <c r="I256" s="13">
        <v>2719.41</v>
      </c>
      <c r="J256" s="193">
        <f t="shared" si="6"/>
        <v>0</v>
      </c>
    </row>
    <row r="257" spans="1:10" hidden="1" outlineLevel="1">
      <c r="A257" s="7" t="s">
        <v>345</v>
      </c>
      <c r="B257" s="58">
        <v>42349</v>
      </c>
      <c r="C257" s="7" t="s">
        <v>346</v>
      </c>
      <c r="D257" s="7" t="s">
        <v>347</v>
      </c>
      <c r="E257" s="12" t="s">
        <v>76</v>
      </c>
      <c r="F257" s="13">
        <v>3038.52</v>
      </c>
      <c r="H257" s="58"/>
      <c r="I257" s="13">
        <v>3038.52</v>
      </c>
      <c r="J257" s="193">
        <f t="shared" si="6"/>
        <v>0</v>
      </c>
    </row>
    <row r="258" spans="1:10" hidden="1" outlineLevel="1">
      <c r="A258" s="7" t="s">
        <v>348</v>
      </c>
      <c r="B258" s="58">
        <v>42349</v>
      </c>
      <c r="C258" s="7" t="s">
        <v>346</v>
      </c>
      <c r="D258" s="7" t="s">
        <v>349</v>
      </c>
      <c r="E258" s="12" t="s">
        <v>76</v>
      </c>
      <c r="F258" s="13">
        <v>8932</v>
      </c>
      <c r="H258" s="58"/>
      <c r="I258" s="13">
        <v>8932</v>
      </c>
      <c r="J258" s="193">
        <f t="shared" si="6"/>
        <v>0</v>
      </c>
    </row>
    <row r="259" spans="1:10" hidden="1" outlineLevel="1">
      <c r="A259" s="7" t="s">
        <v>350</v>
      </c>
      <c r="B259" s="58">
        <v>42349</v>
      </c>
      <c r="C259" s="7" t="s">
        <v>346</v>
      </c>
      <c r="D259" s="7" t="s">
        <v>351</v>
      </c>
      <c r="E259" s="12" t="s">
        <v>76</v>
      </c>
      <c r="F259" s="13">
        <v>835.94</v>
      </c>
      <c r="H259" s="58"/>
      <c r="I259" s="13">
        <v>835.94</v>
      </c>
      <c r="J259" s="193">
        <f t="shared" si="6"/>
        <v>0</v>
      </c>
    </row>
    <row r="260" spans="1:10" hidden="1" outlineLevel="1">
      <c r="A260" s="7" t="s">
        <v>352</v>
      </c>
      <c r="B260" s="58">
        <v>42349</v>
      </c>
      <c r="C260" s="7" t="s">
        <v>346</v>
      </c>
      <c r="D260" s="7" t="s">
        <v>353</v>
      </c>
      <c r="E260" s="12" t="s">
        <v>76</v>
      </c>
      <c r="F260" s="13">
        <v>9071.2999999999993</v>
      </c>
      <c r="H260" s="58"/>
      <c r="I260" s="13">
        <v>9071.2999999999993</v>
      </c>
      <c r="J260" s="193">
        <f t="shared" si="6"/>
        <v>0</v>
      </c>
    </row>
    <row r="261" spans="1:10" hidden="1" outlineLevel="1">
      <c r="B261" s="58"/>
      <c r="E261" s="16"/>
      <c r="F261" s="13"/>
      <c r="H261" s="58"/>
      <c r="J261" s="193"/>
    </row>
    <row r="262" spans="1:10" hidden="1" outlineLevel="1">
      <c r="E262" s="16"/>
      <c r="F262" s="57"/>
      <c r="H262" s="31"/>
      <c r="J262" s="142"/>
    </row>
    <row r="263" spans="1:10" hidden="1" outlineLevel="1">
      <c r="E263" s="16"/>
      <c r="F263" s="32" t="s">
        <v>15</v>
      </c>
      <c r="H263" s="30"/>
      <c r="J263" s="167">
        <f>+SUM(J253:J262)</f>
        <v>6607.88</v>
      </c>
    </row>
    <row r="264" spans="1:10" ht="12" hidden="1" outlineLevel="1" thickBot="1">
      <c r="E264" s="16"/>
      <c r="F264" s="32" t="s">
        <v>16</v>
      </c>
      <c r="H264" s="30"/>
      <c r="J264" s="201">
        <v>6607.88</v>
      </c>
    </row>
    <row r="265" spans="1:10" ht="12" hidden="1" outlineLevel="1" thickTop="1">
      <c r="E265" s="16"/>
      <c r="F265" s="32" t="s">
        <v>17</v>
      </c>
      <c r="H265" s="30"/>
      <c r="J265" s="168">
        <f>+J263-J264</f>
        <v>0</v>
      </c>
    </row>
    <row r="266" spans="1:10" hidden="1" outlineLevel="1">
      <c r="E266" s="16"/>
    </row>
    <row r="267" spans="1:10" hidden="1" outlineLevel="1">
      <c r="E267" s="16"/>
    </row>
    <row r="268" spans="1:10" collapsed="1">
      <c r="A268" s="132" t="s">
        <v>354</v>
      </c>
      <c r="B268" s="130" t="s">
        <v>355</v>
      </c>
      <c r="C268" s="51"/>
      <c r="D268" s="52"/>
      <c r="E268" s="16"/>
    </row>
    <row r="269" spans="1:10" hidden="1" outlineLevel="1">
      <c r="A269" s="18" t="s">
        <v>5</v>
      </c>
      <c r="B269" s="18" t="s">
        <v>6</v>
      </c>
      <c r="C269" s="18" t="s">
        <v>7</v>
      </c>
      <c r="D269" s="19" t="s">
        <v>8</v>
      </c>
      <c r="E269" s="20" t="s">
        <v>9</v>
      </c>
      <c r="F269" s="21" t="s">
        <v>10</v>
      </c>
      <c r="G269" s="22" t="s">
        <v>5</v>
      </c>
      <c r="H269" s="22" t="s">
        <v>6</v>
      </c>
      <c r="I269" s="21" t="s">
        <v>11</v>
      </c>
      <c r="J269" s="155" t="s">
        <v>19</v>
      </c>
    </row>
    <row r="270" spans="1:10" hidden="1" outlineLevel="1">
      <c r="E270" s="20" t="s">
        <v>13</v>
      </c>
      <c r="J270" s="95">
        <v>8624.9699999999993</v>
      </c>
    </row>
    <row r="271" spans="1:10" hidden="1" outlineLevel="1">
      <c r="E271" s="16"/>
    </row>
    <row r="272" spans="1:10" hidden="1" outlineLevel="1">
      <c r="E272" s="16"/>
      <c r="F272" s="32" t="s">
        <v>15</v>
      </c>
      <c r="H272" s="30"/>
      <c r="J272" s="167">
        <f>+SUM(J268:J271)</f>
        <v>8624.9699999999993</v>
      </c>
    </row>
    <row r="273" spans="1:10" ht="12" hidden="1" outlineLevel="1" thickBot="1">
      <c r="E273" s="16"/>
      <c r="F273" s="32" t="s">
        <v>16</v>
      </c>
      <c r="H273" s="30"/>
      <c r="J273" s="96">
        <v>8624.9699999999993</v>
      </c>
    </row>
    <row r="274" spans="1:10" ht="12" hidden="1" outlineLevel="1" thickTop="1">
      <c r="E274" s="16"/>
      <c r="F274" s="32" t="s">
        <v>17</v>
      </c>
      <c r="H274" s="30"/>
      <c r="J274" s="168">
        <f>+J272-J273</f>
        <v>0</v>
      </c>
    </row>
    <row r="275" spans="1:10" hidden="1" outlineLevel="1">
      <c r="E275" s="16"/>
    </row>
    <row r="276" spans="1:10" hidden="1" outlineLevel="1">
      <c r="E276" s="16"/>
    </row>
    <row r="277" spans="1:10" collapsed="1">
      <c r="A277" s="131" t="s">
        <v>356</v>
      </c>
      <c r="B277" s="129" t="s">
        <v>357</v>
      </c>
      <c r="C277" s="14"/>
      <c r="D277" s="15"/>
      <c r="E277" s="16"/>
      <c r="F277" s="3"/>
      <c r="G277" s="17"/>
      <c r="H277" s="5"/>
      <c r="I277" s="6"/>
      <c r="J277" s="142"/>
    </row>
    <row r="278" spans="1:10" hidden="1" outlineLevel="1">
      <c r="A278" s="18" t="s">
        <v>5</v>
      </c>
      <c r="B278" s="18" t="s">
        <v>6</v>
      </c>
      <c r="C278" s="18" t="s">
        <v>7</v>
      </c>
      <c r="D278" s="19" t="s">
        <v>8</v>
      </c>
      <c r="E278" s="78" t="s">
        <v>9</v>
      </c>
      <c r="F278" s="21" t="s">
        <v>10</v>
      </c>
      <c r="G278" s="22" t="s">
        <v>5</v>
      </c>
      <c r="H278" s="22" t="s">
        <v>6</v>
      </c>
      <c r="I278" s="21" t="s">
        <v>11</v>
      </c>
      <c r="J278" s="155" t="s">
        <v>19</v>
      </c>
    </row>
    <row r="279" spans="1:10" hidden="1" outlineLevel="1">
      <c r="A279" s="7" t="s">
        <v>358</v>
      </c>
      <c r="B279" s="58">
        <v>42308</v>
      </c>
      <c r="C279" s="7">
        <v>29048</v>
      </c>
      <c r="D279" s="7" t="s">
        <v>359</v>
      </c>
      <c r="E279" s="12" t="s">
        <v>76</v>
      </c>
      <c r="F279" s="57">
        <v>3035.3</v>
      </c>
      <c r="J279" s="204">
        <f>+F279-I279</f>
        <v>3035.3</v>
      </c>
    </row>
    <row r="280" spans="1:10" hidden="1" outlineLevel="1"/>
    <row r="281" spans="1:10" hidden="1" outlineLevel="1"/>
    <row r="282" spans="1:10" hidden="1" outlineLevel="1">
      <c r="F282" s="32" t="s">
        <v>15</v>
      </c>
      <c r="J282" s="142">
        <f>+J279</f>
        <v>3035.3</v>
      </c>
    </row>
    <row r="283" spans="1:10" ht="12" hidden="1" outlineLevel="1" thickBot="1">
      <c r="F283" s="32" t="s">
        <v>16</v>
      </c>
      <c r="J283" s="201">
        <v>3035.3</v>
      </c>
    </row>
    <row r="284" spans="1:10" ht="12" hidden="1" outlineLevel="1" thickTop="1">
      <c r="F284" s="32" t="s">
        <v>17</v>
      </c>
      <c r="J284" s="204">
        <f>+J282-J283</f>
        <v>0</v>
      </c>
    </row>
    <row r="285" spans="1:10" collapsed="1">
      <c r="A285" s="131" t="s">
        <v>360</v>
      </c>
      <c r="B285" s="129" t="s">
        <v>361</v>
      </c>
      <c r="C285" s="14"/>
      <c r="D285" s="15"/>
      <c r="E285" s="16"/>
      <c r="F285" s="3"/>
      <c r="G285" s="17"/>
      <c r="H285" s="5"/>
      <c r="I285" s="6"/>
      <c r="J285" s="142"/>
    </row>
    <row r="286" spans="1:10" hidden="1" outlineLevel="1">
      <c r="A286" s="18" t="s">
        <v>5</v>
      </c>
      <c r="B286" s="18" t="s">
        <v>6</v>
      </c>
      <c r="C286" s="18" t="s">
        <v>7</v>
      </c>
      <c r="D286" s="19" t="s">
        <v>8</v>
      </c>
      <c r="E286" s="78" t="s">
        <v>9</v>
      </c>
      <c r="F286" s="21" t="s">
        <v>10</v>
      </c>
      <c r="G286" s="22" t="s">
        <v>5</v>
      </c>
      <c r="H286" s="22" t="s">
        <v>6</v>
      </c>
      <c r="I286" s="21" t="s">
        <v>11</v>
      </c>
      <c r="J286" s="155" t="s">
        <v>19</v>
      </c>
    </row>
    <row r="287" spans="1:10" hidden="1" outlineLevel="1">
      <c r="A287" s="7" t="s">
        <v>362</v>
      </c>
      <c r="B287" s="58">
        <v>42308</v>
      </c>
      <c r="C287" s="7" t="s">
        <v>363</v>
      </c>
      <c r="D287" s="7" t="s">
        <v>364</v>
      </c>
      <c r="E287" s="12" t="s">
        <v>76</v>
      </c>
      <c r="F287" s="57">
        <v>1110.75</v>
      </c>
      <c r="G287" s="22"/>
      <c r="H287" s="22"/>
      <c r="I287" s="21"/>
      <c r="J287" s="195">
        <f>+F287</f>
        <v>1110.75</v>
      </c>
    </row>
    <row r="288" spans="1:10" hidden="1" outlineLevel="1">
      <c r="B288" s="58"/>
      <c r="F288" s="13"/>
      <c r="G288" s="22"/>
      <c r="H288" s="22"/>
      <c r="I288" s="21"/>
      <c r="J288" s="195"/>
    </row>
    <row r="289" spans="1:10" hidden="1" outlineLevel="1">
      <c r="B289" s="58"/>
      <c r="F289" s="32" t="s">
        <v>15</v>
      </c>
      <c r="G289" s="22"/>
      <c r="H289" s="22"/>
      <c r="I289" s="21"/>
      <c r="J289" s="195">
        <f>+J287</f>
        <v>1110.75</v>
      </c>
    </row>
    <row r="290" spans="1:10" ht="12" hidden="1" outlineLevel="1" thickBot="1">
      <c r="B290" s="58"/>
      <c r="F290" s="32" t="s">
        <v>16</v>
      </c>
      <c r="G290" s="22"/>
      <c r="H290" s="22"/>
      <c r="I290" s="21"/>
      <c r="J290" s="93">
        <v>1110.75</v>
      </c>
    </row>
    <row r="291" spans="1:10" ht="12" hidden="1" outlineLevel="1" thickTop="1">
      <c r="B291" s="58"/>
      <c r="F291" s="32" t="s">
        <v>17</v>
      </c>
      <c r="G291" s="22"/>
      <c r="H291" s="22"/>
      <c r="I291" s="21"/>
      <c r="J291" s="195">
        <f>+J289-J290</f>
        <v>0</v>
      </c>
    </row>
    <row r="292" spans="1:10" collapsed="1">
      <c r="A292" s="131" t="s">
        <v>365</v>
      </c>
      <c r="B292" s="129" t="s">
        <v>366</v>
      </c>
      <c r="C292" s="14"/>
      <c r="D292" s="15"/>
      <c r="F292" s="13"/>
      <c r="G292" s="22"/>
      <c r="H292" s="22"/>
      <c r="I292" s="21"/>
      <c r="J292" s="195"/>
    </row>
    <row r="293" spans="1:10" hidden="1" outlineLevel="1">
      <c r="A293" s="18" t="s">
        <v>5</v>
      </c>
      <c r="B293" s="18" t="s">
        <v>6</v>
      </c>
      <c r="C293" s="18" t="s">
        <v>7</v>
      </c>
      <c r="D293" s="19" t="s">
        <v>8</v>
      </c>
      <c r="E293" s="78" t="s">
        <v>9</v>
      </c>
      <c r="F293" s="21" t="s">
        <v>10</v>
      </c>
      <c r="G293" s="22" t="s">
        <v>5</v>
      </c>
      <c r="H293" s="22" t="s">
        <v>6</v>
      </c>
      <c r="I293" s="21" t="s">
        <v>11</v>
      </c>
      <c r="J293" s="155" t="s">
        <v>19</v>
      </c>
    </row>
    <row r="294" spans="1:10" hidden="1" outlineLevel="1">
      <c r="A294" s="54" t="s">
        <v>523</v>
      </c>
      <c r="B294" s="55">
        <v>42404</v>
      </c>
      <c r="C294" s="54" t="s">
        <v>368</v>
      </c>
      <c r="D294" s="54" t="s">
        <v>526</v>
      </c>
      <c r="E294" s="54" t="s">
        <v>76</v>
      </c>
      <c r="F294" s="83">
        <v>2072.6</v>
      </c>
      <c r="G294" s="22"/>
      <c r="H294" s="22"/>
      <c r="I294" s="21"/>
      <c r="J294" s="195">
        <f>+F294</f>
        <v>2072.6</v>
      </c>
    </row>
    <row r="295" spans="1:10" hidden="1" outlineLevel="1">
      <c r="A295" s="54" t="s">
        <v>524</v>
      </c>
      <c r="B295" s="55">
        <v>42424</v>
      </c>
      <c r="C295" s="54" t="s">
        <v>525</v>
      </c>
      <c r="D295" s="54" t="s">
        <v>527</v>
      </c>
      <c r="E295" s="54" t="s">
        <v>76</v>
      </c>
      <c r="F295" s="54">
        <v>397.35</v>
      </c>
      <c r="G295" s="22"/>
      <c r="H295" s="22"/>
      <c r="I295" s="21"/>
      <c r="J295" s="195">
        <f>+F295</f>
        <v>397.35</v>
      </c>
    </row>
    <row r="296" spans="1:10" hidden="1" outlineLevel="1">
      <c r="A296" s="54"/>
      <c r="B296" s="55"/>
      <c r="C296" s="54"/>
      <c r="D296" s="54"/>
      <c r="E296" s="82"/>
      <c r="F296" s="53"/>
      <c r="G296" s="22"/>
      <c r="H296" s="22"/>
      <c r="I296" s="21"/>
      <c r="J296" s="195"/>
    </row>
    <row r="297" spans="1:10" hidden="1" outlineLevel="1">
      <c r="A297" s="54"/>
      <c r="B297" s="55"/>
      <c r="C297" s="54"/>
      <c r="D297" s="54"/>
      <c r="E297" s="82"/>
      <c r="F297" s="32" t="s">
        <v>15</v>
      </c>
      <c r="G297" s="22"/>
      <c r="H297" s="22"/>
      <c r="I297" s="21"/>
      <c r="J297" s="195">
        <f>+J294+J295</f>
        <v>2469.9499999999998</v>
      </c>
    </row>
    <row r="298" spans="1:10" ht="12" hidden="1" outlineLevel="1" thickBot="1">
      <c r="A298" s="54"/>
      <c r="B298" s="55"/>
      <c r="C298" s="54"/>
      <c r="D298" s="54"/>
      <c r="E298" s="82"/>
      <c r="F298" s="32" t="s">
        <v>16</v>
      </c>
      <c r="G298" s="22"/>
      <c r="H298" s="22"/>
      <c r="I298" s="21"/>
      <c r="J298" s="96">
        <v>2469.9499999999998</v>
      </c>
    </row>
    <row r="299" spans="1:10" ht="12" hidden="1" outlineLevel="1" thickTop="1">
      <c r="A299" s="54"/>
      <c r="B299" s="55"/>
      <c r="C299" s="54"/>
      <c r="D299" s="54"/>
      <c r="E299" s="82"/>
      <c r="F299" s="32" t="s">
        <v>17</v>
      </c>
      <c r="G299" s="22"/>
      <c r="H299" s="22"/>
      <c r="I299" s="21"/>
      <c r="J299" s="195">
        <f>+J297-J298</f>
        <v>0</v>
      </c>
    </row>
    <row r="300" spans="1:10" hidden="1" outlineLevel="1"/>
    <row r="301" spans="1:10" hidden="1" outlineLevel="1"/>
    <row r="302" spans="1:10" collapsed="1">
      <c r="A302" s="131" t="s">
        <v>372</v>
      </c>
      <c r="B302" s="129" t="s">
        <v>373</v>
      </c>
      <c r="C302" s="14"/>
      <c r="D302" s="15"/>
      <c r="E302" s="20"/>
      <c r="F302" s="21"/>
      <c r="G302" s="22"/>
      <c r="H302" s="22"/>
      <c r="I302" s="21"/>
      <c r="J302" s="155"/>
    </row>
    <row r="303" spans="1:10" hidden="1" outlineLevel="1">
      <c r="A303" s="18" t="s">
        <v>5</v>
      </c>
      <c r="B303" s="18" t="s">
        <v>6</v>
      </c>
      <c r="C303" s="18" t="s">
        <v>7</v>
      </c>
      <c r="D303" s="19" t="s">
        <v>8</v>
      </c>
      <c r="E303" s="20" t="s">
        <v>9</v>
      </c>
      <c r="F303" s="21" t="s">
        <v>10</v>
      </c>
      <c r="G303" s="22" t="s">
        <v>5</v>
      </c>
      <c r="H303" s="22" t="s">
        <v>6</v>
      </c>
      <c r="I303" s="21" t="s">
        <v>11</v>
      </c>
      <c r="J303" s="155" t="s">
        <v>19</v>
      </c>
    </row>
    <row r="304" spans="1:10" hidden="1" outlineLevel="1">
      <c r="A304" s="18"/>
      <c r="B304" s="18"/>
      <c r="C304" s="18"/>
      <c r="D304" s="19"/>
      <c r="E304" s="20"/>
      <c r="F304" s="21"/>
      <c r="G304" s="22"/>
      <c r="H304" s="22"/>
      <c r="I304" s="21"/>
      <c r="J304" s="155"/>
    </row>
    <row r="305" spans="1:10" hidden="1" outlineLevel="1">
      <c r="A305" s="7" t="s">
        <v>500</v>
      </c>
      <c r="B305" s="58">
        <v>42404</v>
      </c>
      <c r="C305" s="7" t="s">
        <v>375</v>
      </c>
      <c r="D305" s="7" t="s">
        <v>499</v>
      </c>
      <c r="E305" s="7" t="s">
        <v>76</v>
      </c>
      <c r="F305" s="13">
        <v>1828.52</v>
      </c>
      <c r="G305" s="22"/>
      <c r="H305" s="22"/>
      <c r="I305" s="21"/>
      <c r="J305" s="195">
        <f>+F305-I305</f>
        <v>1828.52</v>
      </c>
    </row>
    <row r="306" spans="1:10" hidden="1" outlineLevel="1">
      <c r="A306" s="18"/>
      <c r="B306" s="18"/>
      <c r="C306" s="18"/>
      <c r="D306" s="19"/>
      <c r="E306" s="20"/>
      <c r="F306" s="21"/>
      <c r="G306" s="22"/>
      <c r="H306" s="22"/>
      <c r="I306" s="21"/>
      <c r="J306" s="155"/>
    </row>
    <row r="307" spans="1:10" hidden="1" outlineLevel="1">
      <c r="A307" s="18"/>
      <c r="B307" s="18"/>
      <c r="C307" s="18"/>
      <c r="D307" s="19"/>
      <c r="E307" s="20"/>
      <c r="F307" s="21"/>
      <c r="G307" s="22"/>
      <c r="H307" s="22"/>
      <c r="I307" s="21"/>
      <c r="J307" s="155"/>
    </row>
    <row r="308" spans="1:10" hidden="1" outlineLevel="1">
      <c r="A308" s="18"/>
      <c r="B308" s="18"/>
      <c r="C308" s="18"/>
      <c r="D308" s="19"/>
      <c r="E308" s="20"/>
      <c r="F308" s="32" t="s">
        <v>15</v>
      </c>
      <c r="G308" s="22"/>
      <c r="H308" s="22"/>
      <c r="I308" s="21"/>
      <c r="J308" s="196">
        <f>+J305</f>
        <v>1828.52</v>
      </c>
    </row>
    <row r="309" spans="1:10" ht="12" hidden="1" outlineLevel="1" thickBot="1">
      <c r="A309" s="18"/>
      <c r="B309" s="18"/>
      <c r="C309" s="18"/>
      <c r="D309" s="19"/>
      <c r="E309" s="20"/>
      <c r="F309" s="32" t="s">
        <v>16</v>
      </c>
      <c r="G309" s="22"/>
      <c r="H309" s="22"/>
      <c r="I309" s="21"/>
      <c r="J309" s="91">
        <v>1828.52</v>
      </c>
    </row>
    <row r="310" spans="1:10" ht="12" hidden="1" outlineLevel="1" thickTop="1">
      <c r="A310" s="18"/>
      <c r="B310" s="18"/>
      <c r="C310" s="18"/>
      <c r="D310" s="19"/>
      <c r="E310" s="20"/>
      <c r="F310" s="32" t="s">
        <v>17</v>
      </c>
      <c r="G310" s="22"/>
      <c r="H310" s="22"/>
      <c r="I310" s="21"/>
      <c r="J310" s="196">
        <f>+J308-J309</f>
        <v>0</v>
      </c>
    </row>
    <row r="311" spans="1:10" hidden="1" outlineLevel="1">
      <c r="A311" s="18"/>
      <c r="B311" s="18"/>
      <c r="C311" s="18"/>
      <c r="D311" s="19"/>
      <c r="E311" s="20"/>
      <c r="F311" s="32"/>
      <c r="G311" s="22"/>
      <c r="H311" s="22"/>
      <c r="I311" s="21"/>
      <c r="J311" s="196"/>
    </row>
    <row r="312" spans="1:10" hidden="1" outlineLevel="1">
      <c r="A312" s="18"/>
      <c r="B312" s="18"/>
      <c r="C312" s="18"/>
      <c r="D312" s="19"/>
      <c r="E312" s="20"/>
      <c r="F312" s="32"/>
      <c r="G312" s="22"/>
      <c r="H312" s="22"/>
      <c r="I312" s="21"/>
      <c r="J312" s="196"/>
    </row>
    <row r="313" spans="1:10" collapsed="1">
      <c r="A313" s="131" t="s">
        <v>465</v>
      </c>
      <c r="B313" s="109" t="s">
        <v>466</v>
      </c>
      <c r="C313" s="14"/>
      <c r="D313" s="15"/>
      <c r="E313" s="20"/>
      <c r="F313" s="32"/>
      <c r="G313" s="22"/>
      <c r="H313" s="22"/>
      <c r="I313" s="21"/>
      <c r="J313" s="196"/>
    </row>
    <row r="314" spans="1:10" hidden="1" outlineLevel="1">
      <c r="A314" s="18" t="s">
        <v>5</v>
      </c>
      <c r="B314" s="18" t="s">
        <v>6</v>
      </c>
      <c r="C314" s="18" t="s">
        <v>7</v>
      </c>
      <c r="D314" s="19" t="s">
        <v>8</v>
      </c>
      <c r="E314" s="20" t="s">
        <v>9</v>
      </c>
      <c r="F314" s="21" t="s">
        <v>10</v>
      </c>
      <c r="G314" s="22" t="s">
        <v>5</v>
      </c>
      <c r="H314" s="22" t="s">
        <v>6</v>
      </c>
      <c r="I314" s="21" t="s">
        <v>11</v>
      </c>
      <c r="J314" s="155" t="s">
        <v>19</v>
      </c>
    </row>
    <row r="315" spans="1:10" hidden="1" outlineLevel="1">
      <c r="A315" s="18"/>
      <c r="B315" s="18"/>
      <c r="C315" s="18"/>
      <c r="D315" s="19"/>
      <c r="E315" s="20"/>
      <c r="F315" s="32"/>
      <c r="G315" s="22"/>
      <c r="H315" s="22"/>
      <c r="I315" s="21"/>
      <c r="J315" s="196"/>
    </row>
    <row r="316" spans="1:10" hidden="1" outlineLevel="1">
      <c r="A316" s="75" t="s">
        <v>528</v>
      </c>
      <c r="B316" s="76">
        <v>42423</v>
      </c>
      <c r="C316" s="75" t="s">
        <v>529</v>
      </c>
      <c r="D316" s="75" t="s">
        <v>532</v>
      </c>
      <c r="E316" s="75" t="s">
        <v>76</v>
      </c>
      <c r="F316" s="77">
        <v>1925.01</v>
      </c>
      <c r="G316" s="21"/>
      <c r="H316" s="21"/>
      <c r="I316" s="21"/>
      <c r="J316" s="196">
        <f>+F316-I316</f>
        <v>1925.01</v>
      </c>
    </row>
    <row r="317" spans="1:10" hidden="1" outlineLevel="1">
      <c r="A317" s="75" t="s">
        <v>530</v>
      </c>
      <c r="B317" s="76">
        <v>42425</v>
      </c>
      <c r="C317" s="75" t="s">
        <v>531</v>
      </c>
      <c r="D317" s="75" t="s">
        <v>533</v>
      </c>
      <c r="E317" s="75" t="s">
        <v>76</v>
      </c>
      <c r="F317" s="77">
        <v>6205.01</v>
      </c>
      <c r="G317" s="21"/>
      <c r="H317" s="21"/>
      <c r="I317" s="21"/>
      <c r="J317" s="196">
        <f>+F317-I317</f>
        <v>6205.01</v>
      </c>
    </row>
    <row r="318" spans="1:10" hidden="1" outlineLevel="1">
      <c r="A318" s="18"/>
      <c r="B318" s="18"/>
      <c r="C318" s="18"/>
      <c r="D318" s="19"/>
      <c r="E318" s="20"/>
      <c r="F318" s="21"/>
      <c r="G318" s="22"/>
      <c r="H318" s="22"/>
      <c r="I318" s="21"/>
      <c r="J318" s="155"/>
    </row>
    <row r="319" spans="1:10" hidden="1" outlineLevel="1"/>
    <row r="320" spans="1:10" hidden="1" outlineLevel="1">
      <c r="F320" s="32" t="s">
        <v>15</v>
      </c>
      <c r="J320" s="142">
        <f>+SUM(J316:J317)</f>
        <v>8130.02</v>
      </c>
    </row>
    <row r="321" spans="1:10" ht="12" hidden="1" outlineLevel="1" thickBot="1">
      <c r="F321" s="32" t="s">
        <v>16</v>
      </c>
      <c r="J321" s="96">
        <v>8130.02</v>
      </c>
    </row>
    <row r="322" spans="1:10" ht="12" hidden="1" outlineLevel="1" thickTop="1">
      <c r="F322" s="32" t="s">
        <v>17</v>
      </c>
      <c r="J322" s="142">
        <f>+J320-J321</f>
        <v>0</v>
      </c>
    </row>
    <row r="323" spans="1:10" hidden="1" outlineLevel="1">
      <c r="F323" s="32"/>
      <c r="J323" s="142"/>
    </row>
    <row r="324" spans="1:10" hidden="1" outlineLevel="1">
      <c r="F324" s="32"/>
      <c r="J324" s="142"/>
    </row>
    <row r="325" spans="1:10" collapsed="1">
      <c r="A325" s="131" t="s">
        <v>677</v>
      </c>
      <c r="B325" s="14" t="s">
        <v>680</v>
      </c>
      <c r="C325" s="14"/>
      <c r="D325" s="15"/>
      <c r="E325" s="20"/>
      <c r="F325" s="32"/>
      <c r="G325" s="22"/>
      <c r="H325" s="22"/>
      <c r="I325" s="21"/>
      <c r="J325" s="196"/>
    </row>
    <row r="326" spans="1:10" hidden="1" outlineLevel="1">
      <c r="A326" s="23" t="s">
        <v>672</v>
      </c>
      <c r="B326" s="23" t="s">
        <v>6</v>
      </c>
      <c r="C326" s="24" t="s">
        <v>7</v>
      </c>
      <c r="D326" s="25" t="s">
        <v>8</v>
      </c>
      <c r="E326" s="24" t="s">
        <v>9</v>
      </c>
      <c r="F326" s="26" t="s">
        <v>10</v>
      </c>
      <c r="G326" s="27" t="s">
        <v>672</v>
      </c>
      <c r="H326" s="27" t="s">
        <v>6</v>
      </c>
      <c r="I326" s="120" t="s">
        <v>11</v>
      </c>
      <c r="J326" s="160" t="s">
        <v>12</v>
      </c>
    </row>
    <row r="327" spans="1:10" hidden="1" outlineLevel="1">
      <c r="E327" s="7"/>
      <c r="F327" s="3"/>
      <c r="H327" s="32"/>
      <c r="I327" s="7"/>
      <c r="J327" s="168"/>
    </row>
    <row r="328" spans="1:10" hidden="1" outlineLevel="1">
      <c r="A328" s="7" t="s">
        <v>678</v>
      </c>
      <c r="B328" s="58">
        <v>42186</v>
      </c>
      <c r="C328" s="7">
        <v>53798</v>
      </c>
      <c r="D328" s="7" t="s">
        <v>679</v>
      </c>
      <c r="E328" s="7" t="s">
        <v>34</v>
      </c>
      <c r="F328" s="6">
        <v>1840</v>
      </c>
      <c r="H328" s="32"/>
      <c r="J328" s="168">
        <f>+F328-I328</f>
        <v>1840</v>
      </c>
    </row>
    <row r="329" spans="1:10" hidden="1" outlineLevel="1">
      <c r="E329" s="7"/>
      <c r="F329" s="3"/>
      <c r="H329" s="32"/>
      <c r="I329" s="7"/>
      <c r="J329" s="168"/>
    </row>
    <row r="330" spans="1:10" hidden="1" outlineLevel="1">
      <c r="E330" s="7"/>
      <c r="F330" s="32" t="s">
        <v>15</v>
      </c>
      <c r="I330" s="7"/>
      <c r="J330" s="168">
        <f>+J328</f>
        <v>1840</v>
      </c>
    </row>
    <row r="331" spans="1:10" ht="12" hidden="1" outlineLevel="1" thickBot="1">
      <c r="E331" s="7"/>
      <c r="F331" s="32" t="s">
        <v>16</v>
      </c>
      <c r="I331" s="7"/>
      <c r="J331" s="237">
        <v>1840</v>
      </c>
    </row>
    <row r="332" spans="1:10" ht="12" hidden="1" outlineLevel="1" thickTop="1">
      <c r="E332" s="7"/>
      <c r="F332" s="32" t="s">
        <v>17</v>
      </c>
      <c r="I332" s="7"/>
      <c r="J332" s="168">
        <f>+J330-J331</f>
        <v>0</v>
      </c>
    </row>
    <row r="333" spans="1:10" hidden="1" outlineLevel="1">
      <c r="E333" s="16"/>
      <c r="F333" s="32"/>
      <c r="H333" s="30"/>
      <c r="J333" s="168"/>
    </row>
    <row r="334" spans="1:10" hidden="1" outlineLevel="1">
      <c r="E334" s="16"/>
      <c r="F334" s="32"/>
      <c r="H334" s="30"/>
      <c r="J334" s="168"/>
    </row>
    <row r="335" spans="1:10" collapsed="1">
      <c r="E335" s="16"/>
      <c r="F335" s="32"/>
      <c r="H335" s="30"/>
      <c r="J335" s="168"/>
    </row>
    <row r="336" spans="1:10">
      <c r="I336" s="32" t="s">
        <v>15</v>
      </c>
      <c r="J336" s="142">
        <f>+J330+J320+J308+J297+J289+J282+J272+J263+J247+J231+J221+J211+J202+J179+J165+J106+J97+J89+J72+J45+J36+J11</f>
        <v>1662659.48</v>
      </c>
    </row>
    <row r="337" spans="9:11" ht="12" thickBot="1">
      <c r="I337" s="32" t="s">
        <v>16</v>
      </c>
      <c r="J337" s="96">
        <v>1662659.55</v>
      </c>
      <c r="K337" s="64"/>
    </row>
    <row r="338" spans="9:11" ht="12" thickTop="1">
      <c r="I338" s="32" t="s">
        <v>17</v>
      </c>
      <c r="J338" s="142">
        <f>+J336-J337</f>
        <v>-7.000000006519258E-2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7"/>
  <sheetViews>
    <sheetView workbookViewId="0">
      <selection activeCell="F324" sqref="F324"/>
    </sheetView>
  </sheetViews>
  <sheetFormatPr baseColWidth="10" defaultRowHeight="11.25" outlineLevelRow="1"/>
  <cols>
    <col min="1" max="1" width="11.42578125" style="147"/>
    <col min="2" max="3" width="11.42578125" style="143"/>
    <col min="4" max="4" width="11" style="164" customWidth="1"/>
    <col min="5" max="5" width="31.5703125" style="147" bestFit="1" customWidth="1"/>
    <col min="6" max="6" width="10.7109375" style="143" bestFit="1" customWidth="1"/>
    <col min="7" max="7" width="7.85546875" style="143" bestFit="1" customWidth="1"/>
    <col min="8" max="8" width="8.7109375" style="143" bestFit="1" customWidth="1"/>
    <col min="9" max="9" width="10.7109375" style="148" bestFit="1" customWidth="1"/>
    <col min="10" max="10" width="11.140625" style="139" bestFit="1" customWidth="1"/>
    <col min="11" max="16384" width="11.42578125" style="143"/>
  </cols>
  <sheetData>
    <row r="1" spans="1:12">
      <c r="A1" s="2"/>
      <c r="B1" s="1"/>
      <c r="C1" s="1"/>
      <c r="D1" s="265"/>
      <c r="E1" s="2"/>
      <c r="F1" s="139"/>
      <c r="G1" s="8"/>
      <c r="H1" s="141"/>
      <c r="I1" s="142"/>
      <c r="J1" s="142"/>
      <c r="K1" s="144"/>
      <c r="L1" s="145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46"/>
      <c r="L2" s="145" t="s">
        <v>2</v>
      </c>
    </row>
    <row r="3" spans="1:12">
      <c r="A3" s="297" t="s">
        <v>682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>
      <c r="A5" s="281"/>
      <c r="B5" s="281"/>
      <c r="C5" s="281"/>
      <c r="D5" s="281"/>
      <c r="E5" s="281"/>
      <c r="F5" s="281"/>
      <c r="G5" s="281"/>
      <c r="H5" s="281"/>
      <c r="I5" s="281"/>
      <c r="J5" s="281"/>
    </row>
    <row r="6" spans="1:12">
      <c r="A6" s="133" t="s">
        <v>3</v>
      </c>
      <c r="B6" s="238" t="s">
        <v>4</v>
      </c>
      <c r="C6" s="149"/>
      <c r="D6" s="266"/>
      <c r="E6" s="151"/>
      <c r="F6" s="139"/>
      <c r="G6" s="152"/>
      <c r="H6" s="141"/>
      <c r="I6" s="142"/>
      <c r="J6" s="142"/>
    </row>
    <row r="7" spans="1:12" hidden="1" outlineLevel="1">
      <c r="A7" s="194" t="s">
        <v>5</v>
      </c>
      <c r="B7" s="153" t="s">
        <v>6</v>
      </c>
      <c r="C7" s="153" t="s">
        <v>7</v>
      </c>
      <c r="D7" s="267" t="s">
        <v>8</v>
      </c>
      <c r="E7" s="154" t="s">
        <v>9</v>
      </c>
      <c r="F7" s="155" t="s">
        <v>10</v>
      </c>
      <c r="G7" s="156" t="s">
        <v>5</v>
      </c>
      <c r="H7" s="156" t="s">
        <v>6</v>
      </c>
      <c r="I7" s="155" t="s">
        <v>11</v>
      </c>
      <c r="J7" s="155" t="s">
        <v>12</v>
      </c>
    </row>
    <row r="8" spans="1:12" hidden="1" outlineLevel="1">
      <c r="A8" s="134"/>
      <c r="B8" s="157"/>
      <c r="C8" s="158"/>
      <c r="D8" s="267"/>
      <c r="E8" s="154" t="s">
        <v>13</v>
      </c>
      <c r="F8" s="160"/>
      <c r="G8" s="161"/>
      <c r="H8" s="162"/>
      <c r="I8" s="160"/>
      <c r="J8" s="160">
        <v>0</v>
      </c>
    </row>
    <row r="9" spans="1:12" hidden="1" outlineLevel="1">
      <c r="A9" s="147" t="s">
        <v>378</v>
      </c>
      <c r="B9" s="205">
        <v>42383</v>
      </c>
      <c r="C9" s="143" t="s">
        <v>379</v>
      </c>
      <c r="D9" s="268" t="s">
        <v>380</v>
      </c>
      <c r="E9" s="143" t="s">
        <v>14</v>
      </c>
      <c r="F9" s="148">
        <v>1419</v>
      </c>
      <c r="H9" s="165"/>
      <c r="J9" s="142">
        <f>F9-I9</f>
        <v>1419</v>
      </c>
    </row>
    <row r="10" spans="1:12" hidden="1" outlineLevel="1">
      <c r="A10" s="147" t="s">
        <v>535</v>
      </c>
      <c r="B10" s="205">
        <v>42444</v>
      </c>
      <c r="C10" s="143" t="s">
        <v>537</v>
      </c>
      <c r="D10" s="164" t="s">
        <v>539</v>
      </c>
      <c r="E10" s="143" t="s">
        <v>14</v>
      </c>
      <c r="F10" s="185">
        <v>1240.3499999999999</v>
      </c>
      <c r="H10" s="165"/>
      <c r="J10" s="142">
        <f>F10-I10</f>
        <v>1240.3499999999999</v>
      </c>
    </row>
    <row r="11" spans="1:12" hidden="1" outlineLevel="1">
      <c r="A11" s="147" t="s">
        <v>536</v>
      </c>
      <c r="B11" s="205">
        <v>42444</v>
      </c>
      <c r="C11" s="143" t="s">
        <v>538</v>
      </c>
      <c r="D11" s="164" t="s">
        <v>540</v>
      </c>
      <c r="E11" s="143" t="s">
        <v>14</v>
      </c>
      <c r="F11" s="185">
        <v>3906.44</v>
      </c>
      <c r="H11" s="165"/>
      <c r="J11" s="142">
        <f>F11-I11</f>
        <v>3906.44</v>
      </c>
    </row>
    <row r="12" spans="1:12" hidden="1" outlineLevel="1">
      <c r="B12" s="163"/>
      <c r="D12" s="268"/>
      <c r="E12" s="143"/>
      <c r="H12" s="165"/>
      <c r="J12" s="142"/>
    </row>
    <row r="13" spans="1:12" hidden="1" outlineLevel="1">
      <c r="E13" s="151"/>
      <c r="F13" s="166" t="s">
        <v>15</v>
      </c>
      <c r="H13" s="164"/>
      <c r="J13" s="167">
        <f>SUM(J8:J11)</f>
        <v>6565.79</v>
      </c>
    </row>
    <row r="14" spans="1:12" ht="12" hidden="1" outlineLevel="1" thickBot="1">
      <c r="E14" s="151"/>
      <c r="F14" s="166" t="s">
        <v>16</v>
      </c>
      <c r="H14" s="164"/>
      <c r="J14" s="202">
        <v>6565.79</v>
      </c>
    </row>
    <row r="15" spans="1:12" ht="12" hidden="1" outlineLevel="1" thickTop="1">
      <c r="E15" s="151"/>
      <c r="F15" s="166" t="s">
        <v>17</v>
      </c>
      <c r="H15" s="164"/>
      <c r="J15" s="168">
        <f>+J13-J14</f>
        <v>0</v>
      </c>
    </row>
    <row r="16" spans="1:12" hidden="1" outlineLevel="1">
      <c r="E16" s="151"/>
    </row>
    <row r="17" spans="1:10" collapsed="1">
      <c r="A17" s="133" t="s">
        <v>673</v>
      </c>
      <c r="B17" s="238" t="s">
        <v>18</v>
      </c>
      <c r="C17" s="149"/>
      <c r="D17" s="266"/>
      <c r="E17" s="151"/>
      <c r="G17" s="148"/>
      <c r="H17" s="141"/>
      <c r="I17" s="142"/>
      <c r="J17" s="142"/>
    </row>
    <row r="18" spans="1:10" hidden="1" outlineLevel="1">
      <c r="A18" s="153" t="s">
        <v>5</v>
      </c>
      <c r="B18" s="153" t="s">
        <v>6</v>
      </c>
      <c r="C18" s="153" t="s">
        <v>7</v>
      </c>
      <c r="D18" s="19" t="s">
        <v>8</v>
      </c>
      <c r="E18" s="154" t="s">
        <v>9</v>
      </c>
      <c r="F18" s="155" t="s">
        <v>10</v>
      </c>
      <c r="G18" s="156" t="s">
        <v>5</v>
      </c>
      <c r="H18" s="156" t="s">
        <v>6</v>
      </c>
      <c r="I18" s="155" t="s">
        <v>11</v>
      </c>
      <c r="J18" s="155" t="s">
        <v>19</v>
      </c>
    </row>
    <row r="19" spans="1:10" hidden="1" outlineLevel="1">
      <c r="A19" s="139"/>
      <c r="B19" s="140"/>
      <c r="C19" s="139"/>
      <c r="D19" s="139"/>
      <c r="E19" s="154" t="s">
        <v>13</v>
      </c>
      <c r="F19" s="139"/>
      <c r="G19" s="139"/>
      <c r="H19" s="141"/>
      <c r="I19" s="142"/>
      <c r="J19" s="203">
        <v>122092.87</v>
      </c>
    </row>
    <row r="20" spans="1:10" hidden="1" outlineLevel="1">
      <c r="A20" s="139"/>
      <c r="B20" s="140"/>
      <c r="C20" s="139"/>
      <c r="D20" s="139"/>
      <c r="E20" s="170"/>
      <c r="F20" s="152"/>
      <c r="G20" s="171" t="s">
        <v>20</v>
      </c>
      <c r="H20" s="172">
        <v>41655</v>
      </c>
      <c r="I20" s="173">
        <v>18916.22</v>
      </c>
      <c r="J20" s="142">
        <f>+F20-I20</f>
        <v>-18916.22</v>
      </c>
    </row>
    <row r="21" spans="1:10" hidden="1" outlineLevel="1">
      <c r="A21" s="139"/>
      <c r="B21" s="140"/>
      <c r="C21" s="139"/>
      <c r="D21" s="139"/>
      <c r="E21" s="170"/>
      <c r="F21" s="152"/>
      <c r="G21" s="171" t="s">
        <v>21</v>
      </c>
      <c r="H21" s="172">
        <v>41663</v>
      </c>
      <c r="I21" s="173">
        <v>61343.16</v>
      </c>
      <c r="J21" s="142">
        <f t="shared" ref="J21:J36" si="0">+F21-I21</f>
        <v>-61343.16</v>
      </c>
    </row>
    <row r="22" spans="1:10" hidden="1" outlineLevel="1">
      <c r="A22" s="139"/>
      <c r="B22" s="140"/>
      <c r="C22" s="139"/>
      <c r="D22" s="41" t="s">
        <v>22</v>
      </c>
      <c r="E22" s="170"/>
      <c r="F22" s="152"/>
      <c r="G22" s="171" t="s">
        <v>23</v>
      </c>
      <c r="H22" s="172">
        <v>41698</v>
      </c>
      <c r="I22" s="173">
        <v>44.44</v>
      </c>
      <c r="J22" s="142">
        <f t="shared" si="0"/>
        <v>-44.44</v>
      </c>
    </row>
    <row r="23" spans="1:10" hidden="1" outlineLevel="1">
      <c r="A23" s="139"/>
      <c r="B23" s="140"/>
      <c r="C23" s="139"/>
      <c r="D23" s="41" t="s">
        <v>24</v>
      </c>
      <c r="E23" s="170"/>
      <c r="F23" s="152"/>
      <c r="G23" s="171" t="s">
        <v>25</v>
      </c>
      <c r="H23" s="172">
        <v>41724</v>
      </c>
      <c r="I23" s="169">
        <v>15012.58</v>
      </c>
      <c r="J23" s="142">
        <f t="shared" si="0"/>
        <v>-15012.58</v>
      </c>
    </row>
    <row r="24" spans="1:10" hidden="1" outlineLevel="1">
      <c r="A24" s="139"/>
      <c r="B24" s="140"/>
      <c r="C24" s="139"/>
      <c r="D24" s="41" t="s">
        <v>26</v>
      </c>
      <c r="E24" s="170"/>
      <c r="F24" s="152"/>
      <c r="G24" s="171" t="s">
        <v>27</v>
      </c>
      <c r="H24" s="172">
        <v>41731</v>
      </c>
      <c r="I24" s="173">
        <v>58530.5</v>
      </c>
      <c r="J24" s="142">
        <f t="shared" si="0"/>
        <v>-58530.5</v>
      </c>
    </row>
    <row r="25" spans="1:10" hidden="1" outlineLevel="1">
      <c r="A25" s="139"/>
      <c r="B25" s="140"/>
      <c r="C25" s="139"/>
      <c r="D25" s="41" t="s">
        <v>28</v>
      </c>
      <c r="E25" s="170"/>
      <c r="F25" s="152"/>
      <c r="G25" s="171" t="s">
        <v>29</v>
      </c>
      <c r="H25" s="172">
        <v>41844</v>
      </c>
      <c r="I25" s="169">
        <v>27284.41</v>
      </c>
      <c r="J25" s="142">
        <f t="shared" si="0"/>
        <v>-27284.41</v>
      </c>
    </row>
    <row r="26" spans="1:10" hidden="1" outlineLevel="1">
      <c r="A26" s="139"/>
      <c r="B26" s="140"/>
      <c r="C26" s="139"/>
      <c r="D26" s="41" t="s">
        <v>28</v>
      </c>
      <c r="E26" s="170"/>
      <c r="F26" s="152"/>
      <c r="G26" s="171" t="s">
        <v>30</v>
      </c>
      <c r="H26" s="172">
        <v>41851</v>
      </c>
      <c r="I26" s="173">
        <v>174.05</v>
      </c>
      <c r="J26" s="142">
        <f t="shared" si="0"/>
        <v>-174.05</v>
      </c>
    </row>
    <row r="27" spans="1:10" hidden="1" outlineLevel="1">
      <c r="A27" s="174" t="s">
        <v>31</v>
      </c>
      <c r="B27" s="175">
        <v>42118</v>
      </c>
      <c r="C27" s="199" t="s">
        <v>32</v>
      </c>
      <c r="D27" s="176" t="s">
        <v>33</v>
      </c>
      <c r="E27" s="177" t="s">
        <v>34</v>
      </c>
      <c r="F27" s="173">
        <v>362.99</v>
      </c>
      <c r="H27" s="178"/>
      <c r="I27" s="173">
        <v>362.99</v>
      </c>
      <c r="J27" s="142">
        <f t="shared" si="0"/>
        <v>0</v>
      </c>
    </row>
    <row r="28" spans="1:10" hidden="1" outlineLevel="1">
      <c r="A28" s="174" t="s">
        <v>35</v>
      </c>
      <c r="B28" s="175">
        <v>42233</v>
      </c>
      <c r="C28" s="199" t="s">
        <v>36</v>
      </c>
      <c r="D28" s="176" t="s">
        <v>37</v>
      </c>
      <c r="E28" s="177" t="s">
        <v>34</v>
      </c>
      <c r="F28" s="173">
        <v>72752.570000000007</v>
      </c>
      <c r="G28" s="171" t="s">
        <v>381</v>
      </c>
      <c r="H28" s="180">
        <v>42373</v>
      </c>
      <c r="I28" s="148">
        <v>72310.929999999993</v>
      </c>
      <c r="J28" s="142">
        <f t="shared" si="0"/>
        <v>441.64000000001397</v>
      </c>
    </row>
    <row r="29" spans="1:10" hidden="1" outlineLevel="1">
      <c r="A29" s="171" t="s">
        <v>384</v>
      </c>
      <c r="B29" s="180">
        <v>42384</v>
      </c>
      <c r="C29" s="200" t="s">
        <v>385</v>
      </c>
      <c r="D29" s="176" t="s">
        <v>388</v>
      </c>
      <c r="E29" s="179" t="s">
        <v>34</v>
      </c>
      <c r="F29" s="173">
        <v>13337.11</v>
      </c>
      <c r="H29" s="178"/>
      <c r="J29" s="142">
        <f t="shared" si="0"/>
        <v>13337.11</v>
      </c>
    </row>
    <row r="30" spans="1:10" hidden="1" outlineLevel="1">
      <c r="A30" s="171" t="s">
        <v>474</v>
      </c>
      <c r="B30" s="180">
        <v>42405</v>
      </c>
      <c r="C30" s="179" t="s">
        <v>475</v>
      </c>
      <c r="D30" s="176">
        <v>59537</v>
      </c>
      <c r="E30" s="179" t="s">
        <v>34</v>
      </c>
      <c r="F30" s="173">
        <v>13027.28</v>
      </c>
      <c r="J30" s="142">
        <f t="shared" si="0"/>
        <v>13027.28</v>
      </c>
    </row>
    <row r="31" spans="1:10" hidden="1" outlineLevel="1">
      <c r="A31" s="171" t="s">
        <v>476</v>
      </c>
      <c r="B31" s="180">
        <v>42406</v>
      </c>
      <c r="C31" s="179" t="s">
        <v>477</v>
      </c>
      <c r="D31" s="176" t="s">
        <v>478</v>
      </c>
      <c r="E31" s="179" t="s">
        <v>34</v>
      </c>
      <c r="F31" s="173">
        <v>29065.55</v>
      </c>
      <c r="H31" s="178"/>
      <c r="J31" s="142">
        <f t="shared" si="0"/>
        <v>29065.55</v>
      </c>
    </row>
    <row r="32" spans="1:10" hidden="1" outlineLevel="1">
      <c r="A32" s="171" t="s">
        <v>480</v>
      </c>
      <c r="B32" s="180">
        <v>42420</v>
      </c>
      <c r="C32" s="179" t="s">
        <v>481</v>
      </c>
      <c r="D32" s="176" t="s">
        <v>479</v>
      </c>
      <c r="E32" s="179" t="s">
        <v>34</v>
      </c>
      <c r="F32" s="173">
        <v>15910.86</v>
      </c>
      <c r="H32" s="178"/>
      <c r="J32" s="142">
        <f t="shared" si="0"/>
        <v>15910.86</v>
      </c>
    </row>
    <row r="33" spans="1:10" hidden="1" outlineLevel="1">
      <c r="A33" s="171" t="s">
        <v>1011</v>
      </c>
      <c r="B33" s="180">
        <v>42401</v>
      </c>
      <c r="C33" s="179" t="s">
        <v>1012</v>
      </c>
      <c r="D33" s="176"/>
      <c r="E33" s="179" t="s">
        <v>1013</v>
      </c>
      <c r="F33" s="173">
        <v>58770.85</v>
      </c>
      <c r="H33" s="178"/>
      <c r="J33" s="142">
        <f t="shared" si="0"/>
        <v>58770.85</v>
      </c>
    </row>
    <row r="34" spans="1:10" hidden="1" outlineLevel="1">
      <c r="A34" s="171" t="s">
        <v>541</v>
      </c>
      <c r="B34" s="180">
        <v>42437</v>
      </c>
      <c r="C34" s="179" t="s">
        <v>542</v>
      </c>
      <c r="D34" s="176">
        <v>60199</v>
      </c>
      <c r="E34" s="179" t="s">
        <v>34</v>
      </c>
      <c r="F34" s="173">
        <v>18648.939999999999</v>
      </c>
      <c r="H34" s="178"/>
      <c r="J34" s="142">
        <f t="shared" si="0"/>
        <v>18648.939999999999</v>
      </c>
    </row>
    <row r="35" spans="1:10" hidden="1" outlineLevel="1">
      <c r="A35" s="171" t="s">
        <v>433</v>
      </c>
      <c r="B35" s="180">
        <v>42448</v>
      </c>
      <c r="C35" s="179" t="s">
        <v>543</v>
      </c>
      <c r="D35" s="176">
        <v>59964</v>
      </c>
      <c r="E35" s="179" t="s">
        <v>34</v>
      </c>
      <c r="F35" s="173">
        <v>14000.33</v>
      </c>
      <c r="H35" s="178"/>
      <c r="J35" s="142">
        <f t="shared" si="0"/>
        <v>14000.33</v>
      </c>
    </row>
    <row r="36" spans="1:10" hidden="1" outlineLevel="1">
      <c r="A36" s="171" t="s">
        <v>544</v>
      </c>
      <c r="B36" s="180">
        <v>42458</v>
      </c>
      <c r="C36" s="179" t="s">
        <v>545</v>
      </c>
      <c r="D36" s="176" t="s">
        <v>546</v>
      </c>
      <c r="E36" s="179" t="s">
        <v>34</v>
      </c>
      <c r="F36" s="173">
        <v>28012.26</v>
      </c>
      <c r="H36" s="178"/>
      <c r="J36" s="142">
        <f t="shared" si="0"/>
        <v>28012.26</v>
      </c>
    </row>
    <row r="37" spans="1:10" hidden="1" outlineLevel="1">
      <c r="A37" s="171"/>
      <c r="B37" s="175"/>
      <c r="C37" s="44"/>
      <c r="D37" s="181"/>
      <c r="E37" s="177"/>
      <c r="F37" s="173"/>
      <c r="H37" s="178"/>
      <c r="J37" s="142"/>
    </row>
    <row r="38" spans="1:10" hidden="1" outlineLevel="1">
      <c r="A38" s="143"/>
      <c r="D38" s="139"/>
      <c r="E38" s="151"/>
      <c r="H38" s="178"/>
      <c r="J38" s="142"/>
    </row>
    <row r="39" spans="1:10" hidden="1" outlineLevel="1">
      <c r="A39" s="143"/>
      <c r="D39" s="139"/>
      <c r="E39" s="151"/>
      <c r="F39" s="166" t="s">
        <v>15</v>
      </c>
      <c r="H39" s="164"/>
      <c r="J39" s="167">
        <f>SUM(J19:J36)</f>
        <v>132002.32999999999</v>
      </c>
    </row>
    <row r="40" spans="1:10" ht="12" hidden="1" outlineLevel="1" thickBot="1">
      <c r="A40" s="143"/>
      <c r="D40" s="139"/>
      <c r="E40" s="151"/>
      <c r="F40" s="166" t="s">
        <v>16</v>
      </c>
      <c r="H40" s="164"/>
      <c r="J40" s="263">
        <v>132002.32999999999</v>
      </c>
    </row>
    <row r="41" spans="1:10" ht="12" hidden="1" outlineLevel="1" thickTop="1">
      <c r="A41" s="143"/>
      <c r="D41" s="139"/>
      <c r="E41" s="151"/>
      <c r="F41" s="166" t="s">
        <v>17</v>
      </c>
      <c r="H41" s="164"/>
      <c r="J41" s="168">
        <f>+J39-J40</f>
        <v>0</v>
      </c>
    </row>
    <row r="42" spans="1:10" hidden="1" outlineLevel="1">
      <c r="A42" s="143"/>
      <c r="D42" s="139"/>
      <c r="E42" s="151"/>
      <c r="F42" s="166"/>
      <c r="H42" s="164"/>
      <c r="J42" s="168"/>
    </row>
    <row r="43" spans="1:10" collapsed="1">
      <c r="A43" s="133" t="s">
        <v>48</v>
      </c>
      <c r="B43" s="238" t="s">
        <v>49</v>
      </c>
      <c r="C43" s="149"/>
      <c r="D43" s="266"/>
      <c r="E43" s="151"/>
      <c r="G43" s="148"/>
      <c r="H43" s="141"/>
      <c r="I43" s="142"/>
      <c r="J43" s="142"/>
    </row>
    <row r="44" spans="1:10" hidden="1" outlineLevel="1">
      <c r="A44" s="153" t="s">
        <v>5</v>
      </c>
      <c r="B44" s="153" t="s">
        <v>6</v>
      </c>
      <c r="C44" s="153" t="s">
        <v>7</v>
      </c>
      <c r="D44" s="19" t="s">
        <v>8</v>
      </c>
      <c r="E44" s="154" t="s">
        <v>9</v>
      </c>
      <c r="F44" s="155" t="s">
        <v>10</v>
      </c>
      <c r="G44" s="156" t="s">
        <v>5</v>
      </c>
      <c r="H44" s="156" t="s">
        <v>6</v>
      </c>
      <c r="I44" s="155" t="s">
        <v>11</v>
      </c>
      <c r="J44" s="155" t="s">
        <v>19</v>
      </c>
    </row>
    <row r="45" spans="1:10" hidden="1" outlineLevel="1">
      <c r="A45" s="139"/>
      <c r="B45" s="139"/>
      <c r="C45" s="139"/>
      <c r="D45" s="139"/>
      <c r="E45" s="154" t="s">
        <v>13</v>
      </c>
      <c r="F45" s="139"/>
      <c r="G45" s="152"/>
      <c r="H45" s="141"/>
      <c r="I45" s="207"/>
      <c r="J45" s="235">
        <v>37164.730000000003</v>
      </c>
    </row>
    <row r="46" spans="1:10" hidden="1" outlineLevel="1">
      <c r="A46" s="139"/>
      <c r="B46" s="139"/>
      <c r="C46" s="139"/>
      <c r="D46" s="164" t="s">
        <v>50</v>
      </c>
      <c r="E46" s="154"/>
      <c r="F46" s="142"/>
      <c r="G46" s="143" t="s">
        <v>51</v>
      </c>
      <c r="H46" s="205">
        <v>41281</v>
      </c>
      <c r="I46" s="59">
        <v>14072.68</v>
      </c>
      <c r="J46" s="203">
        <f>+F46-I46</f>
        <v>-14072.68</v>
      </c>
    </row>
    <row r="47" spans="1:10" hidden="1" outlineLevel="1">
      <c r="A47" s="139"/>
      <c r="B47" s="139"/>
      <c r="C47" s="139"/>
      <c r="D47" s="143" t="s">
        <v>52</v>
      </c>
      <c r="E47" s="154"/>
      <c r="F47" s="142"/>
      <c r="G47" s="143" t="s">
        <v>53</v>
      </c>
      <c r="H47" s="205">
        <v>41284</v>
      </c>
      <c r="I47" s="59">
        <v>4436.7700000000004</v>
      </c>
      <c r="J47" s="203">
        <f t="shared" ref="J47:J51" si="1">+F47-I47</f>
        <v>-4436.7700000000004</v>
      </c>
    </row>
    <row r="48" spans="1:10" hidden="1" outlineLevel="1">
      <c r="A48" s="139"/>
      <c r="B48" s="139"/>
      <c r="C48" s="139"/>
      <c r="D48" s="143" t="s">
        <v>54</v>
      </c>
      <c r="E48" s="154"/>
      <c r="F48" s="142"/>
      <c r="G48" s="143" t="s">
        <v>55</v>
      </c>
      <c r="H48" s="205">
        <v>41297</v>
      </c>
      <c r="I48" s="59">
        <v>12102.88</v>
      </c>
      <c r="J48" s="203">
        <f t="shared" si="1"/>
        <v>-12102.88</v>
      </c>
    </row>
    <row r="49" spans="1:10" hidden="1" outlineLevel="1">
      <c r="A49" s="139"/>
      <c r="B49" s="139"/>
      <c r="C49" s="139"/>
      <c r="D49" s="139"/>
      <c r="E49" s="154"/>
      <c r="F49" s="142"/>
      <c r="G49" s="143" t="s">
        <v>56</v>
      </c>
      <c r="H49" s="205">
        <v>41517</v>
      </c>
      <c r="I49" s="59">
        <v>702.64</v>
      </c>
      <c r="J49" s="203">
        <f t="shared" si="1"/>
        <v>-702.64</v>
      </c>
    </row>
    <row r="50" spans="1:10" hidden="1" outlineLevel="1">
      <c r="A50" s="139"/>
      <c r="B50" s="139"/>
      <c r="C50" s="139"/>
      <c r="D50" s="143" t="s">
        <v>57</v>
      </c>
      <c r="E50" s="154"/>
      <c r="F50" s="142"/>
      <c r="G50" s="143" t="s">
        <v>58</v>
      </c>
      <c r="H50" s="205">
        <v>41517</v>
      </c>
      <c r="I50" s="206">
        <v>6376.54</v>
      </c>
      <c r="J50" s="203">
        <f t="shared" si="1"/>
        <v>-6376.54</v>
      </c>
    </row>
    <row r="51" spans="1:10" hidden="1" outlineLevel="1">
      <c r="A51" s="143" t="s">
        <v>62</v>
      </c>
      <c r="B51" s="186">
        <v>41990</v>
      </c>
      <c r="C51" s="143" t="s">
        <v>63</v>
      </c>
      <c r="D51" s="164" t="s">
        <v>64</v>
      </c>
      <c r="E51" s="151" t="s">
        <v>34</v>
      </c>
      <c r="F51" s="148">
        <v>92316.160000000003</v>
      </c>
      <c r="G51" s="152"/>
      <c r="H51" s="65"/>
      <c r="I51" s="207">
        <v>83084.55</v>
      </c>
      <c r="J51" s="203">
        <f t="shared" si="1"/>
        <v>9231.61</v>
      </c>
    </row>
    <row r="52" spans="1:10" hidden="1" outlineLevel="1">
      <c r="A52" s="143" t="s">
        <v>65</v>
      </c>
      <c r="B52" s="186">
        <v>42017</v>
      </c>
      <c r="C52" s="143" t="s">
        <v>66</v>
      </c>
      <c r="D52" s="164" t="s">
        <v>67</v>
      </c>
      <c r="E52" s="151" t="s">
        <v>34</v>
      </c>
      <c r="F52" s="148">
        <v>25072.45</v>
      </c>
      <c r="G52" s="143" t="s">
        <v>417</v>
      </c>
      <c r="H52" s="205">
        <v>42400</v>
      </c>
      <c r="I52" s="207">
        <f>631.11+383.62+7.37+16835.24</f>
        <v>17857.34</v>
      </c>
      <c r="J52" s="203">
        <f>+F52-I52</f>
        <v>7215.1100000000006</v>
      </c>
    </row>
    <row r="53" spans="1:10" hidden="1" outlineLevel="1">
      <c r="A53" s="143" t="s">
        <v>68</v>
      </c>
      <c r="B53" s="186">
        <v>42205</v>
      </c>
      <c r="C53" s="143" t="s">
        <v>69</v>
      </c>
      <c r="D53" s="164" t="s">
        <v>70</v>
      </c>
      <c r="E53" s="151" t="s">
        <v>34</v>
      </c>
      <c r="F53" s="148">
        <v>28223.52</v>
      </c>
      <c r="G53" s="152"/>
      <c r="H53" s="141"/>
      <c r="I53" s="142">
        <v>1121.72</v>
      </c>
      <c r="J53" s="203">
        <f>+F53-I53</f>
        <v>27101.8</v>
      </c>
    </row>
    <row r="54" spans="1:10" hidden="1" outlineLevel="1">
      <c r="A54" s="143" t="s">
        <v>71</v>
      </c>
      <c r="B54" s="186">
        <v>42349</v>
      </c>
      <c r="C54" s="143" t="s">
        <v>72</v>
      </c>
      <c r="D54" s="164">
        <v>56727</v>
      </c>
      <c r="E54" s="143" t="s">
        <v>34</v>
      </c>
      <c r="F54" s="148">
        <v>5150.47</v>
      </c>
      <c r="G54" s="152"/>
      <c r="H54" s="141"/>
      <c r="I54" s="142"/>
      <c r="J54" s="203">
        <f>+F54-I54</f>
        <v>5150.47</v>
      </c>
    </row>
    <row r="55" spans="1:10" hidden="1" outlineLevel="1">
      <c r="A55" s="143"/>
      <c r="B55" s="186"/>
      <c r="E55" s="143"/>
      <c r="F55" s="148"/>
      <c r="G55" s="282" t="s">
        <v>1014</v>
      </c>
      <c r="H55" s="283">
        <v>42423</v>
      </c>
      <c r="I55" s="284">
        <v>9334.57</v>
      </c>
      <c r="J55" s="203">
        <f t="shared" ref="J55:J65" si="2">+F55-I55</f>
        <v>-9334.57</v>
      </c>
    </row>
    <row r="56" spans="1:10" hidden="1" outlineLevel="1">
      <c r="A56" s="143" t="s">
        <v>547</v>
      </c>
      <c r="B56" s="186">
        <v>42436</v>
      </c>
      <c r="C56" s="143" t="s">
        <v>548</v>
      </c>
      <c r="D56" s="216">
        <v>60118</v>
      </c>
      <c r="E56" s="143" t="s">
        <v>34</v>
      </c>
      <c r="F56" s="148">
        <v>18513.07</v>
      </c>
      <c r="G56" s="139"/>
      <c r="H56" s="140"/>
      <c r="I56" s="207"/>
      <c r="J56" s="203">
        <f t="shared" si="2"/>
        <v>18513.07</v>
      </c>
    </row>
    <row r="57" spans="1:10" hidden="1" outlineLevel="1">
      <c r="A57" s="143" t="s">
        <v>568</v>
      </c>
      <c r="B57" s="186">
        <v>42445</v>
      </c>
      <c r="C57" s="143" t="s">
        <v>569</v>
      </c>
      <c r="D57" s="216" t="s">
        <v>570</v>
      </c>
      <c r="E57" s="143" t="s">
        <v>34</v>
      </c>
      <c r="F57" s="148">
        <v>10742.19</v>
      </c>
      <c r="G57" s="139"/>
      <c r="H57" s="140"/>
      <c r="I57" s="207"/>
      <c r="J57" s="203">
        <f t="shared" si="2"/>
        <v>10742.19</v>
      </c>
    </row>
    <row r="58" spans="1:10" hidden="1" outlineLevel="1">
      <c r="A58" s="143" t="s">
        <v>549</v>
      </c>
      <c r="B58" s="186">
        <v>42448</v>
      </c>
      <c r="C58" s="143" t="s">
        <v>550</v>
      </c>
      <c r="D58" s="216">
        <v>60716</v>
      </c>
      <c r="E58" s="143" t="s">
        <v>34</v>
      </c>
      <c r="F58" s="148">
        <v>4637.5600000000004</v>
      </c>
      <c r="G58" s="139"/>
      <c r="H58" s="140"/>
      <c r="I58" s="207"/>
      <c r="J58" s="203">
        <f t="shared" si="2"/>
        <v>4637.5600000000004</v>
      </c>
    </row>
    <row r="59" spans="1:10" hidden="1" outlineLevel="1">
      <c r="A59" s="143" t="s">
        <v>551</v>
      </c>
      <c r="B59" s="186">
        <v>42448</v>
      </c>
      <c r="C59" s="143" t="s">
        <v>552</v>
      </c>
      <c r="D59" s="216">
        <v>60520</v>
      </c>
      <c r="E59" s="143" t="s">
        <v>34</v>
      </c>
      <c r="F59" s="148">
        <v>9218.5499999999993</v>
      </c>
      <c r="G59" s="139"/>
      <c r="H59" s="140"/>
      <c r="I59" s="207"/>
      <c r="J59" s="203">
        <f t="shared" si="2"/>
        <v>9218.5499999999993</v>
      </c>
    </row>
    <row r="60" spans="1:10" hidden="1" outlineLevel="1">
      <c r="A60" s="143" t="s">
        <v>553</v>
      </c>
      <c r="B60" s="186">
        <v>42457</v>
      </c>
      <c r="C60" s="143" t="s">
        <v>557</v>
      </c>
      <c r="D60" s="216">
        <v>60671</v>
      </c>
      <c r="E60" s="143" t="s">
        <v>34</v>
      </c>
      <c r="F60" s="148">
        <v>50869.27</v>
      </c>
      <c r="G60" s="139"/>
      <c r="H60" s="140"/>
      <c r="I60" s="207"/>
      <c r="J60" s="203">
        <f t="shared" si="2"/>
        <v>50869.27</v>
      </c>
    </row>
    <row r="61" spans="1:10" hidden="1" outlineLevel="1">
      <c r="A61" s="143" t="s">
        <v>554</v>
      </c>
      <c r="B61" s="186">
        <v>42458</v>
      </c>
      <c r="C61" s="143" t="s">
        <v>558</v>
      </c>
      <c r="D61" s="216" t="s">
        <v>565</v>
      </c>
      <c r="E61" s="143" t="s">
        <v>34</v>
      </c>
      <c r="F61" s="148">
        <v>14091.07</v>
      </c>
      <c r="G61" s="139"/>
      <c r="H61" s="140"/>
      <c r="I61" s="207"/>
      <c r="J61" s="203">
        <f t="shared" si="2"/>
        <v>14091.07</v>
      </c>
    </row>
    <row r="62" spans="1:10" hidden="1" outlineLevel="1">
      <c r="A62" s="143" t="s">
        <v>555</v>
      </c>
      <c r="B62" s="186">
        <v>42458</v>
      </c>
      <c r="C62" s="143" t="s">
        <v>559</v>
      </c>
      <c r="D62" s="216" t="s">
        <v>566</v>
      </c>
      <c r="E62" s="143" t="s">
        <v>34</v>
      </c>
      <c r="F62" s="148">
        <v>26339.15</v>
      </c>
      <c r="G62" s="139"/>
      <c r="H62" s="140"/>
      <c r="I62" s="207"/>
      <c r="J62" s="203">
        <f t="shared" si="2"/>
        <v>26339.15</v>
      </c>
    </row>
    <row r="63" spans="1:10" hidden="1" outlineLevel="1">
      <c r="A63" s="143" t="s">
        <v>556</v>
      </c>
      <c r="B63" s="186">
        <v>42459</v>
      </c>
      <c r="C63" s="143" t="s">
        <v>560</v>
      </c>
      <c r="D63" s="216">
        <v>60390</v>
      </c>
      <c r="E63" s="143" t="s">
        <v>34</v>
      </c>
      <c r="F63" s="148">
        <v>41326.71</v>
      </c>
      <c r="G63" s="139"/>
      <c r="H63" s="140"/>
      <c r="I63" s="207"/>
      <c r="J63" s="203">
        <f t="shared" si="2"/>
        <v>41326.71</v>
      </c>
    </row>
    <row r="64" spans="1:10" hidden="1" outlineLevel="1">
      <c r="A64" s="143" t="s">
        <v>563</v>
      </c>
      <c r="B64" s="186">
        <v>42460</v>
      </c>
      <c r="C64" s="143" t="s">
        <v>561</v>
      </c>
      <c r="D64" s="216" t="s">
        <v>567</v>
      </c>
      <c r="E64" s="143" t="s">
        <v>34</v>
      </c>
      <c r="F64" s="148">
        <v>50711.82</v>
      </c>
      <c r="G64" s="139"/>
      <c r="H64" s="140"/>
      <c r="I64" s="207"/>
      <c r="J64" s="203">
        <f t="shared" si="2"/>
        <v>50711.82</v>
      </c>
    </row>
    <row r="65" spans="1:10" hidden="1" outlineLevel="1">
      <c r="A65" s="143" t="s">
        <v>564</v>
      </c>
      <c r="B65" s="186">
        <v>42460</v>
      </c>
      <c r="C65" s="143" t="s">
        <v>562</v>
      </c>
      <c r="D65" s="216">
        <v>60672</v>
      </c>
      <c r="E65" s="143" t="s">
        <v>34</v>
      </c>
      <c r="F65" s="148">
        <v>51336.45</v>
      </c>
      <c r="G65" s="139"/>
      <c r="H65" s="140"/>
      <c r="I65" s="207"/>
      <c r="J65" s="203">
        <f t="shared" si="2"/>
        <v>51336.45</v>
      </c>
    </row>
    <row r="66" spans="1:10" hidden="1" outlineLevel="1">
      <c r="A66" s="143"/>
      <c r="B66" s="186"/>
      <c r="D66" s="216"/>
      <c r="E66" s="143"/>
      <c r="F66" s="148"/>
      <c r="G66" s="139"/>
      <c r="H66" s="140"/>
      <c r="I66" s="207"/>
      <c r="J66" s="203"/>
    </row>
    <row r="67" spans="1:10" hidden="1" outlineLevel="1">
      <c r="A67" s="183"/>
      <c r="B67" s="184"/>
      <c r="C67" s="183"/>
      <c r="D67" s="183"/>
      <c r="E67" s="187"/>
      <c r="F67" s="185"/>
      <c r="H67" s="164"/>
      <c r="J67" s="142"/>
    </row>
    <row r="68" spans="1:10" hidden="1" outlineLevel="1">
      <c r="A68" s="143"/>
      <c r="D68" s="143"/>
      <c r="E68" s="151"/>
      <c r="F68" s="166" t="s">
        <v>15</v>
      </c>
      <c r="H68" s="164"/>
      <c r="J68" s="167">
        <f>+SUM(J45:J66)</f>
        <v>316623.48</v>
      </c>
    </row>
    <row r="69" spans="1:10" ht="12" hidden="1" outlineLevel="1" thickBot="1">
      <c r="A69" s="143"/>
      <c r="D69" s="143"/>
      <c r="E69" s="151"/>
      <c r="F69" s="166" t="s">
        <v>16</v>
      </c>
      <c r="H69" s="164"/>
      <c r="J69" s="264">
        <v>316623.46999999997</v>
      </c>
    </row>
    <row r="70" spans="1:10" hidden="1" outlineLevel="1">
      <c r="A70" s="143"/>
      <c r="D70" s="143"/>
      <c r="E70" s="151"/>
      <c r="F70" s="166" t="s">
        <v>17</v>
      </c>
      <c r="H70" s="164"/>
      <c r="J70" s="168">
        <f>+J68-J69</f>
        <v>1.0000000009313226E-2</v>
      </c>
    </row>
    <row r="71" spans="1:10" hidden="1" outlineLevel="1">
      <c r="A71" s="285"/>
      <c r="B71" s="286"/>
      <c r="C71" s="248"/>
      <c r="D71" s="287"/>
      <c r="E71" s="288"/>
      <c r="F71" s="152"/>
      <c r="G71" s="139"/>
      <c r="H71" s="141"/>
      <c r="I71" s="142"/>
      <c r="J71" s="142"/>
    </row>
    <row r="72" spans="1:10" collapsed="1">
      <c r="A72" s="133" t="s">
        <v>356</v>
      </c>
      <c r="B72" s="238" t="s">
        <v>357</v>
      </c>
      <c r="C72" s="149"/>
      <c r="D72" s="266"/>
      <c r="E72" s="151"/>
      <c r="F72" s="139"/>
      <c r="G72" s="152"/>
      <c r="H72" s="141"/>
      <c r="I72" s="142"/>
      <c r="J72" s="142"/>
    </row>
    <row r="73" spans="1:10" hidden="1" outlineLevel="1">
      <c r="A73" s="194" t="s">
        <v>5</v>
      </c>
      <c r="B73" s="153" t="s">
        <v>6</v>
      </c>
      <c r="C73" s="153" t="s">
        <v>7</v>
      </c>
      <c r="D73" s="267" t="s">
        <v>8</v>
      </c>
      <c r="E73" s="194" t="s">
        <v>9</v>
      </c>
      <c r="F73" s="155" t="s">
        <v>10</v>
      </c>
      <c r="G73" s="156" t="s">
        <v>5</v>
      </c>
      <c r="H73" s="156" t="s">
        <v>6</v>
      </c>
      <c r="I73" s="155" t="s">
        <v>11</v>
      </c>
      <c r="J73" s="155" t="s">
        <v>19</v>
      </c>
    </row>
    <row r="74" spans="1:10" hidden="1" outlineLevel="1">
      <c r="A74" s="147" t="s">
        <v>358</v>
      </c>
      <c r="B74" s="186">
        <v>42308</v>
      </c>
      <c r="C74" s="143">
        <v>29048</v>
      </c>
      <c r="D74" s="164" t="s">
        <v>359</v>
      </c>
      <c r="E74" s="147" t="s">
        <v>76</v>
      </c>
      <c r="F74" s="185">
        <v>3035.3</v>
      </c>
      <c r="J74" s="204">
        <f>+F74-I74</f>
        <v>3035.3</v>
      </c>
    </row>
    <row r="75" spans="1:10" hidden="1" outlineLevel="1"/>
    <row r="76" spans="1:10" hidden="1" outlineLevel="1"/>
    <row r="77" spans="1:10" hidden="1" outlineLevel="1">
      <c r="F77" s="166" t="s">
        <v>15</v>
      </c>
      <c r="J77" s="142">
        <f>+J74</f>
        <v>3035.3</v>
      </c>
    </row>
    <row r="78" spans="1:10" ht="12" hidden="1" outlineLevel="1" thickBot="1">
      <c r="F78" s="166" t="s">
        <v>16</v>
      </c>
      <c r="J78" s="201">
        <v>3035.3</v>
      </c>
    </row>
    <row r="79" spans="1:10" ht="12" hidden="1" outlineLevel="1" thickTop="1">
      <c r="F79" s="166" t="s">
        <v>17</v>
      </c>
      <c r="J79" s="204">
        <f>+J77-J78</f>
        <v>0</v>
      </c>
    </row>
    <row r="80" spans="1:10" hidden="1" outlineLevel="1">
      <c r="D80" s="141"/>
      <c r="E80" s="151"/>
      <c r="F80" s="166"/>
      <c r="H80" s="164"/>
      <c r="J80" s="168"/>
    </row>
    <row r="81" spans="1:10" collapsed="1">
      <c r="A81" s="133" t="s">
        <v>86</v>
      </c>
      <c r="B81" s="238" t="s">
        <v>87</v>
      </c>
      <c r="C81" s="149"/>
      <c r="D81" s="269"/>
      <c r="E81" s="151"/>
      <c r="F81" s="139"/>
      <c r="G81" s="152" t="s">
        <v>747</v>
      </c>
      <c r="H81" s="141"/>
      <c r="I81" s="142"/>
      <c r="J81" s="142"/>
    </row>
    <row r="82" spans="1:10" hidden="1" outlineLevel="1">
      <c r="A82" s="194" t="s">
        <v>5</v>
      </c>
      <c r="B82" s="153" t="s">
        <v>6</v>
      </c>
      <c r="C82" s="153" t="s">
        <v>7</v>
      </c>
      <c r="D82" s="267" t="s">
        <v>8</v>
      </c>
      <c r="E82" s="154" t="s">
        <v>9</v>
      </c>
      <c r="F82" s="155" t="s">
        <v>10</v>
      </c>
      <c r="G82" s="156" t="s">
        <v>5</v>
      </c>
      <c r="H82" s="156" t="s">
        <v>6</v>
      </c>
      <c r="I82" s="155" t="s">
        <v>11</v>
      </c>
      <c r="J82" s="155" t="s">
        <v>19</v>
      </c>
    </row>
    <row r="83" spans="1:10" hidden="1" outlineLevel="1">
      <c r="J83" s="204"/>
    </row>
    <row r="84" spans="1:10" hidden="1" outlineLevel="1">
      <c r="A84" s="147" t="s">
        <v>88</v>
      </c>
      <c r="B84" s="186">
        <v>41904</v>
      </c>
      <c r="C84" s="143" t="s">
        <v>89</v>
      </c>
      <c r="D84" s="164">
        <v>45159</v>
      </c>
      <c r="E84" s="147" t="s">
        <v>34</v>
      </c>
      <c r="F84" s="142">
        <v>2468.4</v>
      </c>
      <c r="H84" s="186"/>
      <c r="J84" s="152">
        <f>+F84-I84</f>
        <v>2468.4</v>
      </c>
    </row>
    <row r="85" spans="1:10" hidden="1" outlineLevel="1">
      <c r="A85" s="147" t="s">
        <v>90</v>
      </c>
      <c r="B85" s="186">
        <v>41909</v>
      </c>
      <c r="C85" s="143" t="s">
        <v>91</v>
      </c>
      <c r="D85" s="164" t="s">
        <v>92</v>
      </c>
      <c r="E85" s="147" t="s">
        <v>34</v>
      </c>
      <c r="F85" s="142">
        <v>10785</v>
      </c>
      <c r="H85" s="186"/>
      <c r="J85" s="152">
        <f t="shared" ref="J85:J91" si="3">+F85-I85</f>
        <v>10785</v>
      </c>
    </row>
    <row r="86" spans="1:10" hidden="1" outlineLevel="1">
      <c r="A86" s="147" t="s">
        <v>93</v>
      </c>
      <c r="B86" s="186">
        <v>41911</v>
      </c>
      <c r="C86" s="143" t="s">
        <v>94</v>
      </c>
      <c r="D86" s="164" t="s">
        <v>95</v>
      </c>
      <c r="E86" s="147" t="s">
        <v>34</v>
      </c>
      <c r="F86" s="142">
        <v>5490</v>
      </c>
      <c r="H86" s="186"/>
      <c r="I86" s="142"/>
      <c r="J86" s="152">
        <f t="shared" si="3"/>
        <v>5490</v>
      </c>
    </row>
    <row r="87" spans="1:10" hidden="1" outlineLevel="1">
      <c r="A87" s="147" t="s">
        <v>96</v>
      </c>
      <c r="B87" s="186">
        <v>41929</v>
      </c>
      <c r="C87" s="143" t="s">
        <v>97</v>
      </c>
      <c r="D87" s="164" t="s">
        <v>98</v>
      </c>
      <c r="E87" s="147" t="s">
        <v>34</v>
      </c>
      <c r="F87" s="142">
        <v>2863.34</v>
      </c>
      <c r="H87" s="186"/>
      <c r="I87" s="142"/>
      <c r="J87" s="152">
        <f t="shared" si="3"/>
        <v>2863.34</v>
      </c>
    </row>
    <row r="88" spans="1:10" hidden="1" outlineLevel="1">
      <c r="A88" s="147" t="s">
        <v>99</v>
      </c>
      <c r="B88" s="186">
        <v>41949</v>
      </c>
      <c r="C88" s="143" t="s">
        <v>100</v>
      </c>
      <c r="D88" s="164" t="s">
        <v>101</v>
      </c>
      <c r="E88" s="147" t="s">
        <v>34</v>
      </c>
      <c r="F88" s="142">
        <v>5335</v>
      </c>
      <c r="H88" s="186"/>
      <c r="I88" s="142"/>
      <c r="J88" s="152">
        <f t="shared" si="3"/>
        <v>5335</v>
      </c>
    </row>
    <row r="89" spans="1:10" hidden="1" outlineLevel="1">
      <c r="A89" s="147" t="s">
        <v>102</v>
      </c>
      <c r="B89" s="186">
        <v>42030</v>
      </c>
      <c r="C89" s="143" t="s">
        <v>103</v>
      </c>
      <c r="D89" s="164" t="s">
        <v>104</v>
      </c>
      <c r="E89" s="147" t="s">
        <v>34</v>
      </c>
      <c r="F89" s="188">
        <v>54035.27</v>
      </c>
      <c r="G89" s="139" t="s">
        <v>105</v>
      </c>
      <c r="H89" s="140">
        <v>42094</v>
      </c>
      <c r="I89" s="142">
        <v>48497.27</v>
      </c>
      <c r="J89" s="152">
        <f t="shared" si="3"/>
        <v>5538</v>
      </c>
    </row>
    <row r="90" spans="1:10" hidden="1" outlineLevel="1">
      <c r="A90" s="147" t="s">
        <v>106</v>
      </c>
      <c r="B90" s="186">
        <v>42035</v>
      </c>
      <c r="C90" s="143" t="s">
        <v>107</v>
      </c>
      <c r="D90" s="164" t="s">
        <v>108</v>
      </c>
      <c r="E90" s="147" t="s">
        <v>34</v>
      </c>
      <c r="F90" s="188">
        <v>22247.96</v>
      </c>
      <c r="G90" s="139" t="s">
        <v>105</v>
      </c>
      <c r="H90" s="140">
        <v>42094</v>
      </c>
      <c r="I90" s="142">
        <v>15797.96</v>
      </c>
      <c r="J90" s="152">
        <f t="shared" si="3"/>
        <v>6450</v>
      </c>
    </row>
    <row r="91" spans="1:10" hidden="1" outlineLevel="1">
      <c r="A91" s="189" t="s">
        <v>109</v>
      </c>
      <c r="B91" s="140">
        <v>42052</v>
      </c>
      <c r="C91" s="139" t="s">
        <v>110</v>
      </c>
      <c r="D91" s="141" t="s">
        <v>111</v>
      </c>
      <c r="E91" s="189" t="s">
        <v>34</v>
      </c>
      <c r="F91" s="142">
        <v>69850.86</v>
      </c>
      <c r="G91" s="139" t="s">
        <v>105</v>
      </c>
      <c r="H91" s="140">
        <v>42094</v>
      </c>
      <c r="I91" s="142">
        <v>55960.86</v>
      </c>
      <c r="J91" s="152">
        <f t="shared" si="3"/>
        <v>13890</v>
      </c>
    </row>
    <row r="92" spans="1:10" hidden="1" outlineLevel="1">
      <c r="A92" s="189"/>
      <c r="B92" s="140"/>
      <c r="C92" s="139"/>
      <c r="D92" s="141"/>
      <c r="E92" s="189"/>
      <c r="F92" s="152"/>
      <c r="H92" s="186"/>
      <c r="I92" s="142"/>
      <c r="J92" s="152"/>
    </row>
    <row r="93" spans="1:10" hidden="1" outlineLevel="1"/>
    <row r="94" spans="1:10" hidden="1" outlineLevel="1">
      <c r="F94" s="166" t="s">
        <v>15</v>
      </c>
      <c r="J94" s="167">
        <f>+SUM(J84:J91)</f>
        <v>52819.740000000005</v>
      </c>
    </row>
    <row r="95" spans="1:10" ht="12" hidden="1" outlineLevel="1" thickBot="1">
      <c r="F95" s="166" t="s">
        <v>16</v>
      </c>
      <c r="J95" s="202">
        <v>52819.74</v>
      </c>
    </row>
    <row r="96" spans="1:10" ht="12" hidden="1" outlineLevel="1" thickTop="1">
      <c r="F96" s="166" t="s">
        <v>17</v>
      </c>
      <c r="J96" s="168">
        <f>+J94-J95</f>
        <v>0</v>
      </c>
    </row>
    <row r="97" spans="1:10" hidden="1" outlineLevel="1">
      <c r="F97" s="166"/>
      <c r="J97" s="168"/>
    </row>
    <row r="98" spans="1:10" collapsed="1">
      <c r="A98" s="133" t="s">
        <v>360</v>
      </c>
      <c r="B98" s="238" t="s">
        <v>361</v>
      </c>
      <c r="C98" s="149"/>
      <c r="D98" s="266"/>
      <c r="E98" s="151"/>
      <c r="F98" s="139"/>
      <c r="G98" s="152"/>
      <c r="H98" s="141"/>
      <c r="I98" s="142"/>
      <c r="J98" s="142"/>
    </row>
    <row r="99" spans="1:10" hidden="1" outlineLevel="1">
      <c r="A99" s="194" t="s">
        <v>5</v>
      </c>
      <c r="B99" s="153" t="s">
        <v>6</v>
      </c>
      <c r="C99" s="153" t="s">
        <v>7</v>
      </c>
      <c r="D99" s="267" t="s">
        <v>8</v>
      </c>
      <c r="E99" s="194" t="s">
        <v>9</v>
      </c>
      <c r="F99" s="155" t="s">
        <v>10</v>
      </c>
      <c r="G99" s="156" t="s">
        <v>5</v>
      </c>
      <c r="H99" s="156" t="s">
        <v>6</v>
      </c>
      <c r="I99" s="155" t="s">
        <v>11</v>
      </c>
      <c r="J99" s="155" t="s">
        <v>19</v>
      </c>
    </row>
    <row r="100" spans="1:10" hidden="1" outlineLevel="1">
      <c r="A100" s="147" t="s">
        <v>362</v>
      </c>
      <c r="B100" s="186">
        <v>42308</v>
      </c>
      <c r="C100" s="143" t="s">
        <v>363</v>
      </c>
      <c r="D100" s="164" t="s">
        <v>364</v>
      </c>
      <c r="E100" s="147" t="s">
        <v>76</v>
      </c>
      <c r="F100" s="185">
        <v>1110.75</v>
      </c>
      <c r="G100" s="156"/>
      <c r="H100" s="156"/>
      <c r="I100" s="155"/>
      <c r="J100" s="195">
        <f>+F100</f>
        <v>1110.75</v>
      </c>
    </row>
    <row r="101" spans="1:10" hidden="1" outlineLevel="1">
      <c r="B101" s="186"/>
      <c r="F101" s="148"/>
      <c r="G101" s="156"/>
      <c r="H101" s="156"/>
      <c r="I101" s="155"/>
      <c r="J101" s="195"/>
    </row>
    <row r="102" spans="1:10" hidden="1" outlineLevel="1">
      <c r="B102" s="186"/>
      <c r="F102" s="166" t="s">
        <v>15</v>
      </c>
      <c r="G102" s="156"/>
      <c r="H102" s="156"/>
      <c r="I102" s="155"/>
      <c r="J102" s="195">
        <f>+J100</f>
        <v>1110.75</v>
      </c>
    </row>
    <row r="103" spans="1:10" ht="12" hidden="1" outlineLevel="1" thickBot="1">
      <c r="B103" s="186"/>
      <c r="F103" s="166" t="s">
        <v>16</v>
      </c>
      <c r="G103" s="156"/>
      <c r="H103" s="156"/>
      <c r="I103" s="155"/>
      <c r="J103" s="93">
        <v>1110.75</v>
      </c>
    </row>
    <row r="104" spans="1:10" ht="12" hidden="1" outlineLevel="1" thickTop="1">
      <c r="B104" s="186"/>
      <c r="F104" s="166" t="s">
        <v>17</v>
      </c>
      <c r="G104" s="156"/>
      <c r="H104" s="156"/>
      <c r="I104" s="155"/>
      <c r="J104" s="195">
        <f>+J102-J103</f>
        <v>0</v>
      </c>
    </row>
    <row r="105" spans="1:10" hidden="1" outlineLevel="1">
      <c r="B105" s="186"/>
      <c r="F105" s="148"/>
      <c r="G105" s="156"/>
      <c r="H105" s="156"/>
      <c r="I105" s="155"/>
      <c r="J105" s="195"/>
    </row>
    <row r="106" spans="1:10" collapsed="1">
      <c r="A106" s="133" t="s">
        <v>112</v>
      </c>
      <c r="B106" s="238" t="s">
        <v>113</v>
      </c>
      <c r="C106" s="149"/>
      <c r="D106" s="266"/>
      <c r="E106" s="190"/>
      <c r="F106" s="139"/>
      <c r="G106" s="152"/>
      <c r="H106" s="141"/>
      <c r="I106" s="142"/>
      <c r="J106" s="142"/>
    </row>
    <row r="107" spans="1:10" hidden="1" outlineLevel="1">
      <c r="A107" s="194" t="s">
        <v>5</v>
      </c>
      <c r="B107" s="153" t="s">
        <v>6</v>
      </c>
      <c r="C107" s="153" t="s">
        <v>7</v>
      </c>
      <c r="D107" s="267" t="s">
        <v>8</v>
      </c>
      <c r="E107" s="154" t="s">
        <v>9</v>
      </c>
      <c r="F107" s="155" t="s">
        <v>10</v>
      </c>
      <c r="G107" s="156" t="s">
        <v>5</v>
      </c>
      <c r="H107" s="156" t="s">
        <v>6</v>
      </c>
      <c r="I107" s="155" t="s">
        <v>11</v>
      </c>
      <c r="J107" s="155" t="s">
        <v>19</v>
      </c>
    </row>
    <row r="108" spans="1:10" hidden="1" outlineLevel="1">
      <c r="A108" s="189"/>
      <c r="B108" s="139"/>
      <c r="C108" s="139"/>
      <c r="D108" s="141"/>
      <c r="E108" s="154" t="s">
        <v>13</v>
      </c>
      <c r="F108" s="139"/>
      <c r="G108" s="152"/>
      <c r="H108" s="141"/>
      <c r="I108" s="142"/>
      <c r="J108" s="142">
        <v>3309.88</v>
      </c>
    </row>
    <row r="109" spans="1:10" hidden="1" outlineLevel="1">
      <c r="A109" s="134"/>
      <c r="B109" s="157"/>
      <c r="C109" s="158"/>
      <c r="D109" s="267"/>
      <c r="E109" s="191"/>
      <c r="F109" s="160"/>
      <c r="G109" s="161"/>
      <c r="H109" s="162"/>
      <c r="I109" s="160"/>
      <c r="J109" s="160"/>
    </row>
    <row r="110" spans="1:10" hidden="1" outlineLevel="1">
      <c r="A110" s="134"/>
      <c r="B110" s="157"/>
      <c r="C110" s="158"/>
      <c r="D110" s="267"/>
      <c r="E110" s="191"/>
      <c r="F110" s="166" t="s">
        <v>15</v>
      </c>
      <c r="H110" s="164"/>
      <c r="J110" s="167">
        <v>3309.88</v>
      </c>
    </row>
    <row r="111" spans="1:10" ht="12" hidden="1" outlineLevel="1" thickBot="1">
      <c r="A111" s="134"/>
      <c r="B111" s="157"/>
      <c r="C111" s="158"/>
      <c r="D111" s="267"/>
      <c r="E111" s="191"/>
      <c r="F111" s="166" t="s">
        <v>16</v>
      </c>
      <c r="H111" s="164"/>
      <c r="J111" s="202">
        <v>3309.88</v>
      </c>
    </row>
    <row r="112" spans="1:10" ht="12" hidden="1" outlineLevel="1" thickTop="1">
      <c r="E112" s="151"/>
      <c r="F112" s="166" t="s">
        <v>17</v>
      </c>
      <c r="H112" s="164"/>
      <c r="J112" s="168">
        <f>+J110-J111</f>
        <v>0</v>
      </c>
    </row>
    <row r="113" spans="1:10" hidden="1" outlineLevel="1">
      <c r="E113" s="151"/>
    </row>
    <row r="114" spans="1:10" collapsed="1">
      <c r="A114" s="133" t="s">
        <v>114</v>
      </c>
      <c r="B114" s="238" t="s">
        <v>115</v>
      </c>
      <c r="C114" s="149"/>
      <c r="D114" s="266"/>
      <c r="E114" s="151"/>
      <c r="F114" s="139"/>
      <c r="G114" s="152"/>
      <c r="H114" s="141"/>
      <c r="I114" s="142"/>
      <c r="J114" s="142"/>
    </row>
    <row r="115" spans="1:10" hidden="1" outlineLevel="1">
      <c r="A115" s="194" t="s">
        <v>5</v>
      </c>
      <c r="B115" s="153" t="s">
        <v>6</v>
      </c>
      <c r="C115" s="153" t="s">
        <v>7</v>
      </c>
      <c r="D115" s="267" t="s">
        <v>8</v>
      </c>
      <c r="E115" s="154" t="s">
        <v>9</v>
      </c>
      <c r="F115" s="155" t="s">
        <v>10</v>
      </c>
      <c r="G115" s="156" t="s">
        <v>5</v>
      </c>
      <c r="H115" s="156" t="s">
        <v>6</v>
      </c>
      <c r="I115" s="155" t="s">
        <v>11</v>
      </c>
      <c r="J115" s="155" t="s">
        <v>19</v>
      </c>
    </row>
    <row r="116" spans="1:10" hidden="1" outlineLevel="1">
      <c r="A116" s="134"/>
      <c r="B116" s="157"/>
      <c r="C116" s="158"/>
      <c r="D116" s="267"/>
      <c r="E116" s="154" t="s">
        <v>13</v>
      </c>
      <c r="F116" s="160"/>
      <c r="G116" s="161"/>
      <c r="H116" s="162"/>
      <c r="I116" s="142"/>
      <c r="J116" s="160">
        <v>0</v>
      </c>
    </row>
    <row r="117" spans="1:10" hidden="1" outlineLevel="1">
      <c r="A117" s="147" t="s">
        <v>116</v>
      </c>
      <c r="B117" s="186">
        <v>42327</v>
      </c>
      <c r="C117" s="143" t="s">
        <v>117</v>
      </c>
      <c r="D117" s="164" t="s">
        <v>118</v>
      </c>
      <c r="E117" s="147" t="s">
        <v>34</v>
      </c>
      <c r="F117" s="148">
        <v>19952.48</v>
      </c>
      <c r="H117" s="186"/>
      <c r="J117" s="142">
        <f>F117-I117</f>
        <v>19952.48</v>
      </c>
    </row>
    <row r="118" spans="1:10" hidden="1" outlineLevel="1">
      <c r="A118" s="134"/>
      <c r="B118" s="157"/>
      <c r="C118" s="158"/>
      <c r="D118" s="267"/>
      <c r="E118" s="191"/>
      <c r="F118" s="160"/>
      <c r="G118" s="161"/>
      <c r="H118" s="162"/>
      <c r="I118" s="160"/>
      <c r="J118" s="160"/>
    </row>
    <row r="119" spans="1:10" hidden="1" outlineLevel="1">
      <c r="A119" s="134"/>
      <c r="B119" s="157"/>
      <c r="C119" s="158"/>
      <c r="D119" s="267"/>
      <c r="E119" s="191"/>
      <c r="F119" s="166" t="s">
        <v>15</v>
      </c>
      <c r="H119" s="164"/>
      <c r="J119" s="167">
        <f>SUM(J116:J118)</f>
        <v>19952.48</v>
      </c>
    </row>
    <row r="120" spans="1:10" ht="12" hidden="1" outlineLevel="1" thickBot="1">
      <c r="A120" s="134"/>
      <c r="B120" s="157"/>
      <c r="C120" s="158"/>
      <c r="D120" s="267"/>
      <c r="E120" s="191"/>
      <c r="F120" s="166" t="s">
        <v>16</v>
      </c>
      <c r="H120" s="164"/>
      <c r="J120" s="202">
        <v>19952.48</v>
      </c>
    </row>
    <row r="121" spans="1:10" ht="12" hidden="1" outlineLevel="1" thickTop="1">
      <c r="E121" s="151"/>
      <c r="F121" s="166" t="s">
        <v>17</v>
      </c>
      <c r="H121" s="164"/>
      <c r="J121" s="168">
        <f>+J119-J120</f>
        <v>0</v>
      </c>
    </row>
    <row r="122" spans="1:10" hidden="1" outlineLevel="1">
      <c r="E122" s="151"/>
      <c r="F122" s="166"/>
      <c r="H122" s="164"/>
      <c r="J122" s="168"/>
    </row>
    <row r="123" spans="1:10" collapsed="1">
      <c r="A123" s="133" t="s">
        <v>119</v>
      </c>
      <c r="B123" s="238" t="s">
        <v>87</v>
      </c>
      <c r="C123" s="149"/>
      <c r="D123" s="269"/>
      <c r="E123" s="151"/>
      <c r="F123" s="139"/>
      <c r="G123" s="152"/>
      <c r="H123" s="141"/>
      <c r="I123" s="142"/>
      <c r="J123" s="142"/>
    </row>
    <row r="124" spans="1:10" hidden="1" outlineLevel="1">
      <c r="A124" s="194" t="s">
        <v>5</v>
      </c>
      <c r="B124" s="153" t="s">
        <v>6</v>
      </c>
      <c r="C124" s="153" t="s">
        <v>7</v>
      </c>
      <c r="D124" s="267" t="s">
        <v>8</v>
      </c>
      <c r="E124" s="154" t="s">
        <v>9</v>
      </c>
      <c r="F124" s="155" t="s">
        <v>10</v>
      </c>
      <c r="G124" s="156" t="s">
        <v>5</v>
      </c>
      <c r="H124" s="156" t="s">
        <v>6</v>
      </c>
      <c r="I124" s="155" t="s">
        <v>11</v>
      </c>
      <c r="J124" s="155" t="s">
        <v>19</v>
      </c>
    </row>
    <row r="125" spans="1:10" hidden="1" outlineLevel="1">
      <c r="A125" s="134"/>
      <c r="B125" s="157"/>
      <c r="C125" s="158"/>
      <c r="D125" s="267"/>
      <c r="E125" s="154" t="s">
        <v>13</v>
      </c>
      <c r="F125" s="160"/>
      <c r="H125" s="164"/>
      <c r="J125" s="152">
        <v>75107.91</v>
      </c>
    </row>
    <row r="126" spans="1:10" hidden="1" outlineLevel="1">
      <c r="B126" s="186"/>
      <c r="D126" s="141" t="s">
        <v>120</v>
      </c>
      <c r="E126" s="151"/>
      <c r="F126" s="185"/>
      <c r="G126" s="139" t="s">
        <v>121</v>
      </c>
      <c r="H126" s="140">
        <v>41394</v>
      </c>
      <c r="I126" s="69">
        <v>26676.11</v>
      </c>
      <c r="J126" s="142">
        <f>+F126-I126</f>
        <v>-26676.11</v>
      </c>
    </row>
    <row r="127" spans="1:10" hidden="1" outlineLevel="1">
      <c r="B127" s="186"/>
      <c r="D127" s="141" t="s">
        <v>122</v>
      </c>
      <c r="E127" s="151"/>
      <c r="F127" s="185"/>
      <c r="G127" s="139" t="s">
        <v>123</v>
      </c>
      <c r="H127" s="140">
        <v>41498</v>
      </c>
      <c r="I127" s="69">
        <v>8505.42</v>
      </c>
      <c r="J127" s="142">
        <f t="shared" ref="J127:J176" si="4">+F127-I127</f>
        <v>-8505.42</v>
      </c>
    </row>
    <row r="128" spans="1:10" hidden="1" outlineLevel="1">
      <c r="B128" s="186"/>
      <c r="D128" s="141" t="s">
        <v>124</v>
      </c>
      <c r="E128" s="151"/>
      <c r="F128" s="185"/>
      <c r="G128" s="139" t="s">
        <v>125</v>
      </c>
      <c r="H128" s="140">
        <v>41520</v>
      </c>
      <c r="I128" s="69">
        <v>2728.81</v>
      </c>
      <c r="J128" s="142">
        <f>+F128-I128</f>
        <v>-2728.81</v>
      </c>
    </row>
    <row r="129" spans="1:10" hidden="1" outlineLevel="1">
      <c r="B129" s="186"/>
      <c r="D129" s="141"/>
      <c r="E129" s="151"/>
      <c r="F129" s="185"/>
      <c r="G129" s="139" t="s">
        <v>126</v>
      </c>
      <c r="H129" s="140">
        <v>41547</v>
      </c>
      <c r="I129" s="69">
        <v>25981.06</v>
      </c>
      <c r="J129" s="142">
        <f>+F129-I129</f>
        <v>-25981.06</v>
      </c>
    </row>
    <row r="130" spans="1:10" hidden="1" outlineLevel="1">
      <c r="A130" s="189" t="s">
        <v>127</v>
      </c>
      <c r="B130" s="140">
        <v>41941</v>
      </c>
      <c r="C130" s="139" t="s">
        <v>128</v>
      </c>
      <c r="D130" s="141" t="s">
        <v>129</v>
      </c>
      <c r="E130" s="170" t="s">
        <v>34</v>
      </c>
      <c r="F130" s="142">
        <v>8658</v>
      </c>
      <c r="H130" s="186"/>
      <c r="J130" s="142">
        <f t="shared" si="4"/>
        <v>8658</v>
      </c>
    </row>
    <row r="131" spans="1:10" hidden="1" outlineLevel="1">
      <c r="A131" s="189" t="s">
        <v>130</v>
      </c>
      <c r="B131" s="140">
        <v>41942</v>
      </c>
      <c r="C131" s="139" t="s">
        <v>131</v>
      </c>
      <c r="D131" s="141" t="s">
        <v>132</v>
      </c>
      <c r="E131" s="170" t="s">
        <v>34</v>
      </c>
      <c r="F131" s="142">
        <v>4734</v>
      </c>
      <c r="H131" s="186"/>
      <c r="J131" s="142">
        <f t="shared" si="4"/>
        <v>4734</v>
      </c>
    </row>
    <row r="132" spans="1:10" hidden="1" outlineLevel="1">
      <c r="A132" s="189" t="s">
        <v>133</v>
      </c>
      <c r="B132" s="140">
        <v>41942</v>
      </c>
      <c r="C132" s="139" t="s">
        <v>134</v>
      </c>
      <c r="D132" s="141" t="s">
        <v>135</v>
      </c>
      <c r="E132" s="170" t="s">
        <v>34</v>
      </c>
      <c r="F132" s="142">
        <v>685.26</v>
      </c>
      <c r="H132" s="186"/>
      <c r="J132" s="142">
        <f t="shared" si="4"/>
        <v>685.26</v>
      </c>
    </row>
    <row r="133" spans="1:10" hidden="1" outlineLevel="1">
      <c r="A133" s="189" t="s">
        <v>136</v>
      </c>
      <c r="B133" s="140">
        <v>41942</v>
      </c>
      <c r="C133" s="139" t="s">
        <v>137</v>
      </c>
      <c r="D133" s="141" t="s">
        <v>138</v>
      </c>
      <c r="E133" s="170" t="s">
        <v>34</v>
      </c>
      <c r="F133" s="142">
        <v>8691</v>
      </c>
      <c r="H133" s="186"/>
      <c r="J133" s="142">
        <f t="shared" si="4"/>
        <v>8691</v>
      </c>
    </row>
    <row r="134" spans="1:10" hidden="1" outlineLevel="1">
      <c r="A134" s="189" t="s">
        <v>139</v>
      </c>
      <c r="B134" s="140">
        <v>41951</v>
      </c>
      <c r="C134" s="139" t="s">
        <v>140</v>
      </c>
      <c r="D134" s="141" t="s">
        <v>141</v>
      </c>
      <c r="E134" s="170" t="s">
        <v>34</v>
      </c>
      <c r="F134" s="142">
        <v>10315</v>
      </c>
      <c r="H134" s="186"/>
      <c r="J134" s="142">
        <f t="shared" si="4"/>
        <v>10315</v>
      </c>
    </row>
    <row r="135" spans="1:10" hidden="1" outlineLevel="1">
      <c r="A135" s="189" t="s">
        <v>142</v>
      </c>
      <c r="B135" s="140">
        <v>41951</v>
      </c>
      <c r="C135" s="139" t="s">
        <v>143</v>
      </c>
      <c r="D135" s="141" t="s">
        <v>144</v>
      </c>
      <c r="E135" s="170" t="s">
        <v>34</v>
      </c>
      <c r="F135" s="142">
        <v>8096.7</v>
      </c>
      <c r="H135" s="186"/>
      <c r="J135" s="142">
        <f t="shared" si="4"/>
        <v>8096.7</v>
      </c>
    </row>
    <row r="136" spans="1:10" hidden="1" outlineLevel="1">
      <c r="A136" s="189" t="s">
        <v>145</v>
      </c>
      <c r="B136" s="140">
        <v>41962</v>
      </c>
      <c r="C136" s="139" t="s">
        <v>146</v>
      </c>
      <c r="D136" s="141" t="s">
        <v>147</v>
      </c>
      <c r="E136" s="170" t="s">
        <v>34</v>
      </c>
      <c r="F136" s="142">
        <v>8055</v>
      </c>
      <c r="H136" s="178"/>
      <c r="I136" s="142"/>
      <c r="J136" s="142">
        <f t="shared" si="4"/>
        <v>8055</v>
      </c>
    </row>
    <row r="137" spans="1:10" hidden="1" outlineLevel="1">
      <c r="A137" s="189" t="s">
        <v>148</v>
      </c>
      <c r="B137" s="140">
        <v>41962</v>
      </c>
      <c r="C137" s="139" t="s">
        <v>149</v>
      </c>
      <c r="D137" s="141" t="s">
        <v>150</v>
      </c>
      <c r="E137" s="170" t="s">
        <v>34</v>
      </c>
      <c r="F137" s="142">
        <v>2620</v>
      </c>
      <c r="H137" s="186"/>
      <c r="J137" s="142">
        <f t="shared" si="4"/>
        <v>2620</v>
      </c>
    </row>
    <row r="138" spans="1:10" hidden="1" outlineLevel="1">
      <c r="A138" s="189" t="s">
        <v>151</v>
      </c>
      <c r="B138" s="140">
        <v>41971</v>
      </c>
      <c r="C138" s="139" t="s">
        <v>152</v>
      </c>
      <c r="D138" s="141" t="s">
        <v>153</v>
      </c>
      <c r="E138" s="170" t="s">
        <v>34</v>
      </c>
      <c r="F138" s="142">
        <v>11615</v>
      </c>
      <c r="H138" s="178"/>
      <c r="J138" s="142">
        <f t="shared" si="4"/>
        <v>11615</v>
      </c>
    </row>
    <row r="139" spans="1:10" hidden="1" outlineLevel="1">
      <c r="A139" s="189" t="s">
        <v>154</v>
      </c>
      <c r="B139" s="140">
        <v>41971</v>
      </c>
      <c r="C139" s="139" t="s">
        <v>155</v>
      </c>
      <c r="D139" s="141" t="s">
        <v>156</v>
      </c>
      <c r="E139" s="170" t="s">
        <v>34</v>
      </c>
      <c r="F139" s="142">
        <v>6702</v>
      </c>
      <c r="H139" s="186"/>
      <c r="J139" s="142">
        <f t="shared" si="4"/>
        <v>6702</v>
      </c>
    </row>
    <row r="140" spans="1:10" hidden="1" outlineLevel="1">
      <c r="A140" s="189" t="s">
        <v>157</v>
      </c>
      <c r="B140" s="140">
        <v>41988</v>
      </c>
      <c r="C140" s="139" t="s">
        <v>158</v>
      </c>
      <c r="D140" s="141" t="s">
        <v>159</v>
      </c>
      <c r="E140" s="170" t="s">
        <v>34</v>
      </c>
      <c r="F140" s="142">
        <v>14637</v>
      </c>
      <c r="H140" s="186"/>
      <c r="J140" s="142">
        <f t="shared" si="4"/>
        <v>14637</v>
      </c>
    </row>
    <row r="141" spans="1:10" hidden="1" outlineLevel="1">
      <c r="A141" s="189" t="s">
        <v>160</v>
      </c>
      <c r="B141" s="140">
        <v>41988</v>
      </c>
      <c r="C141" s="139" t="s">
        <v>161</v>
      </c>
      <c r="D141" s="141" t="s">
        <v>162</v>
      </c>
      <c r="E141" s="170" t="s">
        <v>34</v>
      </c>
      <c r="F141" s="142">
        <v>6774</v>
      </c>
      <c r="H141" s="186"/>
      <c r="J141" s="142">
        <f t="shared" si="4"/>
        <v>6774</v>
      </c>
    </row>
    <row r="142" spans="1:10" hidden="1" outlineLevel="1">
      <c r="A142" s="189" t="s">
        <v>163</v>
      </c>
      <c r="B142" s="140">
        <v>42004</v>
      </c>
      <c r="C142" s="139" t="s">
        <v>164</v>
      </c>
      <c r="D142" s="141">
        <v>24083</v>
      </c>
      <c r="E142" s="170" t="s">
        <v>165</v>
      </c>
      <c r="F142" s="142">
        <v>32143</v>
      </c>
      <c r="G142" s="185"/>
      <c r="H142" s="165"/>
      <c r="J142" s="142">
        <f t="shared" si="4"/>
        <v>32143</v>
      </c>
    </row>
    <row r="143" spans="1:10" hidden="1" outlineLevel="1">
      <c r="A143" s="189" t="s">
        <v>166</v>
      </c>
      <c r="B143" s="140">
        <v>42006</v>
      </c>
      <c r="C143" s="139" t="s">
        <v>167</v>
      </c>
      <c r="D143" s="141" t="s">
        <v>168</v>
      </c>
      <c r="E143" s="170" t="s">
        <v>34</v>
      </c>
      <c r="F143" s="142">
        <v>3005.7</v>
      </c>
      <c r="H143" s="186"/>
      <c r="J143" s="142">
        <f t="shared" si="4"/>
        <v>3005.7</v>
      </c>
    </row>
    <row r="144" spans="1:10" hidden="1" outlineLevel="1">
      <c r="A144" s="189" t="s">
        <v>169</v>
      </c>
      <c r="B144" s="140">
        <v>42020</v>
      </c>
      <c r="C144" s="139" t="s">
        <v>170</v>
      </c>
      <c r="D144" s="141">
        <v>48074</v>
      </c>
      <c r="E144" s="170" t="s">
        <v>34</v>
      </c>
      <c r="F144" s="142">
        <v>7299</v>
      </c>
      <c r="H144" s="186"/>
      <c r="J144" s="142">
        <f t="shared" si="4"/>
        <v>7299</v>
      </c>
    </row>
    <row r="145" spans="1:10" hidden="1" outlineLevel="1">
      <c r="A145" s="189" t="s">
        <v>171</v>
      </c>
      <c r="B145" s="140">
        <v>42023</v>
      </c>
      <c r="C145" s="139" t="s">
        <v>172</v>
      </c>
      <c r="D145" s="141" t="s">
        <v>173</v>
      </c>
      <c r="E145" s="170" t="s">
        <v>76</v>
      </c>
      <c r="F145" s="142">
        <v>7648</v>
      </c>
      <c r="H145" s="165"/>
      <c r="J145" s="142">
        <f t="shared" si="4"/>
        <v>7648</v>
      </c>
    </row>
    <row r="146" spans="1:10" hidden="1" outlineLevel="1">
      <c r="A146" s="189" t="s">
        <v>174</v>
      </c>
      <c r="B146" s="140">
        <v>42033</v>
      </c>
      <c r="C146" s="139" t="s">
        <v>175</v>
      </c>
      <c r="D146" s="141" t="s">
        <v>176</v>
      </c>
      <c r="E146" s="170" t="s">
        <v>34</v>
      </c>
      <c r="F146" s="142">
        <v>7496.7</v>
      </c>
      <c r="H146" s="186"/>
      <c r="J146" s="142">
        <f t="shared" si="4"/>
        <v>7496.7</v>
      </c>
    </row>
    <row r="147" spans="1:10" hidden="1" outlineLevel="1">
      <c r="A147" s="189" t="s">
        <v>177</v>
      </c>
      <c r="B147" s="140">
        <v>42056</v>
      </c>
      <c r="C147" s="139" t="s">
        <v>178</v>
      </c>
      <c r="D147" s="141" t="s">
        <v>179</v>
      </c>
      <c r="E147" s="170" t="s">
        <v>34</v>
      </c>
      <c r="F147" s="142">
        <f>7286.1+810.6</f>
        <v>8096.7000000000007</v>
      </c>
      <c r="H147" s="186"/>
      <c r="J147" s="142">
        <f t="shared" si="4"/>
        <v>8096.7000000000007</v>
      </c>
    </row>
    <row r="148" spans="1:10" hidden="1" outlineLevel="1">
      <c r="A148" s="189" t="s">
        <v>180</v>
      </c>
      <c r="B148" s="140">
        <v>42072</v>
      </c>
      <c r="C148" s="139" t="s">
        <v>181</v>
      </c>
      <c r="D148" s="141" t="s">
        <v>182</v>
      </c>
      <c r="E148" s="170" t="s">
        <v>34</v>
      </c>
      <c r="F148" s="142">
        <v>2319.6</v>
      </c>
      <c r="H148" s="186"/>
      <c r="J148" s="142">
        <f t="shared" si="4"/>
        <v>2319.6</v>
      </c>
    </row>
    <row r="149" spans="1:10" hidden="1" outlineLevel="1">
      <c r="A149" s="189" t="s">
        <v>183</v>
      </c>
      <c r="B149" s="140">
        <v>42080</v>
      </c>
      <c r="C149" s="139" t="s">
        <v>184</v>
      </c>
      <c r="D149" s="141" t="s">
        <v>185</v>
      </c>
      <c r="E149" s="170" t="s">
        <v>34</v>
      </c>
      <c r="F149" s="142">
        <v>6000</v>
      </c>
      <c r="H149" s="186"/>
      <c r="J149" s="142">
        <f t="shared" si="4"/>
        <v>6000</v>
      </c>
    </row>
    <row r="150" spans="1:10" hidden="1" outlineLevel="1">
      <c r="A150" s="189" t="s">
        <v>186</v>
      </c>
      <c r="B150" s="140">
        <v>42094</v>
      </c>
      <c r="C150" s="139" t="s">
        <v>187</v>
      </c>
      <c r="D150" s="141" t="s">
        <v>188</v>
      </c>
      <c r="E150" s="170" t="s">
        <v>34</v>
      </c>
      <c r="F150" s="142">
        <v>12255</v>
      </c>
      <c r="H150" s="186"/>
      <c r="J150" s="142">
        <f t="shared" si="4"/>
        <v>12255</v>
      </c>
    </row>
    <row r="151" spans="1:10" hidden="1" outlineLevel="1">
      <c r="A151" s="189" t="s">
        <v>189</v>
      </c>
      <c r="B151" s="140">
        <v>42104</v>
      </c>
      <c r="C151" s="139" t="s">
        <v>190</v>
      </c>
      <c r="D151" s="141" t="s">
        <v>191</v>
      </c>
      <c r="E151" s="170" t="s">
        <v>34</v>
      </c>
      <c r="F151" s="142">
        <v>552.04999999999995</v>
      </c>
      <c r="H151" s="186"/>
      <c r="J151" s="142">
        <f t="shared" si="4"/>
        <v>552.04999999999995</v>
      </c>
    </row>
    <row r="152" spans="1:10" hidden="1" outlineLevel="1">
      <c r="A152" s="189" t="s">
        <v>192</v>
      </c>
      <c r="B152" s="140">
        <v>42115</v>
      </c>
      <c r="C152" s="139" t="s">
        <v>193</v>
      </c>
      <c r="D152" s="141" t="s">
        <v>194</v>
      </c>
      <c r="E152" s="170" t="s">
        <v>34</v>
      </c>
      <c r="F152" s="142">
        <v>9370.01</v>
      </c>
      <c r="H152" s="186"/>
      <c r="J152" s="142">
        <f t="shared" si="4"/>
        <v>9370.01</v>
      </c>
    </row>
    <row r="153" spans="1:10" hidden="1" outlineLevel="1">
      <c r="A153" s="189" t="s">
        <v>195</v>
      </c>
      <c r="B153" s="140">
        <v>42116</v>
      </c>
      <c r="C153" s="139" t="s">
        <v>196</v>
      </c>
      <c r="D153" s="141" t="s">
        <v>197</v>
      </c>
      <c r="E153" s="170" t="s">
        <v>34</v>
      </c>
      <c r="F153" s="142">
        <v>6051</v>
      </c>
      <c r="H153" s="186"/>
      <c r="J153" s="142">
        <f t="shared" si="4"/>
        <v>6051</v>
      </c>
    </row>
    <row r="154" spans="1:10" hidden="1" outlineLevel="1">
      <c r="A154" s="189" t="s">
        <v>198</v>
      </c>
      <c r="B154" s="140">
        <v>42158</v>
      </c>
      <c r="C154" s="139" t="s">
        <v>199</v>
      </c>
      <c r="D154" s="141">
        <v>52716</v>
      </c>
      <c r="E154" s="170" t="s">
        <v>34</v>
      </c>
      <c r="F154" s="142">
        <v>10050</v>
      </c>
      <c r="H154" s="186"/>
      <c r="J154" s="142">
        <f t="shared" si="4"/>
        <v>10050</v>
      </c>
    </row>
    <row r="155" spans="1:10" hidden="1" outlineLevel="1">
      <c r="A155" s="189" t="s">
        <v>200</v>
      </c>
      <c r="B155" s="140">
        <v>42174</v>
      </c>
      <c r="C155" s="139" t="s">
        <v>201</v>
      </c>
      <c r="D155" s="141">
        <v>52663</v>
      </c>
      <c r="E155" s="170" t="s">
        <v>34</v>
      </c>
      <c r="F155" s="142">
        <v>30516.71</v>
      </c>
      <c r="G155" s="139" t="s">
        <v>202</v>
      </c>
      <c r="H155" s="140">
        <v>42308</v>
      </c>
      <c r="I155" s="142">
        <f>21080.13+361.58</f>
        <v>21441.710000000003</v>
      </c>
      <c r="J155" s="142">
        <f t="shared" si="4"/>
        <v>9074.9999999999964</v>
      </c>
    </row>
    <row r="156" spans="1:10" hidden="1" outlineLevel="1">
      <c r="A156" s="189" t="s">
        <v>203</v>
      </c>
      <c r="B156" s="140">
        <v>42208</v>
      </c>
      <c r="C156" s="139" t="s">
        <v>204</v>
      </c>
      <c r="D156" s="141" t="s">
        <v>205</v>
      </c>
      <c r="E156" s="170" t="s">
        <v>34</v>
      </c>
      <c r="F156" s="142">
        <v>18777.93</v>
      </c>
      <c r="G156" s="139" t="s">
        <v>202</v>
      </c>
      <c r="H156" s="140">
        <v>42308</v>
      </c>
      <c r="I156" s="142">
        <v>15540.32</v>
      </c>
      <c r="J156" s="142">
        <f t="shared" si="4"/>
        <v>3237.6100000000006</v>
      </c>
    </row>
    <row r="157" spans="1:10" hidden="1" outlineLevel="1">
      <c r="A157" s="189" t="s">
        <v>206</v>
      </c>
      <c r="B157" s="140">
        <v>42216</v>
      </c>
      <c r="C157" s="139" t="s">
        <v>207</v>
      </c>
      <c r="D157" s="141" t="s">
        <v>208</v>
      </c>
      <c r="E157" s="170" t="s">
        <v>34</v>
      </c>
      <c r="F157" s="70">
        <v>12482.67</v>
      </c>
      <c r="G157" s="139" t="s">
        <v>209</v>
      </c>
      <c r="H157" s="140">
        <v>42313</v>
      </c>
      <c r="I157" s="142">
        <v>1032.67</v>
      </c>
      <c r="J157" s="142">
        <f t="shared" si="4"/>
        <v>11450</v>
      </c>
    </row>
    <row r="158" spans="1:10" hidden="1" outlineLevel="1">
      <c r="A158" s="189" t="s">
        <v>210</v>
      </c>
      <c r="B158" s="140">
        <v>42233</v>
      </c>
      <c r="C158" s="139" t="s">
        <v>211</v>
      </c>
      <c r="D158" s="141" t="s">
        <v>212</v>
      </c>
      <c r="E158" s="170" t="s">
        <v>34</v>
      </c>
      <c r="F158" s="142">
        <v>4592.0600000000004</v>
      </c>
      <c r="G158" s="139" t="s">
        <v>213</v>
      </c>
      <c r="H158" s="140">
        <v>42293</v>
      </c>
      <c r="I158" s="69">
        <v>3800.26</v>
      </c>
      <c r="J158" s="142">
        <f t="shared" si="4"/>
        <v>791.80000000000018</v>
      </c>
    </row>
    <row r="159" spans="1:10" hidden="1" outlineLevel="1">
      <c r="A159" s="189" t="s">
        <v>214</v>
      </c>
      <c r="B159" s="140">
        <v>42235</v>
      </c>
      <c r="C159" s="139" t="s">
        <v>215</v>
      </c>
      <c r="D159" s="141" t="s">
        <v>216</v>
      </c>
      <c r="E159" s="170" t="s">
        <v>34</v>
      </c>
      <c r="F159" s="142">
        <v>7956.76</v>
      </c>
      <c r="H159" s="186"/>
      <c r="J159" s="142">
        <f t="shared" si="4"/>
        <v>7956.76</v>
      </c>
    </row>
    <row r="160" spans="1:10" hidden="1" outlineLevel="1">
      <c r="A160" s="189" t="s">
        <v>217</v>
      </c>
      <c r="B160" s="140">
        <v>42264</v>
      </c>
      <c r="C160" s="139" t="s">
        <v>218</v>
      </c>
      <c r="D160" s="141" t="s">
        <v>219</v>
      </c>
      <c r="E160" s="170" t="s">
        <v>34</v>
      </c>
      <c r="F160" s="142">
        <v>14701.5</v>
      </c>
      <c r="G160" s="139" t="s">
        <v>202</v>
      </c>
      <c r="H160" s="140">
        <v>42308</v>
      </c>
      <c r="I160" s="142">
        <v>14700.9</v>
      </c>
      <c r="J160" s="142">
        <f t="shared" si="4"/>
        <v>0.6000000000003638</v>
      </c>
    </row>
    <row r="161" spans="1:10" hidden="1" outlineLevel="1">
      <c r="A161" s="189" t="s">
        <v>220</v>
      </c>
      <c r="B161" s="140">
        <v>42300</v>
      </c>
      <c r="C161" s="139" t="s">
        <v>221</v>
      </c>
      <c r="D161" s="141" t="s">
        <v>222</v>
      </c>
      <c r="E161" s="170" t="s">
        <v>34</v>
      </c>
      <c r="F161" s="142">
        <v>86049.1</v>
      </c>
      <c r="G161" s="139" t="s">
        <v>223</v>
      </c>
      <c r="H161" s="140">
        <v>42369</v>
      </c>
      <c r="I161" s="142">
        <v>78069.100000000006</v>
      </c>
      <c r="J161" s="142">
        <f t="shared" si="4"/>
        <v>7980</v>
      </c>
    </row>
    <row r="162" spans="1:10" hidden="1" outlineLevel="1">
      <c r="A162" s="189" t="s">
        <v>224</v>
      </c>
      <c r="B162" s="140">
        <v>42307</v>
      </c>
      <c r="C162" s="139" t="s">
        <v>225</v>
      </c>
      <c r="D162" s="141" t="s">
        <v>226</v>
      </c>
      <c r="E162" s="170" t="s">
        <v>34</v>
      </c>
      <c r="F162" s="142">
        <v>36142.54</v>
      </c>
      <c r="G162" s="139" t="s">
        <v>223</v>
      </c>
      <c r="H162" s="140">
        <v>42369</v>
      </c>
      <c r="I162" s="142">
        <v>27445.84</v>
      </c>
      <c r="J162" s="142">
        <f t="shared" si="4"/>
        <v>8696.7000000000007</v>
      </c>
    </row>
    <row r="163" spans="1:10" hidden="1" outlineLevel="1">
      <c r="A163" s="189" t="s">
        <v>236</v>
      </c>
      <c r="B163" s="140">
        <v>42359</v>
      </c>
      <c r="C163" s="139" t="s">
        <v>237</v>
      </c>
      <c r="D163" s="141" t="s">
        <v>238</v>
      </c>
      <c r="E163" s="189" t="s">
        <v>34</v>
      </c>
      <c r="F163" s="142">
        <v>24073.599999999999</v>
      </c>
      <c r="H163" s="186"/>
      <c r="J163" s="142">
        <f t="shared" si="4"/>
        <v>24073.599999999999</v>
      </c>
    </row>
    <row r="164" spans="1:10" hidden="1" outlineLevel="1">
      <c r="A164" s="189" t="s">
        <v>420</v>
      </c>
      <c r="B164" s="140">
        <v>42391</v>
      </c>
      <c r="C164" s="139" t="s">
        <v>421</v>
      </c>
      <c r="D164" s="141" t="s">
        <v>426</v>
      </c>
      <c r="E164" s="139" t="s">
        <v>34</v>
      </c>
      <c r="F164" s="142">
        <v>17998.13</v>
      </c>
      <c r="G164" s="139" t="s">
        <v>670</v>
      </c>
      <c r="H164" s="140">
        <v>42429</v>
      </c>
      <c r="I164" s="235">
        <v>11996.33</v>
      </c>
      <c r="J164" s="142">
        <f t="shared" si="4"/>
        <v>6001.8000000000011</v>
      </c>
    </row>
    <row r="165" spans="1:10" hidden="1" outlineLevel="1">
      <c r="A165" s="189" t="s">
        <v>501</v>
      </c>
      <c r="B165" s="140">
        <v>42410</v>
      </c>
      <c r="C165" s="139" t="s">
        <v>502</v>
      </c>
      <c r="D165" s="141" t="s">
        <v>511</v>
      </c>
      <c r="E165" s="139" t="s">
        <v>34</v>
      </c>
      <c r="F165" s="142">
        <v>37581.339999999997</v>
      </c>
      <c r="H165" s="186"/>
      <c r="J165" s="142">
        <f t="shared" si="4"/>
        <v>37581.339999999997</v>
      </c>
    </row>
    <row r="166" spans="1:10" hidden="1" outlineLevel="1">
      <c r="A166" s="189" t="s">
        <v>503</v>
      </c>
      <c r="B166" s="140">
        <v>42412</v>
      </c>
      <c r="C166" s="139" t="s">
        <v>504</v>
      </c>
      <c r="D166" s="141" t="s">
        <v>512</v>
      </c>
      <c r="E166" s="139" t="s">
        <v>34</v>
      </c>
      <c r="F166" s="142">
        <v>9265.2000000000007</v>
      </c>
      <c r="H166" s="186"/>
      <c r="J166" s="142">
        <f t="shared" si="4"/>
        <v>9265.2000000000007</v>
      </c>
    </row>
    <row r="167" spans="1:10" hidden="1" outlineLevel="1">
      <c r="A167" s="189" t="s">
        <v>505</v>
      </c>
      <c r="B167" s="140">
        <v>42415</v>
      </c>
      <c r="C167" s="139" t="s">
        <v>506</v>
      </c>
      <c r="D167" s="141" t="s">
        <v>513</v>
      </c>
      <c r="E167" s="139" t="s">
        <v>34</v>
      </c>
      <c r="F167" s="142">
        <v>15789.94</v>
      </c>
      <c r="H167" s="186"/>
      <c r="J167" s="142">
        <f t="shared" si="4"/>
        <v>15789.94</v>
      </c>
    </row>
    <row r="168" spans="1:10" hidden="1" outlineLevel="1">
      <c r="A168" s="189" t="s">
        <v>507</v>
      </c>
      <c r="B168" s="140">
        <v>42422</v>
      </c>
      <c r="C168" s="139" t="s">
        <v>508</v>
      </c>
      <c r="D168" s="141">
        <v>59751</v>
      </c>
      <c r="E168" s="139" t="s">
        <v>34</v>
      </c>
      <c r="F168" s="142">
        <v>20404.86</v>
      </c>
      <c r="H168" s="186"/>
      <c r="J168" s="142">
        <f t="shared" si="4"/>
        <v>20404.86</v>
      </c>
    </row>
    <row r="169" spans="1:10" hidden="1" outlineLevel="1">
      <c r="A169" s="189" t="s">
        <v>509</v>
      </c>
      <c r="B169" s="140">
        <v>42422</v>
      </c>
      <c r="C169" s="139" t="s">
        <v>510</v>
      </c>
      <c r="D169" s="141" t="s">
        <v>514</v>
      </c>
      <c r="E169" s="139" t="s">
        <v>34</v>
      </c>
      <c r="F169" s="142">
        <v>14685.65</v>
      </c>
      <c r="H169" s="186"/>
      <c r="J169" s="142">
        <f t="shared" si="4"/>
        <v>14685.65</v>
      </c>
    </row>
    <row r="170" spans="1:10" hidden="1" outlineLevel="1">
      <c r="A170" s="189" t="s">
        <v>571</v>
      </c>
      <c r="B170" s="140">
        <v>42434</v>
      </c>
      <c r="C170" s="139" t="s">
        <v>572</v>
      </c>
      <c r="D170" s="141" t="s">
        <v>575</v>
      </c>
      <c r="E170" s="139" t="s">
        <v>34</v>
      </c>
      <c r="F170" s="142">
        <v>30581.49</v>
      </c>
      <c r="H170" s="186"/>
      <c r="J170" s="142">
        <f t="shared" si="4"/>
        <v>30581.49</v>
      </c>
    </row>
    <row r="171" spans="1:10" hidden="1" outlineLevel="1">
      <c r="A171" s="189" t="s">
        <v>573</v>
      </c>
      <c r="B171" s="140">
        <v>42434</v>
      </c>
      <c r="C171" s="139" t="s">
        <v>574</v>
      </c>
      <c r="D171" s="141" t="s">
        <v>576</v>
      </c>
      <c r="E171" s="139" t="s">
        <v>34</v>
      </c>
      <c r="F171" s="142">
        <v>2975.23</v>
      </c>
      <c r="H171" s="186"/>
      <c r="J171" s="142">
        <f t="shared" si="4"/>
        <v>2975.23</v>
      </c>
    </row>
    <row r="172" spans="1:10" hidden="1" outlineLevel="1">
      <c r="A172" s="189" t="s">
        <v>577</v>
      </c>
      <c r="B172" s="140">
        <v>42437</v>
      </c>
      <c r="C172" s="139" t="s">
        <v>498</v>
      </c>
      <c r="D172" s="141">
        <v>60014</v>
      </c>
      <c r="E172" s="139" t="s">
        <v>34</v>
      </c>
      <c r="F172" s="142">
        <v>11544.1</v>
      </c>
      <c r="H172" s="186"/>
      <c r="J172" s="142">
        <f t="shared" si="4"/>
        <v>11544.1</v>
      </c>
    </row>
    <row r="173" spans="1:10" hidden="1" outlineLevel="1">
      <c r="A173" s="189" t="s">
        <v>578</v>
      </c>
      <c r="B173" s="140">
        <v>42441</v>
      </c>
      <c r="C173" s="139" t="s">
        <v>579</v>
      </c>
      <c r="D173" s="141" t="s">
        <v>586</v>
      </c>
      <c r="E173" s="139" t="s">
        <v>34</v>
      </c>
      <c r="F173" s="142">
        <v>77760.98</v>
      </c>
      <c r="H173" s="186"/>
      <c r="J173" s="142">
        <f t="shared" si="4"/>
        <v>77760.98</v>
      </c>
    </row>
    <row r="174" spans="1:10" hidden="1" outlineLevel="1">
      <c r="A174" s="189" t="s">
        <v>580</v>
      </c>
      <c r="B174" s="140">
        <v>42445</v>
      </c>
      <c r="C174" s="139" t="s">
        <v>581</v>
      </c>
      <c r="D174" s="141" t="s">
        <v>587</v>
      </c>
      <c r="E174" s="139" t="s">
        <v>34</v>
      </c>
      <c r="F174" s="142">
        <v>50038.02</v>
      </c>
      <c r="H174" s="186"/>
      <c r="J174" s="142">
        <f t="shared" si="4"/>
        <v>50038.02</v>
      </c>
    </row>
    <row r="175" spans="1:10" hidden="1" outlineLevel="1">
      <c r="A175" s="189" t="s">
        <v>582</v>
      </c>
      <c r="B175" s="140">
        <v>42448</v>
      </c>
      <c r="C175" s="139" t="s">
        <v>583</v>
      </c>
      <c r="D175" s="141">
        <v>60479</v>
      </c>
      <c r="E175" s="139" t="s">
        <v>34</v>
      </c>
      <c r="F175" s="142">
        <v>8683.17</v>
      </c>
      <c r="H175" s="186"/>
      <c r="J175" s="142">
        <f t="shared" si="4"/>
        <v>8683.17</v>
      </c>
    </row>
    <row r="176" spans="1:10" hidden="1" outlineLevel="1">
      <c r="A176" s="189" t="s">
        <v>584</v>
      </c>
      <c r="B176" s="140">
        <v>42448</v>
      </c>
      <c r="C176" s="139" t="s">
        <v>585</v>
      </c>
      <c r="D176" s="141">
        <v>61074</v>
      </c>
      <c r="E176" s="139" t="s">
        <v>34</v>
      </c>
      <c r="F176" s="142">
        <v>10114.530000000001</v>
      </c>
      <c r="H176" s="186"/>
      <c r="J176" s="142">
        <f t="shared" si="4"/>
        <v>10114.530000000001</v>
      </c>
    </row>
    <row r="177" spans="1:13" hidden="1" outlineLevel="1">
      <c r="A177" s="189"/>
      <c r="B177" s="140"/>
      <c r="C177" s="139"/>
      <c r="D177" s="141"/>
      <c r="E177" s="139"/>
      <c r="F177" s="142"/>
      <c r="H177" s="186"/>
      <c r="J177" s="142"/>
    </row>
    <row r="178" spans="1:13" hidden="1" outlineLevel="1">
      <c r="A178" s="189"/>
      <c r="B178" s="140"/>
      <c r="C178" s="139"/>
      <c r="D178" s="141"/>
      <c r="E178" s="189"/>
      <c r="F178" s="142"/>
      <c r="H178" s="186"/>
      <c r="J178" s="142"/>
    </row>
    <row r="179" spans="1:13" hidden="1" outlineLevel="1">
      <c r="E179" s="151"/>
      <c r="F179" s="166" t="s">
        <v>15</v>
      </c>
      <c r="H179" s="164"/>
      <c r="J179" s="167">
        <f>SUM(J125:J178)</f>
        <v>583774.61</v>
      </c>
      <c r="M179" s="148"/>
    </row>
    <row r="180" spans="1:13" ht="12" hidden="1" outlineLevel="1" thickBot="1">
      <c r="E180" s="151"/>
      <c r="F180" s="166" t="s">
        <v>16</v>
      </c>
      <c r="H180" s="164"/>
      <c r="J180" s="201">
        <v>583774.09</v>
      </c>
      <c r="M180" s="188"/>
    </row>
    <row r="181" spans="1:13" ht="12" hidden="1" outlineLevel="1" thickTop="1">
      <c r="E181" s="151"/>
      <c r="F181" s="166" t="s">
        <v>17</v>
      </c>
      <c r="H181" s="164"/>
      <c r="J181" s="168">
        <f>+J179-J180</f>
        <v>0.52000000001862645</v>
      </c>
    </row>
    <row r="182" spans="1:13" hidden="1" outlineLevel="1">
      <c r="E182" s="151"/>
      <c r="F182" s="166"/>
      <c r="H182" s="164"/>
      <c r="J182" s="168"/>
    </row>
    <row r="183" spans="1:13" collapsed="1">
      <c r="A183" s="133" t="s">
        <v>242</v>
      </c>
      <c r="B183" s="238" t="s">
        <v>243</v>
      </c>
      <c r="C183" s="149"/>
      <c r="D183" s="266"/>
      <c r="E183" s="151"/>
      <c r="F183" s="139"/>
      <c r="G183" s="152"/>
      <c r="H183" s="141"/>
      <c r="I183" s="142"/>
      <c r="J183" s="142"/>
    </row>
    <row r="184" spans="1:13" hidden="1" outlineLevel="1">
      <c r="A184" s="194" t="s">
        <v>5</v>
      </c>
      <c r="B184" s="153" t="s">
        <v>6</v>
      </c>
      <c r="C184" s="153" t="s">
        <v>7</v>
      </c>
      <c r="D184" s="267" t="s">
        <v>8</v>
      </c>
      <c r="E184" s="154" t="s">
        <v>9</v>
      </c>
      <c r="F184" s="155" t="s">
        <v>10</v>
      </c>
      <c r="G184" s="156" t="s">
        <v>5</v>
      </c>
      <c r="H184" s="156" t="s">
        <v>6</v>
      </c>
      <c r="I184" s="155" t="s">
        <v>11</v>
      </c>
      <c r="J184" s="155" t="s">
        <v>19</v>
      </c>
    </row>
    <row r="185" spans="1:13" hidden="1" outlineLevel="1">
      <c r="A185" s="134"/>
      <c r="B185" s="157"/>
      <c r="C185" s="158"/>
      <c r="D185" s="267"/>
      <c r="E185" s="154" t="s">
        <v>241</v>
      </c>
      <c r="F185" s="160"/>
      <c r="G185" s="161"/>
      <c r="H185" s="162"/>
      <c r="I185" s="160"/>
      <c r="J185" s="192"/>
    </row>
    <row r="186" spans="1:13" hidden="1" outlineLevel="1">
      <c r="A186" s="147" t="s">
        <v>244</v>
      </c>
      <c r="B186" s="186">
        <v>42056</v>
      </c>
      <c r="C186" s="143" t="s">
        <v>245</v>
      </c>
      <c r="D186" s="164" t="s">
        <v>246</v>
      </c>
      <c r="E186" s="151" t="s">
        <v>34</v>
      </c>
      <c r="F186" s="148">
        <v>16241</v>
      </c>
      <c r="G186" s="183"/>
      <c r="H186" s="184"/>
      <c r="I186" s="182"/>
      <c r="J186" s="142">
        <f t="shared" ref="J186:J192" si="5">+F186-I186</f>
        <v>16241</v>
      </c>
    </row>
    <row r="187" spans="1:13" hidden="1" outlineLevel="1">
      <c r="A187" s="147" t="s">
        <v>247</v>
      </c>
      <c r="B187" s="186">
        <v>42149</v>
      </c>
      <c r="C187" s="143" t="s">
        <v>248</v>
      </c>
      <c r="D187" s="164" t="s">
        <v>34</v>
      </c>
      <c r="E187" s="151" t="s">
        <v>249</v>
      </c>
      <c r="F187" s="148">
        <v>36874.089999999997</v>
      </c>
      <c r="H187" s="162"/>
      <c r="I187" s="160"/>
      <c r="J187" s="142">
        <f t="shared" si="5"/>
        <v>36874.089999999997</v>
      </c>
    </row>
    <row r="188" spans="1:13" hidden="1" outlineLevel="1">
      <c r="A188" s="147" t="s">
        <v>250</v>
      </c>
      <c r="B188" s="186">
        <v>42241</v>
      </c>
      <c r="C188" s="143" t="s">
        <v>251</v>
      </c>
      <c r="D188" s="164" t="s">
        <v>252</v>
      </c>
      <c r="E188" s="151" t="s">
        <v>34</v>
      </c>
      <c r="F188" s="148">
        <v>3855.56</v>
      </c>
      <c r="H188" s="178"/>
      <c r="J188" s="142">
        <f t="shared" si="5"/>
        <v>3855.56</v>
      </c>
    </row>
    <row r="189" spans="1:13" hidden="1" outlineLevel="1">
      <c r="A189" s="147" t="s">
        <v>515</v>
      </c>
      <c r="B189" s="186">
        <v>42405</v>
      </c>
      <c r="C189" s="143" t="s">
        <v>430</v>
      </c>
      <c r="D189" s="164" t="s">
        <v>518</v>
      </c>
      <c r="E189" s="143" t="s">
        <v>34</v>
      </c>
      <c r="F189" s="148">
        <v>42479.11</v>
      </c>
      <c r="G189" s="143" t="s">
        <v>669</v>
      </c>
      <c r="H189" s="186">
        <v>42460</v>
      </c>
      <c r="I189" s="72">
        <v>42437.35</v>
      </c>
      <c r="J189" s="142">
        <f t="shared" si="5"/>
        <v>41.760000000002037</v>
      </c>
    </row>
    <row r="190" spans="1:13" hidden="1" outlineLevel="1">
      <c r="A190" s="147" t="s">
        <v>516</v>
      </c>
      <c r="B190" s="186">
        <v>42416</v>
      </c>
      <c r="C190" s="143" t="s">
        <v>517</v>
      </c>
      <c r="D190" s="164" t="s">
        <v>519</v>
      </c>
      <c r="E190" s="143" t="s">
        <v>34</v>
      </c>
      <c r="F190" s="148">
        <v>32026.240000000002</v>
      </c>
      <c r="H190" s="178"/>
      <c r="J190" s="142">
        <f t="shared" si="5"/>
        <v>32026.240000000002</v>
      </c>
    </row>
    <row r="191" spans="1:13" hidden="1" outlineLevel="1">
      <c r="A191" s="147" t="s">
        <v>588</v>
      </c>
      <c r="B191" s="186">
        <v>42453</v>
      </c>
      <c r="C191" s="143" t="s">
        <v>589</v>
      </c>
      <c r="D191" s="164" t="s">
        <v>592</v>
      </c>
      <c r="E191" s="147" t="s">
        <v>34</v>
      </c>
      <c r="F191" s="148">
        <v>6403.41</v>
      </c>
      <c r="H191" s="178"/>
      <c r="J191" s="142">
        <f t="shared" si="5"/>
        <v>6403.41</v>
      </c>
    </row>
    <row r="192" spans="1:13" hidden="1" outlineLevel="1">
      <c r="A192" s="147" t="s">
        <v>590</v>
      </c>
      <c r="B192" s="186">
        <v>42459</v>
      </c>
      <c r="C192" s="143" t="s">
        <v>591</v>
      </c>
      <c r="D192" s="164" t="s">
        <v>593</v>
      </c>
      <c r="E192" s="147" t="s">
        <v>34</v>
      </c>
      <c r="F192" s="148">
        <v>57091.15</v>
      </c>
      <c r="G192" s="161"/>
      <c r="H192" s="162"/>
      <c r="I192" s="160"/>
      <c r="J192" s="142">
        <f t="shared" si="5"/>
        <v>57091.15</v>
      </c>
    </row>
    <row r="193" spans="1:12" hidden="1" outlineLevel="1">
      <c r="B193" s="186"/>
      <c r="D193" s="267"/>
      <c r="E193" s="191"/>
      <c r="F193" s="160"/>
      <c r="G193" s="161"/>
      <c r="H193" s="162"/>
      <c r="I193" s="160"/>
      <c r="J193" s="160"/>
    </row>
    <row r="194" spans="1:12" hidden="1" outlineLevel="1">
      <c r="B194" s="186"/>
      <c r="D194" s="267"/>
      <c r="E194" s="191"/>
      <c r="F194" s="160"/>
      <c r="G194" s="161"/>
      <c r="H194" s="162"/>
      <c r="I194" s="160"/>
      <c r="J194" s="160"/>
    </row>
    <row r="195" spans="1:12" hidden="1" outlineLevel="1">
      <c r="A195" s="134"/>
      <c r="B195" s="157"/>
      <c r="C195" s="158"/>
      <c r="D195" s="267"/>
      <c r="E195" s="191"/>
      <c r="F195" s="166" t="s">
        <v>15</v>
      </c>
      <c r="H195" s="164"/>
      <c r="J195" s="167">
        <f>+SUM(J186:J192)</f>
        <v>152533.21</v>
      </c>
      <c r="L195" s="182"/>
    </row>
    <row r="196" spans="1:12" ht="12" hidden="1" outlineLevel="1" thickBot="1">
      <c r="A196" s="134"/>
      <c r="B196" s="157"/>
      <c r="C196" s="158"/>
      <c r="D196" s="267"/>
      <c r="E196" s="191"/>
      <c r="F196" s="166" t="s">
        <v>16</v>
      </c>
      <c r="H196" s="164"/>
      <c r="J196" s="201">
        <v>152533.21</v>
      </c>
    </row>
    <row r="197" spans="1:12" ht="12" hidden="1" outlineLevel="1" thickTop="1">
      <c r="A197" s="134"/>
      <c r="B197" s="157"/>
      <c r="C197" s="158"/>
      <c r="D197" s="267"/>
      <c r="E197" s="191"/>
      <c r="F197" s="166" t="s">
        <v>17</v>
      </c>
      <c r="H197" s="164"/>
      <c r="J197" s="168">
        <f>+J195-J196</f>
        <v>0</v>
      </c>
      <c r="L197" s="188"/>
    </row>
    <row r="198" spans="1:12" hidden="1" outlineLevel="1">
      <c r="E198" s="151"/>
    </row>
    <row r="199" spans="1:12" collapsed="1">
      <c r="A199" s="133" t="s">
        <v>256</v>
      </c>
      <c r="B199" s="238" t="s">
        <v>257</v>
      </c>
      <c r="C199" s="149"/>
      <c r="D199" s="266"/>
      <c r="E199" s="190"/>
      <c r="F199" s="139"/>
      <c r="G199" s="152"/>
      <c r="H199" s="141"/>
      <c r="I199" s="142"/>
      <c r="J199" s="142"/>
    </row>
    <row r="200" spans="1:12" hidden="1" outlineLevel="1">
      <c r="A200" s="194" t="s">
        <v>5</v>
      </c>
      <c r="B200" s="153" t="s">
        <v>6</v>
      </c>
      <c r="C200" s="153" t="s">
        <v>7</v>
      </c>
      <c r="D200" s="267" t="s">
        <v>8</v>
      </c>
      <c r="E200" s="154" t="s">
        <v>9</v>
      </c>
      <c r="F200" s="155" t="s">
        <v>10</v>
      </c>
      <c r="G200" s="156" t="s">
        <v>5</v>
      </c>
      <c r="H200" s="156" t="s">
        <v>6</v>
      </c>
      <c r="I200" s="155" t="s">
        <v>11</v>
      </c>
      <c r="J200" s="155" t="s">
        <v>19</v>
      </c>
    </row>
    <row r="201" spans="1:12" hidden="1" outlineLevel="1">
      <c r="A201" s="189"/>
      <c r="B201" s="139"/>
      <c r="C201" s="139"/>
      <c r="D201" s="141"/>
      <c r="E201" s="154" t="s">
        <v>241</v>
      </c>
      <c r="F201" s="139"/>
      <c r="G201" s="139"/>
      <c r="H201" s="141"/>
      <c r="I201" s="142"/>
      <c r="J201" s="142"/>
    </row>
    <row r="202" spans="1:12" hidden="1" outlineLevel="1">
      <c r="A202" s="147" t="s">
        <v>265</v>
      </c>
      <c r="B202" s="186">
        <v>42034</v>
      </c>
      <c r="C202" s="143" t="s">
        <v>266</v>
      </c>
      <c r="D202" s="164" t="s">
        <v>267</v>
      </c>
      <c r="E202" s="151" t="s">
        <v>76</v>
      </c>
      <c r="F202" s="148">
        <v>1840</v>
      </c>
      <c r="G202" s="183" t="s">
        <v>594</v>
      </c>
      <c r="H202" s="184">
        <v>42452</v>
      </c>
      <c r="I202" s="148">
        <v>846.71</v>
      </c>
      <c r="J202" s="142">
        <f t="shared" ref="J202:J214" si="6">+F202-I202</f>
        <v>993.29</v>
      </c>
    </row>
    <row r="203" spans="1:12" hidden="1" outlineLevel="1">
      <c r="A203" s="189" t="s">
        <v>268</v>
      </c>
      <c r="B203" s="140">
        <v>42062</v>
      </c>
      <c r="C203" s="139" t="s">
        <v>269</v>
      </c>
      <c r="D203" s="141" t="s">
        <v>270</v>
      </c>
      <c r="E203" s="170" t="s">
        <v>76</v>
      </c>
      <c r="F203" s="142">
        <v>1025</v>
      </c>
      <c r="H203" s="186"/>
      <c r="J203" s="142">
        <f t="shared" si="6"/>
        <v>1025</v>
      </c>
    </row>
    <row r="204" spans="1:12" hidden="1" outlineLevel="1">
      <c r="A204" s="189" t="s">
        <v>271</v>
      </c>
      <c r="B204" s="140">
        <v>42073</v>
      </c>
      <c r="C204" s="139" t="s">
        <v>272</v>
      </c>
      <c r="D204" s="141" t="s">
        <v>273</v>
      </c>
      <c r="E204" s="170" t="s">
        <v>76</v>
      </c>
      <c r="F204" s="142">
        <v>3030</v>
      </c>
      <c r="H204" s="186"/>
      <c r="J204" s="142">
        <f t="shared" si="6"/>
        <v>3030</v>
      </c>
    </row>
    <row r="205" spans="1:12" hidden="1" outlineLevel="1">
      <c r="A205" s="147" t="s">
        <v>274</v>
      </c>
      <c r="B205" s="186">
        <v>42118</v>
      </c>
      <c r="C205" s="143" t="s">
        <v>275</v>
      </c>
      <c r="D205" s="164" t="s">
        <v>276</v>
      </c>
      <c r="E205" s="151" t="s">
        <v>76</v>
      </c>
      <c r="F205" s="148">
        <v>1025</v>
      </c>
      <c r="H205" s="186"/>
      <c r="J205" s="142">
        <f t="shared" si="6"/>
        <v>1025</v>
      </c>
    </row>
    <row r="206" spans="1:12" hidden="1" outlineLevel="1">
      <c r="A206" s="147" t="s">
        <v>277</v>
      </c>
      <c r="B206" s="186">
        <v>42143</v>
      </c>
      <c r="C206" s="143" t="s">
        <v>278</v>
      </c>
      <c r="D206" s="164" t="s">
        <v>279</v>
      </c>
      <c r="E206" s="151" t="s">
        <v>76</v>
      </c>
      <c r="F206" s="148">
        <v>1025</v>
      </c>
      <c r="H206" s="186"/>
      <c r="J206" s="142">
        <f t="shared" si="6"/>
        <v>1025</v>
      </c>
    </row>
    <row r="207" spans="1:12" hidden="1" outlineLevel="1">
      <c r="A207" s="147" t="s">
        <v>280</v>
      </c>
      <c r="B207" s="186">
        <v>42208</v>
      </c>
      <c r="C207" s="143" t="s">
        <v>281</v>
      </c>
      <c r="D207" s="164" t="s">
        <v>282</v>
      </c>
      <c r="E207" s="151" t="s">
        <v>76</v>
      </c>
      <c r="F207" s="148">
        <v>3030</v>
      </c>
      <c r="H207" s="186"/>
      <c r="J207" s="142">
        <f t="shared" si="6"/>
        <v>3030</v>
      </c>
    </row>
    <row r="208" spans="1:12" hidden="1" outlineLevel="1">
      <c r="A208" s="189" t="s">
        <v>283</v>
      </c>
      <c r="B208" s="140">
        <v>42209</v>
      </c>
      <c r="C208" s="139" t="s">
        <v>284</v>
      </c>
      <c r="D208" s="141" t="s">
        <v>285</v>
      </c>
      <c r="E208" s="170" t="s">
        <v>76</v>
      </c>
      <c r="F208" s="142">
        <v>1840</v>
      </c>
      <c r="H208" s="186"/>
      <c r="J208" s="142">
        <f t="shared" si="6"/>
        <v>1840</v>
      </c>
    </row>
    <row r="209" spans="1:10" hidden="1" outlineLevel="1">
      <c r="A209" s="189" t="s">
        <v>286</v>
      </c>
      <c r="B209" s="140">
        <v>42216</v>
      </c>
      <c r="C209" s="139" t="s">
        <v>287</v>
      </c>
      <c r="D209" s="141" t="s">
        <v>288</v>
      </c>
      <c r="E209" s="170" t="s">
        <v>76</v>
      </c>
      <c r="F209" s="142">
        <v>1840</v>
      </c>
      <c r="H209" s="186"/>
      <c r="J209" s="142">
        <f t="shared" si="6"/>
        <v>1840</v>
      </c>
    </row>
    <row r="210" spans="1:10" hidden="1" outlineLevel="1">
      <c r="A210" s="147" t="s">
        <v>289</v>
      </c>
      <c r="B210" s="186">
        <v>42255</v>
      </c>
      <c r="C210" s="143" t="s">
        <v>290</v>
      </c>
      <c r="D210" s="164" t="s">
        <v>291</v>
      </c>
      <c r="E210" s="151" t="s">
        <v>76</v>
      </c>
      <c r="F210" s="148">
        <v>989.99</v>
      </c>
      <c r="H210" s="186"/>
      <c r="I210" s="142"/>
      <c r="J210" s="142">
        <f t="shared" si="6"/>
        <v>989.99</v>
      </c>
    </row>
    <row r="211" spans="1:10" hidden="1" outlineLevel="1">
      <c r="A211" s="147" t="s">
        <v>292</v>
      </c>
      <c r="B211" s="186">
        <v>42255</v>
      </c>
      <c r="C211" s="143" t="s">
        <v>293</v>
      </c>
      <c r="D211" s="164" t="s">
        <v>294</v>
      </c>
      <c r="E211" s="151" t="s">
        <v>76</v>
      </c>
      <c r="F211" s="148">
        <v>990</v>
      </c>
      <c r="H211" s="186"/>
      <c r="I211" s="142"/>
      <c r="J211" s="142">
        <f t="shared" si="6"/>
        <v>990</v>
      </c>
    </row>
    <row r="212" spans="1:10" hidden="1" outlineLevel="1">
      <c r="A212" s="147" t="s">
        <v>292</v>
      </c>
      <c r="B212" s="186">
        <v>42255</v>
      </c>
      <c r="C212" s="143" t="s">
        <v>293</v>
      </c>
      <c r="D212" s="164" t="s">
        <v>294</v>
      </c>
      <c r="E212" s="151" t="s">
        <v>76</v>
      </c>
      <c r="F212" s="148">
        <v>35</v>
      </c>
      <c r="H212" s="186"/>
      <c r="I212" s="142"/>
      <c r="J212" s="142">
        <f t="shared" si="6"/>
        <v>35</v>
      </c>
    </row>
    <row r="213" spans="1:10" hidden="1" outlineLevel="1">
      <c r="A213" s="147" t="s">
        <v>295</v>
      </c>
      <c r="B213" s="186">
        <v>42255</v>
      </c>
      <c r="C213" s="143" t="s">
        <v>296</v>
      </c>
      <c r="D213" s="164" t="s">
        <v>297</v>
      </c>
      <c r="E213" s="151" t="s">
        <v>76</v>
      </c>
      <c r="F213" s="148">
        <v>5613.39</v>
      </c>
      <c r="H213" s="186"/>
      <c r="I213" s="142"/>
      <c r="J213" s="142">
        <f t="shared" si="6"/>
        <v>5613.39</v>
      </c>
    </row>
    <row r="214" spans="1:10" hidden="1" outlineLevel="1">
      <c r="A214" s="147" t="s">
        <v>295</v>
      </c>
      <c r="B214" s="186">
        <v>42255</v>
      </c>
      <c r="C214" s="143" t="s">
        <v>296</v>
      </c>
      <c r="D214" s="164" t="s">
        <v>297</v>
      </c>
      <c r="E214" s="151" t="s">
        <v>76</v>
      </c>
      <c r="F214" s="148">
        <v>1994.52</v>
      </c>
      <c r="H214" s="186"/>
      <c r="I214" s="142"/>
      <c r="J214" s="142">
        <f t="shared" si="6"/>
        <v>1994.52</v>
      </c>
    </row>
    <row r="215" spans="1:10" hidden="1" outlineLevel="1">
      <c r="B215" s="186"/>
      <c r="E215" s="151"/>
      <c r="F215" s="185"/>
      <c r="H215" s="186"/>
      <c r="J215" s="142"/>
    </row>
    <row r="216" spans="1:10" hidden="1" outlineLevel="1">
      <c r="E216" s="151"/>
      <c r="F216" s="166" t="s">
        <v>15</v>
      </c>
      <c r="H216" s="164"/>
      <c r="J216" s="167">
        <f>+SUM(J201:J215)</f>
        <v>23431.190000000002</v>
      </c>
    </row>
    <row r="217" spans="1:10" ht="12" hidden="1" outlineLevel="1" thickBot="1">
      <c r="E217" s="151"/>
      <c r="F217" s="166" t="s">
        <v>16</v>
      </c>
      <c r="H217" s="164"/>
      <c r="J217" s="201">
        <v>23431.19</v>
      </c>
    </row>
    <row r="218" spans="1:10" ht="12" hidden="1" outlineLevel="1" thickTop="1">
      <c r="E218" s="151"/>
      <c r="F218" s="166" t="s">
        <v>17</v>
      </c>
      <c r="H218" s="164"/>
      <c r="J218" s="168">
        <f>+J216-J217</f>
        <v>0</v>
      </c>
    </row>
    <row r="219" spans="1:10" hidden="1" outlineLevel="1">
      <c r="F219" s="166"/>
      <c r="J219" s="142"/>
    </row>
    <row r="220" spans="1:10" collapsed="1">
      <c r="A220" s="133" t="s">
        <v>677</v>
      </c>
      <c r="B220" s="149" t="s">
        <v>680</v>
      </c>
      <c r="C220" s="149"/>
      <c r="D220" s="266"/>
      <c r="E220" s="154"/>
      <c r="F220" s="166"/>
      <c r="G220" s="156"/>
      <c r="H220" s="156"/>
      <c r="I220" s="155"/>
      <c r="J220" s="196"/>
    </row>
    <row r="221" spans="1:10" hidden="1" outlineLevel="1">
      <c r="A221" s="134" t="s">
        <v>672</v>
      </c>
      <c r="B221" s="157" t="s">
        <v>6</v>
      </c>
      <c r="C221" s="158" t="s">
        <v>7</v>
      </c>
      <c r="D221" s="267" t="s">
        <v>8</v>
      </c>
      <c r="E221" s="158" t="s">
        <v>9</v>
      </c>
      <c r="F221" s="160" t="s">
        <v>10</v>
      </c>
      <c r="G221" s="161" t="s">
        <v>672</v>
      </c>
      <c r="H221" s="161" t="s">
        <v>6</v>
      </c>
      <c r="I221" s="236" t="s">
        <v>11</v>
      </c>
      <c r="J221" s="160" t="s">
        <v>12</v>
      </c>
    </row>
    <row r="222" spans="1:10" hidden="1" outlineLevel="1">
      <c r="E222" s="143"/>
      <c r="F222" s="139"/>
      <c r="H222" s="166"/>
      <c r="I222" s="143"/>
      <c r="J222" s="168"/>
    </row>
    <row r="223" spans="1:10" hidden="1" outlineLevel="1">
      <c r="A223" s="147" t="s">
        <v>678</v>
      </c>
      <c r="B223" s="186">
        <v>42186</v>
      </c>
      <c r="C223" s="143">
        <v>53798</v>
      </c>
      <c r="D223" s="164" t="s">
        <v>679</v>
      </c>
      <c r="E223" s="143" t="s">
        <v>34</v>
      </c>
      <c r="F223" s="142">
        <v>1840</v>
      </c>
      <c r="H223" s="166"/>
      <c r="J223" s="168">
        <f>+F223-I223</f>
        <v>1840</v>
      </c>
    </row>
    <row r="224" spans="1:10" hidden="1" outlineLevel="1">
      <c r="E224" s="143"/>
      <c r="F224" s="139"/>
      <c r="H224" s="166"/>
      <c r="I224" s="143"/>
      <c r="J224" s="168"/>
    </row>
    <row r="225" spans="1:10" hidden="1" outlineLevel="1">
      <c r="E225" s="143"/>
      <c r="F225" s="166" t="s">
        <v>15</v>
      </c>
      <c r="I225" s="143"/>
      <c r="J225" s="168">
        <f>+J223</f>
        <v>1840</v>
      </c>
    </row>
    <row r="226" spans="1:10" ht="12" hidden="1" outlineLevel="1" thickBot="1">
      <c r="E226" s="143"/>
      <c r="F226" s="166" t="s">
        <v>16</v>
      </c>
      <c r="I226" s="143"/>
      <c r="J226" s="237">
        <v>1840</v>
      </c>
    </row>
    <row r="227" spans="1:10" ht="12" hidden="1" outlineLevel="1" thickTop="1">
      <c r="E227" s="143"/>
      <c r="F227" s="166" t="s">
        <v>17</v>
      </c>
      <c r="I227" s="143"/>
      <c r="J227" s="168">
        <f>+J225-J226</f>
        <v>0</v>
      </c>
    </row>
    <row r="228" spans="1:10" hidden="1" outlineLevel="1">
      <c r="E228" s="151"/>
    </row>
    <row r="229" spans="1:10" collapsed="1">
      <c r="A229" s="133" t="s">
        <v>298</v>
      </c>
      <c r="B229" s="238" t="s">
        <v>299</v>
      </c>
      <c r="C229" s="149"/>
      <c r="D229" s="266"/>
      <c r="E229" s="143"/>
      <c r="F229" s="139"/>
      <c r="G229" s="152"/>
      <c r="H229" s="118"/>
      <c r="I229" s="139"/>
    </row>
    <row r="230" spans="1:10" hidden="1" outlineLevel="1">
      <c r="A230" s="134" t="s">
        <v>672</v>
      </c>
      <c r="B230" s="157" t="s">
        <v>6</v>
      </c>
      <c r="C230" s="158" t="s">
        <v>7</v>
      </c>
      <c r="D230" s="267" t="s">
        <v>8</v>
      </c>
      <c r="E230" s="158" t="s">
        <v>9</v>
      </c>
      <c r="F230" s="160" t="s">
        <v>10</v>
      </c>
      <c r="G230" s="161" t="s">
        <v>672</v>
      </c>
      <c r="H230" s="156" t="s">
        <v>6</v>
      </c>
      <c r="I230" s="236" t="s">
        <v>11</v>
      </c>
      <c r="J230" s="160" t="s">
        <v>12</v>
      </c>
    </row>
    <row r="231" spans="1:10" hidden="1" outlineLevel="1">
      <c r="A231" s="134"/>
      <c r="B231" s="157"/>
      <c r="C231" s="158"/>
      <c r="D231" s="267"/>
      <c r="E231" s="158"/>
      <c r="F231" s="160"/>
      <c r="G231" s="161"/>
      <c r="H231" s="156"/>
      <c r="I231" s="236"/>
      <c r="J231" s="160">
        <v>13932.88</v>
      </c>
    </row>
    <row r="232" spans="1:10" hidden="1" outlineLevel="1">
      <c r="A232" s="135" t="s">
        <v>306</v>
      </c>
      <c r="B232" s="123">
        <v>42326</v>
      </c>
      <c r="C232" s="124">
        <v>57552</v>
      </c>
      <c r="D232" s="270" t="s">
        <v>675</v>
      </c>
      <c r="E232" s="124"/>
      <c r="F232" s="193">
        <v>2547.64</v>
      </c>
      <c r="G232" s="119"/>
      <c r="H232" s="125"/>
      <c r="I232" s="126">
        <v>1909.64</v>
      </c>
      <c r="J232" s="193">
        <f>+F232-I232</f>
        <v>637.99999999999977</v>
      </c>
    </row>
    <row r="233" spans="1:10" hidden="1" outlineLevel="1">
      <c r="A233" s="134"/>
      <c r="B233" s="157"/>
      <c r="C233" s="158"/>
      <c r="D233" s="267"/>
      <c r="E233" s="158"/>
      <c r="F233" s="160"/>
      <c r="G233" s="161"/>
      <c r="H233" s="156"/>
      <c r="I233" s="236"/>
      <c r="J233" s="160"/>
    </row>
    <row r="234" spans="1:10" hidden="1" outlineLevel="1">
      <c r="A234" s="134"/>
      <c r="B234" s="157"/>
      <c r="C234" s="158"/>
      <c r="D234" s="267"/>
      <c r="E234" s="158"/>
      <c r="F234" s="166" t="s">
        <v>15</v>
      </c>
      <c r="H234" s="121"/>
      <c r="I234" s="143"/>
      <c r="J234" s="167">
        <f>SUM(J231:J233)</f>
        <v>14570.88</v>
      </c>
    </row>
    <row r="235" spans="1:10" ht="12" hidden="1" outlineLevel="1" thickBot="1">
      <c r="A235" s="134"/>
      <c r="B235" s="157"/>
      <c r="C235" s="158"/>
      <c r="D235" s="267"/>
      <c r="E235" s="158"/>
      <c r="F235" s="166" t="s">
        <v>16</v>
      </c>
      <c r="H235" s="121"/>
      <c r="I235" s="143"/>
      <c r="J235" s="202">
        <v>14570.88</v>
      </c>
    </row>
    <row r="236" spans="1:10" ht="12" hidden="1" outlineLevel="1" thickTop="1">
      <c r="E236" s="143"/>
      <c r="F236" s="166" t="s">
        <v>17</v>
      </c>
      <c r="H236" s="121"/>
      <c r="I236" s="143"/>
      <c r="J236" s="168">
        <f>+J234-J235</f>
        <v>0</v>
      </c>
    </row>
    <row r="237" spans="1:10" hidden="1" outlineLevel="1">
      <c r="E237" s="151"/>
    </row>
    <row r="238" spans="1:10" collapsed="1">
      <c r="A238" s="133" t="s">
        <v>309</v>
      </c>
      <c r="B238" s="238" t="s">
        <v>310</v>
      </c>
      <c r="C238" s="149"/>
      <c r="D238" s="266"/>
      <c r="E238" s="151"/>
      <c r="F238" s="139"/>
      <c r="G238" s="152"/>
      <c r="H238" s="141"/>
      <c r="I238" s="142"/>
      <c r="J238" s="142"/>
    </row>
    <row r="239" spans="1:10" hidden="1" outlineLevel="1">
      <c r="A239" s="194" t="s">
        <v>5</v>
      </c>
      <c r="B239" s="153" t="s">
        <v>6</v>
      </c>
      <c r="C239" s="153" t="s">
        <v>7</v>
      </c>
      <c r="D239" s="267" t="s">
        <v>8</v>
      </c>
      <c r="E239" s="154" t="s">
        <v>9</v>
      </c>
      <c r="F239" s="155" t="s">
        <v>10</v>
      </c>
      <c r="G239" s="156" t="s">
        <v>5</v>
      </c>
      <c r="H239" s="156" t="s">
        <v>6</v>
      </c>
      <c r="I239" s="155" t="s">
        <v>11</v>
      </c>
      <c r="J239" s="155" t="s">
        <v>19</v>
      </c>
    </row>
    <row r="240" spans="1:10" hidden="1" outlineLevel="1">
      <c r="A240" s="134"/>
      <c r="B240" s="157"/>
      <c r="C240" s="158"/>
      <c r="D240" s="267"/>
      <c r="E240" s="154" t="s">
        <v>241</v>
      </c>
      <c r="F240" s="160"/>
      <c r="G240" s="161"/>
      <c r="H240" s="162"/>
      <c r="I240" s="160"/>
      <c r="J240" s="160">
        <v>0</v>
      </c>
    </row>
    <row r="241" spans="1:12" hidden="1" outlineLevel="1">
      <c r="A241" s="147" t="s">
        <v>311</v>
      </c>
      <c r="B241" s="186">
        <v>42151</v>
      </c>
      <c r="C241" s="143" t="s">
        <v>312</v>
      </c>
      <c r="D241" s="164" t="s">
        <v>313</v>
      </c>
      <c r="E241" s="151" t="s">
        <v>34</v>
      </c>
      <c r="F241" s="148">
        <v>13953.72</v>
      </c>
      <c r="G241" s="143" t="s">
        <v>314</v>
      </c>
      <c r="H241" s="186">
        <v>42215</v>
      </c>
      <c r="I241" s="148">
        <v>11547.91</v>
      </c>
      <c r="J241" s="142">
        <f>F241-I241</f>
        <v>2405.8099999999995</v>
      </c>
      <c r="L241" s="188"/>
    </row>
    <row r="242" spans="1:12" hidden="1" outlineLevel="1">
      <c r="B242" s="186"/>
      <c r="E242" s="151"/>
      <c r="F242" s="148"/>
      <c r="G242" s="161"/>
      <c r="H242" s="162"/>
      <c r="I242" s="160"/>
      <c r="J242" s="142"/>
    </row>
    <row r="243" spans="1:12" hidden="1" outlineLevel="1">
      <c r="B243" s="186"/>
      <c r="E243" s="151"/>
      <c r="F243" s="185"/>
      <c r="G243" s="161"/>
      <c r="H243" s="162"/>
      <c r="I243" s="160"/>
      <c r="J243" s="142"/>
    </row>
    <row r="244" spans="1:12" hidden="1" outlineLevel="1">
      <c r="A244" s="134"/>
      <c r="B244" s="157"/>
      <c r="C244" s="158"/>
      <c r="D244" s="267"/>
      <c r="E244" s="191"/>
      <c r="F244" s="166" t="s">
        <v>15</v>
      </c>
      <c r="H244" s="164"/>
      <c r="J244" s="167">
        <f>SUM(J240:J241)</f>
        <v>2405.8099999999995</v>
      </c>
    </row>
    <row r="245" spans="1:12" ht="12" hidden="1" outlineLevel="1" thickBot="1">
      <c r="A245" s="134"/>
      <c r="B245" s="157"/>
      <c r="C245" s="158"/>
      <c r="D245" s="267"/>
      <c r="E245" s="191"/>
      <c r="F245" s="166" t="s">
        <v>16</v>
      </c>
      <c r="H245" s="164"/>
      <c r="J245" s="201">
        <v>2405.81</v>
      </c>
    </row>
    <row r="246" spans="1:12" ht="12" hidden="1" outlineLevel="1" thickTop="1">
      <c r="A246" s="134"/>
      <c r="B246" s="157"/>
      <c r="C246" s="158"/>
      <c r="D246" s="267"/>
      <c r="E246" s="191"/>
      <c r="F246" s="166" t="s">
        <v>17</v>
      </c>
      <c r="H246" s="164"/>
      <c r="J246" s="168">
        <f>+J244-J245</f>
        <v>0</v>
      </c>
    </row>
    <row r="247" spans="1:12" hidden="1" outlineLevel="1">
      <c r="E247" s="151"/>
    </row>
    <row r="248" spans="1:12" collapsed="1">
      <c r="A248" s="133" t="s">
        <v>325</v>
      </c>
      <c r="B248" s="238" t="s">
        <v>326</v>
      </c>
      <c r="C248" s="149"/>
      <c r="D248" s="266"/>
      <c r="E248" s="151"/>
      <c r="F248" s="139"/>
      <c r="G248" s="152"/>
      <c r="H248" s="141"/>
      <c r="I248" s="142"/>
      <c r="J248" s="142"/>
    </row>
    <row r="249" spans="1:12" hidden="1" outlineLevel="1">
      <c r="A249" s="194" t="s">
        <v>5</v>
      </c>
      <c r="B249" s="153" t="s">
        <v>6</v>
      </c>
      <c r="C249" s="153" t="s">
        <v>7</v>
      </c>
      <c r="D249" s="267" t="s">
        <v>8</v>
      </c>
      <c r="E249" s="154" t="s">
        <v>9</v>
      </c>
      <c r="F249" s="155" t="s">
        <v>10</v>
      </c>
      <c r="G249" s="156" t="s">
        <v>5</v>
      </c>
      <c r="H249" s="156" t="s">
        <v>6</v>
      </c>
      <c r="I249" s="155" t="s">
        <v>11</v>
      </c>
      <c r="J249" s="155" t="s">
        <v>19</v>
      </c>
    </row>
    <row r="250" spans="1:12" hidden="1" outlineLevel="1">
      <c r="E250" s="154" t="s">
        <v>13</v>
      </c>
      <c r="F250" s="185"/>
      <c r="H250" s="164"/>
      <c r="J250" s="142">
        <f>F250-I250</f>
        <v>0</v>
      </c>
    </row>
    <row r="251" spans="1:12" hidden="1" outlineLevel="1">
      <c r="A251" s="147" t="s">
        <v>327</v>
      </c>
      <c r="B251" s="186">
        <v>42338</v>
      </c>
      <c r="C251" s="143" t="s">
        <v>328</v>
      </c>
      <c r="D251" s="164" t="s">
        <v>329</v>
      </c>
      <c r="E251" s="147" t="s">
        <v>34</v>
      </c>
      <c r="F251" s="148">
        <v>8927.41</v>
      </c>
      <c r="H251" s="186"/>
      <c r="J251" s="142">
        <f>+F251-I251</f>
        <v>8927.41</v>
      </c>
    </row>
    <row r="252" spans="1:12" hidden="1" outlineLevel="1">
      <c r="A252" s="147" t="s">
        <v>435</v>
      </c>
      <c r="B252" s="186">
        <v>42390</v>
      </c>
      <c r="C252" s="143" t="s">
        <v>436</v>
      </c>
      <c r="D252" s="164" t="s">
        <v>439</v>
      </c>
      <c r="E252" s="143" t="s">
        <v>34</v>
      </c>
      <c r="F252" s="148">
        <v>18104.11</v>
      </c>
      <c r="G252" s="143" t="s">
        <v>595</v>
      </c>
      <c r="H252" s="186">
        <v>42433</v>
      </c>
      <c r="I252" s="148">
        <v>18100.79</v>
      </c>
      <c r="J252" s="142">
        <f>+F252-I252</f>
        <v>3.319999999999709</v>
      </c>
    </row>
    <row r="253" spans="1:12" hidden="1" outlineLevel="1">
      <c r="B253" s="186"/>
      <c r="E253" s="143"/>
      <c r="F253" s="148"/>
      <c r="H253" s="186"/>
      <c r="J253" s="142"/>
    </row>
    <row r="254" spans="1:12" hidden="1" outlineLevel="1">
      <c r="E254" s="151"/>
      <c r="G254" s="185"/>
      <c r="H254" s="165"/>
      <c r="J254" s="142"/>
    </row>
    <row r="255" spans="1:12" hidden="1" outlineLevel="1">
      <c r="E255" s="151"/>
      <c r="F255" s="166" t="s">
        <v>15</v>
      </c>
      <c r="H255" s="164"/>
      <c r="J255" s="167">
        <f>SUM(J250:J252)</f>
        <v>8930.73</v>
      </c>
    </row>
    <row r="256" spans="1:12" ht="12" hidden="1" outlineLevel="1" thickBot="1">
      <c r="E256" s="151"/>
      <c r="F256" s="166" t="s">
        <v>16</v>
      </c>
      <c r="H256" s="164"/>
      <c r="J256" s="201">
        <v>8931.32</v>
      </c>
    </row>
    <row r="257" spans="1:10" ht="12" hidden="1" outlineLevel="1" thickTop="1">
      <c r="E257" s="151"/>
      <c r="F257" s="166" t="s">
        <v>17</v>
      </c>
      <c r="H257" s="164"/>
      <c r="J257" s="168">
        <f>+J255-J256</f>
        <v>-0.59000000000014552</v>
      </c>
    </row>
    <row r="258" spans="1:10" hidden="1" outlineLevel="1"/>
    <row r="259" spans="1:10" collapsed="1">
      <c r="A259" s="133" t="s">
        <v>465</v>
      </c>
      <c r="B259" s="213" t="s">
        <v>466</v>
      </c>
      <c r="C259" s="149"/>
      <c r="D259" s="266"/>
      <c r="E259" s="154"/>
      <c r="F259" s="166"/>
      <c r="G259" s="156"/>
      <c r="H259" s="156"/>
      <c r="I259" s="155"/>
      <c r="J259" s="196"/>
    </row>
    <row r="260" spans="1:10" hidden="1" outlineLevel="1">
      <c r="A260" s="194" t="s">
        <v>5</v>
      </c>
      <c r="B260" s="153" t="s">
        <v>6</v>
      </c>
      <c r="C260" s="153" t="s">
        <v>7</v>
      </c>
      <c r="D260" s="267" t="s">
        <v>8</v>
      </c>
      <c r="E260" s="154" t="s">
        <v>9</v>
      </c>
      <c r="F260" s="155" t="s">
        <v>10</v>
      </c>
      <c r="G260" s="156" t="s">
        <v>5</v>
      </c>
      <c r="H260" s="156" t="s">
        <v>6</v>
      </c>
      <c r="I260" s="155" t="s">
        <v>11</v>
      </c>
      <c r="J260" s="155" t="s">
        <v>19</v>
      </c>
    </row>
    <row r="261" spans="1:10" hidden="1" outlineLevel="1">
      <c r="A261" s="197" t="s">
        <v>608</v>
      </c>
      <c r="B261" s="184">
        <v>42438</v>
      </c>
      <c r="C261" s="183" t="s">
        <v>609</v>
      </c>
      <c r="D261" s="268" t="s">
        <v>612</v>
      </c>
      <c r="E261" s="183" t="s">
        <v>76</v>
      </c>
      <c r="F261" s="83">
        <v>4881.6899999999996</v>
      </c>
      <c r="G261" s="155"/>
      <c r="H261" s="155"/>
      <c r="I261" s="155"/>
      <c r="J261" s="195">
        <f>+F261-I261</f>
        <v>4881.6899999999996</v>
      </c>
    </row>
    <row r="262" spans="1:10" hidden="1" outlineLevel="1">
      <c r="A262" s="197" t="s">
        <v>610</v>
      </c>
      <c r="B262" s="184">
        <v>42458</v>
      </c>
      <c r="C262" s="183" t="s">
        <v>611</v>
      </c>
      <c r="D262" s="268" t="s">
        <v>613</v>
      </c>
      <c r="E262" s="183" t="s">
        <v>76</v>
      </c>
      <c r="F262" s="83">
        <v>1459.02</v>
      </c>
      <c r="G262" s="155"/>
      <c r="H262" s="155"/>
      <c r="I262" s="155"/>
      <c r="J262" s="195">
        <f>+F262-I262</f>
        <v>1459.02</v>
      </c>
    </row>
    <row r="263" spans="1:10" hidden="1" outlineLevel="1">
      <c r="A263" s="194"/>
      <c r="B263" s="153"/>
      <c r="C263" s="153"/>
      <c r="D263" s="267"/>
      <c r="E263" s="154"/>
      <c r="F263" s="155"/>
      <c r="G263" s="156"/>
      <c r="H263" s="156"/>
      <c r="I263" s="155"/>
      <c r="J263" s="155"/>
    </row>
    <row r="264" spans="1:10" hidden="1" outlineLevel="1"/>
    <row r="265" spans="1:10" hidden="1" outlineLevel="1">
      <c r="F265" s="166" t="s">
        <v>15</v>
      </c>
      <c r="J265" s="142">
        <f>+SUM(J261:J262)</f>
        <v>6340.7099999999991</v>
      </c>
    </row>
    <row r="266" spans="1:10" ht="12" hidden="1" outlineLevel="1" thickBot="1">
      <c r="F266" s="166" t="s">
        <v>16</v>
      </c>
      <c r="J266" s="96">
        <v>6340.71</v>
      </c>
    </row>
    <row r="267" spans="1:10" ht="12" hidden="1" outlineLevel="1" thickTop="1">
      <c r="F267" s="166" t="s">
        <v>17</v>
      </c>
      <c r="J267" s="142">
        <f>+J265-J266</f>
        <v>0</v>
      </c>
    </row>
    <row r="268" spans="1:10" hidden="1" outlineLevel="1">
      <c r="E268" s="151"/>
      <c r="F268" s="166"/>
      <c r="H268" s="164"/>
      <c r="J268" s="168"/>
    </row>
    <row r="269" spans="1:10" collapsed="1">
      <c r="A269" s="133" t="s">
        <v>333</v>
      </c>
      <c r="B269" s="238" t="s">
        <v>334</v>
      </c>
      <c r="C269" s="149"/>
      <c r="D269" s="266"/>
      <c r="E269" s="151"/>
      <c r="F269" s="139"/>
      <c r="G269" s="152"/>
      <c r="H269" s="141"/>
      <c r="I269" s="142"/>
      <c r="J269" s="142"/>
    </row>
    <row r="270" spans="1:10" hidden="1" outlineLevel="1">
      <c r="A270" s="194" t="s">
        <v>5</v>
      </c>
      <c r="B270" s="153" t="s">
        <v>6</v>
      </c>
      <c r="C270" s="153" t="s">
        <v>7</v>
      </c>
      <c r="D270" s="267" t="s">
        <v>8</v>
      </c>
      <c r="E270" s="154" t="s">
        <v>9</v>
      </c>
      <c r="F270" s="155" t="s">
        <v>10</v>
      </c>
      <c r="G270" s="156" t="s">
        <v>5</v>
      </c>
      <c r="H270" s="156" t="s">
        <v>6</v>
      </c>
      <c r="I270" s="155" t="s">
        <v>11</v>
      </c>
      <c r="J270" s="155" t="s">
        <v>19</v>
      </c>
    </row>
    <row r="271" spans="1:10" hidden="1" outlineLevel="1">
      <c r="A271" s="134"/>
      <c r="B271" s="157"/>
      <c r="C271" s="158"/>
      <c r="D271" s="267"/>
      <c r="E271" s="154" t="s">
        <v>13</v>
      </c>
      <c r="F271" s="185"/>
      <c r="G271" s="161"/>
      <c r="H271" s="162"/>
      <c r="I271" s="160"/>
      <c r="J271" s="160">
        <f t="shared" ref="J271:J278" si="7">+F271-I271</f>
        <v>0</v>
      </c>
    </row>
    <row r="272" spans="1:10" hidden="1" outlineLevel="1">
      <c r="A272" s="147" t="s">
        <v>335</v>
      </c>
      <c r="B272" s="186">
        <v>42009</v>
      </c>
      <c r="C272" s="143" t="s">
        <v>336</v>
      </c>
      <c r="D272" s="164" t="s">
        <v>337</v>
      </c>
      <c r="E272" s="151" t="s">
        <v>338</v>
      </c>
      <c r="F272" s="148">
        <v>2583.19</v>
      </c>
      <c r="G272" s="148"/>
      <c r="H272" s="148"/>
      <c r="J272" s="193">
        <f t="shared" si="7"/>
        <v>2583.19</v>
      </c>
    </row>
    <row r="273" spans="1:10" hidden="1" outlineLevel="1">
      <c r="A273" s="147" t="s">
        <v>339</v>
      </c>
      <c r="B273" s="186">
        <v>42280</v>
      </c>
      <c r="C273" s="143" t="s">
        <v>340</v>
      </c>
      <c r="D273" s="164" t="s">
        <v>341</v>
      </c>
      <c r="E273" s="151" t="s">
        <v>76</v>
      </c>
      <c r="F273" s="148">
        <v>4024.69</v>
      </c>
      <c r="G273" s="148"/>
      <c r="H273" s="148"/>
      <c r="J273" s="193">
        <f t="shared" si="7"/>
        <v>4024.69</v>
      </c>
    </row>
    <row r="274" spans="1:10" hidden="1" outlineLevel="1">
      <c r="A274" s="147" t="s">
        <v>342</v>
      </c>
      <c r="B274" s="186">
        <v>42292</v>
      </c>
      <c r="C274" s="143" t="s">
        <v>343</v>
      </c>
      <c r="D274" s="164" t="s">
        <v>344</v>
      </c>
      <c r="E274" s="151" t="s">
        <v>76</v>
      </c>
      <c r="F274" s="148">
        <v>2719.41</v>
      </c>
      <c r="G274" s="148"/>
      <c r="H274" s="148"/>
      <c r="I274" s="148">
        <v>2719.41</v>
      </c>
      <c r="J274" s="193">
        <f t="shared" si="7"/>
        <v>0</v>
      </c>
    </row>
    <row r="275" spans="1:10" hidden="1" outlineLevel="1">
      <c r="A275" s="147" t="s">
        <v>345</v>
      </c>
      <c r="B275" s="186">
        <v>42349</v>
      </c>
      <c r="C275" s="143" t="s">
        <v>346</v>
      </c>
      <c r="D275" s="164" t="s">
        <v>347</v>
      </c>
      <c r="E275" s="147" t="s">
        <v>76</v>
      </c>
      <c r="F275" s="148">
        <v>3038.52</v>
      </c>
      <c r="G275" s="148"/>
      <c r="H275" s="148"/>
      <c r="I275" s="148">
        <v>3038.52</v>
      </c>
      <c r="J275" s="193">
        <f t="shared" si="7"/>
        <v>0</v>
      </c>
    </row>
    <row r="276" spans="1:10" hidden="1" outlineLevel="1">
      <c r="A276" s="147" t="s">
        <v>348</v>
      </c>
      <c r="B276" s="186">
        <v>42349</v>
      </c>
      <c r="C276" s="143" t="s">
        <v>346</v>
      </c>
      <c r="D276" s="164" t="s">
        <v>349</v>
      </c>
      <c r="E276" s="147" t="s">
        <v>76</v>
      </c>
      <c r="F276" s="148">
        <v>8932</v>
      </c>
      <c r="G276" s="148"/>
      <c r="H276" s="148"/>
      <c r="I276" s="148">
        <v>8932</v>
      </c>
      <c r="J276" s="193">
        <f t="shared" si="7"/>
        <v>0</v>
      </c>
    </row>
    <row r="277" spans="1:10" hidden="1" outlineLevel="1">
      <c r="A277" s="147" t="s">
        <v>350</v>
      </c>
      <c r="B277" s="186">
        <v>42349</v>
      </c>
      <c r="C277" s="143" t="s">
        <v>346</v>
      </c>
      <c r="D277" s="164" t="s">
        <v>351</v>
      </c>
      <c r="E277" s="147" t="s">
        <v>76</v>
      </c>
      <c r="F277" s="148">
        <v>835.94</v>
      </c>
      <c r="G277" s="148"/>
      <c r="H277" s="148"/>
      <c r="I277" s="148">
        <v>835.94</v>
      </c>
      <c r="J277" s="193">
        <f t="shared" si="7"/>
        <v>0</v>
      </c>
    </row>
    <row r="278" spans="1:10" hidden="1" outlineLevel="1">
      <c r="A278" s="147" t="s">
        <v>352</v>
      </c>
      <c r="B278" s="186">
        <v>42349</v>
      </c>
      <c r="C278" s="143" t="s">
        <v>346</v>
      </c>
      <c r="D278" s="164" t="s">
        <v>353</v>
      </c>
      <c r="E278" s="147" t="s">
        <v>76</v>
      </c>
      <c r="F278" s="148">
        <v>9071.2999999999993</v>
      </c>
      <c r="G278" s="148"/>
      <c r="H278" s="148"/>
      <c r="I278" s="148">
        <v>9071.2999999999993</v>
      </c>
      <c r="J278" s="193">
        <f t="shared" si="7"/>
        <v>0</v>
      </c>
    </row>
    <row r="279" spans="1:10" hidden="1" outlineLevel="1">
      <c r="E279" s="151"/>
      <c r="F279" s="185"/>
      <c r="H279" s="165"/>
      <c r="J279" s="142"/>
    </row>
    <row r="280" spans="1:10" hidden="1" outlineLevel="1">
      <c r="E280" s="151"/>
      <c r="F280" s="166" t="s">
        <v>15</v>
      </c>
      <c r="H280" s="164"/>
      <c r="J280" s="167">
        <f>+SUM(J271:J279)</f>
        <v>6607.88</v>
      </c>
    </row>
    <row r="281" spans="1:10" ht="12" hidden="1" outlineLevel="1" thickBot="1">
      <c r="E281" s="151"/>
      <c r="F281" s="166" t="s">
        <v>16</v>
      </c>
      <c r="H281" s="164"/>
      <c r="J281" s="201">
        <v>6607.88</v>
      </c>
    </row>
    <row r="282" spans="1:10" ht="12" hidden="1" outlineLevel="1" thickTop="1">
      <c r="E282" s="151"/>
      <c r="F282" s="166" t="s">
        <v>17</v>
      </c>
      <c r="H282" s="164"/>
      <c r="J282" s="168">
        <f>+J280-J281</f>
        <v>0</v>
      </c>
    </row>
    <row r="283" spans="1:10" hidden="1" outlineLevel="1"/>
    <row r="284" spans="1:10" collapsed="1">
      <c r="A284" s="133" t="s">
        <v>370</v>
      </c>
      <c r="B284" s="238" t="s">
        <v>371</v>
      </c>
      <c r="C284" s="149"/>
      <c r="D284" s="266"/>
    </row>
    <row r="285" spans="1:10" hidden="1" outlineLevel="1">
      <c r="A285" s="194" t="s">
        <v>5</v>
      </c>
      <c r="B285" s="153" t="s">
        <v>6</v>
      </c>
      <c r="C285" s="153" t="s">
        <v>7</v>
      </c>
      <c r="D285" s="267" t="s">
        <v>8</v>
      </c>
      <c r="E285" s="154" t="s">
        <v>9</v>
      </c>
      <c r="F285" s="155" t="s">
        <v>10</v>
      </c>
      <c r="G285" s="156" t="s">
        <v>5</v>
      </c>
      <c r="H285" s="156" t="s">
        <v>6</v>
      </c>
      <c r="I285" s="155" t="s">
        <v>11</v>
      </c>
      <c r="J285" s="155" t="s">
        <v>19</v>
      </c>
    </row>
    <row r="286" spans="1:10" hidden="1" outlineLevel="1">
      <c r="A286" s="147" t="s">
        <v>596</v>
      </c>
      <c r="B286" s="186">
        <v>42436</v>
      </c>
      <c r="C286" s="143" t="s">
        <v>597</v>
      </c>
      <c r="D286" s="164" t="s">
        <v>604</v>
      </c>
      <c r="E286" s="143" t="s">
        <v>76</v>
      </c>
      <c r="F286" s="148">
        <v>3030.01</v>
      </c>
      <c r="J286" s="204">
        <f>+F286-I286</f>
        <v>3030.01</v>
      </c>
    </row>
    <row r="287" spans="1:10" hidden="1" outlineLevel="1">
      <c r="A287" s="147" t="s">
        <v>598</v>
      </c>
      <c r="B287" s="186">
        <v>42445</v>
      </c>
      <c r="C287" s="143" t="s">
        <v>599</v>
      </c>
      <c r="D287" s="164" t="s">
        <v>605</v>
      </c>
      <c r="E287" s="143" t="s">
        <v>76</v>
      </c>
      <c r="F287" s="148">
        <v>4000</v>
      </c>
      <c r="J287" s="204">
        <f>+F287-I287</f>
        <v>4000</v>
      </c>
    </row>
    <row r="288" spans="1:10" hidden="1" outlineLevel="1">
      <c r="A288" s="147" t="s">
        <v>600</v>
      </c>
      <c r="B288" s="186">
        <v>42446</v>
      </c>
      <c r="C288" s="143" t="s">
        <v>601</v>
      </c>
      <c r="D288" s="164" t="s">
        <v>606</v>
      </c>
      <c r="E288" s="143" t="s">
        <v>76</v>
      </c>
      <c r="F288" s="148">
        <v>3030</v>
      </c>
      <c r="J288" s="204">
        <f>+F288-I288</f>
        <v>3030</v>
      </c>
    </row>
    <row r="289" spans="1:10" hidden="1" outlineLevel="1">
      <c r="A289" s="147" t="s">
        <v>602</v>
      </c>
      <c r="B289" s="186">
        <v>42447</v>
      </c>
      <c r="C289" s="143" t="s">
        <v>603</v>
      </c>
      <c r="D289" s="164" t="s">
        <v>607</v>
      </c>
      <c r="E289" s="143" t="s">
        <v>76</v>
      </c>
      <c r="F289" s="148">
        <v>3030.01</v>
      </c>
      <c r="J289" s="204">
        <f>+F289-I289</f>
        <v>3030.01</v>
      </c>
    </row>
    <row r="290" spans="1:10" hidden="1" outlineLevel="1"/>
    <row r="291" spans="1:10" hidden="1" outlineLevel="1">
      <c r="F291" s="166" t="s">
        <v>15</v>
      </c>
      <c r="J291" s="142">
        <f>+SUM(J286:J290)</f>
        <v>13090.02</v>
      </c>
    </row>
    <row r="292" spans="1:10" ht="12" hidden="1" outlineLevel="1" thickBot="1">
      <c r="F292" s="166" t="s">
        <v>16</v>
      </c>
      <c r="J292" s="201">
        <v>13090.02</v>
      </c>
    </row>
    <row r="293" spans="1:10" ht="12" hidden="1" outlineLevel="1" thickTop="1">
      <c r="F293" s="166" t="s">
        <v>17</v>
      </c>
      <c r="J293" s="142">
        <f>+J291-J292</f>
        <v>0</v>
      </c>
    </row>
    <row r="294" spans="1:10" hidden="1" outlineLevel="1">
      <c r="F294" s="166"/>
      <c r="J294" s="142"/>
    </row>
    <row r="295" spans="1:10" collapsed="1">
      <c r="A295" s="133" t="s">
        <v>614</v>
      </c>
      <c r="B295" s="213" t="s">
        <v>615</v>
      </c>
      <c r="C295" s="149"/>
      <c r="D295" s="266"/>
      <c r="E295" s="154"/>
      <c r="F295" s="166"/>
      <c r="G295" s="156"/>
      <c r="H295" s="156"/>
      <c r="I295" s="155"/>
      <c r="J295" s="196"/>
    </row>
    <row r="296" spans="1:10" hidden="1" outlineLevel="1">
      <c r="A296" s="194" t="s">
        <v>5</v>
      </c>
      <c r="B296" s="153" t="s">
        <v>6</v>
      </c>
      <c r="C296" s="153" t="s">
        <v>7</v>
      </c>
      <c r="D296" s="267" t="s">
        <v>8</v>
      </c>
      <c r="E296" s="154" t="s">
        <v>9</v>
      </c>
      <c r="F296" s="155" t="s">
        <v>10</v>
      </c>
      <c r="G296" s="156" t="s">
        <v>5</v>
      </c>
      <c r="H296" s="156" t="s">
        <v>6</v>
      </c>
      <c r="I296" s="155" t="s">
        <v>11</v>
      </c>
      <c r="J296" s="155" t="s">
        <v>19</v>
      </c>
    </row>
    <row r="297" spans="1:10" hidden="1" outlineLevel="1">
      <c r="A297" s="197" t="s">
        <v>616</v>
      </c>
      <c r="B297" s="184">
        <v>42459</v>
      </c>
      <c r="C297" s="183" t="s">
        <v>617</v>
      </c>
      <c r="D297" s="268" t="s">
        <v>618</v>
      </c>
      <c r="E297" s="183" t="s">
        <v>76</v>
      </c>
      <c r="F297" s="182">
        <v>510.04</v>
      </c>
      <c r="J297" s="142">
        <f>+F297-I297</f>
        <v>510.04</v>
      </c>
    </row>
    <row r="298" spans="1:10" hidden="1" outlineLevel="1">
      <c r="F298" s="166"/>
      <c r="J298" s="142"/>
    </row>
    <row r="299" spans="1:10" hidden="1" outlineLevel="1">
      <c r="F299" s="166"/>
      <c r="J299" s="142"/>
    </row>
    <row r="300" spans="1:10" hidden="1" outlineLevel="1">
      <c r="F300" s="166" t="s">
        <v>15</v>
      </c>
      <c r="J300" s="142">
        <f>+SUM(J295:J297)</f>
        <v>510.04</v>
      </c>
    </row>
    <row r="301" spans="1:10" ht="12" hidden="1" outlineLevel="1" thickBot="1">
      <c r="F301" s="166" t="s">
        <v>16</v>
      </c>
      <c r="J301" s="96">
        <v>510.04</v>
      </c>
    </row>
    <row r="302" spans="1:10" ht="12" hidden="1" outlineLevel="1" thickTop="1">
      <c r="F302" s="166" t="s">
        <v>17</v>
      </c>
      <c r="J302" s="142">
        <f>+J300-J301</f>
        <v>0</v>
      </c>
    </row>
    <row r="303" spans="1:10" collapsed="1">
      <c r="F303" s="166"/>
      <c r="J303" s="142"/>
    </row>
    <row r="304" spans="1:10">
      <c r="F304" s="166"/>
      <c r="J304" s="142"/>
    </row>
    <row r="305" spans="1:10">
      <c r="F305" s="166"/>
      <c r="J305" s="142"/>
    </row>
    <row r="306" spans="1:10">
      <c r="A306" s="295" t="s">
        <v>676</v>
      </c>
      <c r="B306" s="243" t="s">
        <v>18</v>
      </c>
      <c r="C306" s="241"/>
      <c r="D306" s="296"/>
      <c r="E306" s="151"/>
      <c r="F306" s="166"/>
      <c r="H306" s="164"/>
      <c r="J306" s="168"/>
    </row>
    <row r="307" spans="1:10" hidden="1" outlineLevel="1">
      <c r="A307" s="194" t="s">
        <v>5</v>
      </c>
      <c r="B307" s="153" t="s">
        <v>6</v>
      </c>
      <c r="C307" s="153" t="s">
        <v>7</v>
      </c>
      <c r="D307" s="267" t="s">
        <v>8</v>
      </c>
      <c r="E307" s="154" t="s">
        <v>9</v>
      </c>
      <c r="F307" s="155" t="s">
        <v>10</v>
      </c>
      <c r="G307" s="156" t="s">
        <v>5</v>
      </c>
      <c r="H307" s="156" t="s">
        <v>6</v>
      </c>
      <c r="I307" s="155" t="s">
        <v>11</v>
      </c>
      <c r="J307" s="155" t="s">
        <v>19</v>
      </c>
    </row>
    <row r="308" spans="1:10" hidden="1" outlineLevel="1">
      <c r="A308" s="189"/>
      <c r="B308" s="140"/>
      <c r="C308" s="139"/>
      <c r="D308" s="141"/>
      <c r="E308" s="154" t="s">
        <v>13</v>
      </c>
      <c r="F308" s="139"/>
      <c r="G308" s="139"/>
      <c r="H308" s="141"/>
      <c r="I308" s="142"/>
      <c r="J308" s="95">
        <v>212252.41</v>
      </c>
    </row>
    <row r="309" spans="1:10" hidden="1" outlineLevel="1">
      <c r="D309" s="141"/>
      <c r="E309" s="151"/>
      <c r="F309" s="166"/>
      <c r="G309" s="183"/>
      <c r="H309" s="184"/>
      <c r="I309" s="182"/>
      <c r="J309" s="56"/>
    </row>
    <row r="310" spans="1:10" hidden="1" outlineLevel="1">
      <c r="D310" s="141"/>
      <c r="E310" s="151"/>
      <c r="F310" s="166"/>
      <c r="H310" s="164"/>
      <c r="J310" s="168"/>
    </row>
    <row r="311" spans="1:10" hidden="1" outlineLevel="1">
      <c r="D311" s="141"/>
      <c r="E311" s="151"/>
      <c r="F311" s="166" t="s">
        <v>15</v>
      </c>
      <c r="H311" s="164"/>
      <c r="J311" s="167">
        <f>+SUM(J308:J309)</f>
        <v>212252.41</v>
      </c>
    </row>
    <row r="312" spans="1:10" ht="12" hidden="1" outlineLevel="1" thickBot="1">
      <c r="D312" s="141"/>
      <c r="E312" s="151"/>
      <c r="F312" s="166" t="s">
        <v>16</v>
      </c>
      <c r="H312" s="164"/>
      <c r="J312" s="96">
        <v>212252.41</v>
      </c>
    </row>
    <row r="313" spans="1:10" ht="12" hidden="1" outlineLevel="1" thickTop="1">
      <c r="D313" s="141"/>
      <c r="E313" s="151"/>
      <c r="F313" s="166" t="s">
        <v>17</v>
      </c>
      <c r="H313" s="164"/>
      <c r="J313" s="168">
        <f>+J311-J312</f>
        <v>0</v>
      </c>
    </row>
    <row r="314" spans="1:10" hidden="1" outlineLevel="1">
      <c r="E314" s="151"/>
    </row>
    <row r="315" spans="1:10" collapsed="1">
      <c r="A315" s="295" t="s">
        <v>354</v>
      </c>
      <c r="B315" s="243" t="s">
        <v>355</v>
      </c>
      <c r="C315" s="241"/>
      <c r="D315" s="296"/>
      <c r="E315" s="151"/>
    </row>
    <row r="316" spans="1:10" hidden="1" outlineLevel="1">
      <c r="A316" s="194" t="s">
        <v>5</v>
      </c>
      <c r="B316" s="153" t="s">
        <v>6</v>
      </c>
      <c r="C316" s="153" t="s">
        <v>7</v>
      </c>
      <c r="D316" s="267" t="s">
        <v>8</v>
      </c>
      <c r="E316" s="154" t="s">
        <v>9</v>
      </c>
      <c r="F316" s="155" t="s">
        <v>10</v>
      </c>
      <c r="G316" s="156" t="s">
        <v>5</v>
      </c>
      <c r="H316" s="156" t="s">
        <v>6</v>
      </c>
      <c r="I316" s="155" t="s">
        <v>11</v>
      </c>
      <c r="J316" s="155" t="s">
        <v>19</v>
      </c>
    </row>
    <row r="317" spans="1:10" hidden="1" outlineLevel="1">
      <c r="E317" s="154" t="s">
        <v>13</v>
      </c>
      <c r="J317" s="95">
        <v>8624.9699999999993</v>
      </c>
    </row>
    <row r="318" spans="1:10" hidden="1" outlineLevel="1">
      <c r="E318" s="151"/>
    </row>
    <row r="319" spans="1:10" hidden="1" outlineLevel="1">
      <c r="E319" s="151"/>
      <c r="F319" s="166" t="s">
        <v>15</v>
      </c>
      <c r="H319" s="164"/>
      <c r="J319" s="167">
        <f>+SUM(J315:J318)</f>
        <v>8624.9699999999993</v>
      </c>
    </row>
    <row r="320" spans="1:10" ht="12" hidden="1" outlineLevel="1" thickBot="1">
      <c r="E320" s="151"/>
      <c r="F320" s="166" t="s">
        <v>16</v>
      </c>
      <c r="H320" s="164"/>
      <c r="J320" s="96">
        <v>8624.9699999999993</v>
      </c>
    </row>
    <row r="321" spans="1:11" ht="12" hidden="1" outlineLevel="1" thickTop="1">
      <c r="E321" s="151"/>
      <c r="F321" s="166" t="s">
        <v>17</v>
      </c>
      <c r="H321" s="164"/>
      <c r="J321" s="168">
        <f>+J319-J320</f>
        <v>0</v>
      </c>
    </row>
    <row r="322" spans="1:11" hidden="1" outlineLevel="1">
      <c r="E322" s="151"/>
    </row>
    <row r="323" spans="1:11" collapsed="1">
      <c r="F323" s="166"/>
      <c r="J323" s="142"/>
    </row>
    <row r="324" spans="1:11">
      <c r="A324" s="194"/>
      <c r="B324" s="153"/>
      <c r="C324" s="153"/>
      <c r="D324" s="267"/>
      <c r="E324" s="154"/>
      <c r="F324" s="155"/>
      <c r="G324" s="156"/>
      <c r="H324" s="156"/>
      <c r="I324" s="155"/>
      <c r="J324" s="155"/>
    </row>
    <row r="325" spans="1:11">
      <c r="I325" s="166" t="s">
        <v>15</v>
      </c>
      <c r="J325" s="204">
        <f>+J225+J300+J265+J291+J102+J77+J319+J280+J255+J244+J234+J216+J195+J179+J119+J110+J94+J68+J311+J39+J13</f>
        <v>1570332.21</v>
      </c>
    </row>
    <row r="326" spans="1:11" ht="12" thickBot="1">
      <c r="I326" s="166" t="s">
        <v>16</v>
      </c>
      <c r="J326" s="96">
        <v>1570332.27</v>
      </c>
      <c r="K326" s="188"/>
    </row>
    <row r="327" spans="1:11" ht="12" thickTop="1">
      <c r="I327" s="166" t="s">
        <v>17</v>
      </c>
      <c r="J327" s="204">
        <f>+J325-J326</f>
        <v>-6.0000000055879354E-2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9"/>
  <sheetViews>
    <sheetView topLeftCell="A89" workbookViewId="0">
      <selection activeCell="D288" sqref="D288"/>
    </sheetView>
  </sheetViews>
  <sheetFormatPr baseColWidth="10" defaultRowHeight="11.25" outlineLevelRow="1"/>
  <cols>
    <col min="1" max="2" width="11.42578125" style="7"/>
    <col min="3" max="3" width="9.85546875" style="12" bestFit="1" customWidth="1"/>
    <col min="4" max="4" width="11.5703125" style="216" customWidth="1"/>
    <col min="5" max="5" width="31.85546875" style="12" bestFit="1" customWidth="1"/>
    <col min="6" max="6" width="10.85546875" style="7" bestFit="1" customWidth="1"/>
    <col min="7" max="7" width="8.140625" style="7" bestFit="1" customWidth="1"/>
    <col min="8" max="8" width="9" style="7" bestFit="1" customWidth="1"/>
    <col min="9" max="9" width="10.7109375" style="13" bestFit="1" customWidth="1"/>
    <col min="10" max="10" width="11.140625" style="139" bestFit="1" customWidth="1"/>
    <col min="11" max="11" width="11.42578125" style="7"/>
    <col min="12" max="12" width="11.5703125" style="7" bestFit="1" customWidth="1"/>
    <col min="13" max="16384" width="11.42578125" style="7"/>
  </cols>
  <sheetData>
    <row r="1" spans="1:12">
      <c r="A1" s="1"/>
      <c r="B1" s="1"/>
      <c r="C1" s="2"/>
      <c r="D1" s="271"/>
      <c r="E1" s="2"/>
      <c r="F1" s="3"/>
      <c r="G1" s="8"/>
      <c r="H1" s="5"/>
      <c r="I1" s="6"/>
      <c r="J1" s="142"/>
      <c r="K1" s="9"/>
      <c r="L1" s="10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1"/>
      <c r="L2" s="10" t="s">
        <v>2</v>
      </c>
    </row>
    <row r="3" spans="1:12">
      <c r="A3" s="297" t="s">
        <v>637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6" spans="1:12">
      <c r="A6" s="131" t="s">
        <v>3</v>
      </c>
      <c r="B6" s="129" t="s">
        <v>4</v>
      </c>
      <c r="C6" s="109"/>
      <c r="D6" s="272"/>
      <c r="E6" s="16"/>
      <c r="F6" s="3"/>
      <c r="G6" s="17"/>
      <c r="H6" s="5"/>
      <c r="I6" s="6"/>
      <c r="J6" s="142"/>
    </row>
    <row r="7" spans="1:12" hidden="1" outlineLevel="1">
      <c r="A7" s="18" t="s">
        <v>5</v>
      </c>
      <c r="B7" s="18" t="s">
        <v>6</v>
      </c>
      <c r="C7" s="78" t="s">
        <v>7</v>
      </c>
      <c r="D7" s="134" t="s">
        <v>8</v>
      </c>
      <c r="E7" s="20" t="s">
        <v>9</v>
      </c>
      <c r="F7" s="21" t="s">
        <v>10</v>
      </c>
      <c r="G7" s="22" t="s">
        <v>5</v>
      </c>
      <c r="H7" s="22" t="s">
        <v>6</v>
      </c>
      <c r="I7" s="21" t="s">
        <v>11</v>
      </c>
      <c r="J7" s="155" t="s">
        <v>12</v>
      </c>
    </row>
    <row r="8" spans="1:12" hidden="1" outlineLevel="1">
      <c r="A8" s="23"/>
      <c r="B8" s="23"/>
      <c r="C8" s="110"/>
      <c r="D8" s="134"/>
      <c r="E8" s="20" t="s">
        <v>13</v>
      </c>
      <c r="F8" s="26"/>
      <c r="G8" s="27"/>
      <c r="H8" s="28"/>
      <c r="I8" s="26"/>
      <c r="J8" s="160">
        <v>0</v>
      </c>
    </row>
    <row r="9" spans="1:12" hidden="1" outlineLevel="1">
      <c r="A9" s="7" t="s">
        <v>378</v>
      </c>
      <c r="B9" s="97">
        <v>42383</v>
      </c>
      <c r="C9" s="12" t="s">
        <v>379</v>
      </c>
      <c r="D9" s="273" t="s">
        <v>380</v>
      </c>
      <c r="E9" s="12" t="s">
        <v>14</v>
      </c>
      <c r="F9" s="84">
        <v>1419</v>
      </c>
      <c r="G9" s="64" t="s">
        <v>636</v>
      </c>
      <c r="H9" s="64">
        <v>42485</v>
      </c>
      <c r="I9" s="84">
        <v>191.18</v>
      </c>
      <c r="J9" s="209">
        <f>F9-I9</f>
        <v>1227.82</v>
      </c>
    </row>
    <row r="10" spans="1:12" hidden="1" outlineLevel="1">
      <c r="B10" s="29"/>
      <c r="D10" s="273"/>
      <c r="H10" s="31"/>
      <c r="J10" s="142"/>
    </row>
    <row r="11" spans="1:12" hidden="1" outlineLevel="1">
      <c r="E11" s="16"/>
      <c r="F11" s="32" t="s">
        <v>15</v>
      </c>
      <c r="H11" s="30"/>
      <c r="J11" s="167">
        <f>SUM(J8:J9)</f>
        <v>1227.82</v>
      </c>
    </row>
    <row r="12" spans="1:12" ht="12" hidden="1" outlineLevel="1" thickBot="1">
      <c r="E12" s="16"/>
      <c r="F12" s="32" t="s">
        <v>16</v>
      </c>
      <c r="H12" s="30"/>
      <c r="J12" s="202">
        <v>1227.82</v>
      </c>
    </row>
    <row r="13" spans="1:12" ht="12" hidden="1" outlineLevel="1" thickTop="1">
      <c r="E13" s="16"/>
      <c r="F13" s="32" t="s">
        <v>17</v>
      </c>
      <c r="H13" s="30"/>
      <c r="J13" s="168">
        <f>+J11-J12</f>
        <v>0</v>
      </c>
    </row>
    <row r="14" spans="1:12" hidden="1" outlineLevel="1">
      <c r="E14" s="16"/>
    </row>
    <row r="15" spans="1:12" hidden="1" outlineLevel="1">
      <c r="B15" s="10"/>
      <c r="E15" s="16"/>
    </row>
    <row r="16" spans="1:12" collapsed="1">
      <c r="A16" s="131" t="s">
        <v>673</v>
      </c>
      <c r="B16" s="129" t="s">
        <v>18</v>
      </c>
      <c r="C16" s="109"/>
      <c r="D16" s="272"/>
      <c r="E16" s="16"/>
      <c r="G16" s="13"/>
      <c r="H16" s="5"/>
      <c r="I16" s="6"/>
      <c r="J16" s="142"/>
    </row>
    <row r="17" spans="1:10" hidden="1" outlineLevel="1">
      <c r="A17" s="153" t="s">
        <v>5</v>
      </c>
      <c r="B17" s="153" t="s">
        <v>6</v>
      </c>
      <c r="C17" s="153" t="s">
        <v>7</v>
      </c>
      <c r="D17" s="19" t="s">
        <v>8</v>
      </c>
      <c r="E17" s="154" t="s">
        <v>9</v>
      </c>
      <c r="F17" s="155" t="s">
        <v>10</v>
      </c>
      <c r="G17" s="156" t="s">
        <v>5</v>
      </c>
      <c r="H17" s="156" t="s">
        <v>6</v>
      </c>
      <c r="I17" s="155" t="s">
        <v>11</v>
      </c>
      <c r="J17" s="155" t="s">
        <v>19</v>
      </c>
    </row>
    <row r="18" spans="1:10" hidden="1" outlineLevel="1">
      <c r="A18" s="139"/>
      <c r="B18" s="140"/>
      <c r="C18" s="139"/>
      <c r="D18" s="139"/>
      <c r="E18" s="154" t="s">
        <v>13</v>
      </c>
      <c r="F18" s="139"/>
      <c r="G18" s="139"/>
      <c r="H18" s="141"/>
      <c r="I18" s="142"/>
      <c r="J18" s="203">
        <v>122092.87</v>
      </c>
    </row>
    <row r="19" spans="1:10" hidden="1" outlineLevel="1">
      <c r="A19" s="139"/>
      <c r="B19" s="140"/>
      <c r="C19" s="139"/>
      <c r="D19" s="139"/>
      <c r="E19" s="170"/>
      <c r="F19" s="152"/>
      <c r="G19" s="171" t="s">
        <v>20</v>
      </c>
      <c r="H19" s="172">
        <v>41655</v>
      </c>
      <c r="I19" s="173">
        <v>18916.22</v>
      </c>
      <c r="J19" s="142">
        <f>+F19-I19</f>
        <v>-18916.22</v>
      </c>
    </row>
    <row r="20" spans="1:10" hidden="1" outlineLevel="1">
      <c r="A20" s="139"/>
      <c r="B20" s="140"/>
      <c r="C20" s="139"/>
      <c r="D20" s="139"/>
      <c r="E20" s="170"/>
      <c r="F20" s="152"/>
      <c r="G20" s="171" t="s">
        <v>21</v>
      </c>
      <c r="H20" s="172">
        <v>41663</v>
      </c>
      <c r="I20" s="173">
        <v>61343.16</v>
      </c>
      <c r="J20" s="142">
        <f t="shared" ref="J20:J33" si="0">+F20-I20</f>
        <v>-61343.16</v>
      </c>
    </row>
    <row r="21" spans="1:10" hidden="1" outlineLevel="1">
      <c r="A21" s="139"/>
      <c r="B21" s="140"/>
      <c r="C21" s="139"/>
      <c r="D21" s="41" t="s">
        <v>22</v>
      </c>
      <c r="E21" s="170"/>
      <c r="F21" s="152"/>
      <c r="G21" s="171" t="s">
        <v>23</v>
      </c>
      <c r="H21" s="172">
        <v>41698</v>
      </c>
      <c r="I21" s="173">
        <v>44.44</v>
      </c>
      <c r="J21" s="142">
        <f t="shared" si="0"/>
        <v>-44.44</v>
      </c>
    </row>
    <row r="22" spans="1:10" hidden="1" outlineLevel="1">
      <c r="A22" s="139"/>
      <c r="B22" s="140"/>
      <c r="C22" s="139"/>
      <c r="D22" s="41" t="s">
        <v>24</v>
      </c>
      <c r="E22" s="170"/>
      <c r="F22" s="152"/>
      <c r="G22" s="171" t="s">
        <v>25</v>
      </c>
      <c r="H22" s="172">
        <v>41724</v>
      </c>
      <c r="I22" s="169">
        <v>15012.58</v>
      </c>
      <c r="J22" s="142">
        <f t="shared" si="0"/>
        <v>-15012.58</v>
      </c>
    </row>
    <row r="23" spans="1:10" hidden="1" outlineLevel="1">
      <c r="A23" s="139"/>
      <c r="B23" s="140"/>
      <c r="C23" s="139"/>
      <c r="D23" s="41" t="s">
        <v>26</v>
      </c>
      <c r="E23" s="170"/>
      <c r="F23" s="152"/>
      <c r="G23" s="171" t="s">
        <v>27</v>
      </c>
      <c r="H23" s="172">
        <v>41731</v>
      </c>
      <c r="I23" s="173">
        <v>58530.5</v>
      </c>
      <c r="J23" s="142">
        <f t="shared" si="0"/>
        <v>-58530.5</v>
      </c>
    </row>
    <row r="24" spans="1:10" hidden="1" outlineLevel="1">
      <c r="A24" s="139"/>
      <c r="B24" s="140"/>
      <c r="C24" s="139"/>
      <c r="D24" s="41" t="s">
        <v>28</v>
      </c>
      <c r="E24" s="170"/>
      <c r="F24" s="152"/>
      <c r="G24" s="171" t="s">
        <v>29</v>
      </c>
      <c r="H24" s="172">
        <v>41844</v>
      </c>
      <c r="I24" s="169">
        <v>27284.41</v>
      </c>
      <c r="J24" s="142">
        <f t="shared" si="0"/>
        <v>-27284.41</v>
      </c>
    </row>
    <row r="25" spans="1:10" hidden="1" outlineLevel="1">
      <c r="A25" s="139"/>
      <c r="B25" s="140"/>
      <c r="C25" s="139"/>
      <c r="D25" s="41" t="s">
        <v>28</v>
      </c>
      <c r="E25" s="170"/>
      <c r="F25" s="152"/>
      <c r="G25" s="171" t="s">
        <v>30</v>
      </c>
      <c r="H25" s="172">
        <v>41851</v>
      </c>
      <c r="I25" s="173">
        <v>174.05</v>
      </c>
      <c r="J25" s="142">
        <f t="shared" si="0"/>
        <v>-174.05</v>
      </c>
    </row>
    <row r="26" spans="1:10" hidden="1" outlineLevel="1">
      <c r="A26" s="174" t="s">
        <v>35</v>
      </c>
      <c r="B26" s="175">
        <v>42233</v>
      </c>
      <c r="C26" s="199" t="s">
        <v>36</v>
      </c>
      <c r="D26" s="176" t="s">
        <v>37</v>
      </c>
      <c r="E26" s="177" t="s">
        <v>34</v>
      </c>
      <c r="F26" s="173">
        <v>72752.570000000007</v>
      </c>
      <c r="G26" s="171" t="s">
        <v>381</v>
      </c>
      <c r="H26" s="180">
        <v>42373</v>
      </c>
      <c r="I26" s="148">
        <v>72310.929999999993</v>
      </c>
      <c r="J26" s="142">
        <f t="shared" si="0"/>
        <v>441.64000000001397</v>
      </c>
    </row>
    <row r="27" spans="1:10" hidden="1" outlineLevel="1">
      <c r="A27" s="171" t="s">
        <v>1011</v>
      </c>
      <c r="B27" s="180">
        <v>42401</v>
      </c>
      <c r="C27" s="179" t="s">
        <v>1012</v>
      </c>
      <c r="D27" s="176"/>
      <c r="E27" s="179" t="s">
        <v>1013</v>
      </c>
      <c r="F27" s="173">
        <v>58770.85</v>
      </c>
      <c r="G27" s="143"/>
      <c r="H27" s="178"/>
      <c r="I27" s="148"/>
      <c r="J27" s="142">
        <f t="shared" si="0"/>
        <v>58770.85</v>
      </c>
    </row>
    <row r="28" spans="1:10" hidden="1" outlineLevel="1">
      <c r="A28" s="171" t="s">
        <v>541</v>
      </c>
      <c r="B28" s="180">
        <v>42437</v>
      </c>
      <c r="C28" s="179" t="s">
        <v>542</v>
      </c>
      <c r="D28" s="176">
        <v>60199</v>
      </c>
      <c r="E28" s="179" t="s">
        <v>34</v>
      </c>
      <c r="F28" s="173">
        <v>18648.939999999999</v>
      </c>
      <c r="G28" s="143"/>
      <c r="H28" s="178"/>
      <c r="I28" s="148"/>
      <c r="J28" s="142">
        <f t="shared" si="0"/>
        <v>18648.939999999999</v>
      </c>
    </row>
    <row r="29" spans="1:10" hidden="1" outlineLevel="1">
      <c r="A29" s="171" t="s">
        <v>433</v>
      </c>
      <c r="B29" s="180">
        <v>42448</v>
      </c>
      <c r="C29" s="179" t="s">
        <v>543</v>
      </c>
      <c r="D29" s="176">
        <v>59964</v>
      </c>
      <c r="E29" s="179" t="s">
        <v>34</v>
      </c>
      <c r="F29" s="173">
        <v>14000.33</v>
      </c>
      <c r="G29" s="143"/>
      <c r="H29" s="178"/>
      <c r="I29" s="148"/>
      <c r="J29" s="142">
        <f t="shared" si="0"/>
        <v>14000.33</v>
      </c>
    </row>
    <row r="30" spans="1:10" hidden="1" outlineLevel="1">
      <c r="A30" s="171" t="s">
        <v>544</v>
      </c>
      <c r="B30" s="180">
        <v>42458</v>
      </c>
      <c r="C30" s="179" t="s">
        <v>545</v>
      </c>
      <c r="D30" s="176" t="s">
        <v>546</v>
      </c>
      <c r="E30" s="179" t="s">
        <v>34</v>
      </c>
      <c r="F30" s="173">
        <v>28012.26</v>
      </c>
      <c r="G30" s="143"/>
      <c r="H30" s="178"/>
      <c r="I30" s="148"/>
      <c r="J30" s="142">
        <f t="shared" si="0"/>
        <v>28012.26</v>
      </c>
    </row>
    <row r="31" spans="1:10" s="143" customFormat="1" hidden="1" outlineLevel="1">
      <c r="A31" s="171" t="s">
        <v>619</v>
      </c>
      <c r="B31" s="180">
        <v>42465</v>
      </c>
      <c r="C31" s="179" t="s">
        <v>620</v>
      </c>
      <c r="D31" s="181">
        <v>60879</v>
      </c>
      <c r="E31" s="179" t="s">
        <v>34</v>
      </c>
      <c r="F31" s="173">
        <v>7142.79</v>
      </c>
      <c r="H31" s="178"/>
      <c r="I31" s="148"/>
      <c r="J31" s="142">
        <f t="shared" si="0"/>
        <v>7142.79</v>
      </c>
    </row>
    <row r="32" spans="1:10" s="143" customFormat="1" hidden="1" outlineLevel="1">
      <c r="A32" s="171" t="s">
        <v>535</v>
      </c>
      <c r="B32" s="180">
        <v>42474</v>
      </c>
      <c r="C32" s="179" t="s">
        <v>621</v>
      </c>
      <c r="D32" s="181">
        <v>60047</v>
      </c>
      <c r="E32" s="179" t="s">
        <v>34</v>
      </c>
      <c r="F32" s="173">
        <v>51340.160000000003</v>
      </c>
      <c r="H32" s="178"/>
      <c r="I32" s="148"/>
      <c r="J32" s="142">
        <f t="shared" si="0"/>
        <v>51340.160000000003</v>
      </c>
    </row>
    <row r="33" spans="1:10" hidden="1" outlineLevel="1">
      <c r="A33" s="171" t="s">
        <v>622</v>
      </c>
      <c r="B33" s="180">
        <v>42475</v>
      </c>
      <c r="C33" s="179" t="s">
        <v>623</v>
      </c>
      <c r="D33" s="181" t="s">
        <v>624</v>
      </c>
      <c r="E33" s="179" t="s">
        <v>34</v>
      </c>
      <c r="F33" s="173">
        <v>15511.46</v>
      </c>
      <c r="G33" s="143"/>
      <c r="H33" s="178"/>
      <c r="I33" s="148"/>
      <c r="J33" s="142">
        <f t="shared" si="0"/>
        <v>15511.46</v>
      </c>
    </row>
    <row r="34" spans="1:10" hidden="1" outlineLevel="1">
      <c r="A34" s="143"/>
      <c r="B34" s="143"/>
      <c r="C34" s="143"/>
      <c r="D34" s="139"/>
      <c r="E34" s="151"/>
      <c r="F34" s="143"/>
      <c r="G34" s="143"/>
      <c r="H34" s="178"/>
      <c r="I34" s="148"/>
      <c r="J34" s="142"/>
    </row>
    <row r="35" spans="1:10" hidden="1" outlineLevel="1">
      <c r="A35" s="143"/>
      <c r="B35" s="143"/>
      <c r="C35" s="143"/>
      <c r="D35" s="139"/>
      <c r="E35" s="151"/>
      <c r="F35" s="166" t="s">
        <v>15</v>
      </c>
      <c r="G35" s="143"/>
      <c r="H35" s="164"/>
      <c r="I35" s="148"/>
      <c r="J35" s="167">
        <f>SUM(J18:J33)</f>
        <v>134655.93999999997</v>
      </c>
    </row>
    <row r="36" spans="1:10" ht="12" hidden="1" outlineLevel="1" thickBot="1">
      <c r="A36" s="143"/>
      <c r="B36" s="143"/>
      <c r="C36" s="143"/>
      <c r="D36" s="139"/>
      <c r="E36" s="151"/>
      <c r="F36" s="166" t="s">
        <v>16</v>
      </c>
      <c r="G36" s="143"/>
      <c r="H36" s="164"/>
      <c r="I36" s="148"/>
      <c r="J36" s="263">
        <v>134655.94</v>
      </c>
    </row>
    <row r="37" spans="1:10" ht="12" hidden="1" outlineLevel="1" thickTop="1">
      <c r="A37" s="143"/>
      <c r="B37" s="143"/>
      <c r="C37" s="143"/>
      <c r="D37" s="139"/>
      <c r="E37" s="151"/>
      <c r="F37" s="166" t="s">
        <v>17</v>
      </c>
      <c r="G37" s="143"/>
      <c r="H37" s="164"/>
      <c r="I37" s="148"/>
      <c r="J37" s="168">
        <f>+J35-J36</f>
        <v>0</v>
      </c>
    </row>
    <row r="38" spans="1:10" s="143" customFormat="1" hidden="1" outlineLevel="1">
      <c r="D38" s="139"/>
      <c r="E38" s="151"/>
      <c r="F38" s="166"/>
      <c r="H38" s="164"/>
      <c r="I38" s="148"/>
      <c r="J38" s="168"/>
    </row>
    <row r="39" spans="1:10" collapsed="1">
      <c r="A39" s="131" t="s">
        <v>48</v>
      </c>
      <c r="B39" s="129" t="s">
        <v>49</v>
      </c>
      <c r="C39" s="109"/>
      <c r="D39" s="272"/>
      <c r="E39" s="16"/>
      <c r="G39" s="13"/>
      <c r="H39" s="5"/>
      <c r="I39" s="6"/>
      <c r="J39" s="142"/>
    </row>
    <row r="40" spans="1:10" hidden="1" outlineLevel="1">
      <c r="A40" s="153" t="s">
        <v>5</v>
      </c>
      <c r="B40" s="153" t="s">
        <v>6</v>
      </c>
      <c r="C40" s="153" t="s">
        <v>7</v>
      </c>
      <c r="D40" s="19" t="s">
        <v>8</v>
      </c>
      <c r="E40" s="154" t="s">
        <v>9</v>
      </c>
      <c r="F40" s="155" t="s">
        <v>10</v>
      </c>
      <c r="G40" s="156" t="s">
        <v>5</v>
      </c>
      <c r="H40" s="156" t="s">
        <v>6</v>
      </c>
      <c r="I40" s="155" t="s">
        <v>11</v>
      </c>
      <c r="J40" s="155" t="s">
        <v>19</v>
      </c>
    </row>
    <row r="41" spans="1:10" hidden="1" outlineLevel="1">
      <c r="A41" s="139"/>
      <c r="B41" s="139"/>
      <c r="C41" s="139"/>
      <c r="D41" s="139"/>
      <c r="E41" s="154" t="s">
        <v>13</v>
      </c>
      <c r="F41" s="139"/>
      <c r="G41" s="152"/>
      <c r="H41" s="141"/>
      <c r="I41" s="207"/>
      <c r="J41" s="235">
        <v>37164.730000000003</v>
      </c>
    </row>
    <row r="42" spans="1:10" hidden="1" outlineLevel="1">
      <c r="A42" s="139"/>
      <c r="B42" s="139"/>
      <c r="C42" s="139"/>
      <c r="D42" s="164" t="s">
        <v>50</v>
      </c>
      <c r="E42" s="154"/>
      <c r="F42" s="142"/>
      <c r="G42" s="143" t="s">
        <v>51</v>
      </c>
      <c r="H42" s="205">
        <v>41281</v>
      </c>
      <c r="I42" s="59">
        <v>14072.68</v>
      </c>
      <c r="J42" s="203">
        <f>+F42-I42</f>
        <v>-14072.68</v>
      </c>
    </row>
    <row r="43" spans="1:10" hidden="1" outlineLevel="1">
      <c r="A43" s="139"/>
      <c r="B43" s="139"/>
      <c r="C43" s="139"/>
      <c r="D43" s="143" t="s">
        <v>52</v>
      </c>
      <c r="E43" s="154"/>
      <c r="F43" s="142"/>
      <c r="G43" s="143" t="s">
        <v>53</v>
      </c>
      <c r="H43" s="205">
        <v>41284</v>
      </c>
      <c r="I43" s="59">
        <v>4436.7700000000004</v>
      </c>
      <c r="J43" s="203">
        <f t="shared" ref="J43:J47" si="1">+F43-I43</f>
        <v>-4436.7700000000004</v>
      </c>
    </row>
    <row r="44" spans="1:10" hidden="1" outlineLevel="1">
      <c r="A44" s="139"/>
      <c r="B44" s="139"/>
      <c r="C44" s="139"/>
      <c r="D44" s="143" t="s">
        <v>54</v>
      </c>
      <c r="E44" s="154"/>
      <c r="F44" s="142"/>
      <c r="G44" s="143" t="s">
        <v>55</v>
      </c>
      <c r="H44" s="205">
        <v>41297</v>
      </c>
      <c r="I44" s="59">
        <v>12102.88</v>
      </c>
      <c r="J44" s="203">
        <f t="shared" si="1"/>
        <v>-12102.88</v>
      </c>
    </row>
    <row r="45" spans="1:10" s="143" customFormat="1" hidden="1" outlineLevel="1">
      <c r="A45" s="139"/>
      <c r="B45" s="139"/>
      <c r="C45" s="139"/>
      <c r="D45" s="139"/>
      <c r="E45" s="154"/>
      <c r="F45" s="142"/>
      <c r="G45" s="143" t="s">
        <v>56</v>
      </c>
      <c r="H45" s="205">
        <v>41517</v>
      </c>
      <c r="I45" s="59">
        <v>702.64</v>
      </c>
      <c r="J45" s="203">
        <f t="shared" si="1"/>
        <v>-702.64</v>
      </c>
    </row>
    <row r="46" spans="1:10" s="143" customFormat="1" hidden="1" outlineLevel="1">
      <c r="A46" s="139"/>
      <c r="B46" s="139"/>
      <c r="C46" s="139"/>
      <c r="D46" s="143" t="s">
        <v>57</v>
      </c>
      <c r="E46" s="154"/>
      <c r="F46" s="142"/>
      <c r="G46" s="143" t="s">
        <v>58</v>
      </c>
      <c r="H46" s="205">
        <v>41517</v>
      </c>
      <c r="I46" s="206">
        <v>6376.54</v>
      </c>
      <c r="J46" s="203">
        <f t="shared" si="1"/>
        <v>-6376.54</v>
      </c>
    </row>
    <row r="47" spans="1:10" s="143" customFormat="1" hidden="1" outlineLevel="1">
      <c r="A47" s="143" t="s">
        <v>62</v>
      </c>
      <c r="B47" s="186">
        <v>41990</v>
      </c>
      <c r="C47" s="143" t="s">
        <v>63</v>
      </c>
      <c r="D47" s="164" t="s">
        <v>64</v>
      </c>
      <c r="E47" s="151" t="s">
        <v>34</v>
      </c>
      <c r="F47" s="148">
        <v>92316.160000000003</v>
      </c>
      <c r="G47" s="152"/>
      <c r="H47" s="65"/>
      <c r="I47" s="207">
        <v>83084.55</v>
      </c>
      <c r="J47" s="203">
        <f t="shared" si="1"/>
        <v>9231.61</v>
      </c>
    </row>
    <row r="48" spans="1:10" s="143" customFormat="1" hidden="1" outlineLevel="1">
      <c r="A48" s="143" t="s">
        <v>65</v>
      </c>
      <c r="B48" s="186">
        <v>42017</v>
      </c>
      <c r="C48" s="143" t="s">
        <v>66</v>
      </c>
      <c r="D48" s="164" t="s">
        <v>67</v>
      </c>
      <c r="E48" s="151" t="s">
        <v>34</v>
      </c>
      <c r="F48" s="148">
        <v>25072.45</v>
      </c>
      <c r="G48" s="143" t="s">
        <v>417</v>
      </c>
      <c r="H48" s="205">
        <v>42400</v>
      </c>
      <c r="I48" s="207">
        <f>631.11+383.62+7.37+16835.24</f>
        <v>17857.34</v>
      </c>
      <c r="J48" s="203">
        <f>+F48-I48</f>
        <v>7215.1100000000006</v>
      </c>
    </row>
    <row r="49" spans="1:12" s="143" customFormat="1" hidden="1" outlineLevel="1">
      <c r="A49" s="143" t="s">
        <v>68</v>
      </c>
      <c r="B49" s="186">
        <v>42205</v>
      </c>
      <c r="C49" s="143" t="s">
        <v>69</v>
      </c>
      <c r="D49" s="164" t="s">
        <v>70</v>
      </c>
      <c r="E49" s="151" t="s">
        <v>34</v>
      </c>
      <c r="F49" s="148">
        <v>28223.52</v>
      </c>
      <c r="G49" s="152"/>
      <c r="H49" s="141"/>
      <c r="I49" s="142">
        <v>1121.72</v>
      </c>
      <c r="J49" s="203">
        <f>+F49-I49</f>
        <v>27101.8</v>
      </c>
      <c r="K49" s="143" t="s">
        <v>1015</v>
      </c>
      <c r="L49" s="143" t="s">
        <v>1016</v>
      </c>
    </row>
    <row r="50" spans="1:12" s="143" customFormat="1" hidden="1" outlineLevel="1">
      <c r="A50" s="143" t="s">
        <v>71</v>
      </c>
      <c r="B50" s="186">
        <v>42349</v>
      </c>
      <c r="C50" s="143" t="s">
        <v>72</v>
      </c>
      <c r="D50" s="164">
        <v>56727</v>
      </c>
      <c r="E50" s="143" t="s">
        <v>34</v>
      </c>
      <c r="F50" s="148">
        <v>5150.47</v>
      </c>
      <c r="G50" s="152"/>
      <c r="H50" s="141"/>
      <c r="I50" s="142"/>
      <c r="J50" s="203">
        <f>+F50-I50</f>
        <v>5150.47</v>
      </c>
    </row>
    <row r="51" spans="1:12" hidden="1" outlineLevel="1">
      <c r="A51" s="143"/>
      <c r="B51" s="186"/>
      <c r="C51" s="143"/>
      <c r="D51" s="164"/>
      <c r="E51" s="143"/>
      <c r="F51" s="148"/>
      <c r="G51" s="282" t="s">
        <v>1014</v>
      </c>
      <c r="H51" s="283">
        <v>42423</v>
      </c>
      <c r="I51" s="284">
        <v>9334.57</v>
      </c>
      <c r="J51" s="203">
        <f t="shared" ref="J51:J57" si="2">+F51-I51</f>
        <v>-9334.57</v>
      </c>
    </row>
    <row r="52" spans="1:12" s="143" customFormat="1" hidden="1" outlineLevel="1">
      <c r="A52" s="143" t="s">
        <v>625</v>
      </c>
      <c r="B52" s="186">
        <v>42465</v>
      </c>
      <c r="C52" s="143" t="s">
        <v>626</v>
      </c>
      <c r="D52" s="216">
        <v>56056</v>
      </c>
      <c r="E52" s="143" t="s">
        <v>34</v>
      </c>
      <c r="F52" s="148">
        <v>127542.36</v>
      </c>
      <c r="G52" s="139"/>
      <c r="H52" s="140"/>
      <c r="I52" s="207"/>
      <c r="J52" s="203">
        <f t="shared" si="2"/>
        <v>127542.36</v>
      </c>
    </row>
    <row r="53" spans="1:12" s="143" customFormat="1" hidden="1" outlineLevel="1">
      <c r="A53" s="143" t="s">
        <v>497</v>
      </c>
      <c r="B53" s="186">
        <v>42485</v>
      </c>
      <c r="C53" s="143" t="s">
        <v>638</v>
      </c>
      <c r="D53" s="216">
        <v>61253</v>
      </c>
      <c r="E53" s="143" t="s">
        <v>34</v>
      </c>
      <c r="F53" s="148">
        <v>6014.98</v>
      </c>
      <c r="G53" s="139"/>
      <c r="H53" s="140"/>
      <c r="I53" s="207"/>
      <c r="J53" s="203">
        <f t="shared" si="2"/>
        <v>6014.98</v>
      </c>
    </row>
    <row r="54" spans="1:12" s="143" customFormat="1" hidden="1" outlineLevel="1">
      <c r="A54" s="143" t="s">
        <v>639</v>
      </c>
      <c r="B54" s="186">
        <v>42485</v>
      </c>
      <c r="C54" s="143" t="s">
        <v>640</v>
      </c>
      <c r="D54" s="216">
        <v>61812</v>
      </c>
      <c r="E54" s="143" t="s">
        <v>34</v>
      </c>
      <c r="F54" s="148">
        <v>14446.25</v>
      </c>
      <c r="G54" s="139"/>
      <c r="H54" s="140"/>
      <c r="I54" s="207"/>
      <c r="J54" s="203">
        <f t="shared" si="2"/>
        <v>14446.25</v>
      </c>
    </row>
    <row r="55" spans="1:12" s="143" customFormat="1" hidden="1" outlineLevel="1">
      <c r="A55" s="143" t="s">
        <v>641</v>
      </c>
      <c r="B55" s="186">
        <v>42487</v>
      </c>
      <c r="C55" s="143" t="s">
        <v>642</v>
      </c>
      <c r="D55" s="216" t="s">
        <v>645</v>
      </c>
      <c r="E55" s="143" t="s">
        <v>34</v>
      </c>
      <c r="F55" s="148">
        <v>11681.05</v>
      </c>
      <c r="G55" s="139"/>
      <c r="H55" s="140"/>
      <c r="I55" s="207"/>
      <c r="J55" s="203">
        <f t="shared" si="2"/>
        <v>11681.05</v>
      </c>
    </row>
    <row r="56" spans="1:12" s="143" customFormat="1" hidden="1" outlineLevel="1">
      <c r="A56" s="143" t="s">
        <v>643</v>
      </c>
      <c r="B56" s="186">
        <v>42488</v>
      </c>
      <c r="C56" s="143" t="s">
        <v>644</v>
      </c>
      <c r="D56" s="216" t="s">
        <v>646</v>
      </c>
      <c r="E56" s="143" t="s">
        <v>34</v>
      </c>
      <c r="F56" s="148">
        <v>57692.92</v>
      </c>
      <c r="G56" s="139"/>
      <c r="H56" s="140"/>
      <c r="I56" s="207"/>
      <c r="J56" s="203">
        <f t="shared" si="2"/>
        <v>57692.92</v>
      </c>
    </row>
    <row r="57" spans="1:12" s="143" customFormat="1" hidden="1" outlineLevel="1">
      <c r="A57" s="143" t="s">
        <v>647</v>
      </c>
      <c r="B57" s="186">
        <v>42490</v>
      </c>
      <c r="C57" s="143" t="s">
        <v>648</v>
      </c>
      <c r="D57" s="216">
        <v>61484</v>
      </c>
      <c r="E57" s="143" t="s">
        <v>34</v>
      </c>
      <c r="F57" s="148">
        <v>31361.17</v>
      </c>
      <c r="G57" s="139"/>
      <c r="H57" s="140"/>
      <c r="I57" s="207"/>
      <c r="J57" s="203">
        <f t="shared" si="2"/>
        <v>31361.17</v>
      </c>
    </row>
    <row r="58" spans="1:12" hidden="1" outlineLevel="1">
      <c r="A58" s="183"/>
      <c r="B58" s="184"/>
      <c r="C58" s="183"/>
      <c r="D58" s="183"/>
      <c r="E58" s="187"/>
      <c r="F58" s="185"/>
      <c r="G58" s="143"/>
      <c r="H58" s="164"/>
      <c r="I58" s="148"/>
      <c r="J58" s="142"/>
    </row>
    <row r="59" spans="1:12" hidden="1" outlineLevel="1">
      <c r="A59" s="143"/>
      <c r="B59" s="143"/>
      <c r="C59" s="143"/>
      <c r="D59" s="143"/>
      <c r="E59" s="151"/>
      <c r="F59" s="166" t="s">
        <v>15</v>
      </c>
      <c r="G59" s="143"/>
      <c r="H59" s="164"/>
      <c r="I59" s="148"/>
      <c r="J59" s="167">
        <f>+SUM(J41:J57)</f>
        <v>287576.37</v>
      </c>
    </row>
    <row r="60" spans="1:12" ht="12" hidden="1" outlineLevel="1" thickBot="1">
      <c r="A60" s="143"/>
      <c r="B60" s="143"/>
      <c r="C60" s="143"/>
      <c r="D60" s="143"/>
      <c r="E60" s="151"/>
      <c r="F60" s="166" t="s">
        <v>16</v>
      </c>
      <c r="G60" s="143"/>
      <c r="H60" s="164"/>
      <c r="I60" s="148"/>
      <c r="J60" s="264">
        <v>287576.68</v>
      </c>
    </row>
    <row r="61" spans="1:12" hidden="1" outlineLevel="1">
      <c r="A61" s="143"/>
      <c r="B61" s="143"/>
      <c r="C61" s="143"/>
      <c r="D61" s="143"/>
      <c r="E61" s="151"/>
      <c r="F61" s="166" t="s">
        <v>17</v>
      </c>
      <c r="G61" s="143"/>
      <c r="H61" s="164"/>
      <c r="I61" s="148"/>
      <c r="J61" s="168">
        <f>+J59-J60</f>
        <v>-0.30999999999767169</v>
      </c>
    </row>
    <row r="62" spans="1:12" hidden="1" outlineLevel="1">
      <c r="E62" s="16"/>
    </row>
    <row r="63" spans="1:12" collapsed="1">
      <c r="A63" s="131" t="s">
        <v>356</v>
      </c>
      <c r="B63" s="129" t="s">
        <v>357</v>
      </c>
      <c r="C63" s="109"/>
      <c r="D63" s="272"/>
      <c r="E63" s="16"/>
      <c r="F63" s="3"/>
      <c r="G63" s="17"/>
      <c r="H63" s="5"/>
      <c r="I63" s="6"/>
      <c r="J63" s="142"/>
    </row>
    <row r="64" spans="1:12" hidden="1" outlineLevel="1">
      <c r="A64" s="18" t="s">
        <v>5</v>
      </c>
      <c r="B64" s="18" t="s">
        <v>6</v>
      </c>
      <c r="C64" s="78" t="s">
        <v>7</v>
      </c>
      <c r="D64" s="134" t="s">
        <v>8</v>
      </c>
      <c r="E64" s="78" t="s">
        <v>9</v>
      </c>
      <c r="F64" s="21" t="s">
        <v>10</v>
      </c>
      <c r="G64" s="22" t="s">
        <v>5</v>
      </c>
      <c r="H64" s="22" t="s">
        <v>6</v>
      </c>
      <c r="I64" s="21" t="s">
        <v>11</v>
      </c>
      <c r="J64" s="155" t="s">
        <v>19</v>
      </c>
    </row>
    <row r="65" spans="1:10" hidden="1" outlineLevel="1">
      <c r="A65" s="7" t="s">
        <v>358</v>
      </c>
      <c r="B65" s="58">
        <v>42308</v>
      </c>
      <c r="C65" s="12">
        <v>29048</v>
      </c>
      <c r="D65" s="216" t="s">
        <v>359</v>
      </c>
      <c r="E65" s="12" t="s">
        <v>76</v>
      </c>
      <c r="F65" s="64">
        <v>3035.3</v>
      </c>
      <c r="G65" s="64"/>
      <c r="H65" s="64"/>
      <c r="I65" s="84"/>
      <c r="J65" s="204">
        <f>+F65-I65</f>
        <v>3035.3</v>
      </c>
    </row>
    <row r="66" spans="1:10" hidden="1" outlineLevel="1">
      <c r="F66" s="64"/>
      <c r="G66" s="64"/>
      <c r="H66" s="64"/>
      <c r="I66" s="84"/>
      <c r="J66" s="204"/>
    </row>
    <row r="67" spans="1:10" hidden="1" outlineLevel="1">
      <c r="J67" s="204"/>
    </row>
    <row r="68" spans="1:10" hidden="1" outlineLevel="1">
      <c r="F68" s="32" t="s">
        <v>15</v>
      </c>
      <c r="J68" s="209">
        <f>+J65</f>
        <v>3035.3</v>
      </c>
    </row>
    <row r="69" spans="1:10" ht="12" hidden="1" outlineLevel="1" thickBot="1">
      <c r="F69" s="32" t="s">
        <v>16</v>
      </c>
      <c r="J69" s="226">
        <v>3035.3</v>
      </c>
    </row>
    <row r="70" spans="1:10" ht="12" hidden="1" outlineLevel="1" thickTop="1">
      <c r="F70" s="32" t="s">
        <v>17</v>
      </c>
      <c r="J70" s="204">
        <f>+J68-J69</f>
        <v>0</v>
      </c>
    </row>
    <row r="71" spans="1:10" hidden="1" outlineLevel="1">
      <c r="E71" s="16"/>
    </row>
    <row r="72" spans="1:10" collapsed="1">
      <c r="A72" s="131" t="s">
        <v>86</v>
      </c>
      <c r="B72" s="129" t="s">
        <v>87</v>
      </c>
      <c r="C72" s="109"/>
      <c r="D72" s="274"/>
      <c r="E72" s="16"/>
      <c r="F72" s="3"/>
      <c r="G72" s="17"/>
      <c r="H72" s="5"/>
      <c r="I72" s="6"/>
      <c r="J72" s="142"/>
    </row>
    <row r="73" spans="1:10" hidden="1" outlineLevel="1">
      <c r="A73" s="18" t="s">
        <v>5</v>
      </c>
      <c r="B73" s="18" t="s">
        <v>6</v>
      </c>
      <c r="C73" s="78" t="s">
        <v>7</v>
      </c>
      <c r="D73" s="134" t="s">
        <v>8</v>
      </c>
      <c r="E73" s="20" t="s">
        <v>9</v>
      </c>
      <c r="F73" s="21" t="s">
        <v>10</v>
      </c>
      <c r="G73" s="22" t="s">
        <v>5</v>
      </c>
      <c r="H73" s="22" t="s">
        <v>6</v>
      </c>
      <c r="I73" s="21" t="s">
        <v>11</v>
      </c>
      <c r="J73" s="155" t="s">
        <v>19</v>
      </c>
    </row>
    <row r="74" spans="1:10" hidden="1" outlineLevel="1">
      <c r="I74" s="84"/>
      <c r="J74" s="204"/>
    </row>
    <row r="75" spans="1:10" hidden="1" outlineLevel="1">
      <c r="A75" s="7" t="s">
        <v>88</v>
      </c>
      <c r="B75" s="58">
        <v>41904</v>
      </c>
      <c r="C75" s="12" t="s">
        <v>89</v>
      </c>
      <c r="D75" s="216">
        <v>45159</v>
      </c>
      <c r="E75" s="12" t="s">
        <v>34</v>
      </c>
      <c r="F75" s="103">
        <v>2468.4</v>
      </c>
      <c r="H75" s="58"/>
      <c r="I75" s="84"/>
      <c r="J75" s="204">
        <f>+F75-I75</f>
        <v>2468.4</v>
      </c>
    </row>
    <row r="76" spans="1:10" hidden="1" outlineLevel="1">
      <c r="A76" s="7" t="s">
        <v>90</v>
      </c>
      <c r="B76" s="58">
        <v>41909</v>
      </c>
      <c r="C76" s="12" t="s">
        <v>91</v>
      </c>
      <c r="D76" s="216" t="s">
        <v>92</v>
      </c>
      <c r="E76" s="12" t="s">
        <v>34</v>
      </c>
      <c r="F76" s="103">
        <v>10785</v>
      </c>
      <c r="H76" s="58"/>
      <c r="I76" s="84"/>
      <c r="J76" s="204">
        <f t="shared" ref="J76:J82" si="3">+F76-I76</f>
        <v>10785</v>
      </c>
    </row>
    <row r="77" spans="1:10" hidden="1" outlineLevel="1">
      <c r="A77" s="7" t="s">
        <v>93</v>
      </c>
      <c r="B77" s="58">
        <v>41911</v>
      </c>
      <c r="C77" s="12" t="s">
        <v>94</v>
      </c>
      <c r="D77" s="216" t="s">
        <v>95</v>
      </c>
      <c r="E77" s="12" t="s">
        <v>34</v>
      </c>
      <c r="F77" s="103">
        <v>5490</v>
      </c>
      <c r="H77" s="58"/>
      <c r="I77" s="103"/>
      <c r="J77" s="204">
        <f t="shared" si="3"/>
        <v>5490</v>
      </c>
    </row>
    <row r="78" spans="1:10" hidden="1" outlineLevel="1">
      <c r="A78" s="7" t="s">
        <v>96</v>
      </c>
      <c r="B78" s="58">
        <v>41929</v>
      </c>
      <c r="C78" s="12" t="s">
        <v>97</v>
      </c>
      <c r="D78" s="216" t="s">
        <v>98</v>
      </c>
      <c r="E78" s="12" t="s">
        <v>34</v>
      </c>
      <c r="F78" s="103">
        <v>2863.34</v>
      </c>
      <c r="H78" s="58"/>
      <c r="I78" s="103"/>
      <c r="J78" s="204">
        <f t="shared" si="3"/>
        <v>2863.34</v>
      </c>
    </row>
    <row r="79" spans="1:10" hidden="1" outlineLevel="1">
      <c r="A79" s="7" t="s">
        <v>99</v>
      </c>
      <c r="B79" s="58">
        <v>41949</v>
      </c>
      <c r="C79" s="12" t="s">
        <v>100</v>
      </c>
      <c r="D79" s="216" t="s">
        <v>101</v>
      </c>
      <c r="E79" s="12" t="s">
        <v>34</v>
      </c>
      <c r="F79" s="103">
        <v>5335</v>
      </c>
      <c r="H79" s="58"/>
      <c r="I79" s="103"/>
      <c r="J79" s="204">
        <f t="shared" si="3"/>
        <v>5335</v>
      </c>
    </row>
    <row r="80" spans="1:10" hidden="1" outlineLevel="1">
      <c r="A80" s="7" t="s">
        <v>102</v>
      </c>
      <c r="B80" s="58">
        <v>42030</v>
      </c>
      <c r="C80" s="12" t="s">
        <v>103</v>
      </c>
      <c r="D80" s="216" t="s">
        <v>104</v>
      </c>
      <c r="E80" s="12" t="s">
        <v>34</v>
      </c>
      <c r="F80" s="64">
        <v>54035.27</v>
      </c>
      <c r="G80" s="3" t="s">
        <v>105</v>
      </c>
      <c r="H80" s="4">
        <v>42094</v>
      </c>
      <c r="I80" s="103">
        <v>48497.27</v>
      </c>
      <c r="J80" s="204">
        <f t="shared" si="3"/>
        <v>5538</v>
      </c>
    </row>
    <row r="81" spans="1:10" hidden="1" outlineLevel="1">
      <c r="A81" s="7" t="s">
        <v>106</v>
      </c>
      <c r="B81" s="58">
        <v>42035</v>
      </c>
      <c r="C81" s="12" t="s">
        <v>107</v>
      </c>
      <c r="D81" s="216" t="s">
        <v>108</v>
      </c>
      <c r="E81" s="12" t="s">
        <v>34</v>
      </c>
      <c r="F81" s="64">
        <v>22247.96</v>
      </c>
      <c r="G81" s="3" t="s">
        <v>105</v>
      </c>
      <c r="H81" s="4">
        <v>42094</v>
      </c>
      <c r="I81" s="103">
        <v>15797.96</v>
      </c>
      <c r="J81" s="204">
        <f t="shared" si="3"/>
        <v>6450</v>
      </c>
    </row>
    <row r="82" spans="1:10" hidden="1" outlineLevel="1">
      <c r="A82" s="3" t="s">
        <v>109</v>
      </c>
      <c r="B82" s="4">
        <v>42052</v>
      </c>
      <c r="C82" s="66" t="s">
        <v>110</v>
      </c>
      <c r="D82" s="220" t="s">
        <v>111</v>
      </c>
      <c r="E82" s="66" t="s">
        <v>34</v>
      </c>
      <c r="F82" s="103">
        <v>69850.86</v>
      </c>
      <c r="G82" s="3" t="s">
        <v>105</v>
      </c>
      <c r="H82" s="4">
        <v>42094</v>
      </c>
      <c r="I82" s="103">
        <v>55960.86</v>
      </c>
      <c r="J82" s="204">
        <f t="shared" si="3"/>
        <v>13890</v>
      </c>
    </row>
    <row r="83" spans="1:10" hidden="1" outlineLevel="1">
      <c r="A83" s="3"/>
      <c r="B83" s="4"/>
      <c r="C83" s="66"/>
      <c r="D83" s="220"/>
      <c r="E83" s="66"/>
      <c r="F83" s="17"/>
      <c r="H83" s="58"/>
      <c r="I83" s="103"/>
      <c r="J83" s="204"/>
    </row>
    <row r="84" spans="1:10" hidden="1" outlineLevel="1">
      <c r="I84" s="84"/>
      <c r="J84" s="204"/>
    </row>
    <row r="85" spans="1:10" hidden="1" outlineLevel="1">
      <c r="F85" s="32" t="s">
        <v>15</v>
      </c>
      <c r="I85" s="84"/>
      <c r="J85" s="246">
        <f>+SUM(J75:J82)</f>
        <v>52819.740000000005</v>
      </c>
    </row>
    <row r="86" spans="1:10" ht="12" hidden="1" outlineLevel="1" thickBot="1">
      <c r="F86" s="32" t="s">
        <v>16</v>
      </c>
      <c r="I86" s="84"/>
      <c r="J86" s="228">
        <v>52819.74</v>
      </c>
    </row>
    <row r="87" spans="1:10" ht="12" hidden="1" outlineLevel="1" thickTop="1">
      <c r="F87" s="32" t="s">
        <v>17</v>
      </c>
      <c r="J87" s="168">
        <f>+J85-J86</f>
        <v>0</v>
      </c>
    </row>
    <row r="88" spans="1:10" hidden="1" outlineLevel="1">
      <c r="F88" s="32"/>
      <c r="J88" s="168"/>
    </row>
    <row r="89" spans="1:10" collapsed="1">
      <c r="A89" s="131" t="s">
        <v>649</v>
      </c>
      <c r="B89" s="129" t="s">
        <v>650</v>
      </c>
      <c r="C89" s="109"/>
      <c r="D89" s="274"/>
      <c r="E89" s="16"/>
      <c r="F89" s="3"/>
      <c r="G89" s="17"/>
      <c r="H89" s="5"/>
      <c r="I89" s="6"/>
      <c r="J89" s="142"/>
    </row>
    <row r="90" spans="1:10" hidden="1" outlineLevel="1">
      <c r="A90" s="18" t="s">
        <v>5</v>
      </c>
      <c r="B90" s="18" t="s">
        <v>6</v>
      </c>
      <c r="C90" s="78" t="s">
        <v>7</v>
      </c>
      <c r="D90" s="134" t="s">
        <v>8</v>
      </c>
      <c r="E90" s="20" t="s">
        <v>9</v>
      </c>
      <c r="F90" s="21" t="s">
        <v>10</v>
      </c>
      <c r="G90" s="22" t="s">
        <v>5</v>
      </c>
      <c r="H90" s="22" t="s">
        <v>6</v>
      </c>
      <c r="I90" s="21" t="s">
        <v>11</v>
      </c>
      <c r="J90" s="155" t="s">
        <v>19</v>
      </c>
    </row>
    <row r="91" spans="1:10" hidden="1" outlineLevel="1">
      <c r="F91" s="32"/>
      <c r="J91" s="168"/>
    </row>
    <row r="92" spans="1:10" hidden="1" outlineLevel="1">
      <c r="A92" s="54" t="s">
        <v>651</v>
      </c>
      <c r="B92" s="55">
        <v>42488</v>
      </c>
      <c r="C92" s="82" t="s">
        <v>652</v>
      </c>
      <c r="D92" s="273"/>
      <c r="E92" s="82" t="s">
        <v>653</v>
      </c>
      <c r="F92" s="102">
        <v>2806.92</v>
      </c>
      <c r="G92" s="64"/>
      <c r="H92" s="64"/>
      <c r="I92" s="84"/>
      <c r="J92" s="222">
        <f>+F92-I92</f>
        <v>2806.92</v>
      </c>
    </row>
    <row r="93" spans="1:10" hidden="1" outlineLevel="1">
      <c r="F93" s="32"/>
      <c r="J93" s="168"/>
    </row>
    <row r="94" spans="1:10" hidden="1" outlineLevel="1">
      <c r="F94" s="32"/>
      <c r="J94" s="222"/>
    </row>
    <row r="95" spans="1:10" hidden="1" outlineLevel="1">
      <c r="F95" s="32" t="s">
        <v>15</v>
      </c>
      <c r="J95" s="246">
        <f>+J92</f>
        <v>2806.92</v>
      </c>
    </row>
    <row r="96" spans="1:10" ht="12" hidden="1" outlineLevel="1" thickBot="1">
      <c r="F96" s="32" t="s">
        <v>16</v>
      </c>
      <c r="J96" s="228">
        <v>2806.92</v>
      </c>
    </row>
    <row r="97" spans="1:10" ht="12" hidden="1" outlineLevel="1" thickTop="1">
      <c r="F97" s="32" t="s">
        <v>17</v>
      </c>
      <c r="J97" s="222">
        <f>+J95-J96</f>
        <v>0</v>
      </c>
    </row>
    <row r="98" spans="1:10" hidden="1" outlineLevel="1">
      <c r="E98" s="16"/>
    </row>
    <row r="99" spans="1:10" collapsed="1">
      <c r="A99" s="131" t="s">
        <v>360</v>
      </c>
      <c r="B99" s="129" t="s">
        <v>361</v>
      </c>
      <c r="C99" s="109"/>
      <c r="D99" s="272"/>
      <c r="E99" s="16"/>
      <c r="F99" s="3"/>
      <c r="G99" s="17"/>
      <c r="H99" s="5"/>
      <c r="I99" s="6"/>
      <c r="J99" s="142"/>
    </row>
    <row r="100" spans="1:10" hidden="1" outlineLevel="1">
      <c r="A100" s="18" t="s">
        <v>5</v>
      </c>
      <c r="B100" s="18" t="s">
        <v>6</v>
      </c>
      <c r="C100" s="78" t="s">
        <v>7</v>
      </c>
      <c r="D100" s="134" t="s">
        <v>8</v>
      </c>
      <c r="E100" s="78" t="s">
        <v>9</v>
      </c>
      <c r="F100" s="21" t="s">
        <v>10</v>
      </c>
      <c r="G100" s="22" t="s">
        <v>5</v>
      </c>
      <c r="H100" s="22" t="s">
        <v>6</v>
      </c>
      <c r="I100" s="21" t="s">
        <v>11</v>
      </c>
      <c r="J100" s="155" t="s">
        <v>19</v>
      </c>
    </row>
    <row r="101" spans="1:10" hidden="1" outlineLevel="1">
      <c r="A101" s="7" t="s">
        <v>362</v>
      </c>
      <c r="B101" s="58">
        <v>42308</v>
      </c>
      <c r="C101" s="12" t="s">
        <v>363</v>
      </c>
      <c r="D101" s="216" t="s">
        <v>364</v>
      </c>
      <c r="E101" s="12" t="s">
        <v>76</v>
      </c>
      <c r="F101" s="64">
        <v>1110.75</v>
      </c>
      <c r="G101" s="115"/>
      <c r="H101" s="115"/>
      <c r="I101" s="116"/>
      <c r="J101" s="233">
        <f>+F101</f>
        <v>1110.75</v>
      </c>
    </row>
    <row r="102" spans="1:10" hidden="1" outlineLevel="1">
      <c r="B102" s="58"/>
      <c r="F102" s="13"/>
      <c r="G102" s="22"/>
      <c r="H102" s="22"/>
      <c r="I102" s="21"/>
      <c r="J102" s="195"/>
    </row>
    <row r="103" spans="1:10" hidden="1" outlineLevel="1">
      <c r="B103" s="58"/>
      <c r="F103" s="32" t="s">
        <v>15</v>
      </c>
      <c r="G103" s="22"/>
      <c r="H103" s="22"/>
      <c r="I103" s="21"/>
      <c r="J103" s="247">
        <f>+J101</f>
        <v>1110.75</v>
      </c>
    </row>
    <row r="104" spans="1:10" ht="12" hidden="1" outlineLevel="1" thickBot="1">
      <c r="B104" s="58"/>
      <c r="F104" s="32" t="s">
        <v>16</v>
      </c>
      <c r="G104" s="22"/>
      <c r="H104" s="22"/>
      <c r="I104" s="21"/>
      <c r="J104" s="234">
        <v>1110.75</v>
      </c>
    </row>
    <row r="105" spans="1:10" ht="12" hidden="1" outlineLevel="1" thickTop="1">
      <c r="B105" s="58"/>
      <c r="F105" s="32" t="s">
        <v>17</v>
      </c>
      <c r="G105" s="22"/>
      <c r="H105" s="22"/>
      <c r="I105" s="21"/>
      <c r="J105" s="233">
        <f>+J103-J104</f>
        <v>0</v>
      </c>
    </row>
    <row r="106" spans="1:10" hidden="1" outlineLevel="1">
      <c r="B106" s="58"/>
      <c r="E106" s="16"/>
      <c r="F106" s="32"/>
      <c r="H106" s="30"/>
      <c r="J106" s="168"/>
    </row>
    <row r="107" spans="1:10" collapsed="1">
      <c r="A107" s="131" t="s">
        <v>112</v>
      </c>
      <c r="B107" s="129" t="s">
        <v>113</v>
      </c>
      <c r="C107" s="109"/>
      <c r="D107" s="272"/>
      <c r="E107" s="67"/>
      <c r="F107" s="3"/>
      <c r="G107" s="17"/>
      <c r="H107" s="5"/>
      <c r="I107" s="6"/>
      <c r="J107" s="142"/>
    </row>
    <row r="108" spans="1:10" hidden="1" outlineLevel="1">
      <c r="A108" s="18" t="s">
        <v>5</v>
      </c>
      <c r="B108" s="18" t="s">
        <v>6</v>
      </c>
      <c r="C108" s="78" t="s">
        <v>7</v>
      </c>
      <c r="D108" s="134" t="s">
        <v>8</v>
      </c>
      <c r="E108" s="20" t="s">
        <v>9</v>
      </c>
      <c r="F108" s="21" t="s">
        <v>10</v>
      </c>
      <c r="G108" s="22" t="s">
        <v>5</v>
      </c>
      <c r="H108" s="22" t="s">
        <v>6</v>
      </c>
      <c r="I108" s="21" t="s">
        <v>11</v>
      </c>
      <c r="J108" s="155" t="s">
        <v>19</v>
      </c>
    </row>
    <row r="109" spans="1:10" hidden="1" outlineLevel="1">
      <c r="A109" s="3"/>
      <c r="B109" s="3"/>
      <c r="C109" s="66"/>
      <c r="D109" s="220"/>
      <c r="E109" s="20" t="s">
        <v>13</v>
      </c>
      <c r="F109" s="3"/>
      <c r="G109" s="17"/>
      <c r="H109" s="5"/>
      <c r="I109" s="6"/>
      <c r="J109" s="209">
        <v>3309.88</v>
      </c>
    </row>
    <row r="110" spans="1:10" hidden="1" outlineLevel="1">
      <c r="A110" s="23"/>
      <c r="B110" s="23"/>
      <c r="C110" s="110"/>
      <c r="D110" s="134"/>
      <c r="E110" s="68"/>
      <c r="F110" s="26"/>
      <c r="G110" s="27"/>
      <c r="H110" s="28"/>
      <c r="I110" s="26"/>
      <c r="J110" s="211"/>
    </row>
    <row r="111" spans="1:10" hidden="1" outlineLevel="1">
      <c r="A111" s="23"/>
      <c r="B111" s="23"/>
      <c r="C111" s="110"/>
      <c r="D111" s="134"/>
      <c r="E111" s="68"/>
      <c r="F111" s="32" t="s">
        <v>15</v>
      </c>
      <c r="H111" s="30"/>
      <c r="J111" s="246">
        <v>3309.88</v>
      </c>
    </row>
    <row r="112" spans="1:10" ht="12" hidden="1" outlineLevel="1" thickBot="1">
      <c r="A112" s="23"/>
      <c r="B112" s="23"/>
      <c r="C112" s="110"/>
      <c r="D112" s="134"/>
      <c r="E112" s="68"/>
      <c r="F112" s="32" t="s">
        <v>16</v>
      </c>
      <c r="H112" s="30"/>
      <c r="J112" s="226">
        <v>3309.88</v>
      </c>
    </row>
    <row r="113" spans="1:10" ht="12" hidden="1" outlineLevel="1" thickTop="1">
      <c r="E113" s="16"/>
      <c r="F113" s="32" t="s">
        <v>17</v>
      </c>
      <c r="H113" s="30"/>
      <c r="J113" s="222">
        <f>+J111-J112</f>
        <v>0</v>
      </c>
    </row>
    <row r="114" spans="1:10" hidden="1" outlineLevel="1">
      <c r="E114" s="16"/>
    </row>
    <row r="115" spans="1:10" collapsed="1">
      <c r="A115" s="131" t="s">
        <v>119</v>
      </c>
      <c r="B115" s="129" t="s">
        <v>87</v>
      </c>
      <c r="C115" s="109"/>
      <c r="D115" s="274"/>
      <c r="E115" s="16"/>
      <c r="F115" s="3"/>
      <c r="G115" s="17"/>
      <c r="H115" s="5"/>
      <c r="I115" s="6"/>
      <c r="J115" s="142"/>
    </row>
    <row r="116" spans="1:10" hidden="1" outlineLevel="1">
      <c r="A116" s="18" t="s">
        <v>5</v>
      </c>
      <c r="B116" s="18" t="s">
        <v>6</v>
      </c>
      <c r="C116" s="78" t="s">
        <v>7</v>
      </c>
      <c r="D116" s="134" t="s">
        <v>8</v>
      </c>
      <c r="E116" s="20" t="s">
        <v>9</v>
      </c>
      <c r="F116" s="21" t="s">
        <v>10</v>
      </c>
      <c r="G116" s="22" t="s">
        <v>5</v>
      </c>
      <c r="H116" s="22" t="s">
        <v>6</v>
      </c>
      <c r="I116" s="21" t="s">
        <v>11</v>
      </c>
      <c r="J116" s="155" t="s">
        <v>19</v>
      </c>
    </row>
    <row r="117" spans="1:10" hidden="1" outlineLevel="1">
      <c r="A117" s="23"/>
      <c r="B117" s="23"/>
      <c r="C117" s="110"/>
      <c r="D117" s="134"/>
      <c r="E117" s="20" t="s">
        <v>13</v>
      </c>
      <c r="F117" s="26"/>
      <c r="H117" s="30"/>
      <c r="I117" s="84"/>
      <c r="J117" s="204">
        <v>75107.91</v>
      </c>
    </row>
    <row r="118" spans="1:10" hidden="1" outlineLevel="1">
      <c r="B118" s="58"/>
      <c r="D118" s="220" t="s">
        <v>120</v>
      </c>
      <c r="E118" s="16"/>
      <c r="F118" s="57"/>
      <c r="G118" s="3" t="s">
        <v>121</v>
      </c>
      <c r="H118" s="4">
        <v>41394</v>
      </c>
      <c r="I118" s="112">
        <v>26676.11</v>
      </c>
      <c r="J118" s="209">
        <f>+F118-I118</f>
        <v>-26676.11</v>
      </c>
    </row>
    <row r="119" spans="1:10" hidden="1" outlineLevel="1">
      <c r="B119" s="58"/>
      <c r="D119" s="220" t="s">
        <v>122</v>
      </c>
      <c r="E119" s="16"/>
      <c r="F119" s="64"/>
      <c r="G119" s="3" t="s">
        <v>123</v>
      </c>
      <c r="H119" s="4">
        <v>41498</v>
      </c>
      <c r="I119" s="112">
        <v>8505.42</v>
      </c>
      <c r="J119" s="209">
        <f t="shared" ref="J119:J164" si="4">+F119-I119</f>
        <v>-8505.42</v>
      </c>
    </row>
    <row r="120" spans="1:10" hidden="1" outlineLevel="1">
      <c r="B120" s="58"/>
      <c r="D120" s="220" t="s">
        <v>124</v>
      </c>
      <c r="E120" s="16"/>
      <c r="F120" s="64"/>
      <c r="G120" s="3" t="s">
        <v>125</v>
      </c>
      <c r="H120" s="4">
        <v>41520</v>
      </c>
      <c r="I120" s="112">
        <v>2728.81</v>
      </c>
      <c r="J120" s="209">
        <f>+F120-I120</f>
        <v>-2728.81</v>
      </c>
    </row>
    <row r="121" spans="1:10" hidden="1" outlineLevel="1">
      <c r="B121" s="58"/>
      <c r="D121" s="220"/>
      <c r="E121" s="16"/>
      <c r="F121" s="64"/>
      <c r="G121" s="3" t="s">
        <v>126</v>
      </c>
      <c r="H121" s="4">
        <v>41547</v>
      </c>
      <c r="I121" s="112">
        <v>25981.06</v>
      </c>
      <c r="J121" s="209">
        <f>+F121-I121</f>
        <v>-25981.06</v>
      </c>
    </row>
    <row r="122" spans="1:10" hidden="1" outlineLevel="1">
      <c r="A122" s="3" t="s">
        <v>127</v>
      </c>
      <c r="B122" s="4">
        <v>41941</v>
      </c>
      <c r="C122" s="66" t="s">
        <v>128</v>
      </c>
      <c r="D122" s="220" t="s">
        <v>129</v>
      </c>
      <c r="E122" s="37" t="s">
        <v>34</v>
      </c>
      <c r="F122" s="103">
        <v>8658</v>
      </c>
      <c r="H122" s="58"/>
      <c r="I122" s="84"/>
      <c r="J122" s="209">
        <f t="shared" si="4"/>
        <v>8658</v>
      </c>
    </row>
    <row r="123" spans="1:10" hidden="1" outlineLevel="1">
      <c r="A123" s="3" t="s">
        <v>130</v>
      </c>
      <c r="B123" s="4">
        <v>41942</v>
      </c>
      <c r="C123" s="66" t="s">
        <v>131</v>
      </c>
      <c r="D123" s="220" t="s">
        <v>132</v>
      </c>
      <c r="E123" s="37" t="s">
        <v>34</v>
      </c>
      <c r="F123" s="103">
        <v>4734</v>
      </c>
      <c r="H123" s="58"/>
      <c r="I123" s="84"/>
      <c r="J123" s="209">
        <f t="shared" si="4"/>
        <v>4734</v>
      </c>
    </row>
    <row r="124" spans="1:10" hidden="1" outlineLevel="1">
      <c r="A124" s="3" t="s">
        <v>133</v>
      </c>
      <c r="B124" s="4">
        <v>41942</v>
      </c>
      <c r="C124" s="66" t="s">
        <v>134</v>
      </c>
      <c r="D124" s="220" t="s">
        <v>135</v>
      </c>
      <c r="E124" s="37" t="s">
        <v>34</v>
      </c>
      <c r="F124" s="103">
        <v>685.26</v>
      </c>
      <c r="H124" s="58"/>
      <c r="I124" s="84"/>
      <c r="J124" s="209">
        <f t="shared" si="4"/>
        <v>685.26</v>
      </c>
    </row>
    <row r="125" spans="1:10" hidden="1" outlineLevel="1">
      <c r="A125" s="3" t="s">
        <v>136</v>
      </c>
      <c r="B125" s="4">
        <v>41942</v>
      </c>
      <c r="C125" s="66" t="s">
        <v>137</v>
      </c>
      <c r="D125" s="220" t="s">
        <v>138</v>
      </c>
      <c r="E125" s="37" t="s">
        <v>34</v>
      </c>
      <c r="F125" s="103">
        <v>8691</v>
      </c>
      <c r="H125" s="58"/>
      <c r="I125" s="84"/>
      <c r="J125" s="209">
        <f t="shared" si="4"/>
        <v>8691</v>
      </c>
    </row>
    <row r="126" spans="1:10" hidden="1" outlineLevel="1">
      <c r="A126" s="3" t="s">
        <v>139</v>
      </c>
      <c r="B126" s="4">
        <v>41951</v>
      </c>
      <c r="C126" s="66" t="s">
        <v>140</v>
      </c>
      <c r="D126" s="220" t="s">
        <v>141</v>
      </c>
      <c r="E126" s="37" t="s">
        <v>34</v>
      </c>
      <c r="F126" s="103">
        <v>10315</v>
      </c>
      <c r="H126" s="58"/>
      <c r="I126" s="84"/>
      <c r="J126" s="209">
        <f t="shared" si="4"/>
        <v>10315</v>
      </c>
    </row>
    <row r="127" spans="1:10" hidden="1" outlineLevel="1">
      <c r="A127" s="3" t="s">
        <v>142</v>
      </c>
      <c r="B127" s="4">
        <v>41951</v>
      </c>
      <c r="C127" s="66" t="s">
        <v>143</v>
      </c>
      <c r="D127" s="220" t="s">
        <v>144</v>
      </c>
      <c r="E127" s="37" t="s">
        <v>34</v>
      </c>
      <c r="F127" s="103">
        <v>8096.7</v>
      </c>
      <c r="H127" s="58"/>
      <c r="I127" s="84"/>
      <c r="J127" s="209">
        <f t="shared" si="4"/>
        <v>8096.7</v>
      </c>
    </row>
    <row r="128" spans="1:10" hidden="1" outlineLevel="1">
      <c r="A128" s="3" t="s">
        <v>145</v>
      </c>
      <c r="B128" s="4">
        <v>41962</v>
      </c>
      <c r="C128" s="66" t="s">
        <v>146</v>
      </c>
      <c r="D128" s="220" t="s">
        <v>147</v>
      </c>
      <c r="E128" s="37" t="s">
        <v>34</v>
      </c>
      <c r="F128" s="103">
        <v>8055</v>
      </c>
      <c r="H128" s="47"/>
      <c r="I128" s="103"/>
      <c r="J128" s="209">
        <f t="shared" si="4"/>
        <v>8055</v>
      </c>
    </row>
    <row r="129" spans="1:10" hidden="1" outlineLevel="1">
      <c r="A129" s="3" t="s">
        <v>148</v>
      </c>
      <c r="B129" s="4">
        <v>41962</v>
      </c>
      <c r="C129" s="66" t="s">
        <v>149</v>
      </c>
      <c r="D129" s="220" t="s">
        <v>150</v>
      </c>
      <c r="E129" s="37" t="s">
        <v>34</v>
      </c>
      <c r="F129" s="103">
        <v>2620</v>
      </c>
      <c r="H129" s="58"/>
      <c r="I129" s="84"/>
      <c r="J129" s="209">
        <f t="shared" si="4"/>
        <v>2620</v>
      </c>
    </row>
    <row r="130" spans="1:10" hidden="1" outlineLevel="1">
      <c r="A130" s="3" t="s">
        <v>151</v>
      </c>
      <c r="B130" s="4">
        <v>41971</v>
      </c>
      <c r="C130" s="66" t="s">
        <v>152</v>
      </c>
      <c r="D130" s="220" t="s">
        <v>153</v>
      </c>
      <c r="E130" s="37" t="s">
        <v>34</v>
      </c>
      <c r="F130" s="103">
        <v>11615</v>
      </c>
      <c r="H130" s="47"/>
      <c r="I130" s="84"/>
      <c r="J130" s="209">
        <f t="shared" si="4"/>
        <v>11615</v>
      </c>
    </row>
    <row r="131" spans="1:10" hidden="1" outlineLevel="1">
      <c r="A131" s="3" t="s">
        <v>154</v>
      </c>
      <c r="B131" s="4">
        <v>41971</v>
      </c>
      <c r="C131" s="66" t="s">
        <v>155</v>
      </c>
      <c r="D131" s="220" t="s">
        <v>156</v>
      </c>
      <c r="E131" s="37" t="s">
        <v>34</v>
      </c>
      <c r="F131" s="103">
        <v>6702</v>
      </c>
      <c r="H131" s="58"/>
      <c r="I131" s="84"/>
      <c r="J131" s="209">
        <f t="shared" si="4"/>
        <v>6702</v>
      </c>
    </row>
    <row r="132" spans="1:10" hidden="1" outlineLevel="1">
      <c r="A132" s="3" t="s">
        <v>157</v>
      </c>
      <c r="B132" s="4">
        <v>41988</v>
      </c>
      <c r="C132" s="66" t="s">
        <v>158</v>
      </c>
      <c r="D132" s="220" t="s">
        <v>159</v>
      </c>
      <c r="E132" s="37" t="s">
        <v>34</v>
      </c>
      <c r="F132" s="103">
        <v>14637</v>
      </c>
      <c r="H132" s="58"/>
      <c r="I132" s="84"/>
      <c r="J132" s="209">
        <f t="shared" si="4"/>
        <v>14637</v>
      </c>
    </row>
    <row r="133" spans="1:10" hidden="1" outlineLevel="1">
      <c r="A133" s="3" t="s">
        <v>160</v>
      </c>
      <c r="B133" s="4">
        <v>41988</v>
      </c>
      <c r="C133" s="66" t="s">
        <v>161</v>
      </c>
      <c r="D133" s="220" t="s">
        <v>162</v>
      </c>
      <c r="E133" s="37" t="s">
        <v>34</v>
      </c>
      <c r="F133" s="103">
        <v>6774</v>
      </c>
      <c r="H133" s="58"/>
      <c r="I133" s="84"/>
      <c r="J133" s="209">
        <f t="shared" si="4"/>
        <v>6774</v>
      </c>
    </row>
    <row r="134" spans="1:10" hidden="1" outlineLevel="1">
      <c r="A134" s="3" t="s">
        <v>163</v>
      </c>
      <c r="B134" s="4">
        <v>42004</v>
      </c>
      <c r="C134" s="66" t="s">
        <v>164</v>
      </c>
      <c r="D134" s="220">
        <v>24083</v>
      </c>
      <c r="E134" s="37" t="s">
        <v>165</v>
      </c>
      <c r="F134" s="103">
        <v>32143</v>
      </c>
      <c r="G134" s="57"/>
      <c r="H134" s="31"/>
      <c r="I134" s="84"/>
      <c r="J134" s="209">
        <f t="shared" si="4"/>
        <v>32143</v>
      </c>
    </row>
    <row r="135" spans="1:10" hidden="1" outlineLevel="1">
      <c r="A135" s="3" t="s">
        <v>166</v>
      </c>
      <c r="B135" s="4">
        <v>42006</v>
      </c>
      <c r="C135" s="66" t="s">
        <v>167</v>
      </c>
      <c r="D135" s="220" t="s">
        <v>168</v>
      </c>
      <c r="E135" s="37" t="s">
        <v>34</v>
      </c>
      <c r="F135" s="103">
        <v>3005.7</v>
      </c>
      <c r="H135" s="58"/>
      <c r="I135" s="84"/>
      <c r="J135" s="209">
        <f t="shared" si="4"/>
        <v>3005.7</v>
      </c>
    </row>
    <row r="136" spans="1:10" hidden="1" outlineLevel="1">
      <c r="A136" s="3" t="s">
        <v>169</v>
      </c>
      <c r="B136" s="4">
        <v>42020</v>
      </c>
      <c r="C136" s="66" t="s">
        <v>170</v>
      </c>
      <c r="D136" s="220">
        <v>48074</v>
      </c>
      <c r="E136" s="37" t="s">
        <v>34</v>
      </c>
      <c r="F136" s="103">
        <v>7299</v>
      </c>
      <c r="H136" s="58"/>
      <c r="I136" s="84"/>
      <c r="J136" s="209">
        <f t="shared" si="4"/>
        <v>7299</v>
      </c>
    </row>
    <row r="137" spans="1:10" hidden="1" outlineLevel="1">
      <c r="A137" s="3" t="s">
        <v>171</v>
      </c>
      <c r="B137" s="4">
        <v>42023</v>
      </c>
      <c r="C137" s="66" t="s">
        <v>172</v>
      </c>
      <c r="D137" s="220" t="s">
        <v>173</v>
      </c>
      <c r="E137" s="37" t="s">
        <v>76</v>
      </c>
      <c r="F137" s="103">
        <v>7648</v>
      </c>
      <c r="H137" s="31"/>
      <c r="I137" s="84"/>
      <c r="J137" s="209">
        <f t="shared" si="4"/>
        <v>7648</v>
      </c>
    </row>
    <row r="138" spans="1:10" hidden="1" outlineLevel="1">
      <c r="A138" s="3" t="s">
        <v>174</v>
      </c>
      <c r="B138" s="4">
        <v>42033</v>
      </c>
      <c r="C138" s="66" t="s">
        <v>175</v>
      </c>
      <c r="D138" s="220" t="s">
        <v>176</v>
      </c>
      <c r="E138" s="37" t="s">
        <v>34</v>
      </c>
      <c r="F138" s="103">
        <v>7496.7</v>
      </c>
      <c r="H138" s="58"/>
      <c r="I138" s="84"/>
      <c r="J138" s="209">
        <f t="shared" si="4"/>
        <v>7496.7</v>
      </c>
    </row>
    <row r="139" spans="1:10" hidden="1" outlineLevel="1">
      <c r="A139" s="3" t="s">
        <v>177</v>
      </c>
      <c r="B139" s="4">
        <v>42056</v>
      </c>
      <c r="C139" s="66" t="s">
        <v>178</v>
      </c>
      <c r="D139" s="220" t="s">
        <v>179</v>
      </c>
      <c r="E139" s="37" t="s">
        <v>34</v>
      </c>
      <c r="F139" s="103">
        <f>7286.1+810.6</f>
        <v>8096.7000000000007</v>
      </c>
      <c r="H139" s="58"/>
      <c r="I139" s="84"/>
      <c r="J139" s="209">
        <f t="shared" si="4"/>
        <v>8096.7000000000007</v>
      </c>
    </row>
    <row r="140" spans="1:10" hidden="1" outlineLevel="1">
      <c r="A140" s="3" t="s">
        <v>180</v>
      </c>
      <c r="B140" s="4">
        <v>42072</v>
      </c>
      <c r="C140" s="66" t="s">
        <v>181</v>
      </c>
      <c r="D140" s="220" t="s">
        <v>182</v>
      </c>
      <c r="E140" s="37" t="s">
        <v>34</v>
      </c>
      <c r="F140" s="103">
        <v>2319.6</v>
      </c>
      <c r="H140" s="58"/>
      <c r="I140" s="84"/>
      <c r="J140" s="209">
        <f t="shared" si="4"/>
        <v>2319.6</v>
      </c>
    </row>
    <row r="141" spans="1:10" hidden="1" outlineLevel="1">
      <c r="A141" s="3" t="s">
        <v>183</v>
      </c>
      <c r="B141" s="4">
        <v>42080</v>
      </c>
      <c r="C141" s="66" t="s">
        <v>184</v>
      </c>
      <c r="D141" s="220" t="s">
        <v>185</v>
      </c>
      <c r="E141" s="37" t="s">
        <v>34</v>
      </c>
      <c r="F141" s="103">
        <v>6000</v>
      </c>
      <c r="H141" s="58"/>
      <c r="I141" s="84"/>
      <c r="J141" s="209">
        <f t="shared" si="4"/>
        <v>6000</v>
      </c>
    </row>
    <row r="142" spans="1:10" hidden="1" outlineLevel="1">
      <c r="A142" s="3" t="s">
        <v>186</v>
      </c>
      <c r="B142" s="4">
        <v>42094</v>
      </c>
      <c r="C142" s="66" t="s">
        <v>187</v>
      </c>
      <c r="D142" s="220" t="s">
        <v>188</v>
      </c>
      <c r="E142" s="37" t="s">
        <v>34</v>
      </c>
      <c r="F142" s="103">
        <v>12255</v>
      </c>
      <c r="H142" s="58"/>
      <c r="I142" s="84"/>
      <c r="J142" s="209">
        <f t="shared" si="4"/>
        <v>12255</v>
      </c>
    </row>
    <row r="143" spans="1:10" hidden="1" outlineLevel="1">
      <c r="A143" s="3" t="s">
        <v>189</v>
      </c>
      <c r="B143" s="4">
        <v>42104</v>
      </c>
      <c r="C143" s="66" t="s">
        <v>190</v>
      </c>
      <c r="D143" s="220" t="s">
        <v>191</v>
      </c>
      <c r="E143" s="37" t="s">
        <v>34</v>
      </c>
      <c r="F143" s="103">
        <v>552.04999999999995</v>
      </c>
      <c r="H143" s="58"/>
      <c r="I143" s="84"/>
      <c r="J143" s="209">
        <f t="shared" si="4"/>
        <v>552.04999999999995</v>
      </c>
    </row>
    <row r="144" spans="1:10" hidden="1" outlineLevel="1">
      <c r="A144" s="3" t="s">
        <v>192</v>
      </c>
      <c r="B144" s="4">
        <v>42115</v>
      </c>
      <c r="C144" s="66" t="s">
        <v>193</v>
      </c>
      <c r="D144" s="220" t="s">
        <v>194</v>
      </c>
      <c r="E144" s="37" t="s">
        <v>34</v>
      </c>
      <c r="F144" s="103">
        <v>9370.01</v>
      </c>
      <c r="H144" s="58"/>
      <c r="I144" s="84"/>
      <c r="J144" s="209">
        <f t="shared" si="4"/>
        <v>9370.01</v>
      </c>
    </row>
    <row r="145" spans="1:10" hidden="1" outlineLevel="1">
      <c r="A145" s="3" t="s">
        <v>195</v>
      </c>
      <c r="B145" s="4">
        <v>42116</v>
      </c>
      <c r="C145" s="66" t="s">
        <v>196</v>
      </c>
      <c r="D145" s="220" t="s">
        <v>197</v>
      </c>
      <c r="E145" s="37" t="s">
        <v>34</v>
      </c>
      <c r="F145" s="103">
        <v>6051</v>
      </c>
      <c r="H145" s="58"/>
      <c r="I145" s="84"/>
      <c r="J145" s="209">
        <f t="shared" si="4"/>
        <v>6051</v>
      </c>
    </row>
    <row r="146" spans="1:10" hidden="1" outlineLevel="1">
      <c r="A146" s="3" t="s">
        <v>198</v>
      </c>
      <c r="B146" s="4">
        <v>42158</v>
      </c>
      <c r="C146" s="66" t="s">
        <v>199</v>
      </c>
      <c r="D146" s="220">
        <v>52716</v>
      </c>
      <c r="E146" s="37" t="s">
        <v>34</v>
      </c>
      <c r="F146" s="103">
        <v>10050</v>
      </c>
      <c r="H146" s="58"/>
      <c r="I146" s="84"/>
      <c r="J146" s="209">
        <f t="shared" si="4"/>
        <v>10050</v>
      </c>
    </row>
    <row r="147" spans="1:10" hidden="1" outlineLevel="1">
      <c r="A147" s="3" t="s">
        <v>200</v>
      </c>
      <c r="B147" s="4">
        <v>42174</v>
      </c>
      <c r="C147" s="66" t="s">
        <v>201</v>
      </c>
      <c r="D147" s="220">
        <v>52663</v>
      </c>
      <c r="E147" s="37" t="s">
        <v>34</v>
      </c>
      <c r="F147" s="103">
        <v>30516.71</v>
      </c>
      <c r="G147" s="3" t="s">
        <v>202</v>
      </c>
      <c r="H147" s="4">
        <v>42308</v>
      </c>
      <c r="I147" s="103">
        <f>21080.13+361.58</f>
        <v>21441.710000000003</v>
      </c>
      <c r="J147" s="209">
        <f t="shared" si="4"/>
        <v>9074.9999999999964</v>
      </c>
    </row>
    <row r="148" spans="1:10" hidden="1" outlineLevel="1">
      <c r="A148" s="3" t="s">
        <v>203</v>
      </c>
      <c r="B148" s="4">
        <v>42208</v>
      </c>
      <c r="C148" s="66" t="s">
        <v>204</v>
      </c>
      <c r="D148" s="220" t="s">
        <v>205</v>
      </c>
      <c r="E148" s="37" t="s">
        <v>34</v>
      </c>
      <c r="F148" s="103">
        <v>18777.93</v>
      </c>
      <c r="G148" s="3" t="s">
        <v>202</v>
      </c>
      <c r="H148" s="4">
        <v>42308</v>
      </c>
      <c r="I148" s="103">
        <v>15540.32</v>
      </c>
      <c r="J148" s="209">
        <f t="shared" si="4"/>
        <v>3237.6100000000006</v>
      </c>
    </row>
    <row r="149" spans="1:10" hidden="1" outlineLevel="1">
      <c r="A149" s="3" t="s">
        <v>206</v>
      </c>
      <c r="B149" s="4">
        <v>42216</v>
      </c>
      <c r="C149" s="66" t="s">
        <v>207</v>
      </c>
      <c r="D149" s="220" t="s">
        <v>208</v>
      </c>
      <c r="E149" s="37" t="s">
        <v>34</v>
      </c>
      <c r="F149" s="111">
        <v>12482.67</v>
      </c>
      <c r="G149" s="3" t="s">
        <v>209</v>
      </c>
      <c r="H149" s="4">
        <v>42313</v>
      </c>
      <c r="I149" s="103">
        <v>1032.67</v>
      </c>
      <c r="J149" s="209">
        <f t="shared" si="4"/>
        <v>11450</v>
      </c>
    </row>
    <row r="150" spans="1:10" hidden="1" outlineLevel="1">
      <c r="A150" s="3" t="s">
        <v>210</v>
      </c>
      <c r="B150" s="4">
        <v>42233</v>
      </c>
      <c r="C150" s="66" t="s">
        <v>211</v>
      </c>
      <c r="D150" s="220" t="s">
        <v>212</v>
      </c>
      <c r="E150" s="37" t="s">
        <v>34</v>
      </c>
      <c r="F150" s="103">
        <v>4592.0600000000004</v>
      </c>
      <c r="G150" s="3" t="s">
        <v>213</v>
      </c>
      <c r="H150" s="4">
        <v>42293</v>
      </c>
      <c r="I150" s="112">
        <v>3800.26</v>
      </c>
      <c r="J150" s="209">
        <f t="shared" si="4"/>
        <v>791.80000000000018</v>
      </c>
    </row>
    <row r="151" spans="1:10" hidden="1" outlineLevel="1">
      <c r="A151" s="3" t="s">
        <v>214</v>
      </c>
      <c r="B151" s="4">
        <v>42235</v>
      </c>
      <c r="C151" s="66" t="s">
        <v>215</v>
      </c>
      <c r="D151" s="220" t="s">
        <v>216</v>
      </c>
      <c r="E151" s="37" t="s">
        <v>34</v>
      </c>
      <c r="F151" s="103">
        <v>7956.76</v>
      </c>
      <c r="H151" s="58"/>
      <c r="I151" s="84"/>
      <c r="J151" s="209">
        <f t="shared" si="4"/>
        <v>7956.76</v>
      </c>
    </row>
    <row r="152" spans="1:10" hidden="1" outlineLevel="1">
      <c r="A152" s="3" t="s">
        <v>217</v>
      </c>
      <c r="B152" s="4">
        <v>42264</v>
      </c>
      <c r="C152" s="66" t="s">
        <v>218</v>
      </c>
      <c r="D152" s="220" t="s">
        <v>219</v>
      </c>
      <c r="E152" s="37" t="s">
        <v>34</v>
      </c>
      <c r="F152" s="103">
        <v>14701.5</v>
      </c>
      <c r="G152" s="3" t="s">
        <v>202</v>
      </c>
      <c r="H152" s="4">
        <v>42308</v>
      </c>
      <c r="I152" s="103">
        <v>14700.9</v>
      </c>
      <c r="J152" s="209">
        <f t="shared" si="4"/>
        <v>0.6000000000003638</v>
      </c>
    </row>
    <row r="153" spans="1:10" hidden="1" outlineLevel="1">
      <c r="A153" s="3" t="s">
        <v>220</v>
      </c>
      <c r="B153" s="4">
        <v>42300</v>
      </c>
      <c r="C153" s="66" t="s">
        <v>221</v>
      </c>
      <c r="D153" s="220" t="s">
        <v>222</v>
      </c>
      <c r="E153" s="37" t="s">
        <v>34</v>
      </c>
      <c r="F153" s="103">
        <v>86049.1</v>
      </c>
      <c r="G153" s="3" t="s">
        <v>223</v>
      </c>
      <c r="H153" s="4">
        <v>42369</v>
      </c>
      <c r="I153" s="103">
        <v>78069.100000000006</v>
      </c>
      <c r="J153" s="209">
        <f t="shared" si="4"/>
        <v>7980</v>
      </c>
    </row>
    <row r="154" spans="1:10" hidden="1" outlineLevel="1">
      <c r="A154" s="3" t="s">
        <v>224</v>
      </c>
      <c r="B154" s="4">
        <v>42307</v>
      </c>
      <c r="C154" s="66" t="s">
        <v>225</v>
      </c>
      <c r="D154" s="220" t="s">
        <v>226</v>
      </c>
      <c r="E154" s="37" t="s">
        <v>34</v>
      </c>
      <c r="F154" s="103">
        <v>36142.54</v>
      </c>
      <c r="G154" s="3" t="s">
        <v>223</v>
      </c>
      <c r="H154" s="4">
        <v>42369</v>
      </c>
      <c r="I154" s="103">
        <v>27445.84</v>
      </c>
      <c r="J154" s="209">
        <f t="shared" si="4"/>
        <v>8696.7000000000007</v>
      </c>
    </row>
    <row r="155" spans="1:10" hidden="1" outlineLevel="1">
      <c r="A155" s="3" t="s">
        <v>236</v>
      </c>
      <c r="B155" s="4">
        <v>42359</v>
      </c>
      <c r="C155" s="66" t="s">
        <v>237</v>
      </c>
      <c r="D155" s="220" t="s">
        <v>238</v>
      </c>
      <c r="E155" s="66" t="s">
        <v>34</v>
      </c>
      <c r="F155" s="103">
        <v>24073.599999999999</v>
      </c>
      <c r="H155" s="58"/>
      <c r="I155" s="84"/>
      <c r="J155" s="209">
        <f t="shared" si="4"/>
        <v>24073.599999999999</v>
      </c>
    </row>
    <row r="156" spans="1:10" hidden="1" outlineLevel="1">
      <c r="A156" s="3" t="s">
        <v>420</v>
      </c>
      <c r="B156" s="4">
        <v>42391</v>
      </c>
      <c r="C156" s="66" t="s">
        <v>421</v>
      </c>
      <c r="D156" s="220" t="s">
        <v>426</v>
      </c>
      <c r="E156" s="66" t="s">
        <v>34</v>
      </c>
      <c r="F156" s="103">
        <v>17998.13</v>
      </c>
      <c r="G156" s="3" t="s">
        <v>670</v>
      </c>
      <c r="H156" s="4">
        <v>42429</v>
      </c>
      <c r="I156" s="117">
        <v>11996.33</v>
      </c>
      <c r="J156" s="209">
        <f t="shared" si="4"/>
        <v>6001.8000000000011</v>
      </c>
    </row>
    <row r="157" spans="1:10" hidden="1" outlineLevel="1">
      <c r="A157" s="3" t="s">
        <v>503</v>
      </c>
      <c r="B157" s="4">
        <v>42412</v>
      </c>
      <c r="C157" s="66" t="s">
        <v>504</v>
      </c>
      <c r="D157" s="220" t="s">
        <v>512</v>
      </c>
      <c r="E157" s="66" t="s">
        <v>34</v>
      </c>
      <c r="F157" s="103">
        <v>9265.2000000000007</v>
      </c>
      <c r="H157" s="58"/>
      <c r="I157" s="84"/>
      <c r="J157" s="209">
        <f t="shared" si="4"/>
        <v>9265.2000000000007</v>
      </c>
    </row>
    <row r="158" spans="1:10" hidden="1" outlineLevel="1">
      <c r="A158" s="3" t="s">
        <v>507</v>
      </c>
      <c r="B158" s="4">
        <v>42422</v>
      </c>
      <c r="C158" s="66" t="s">
        <v>508</v>
      </c>
      <c r="D158" s="220">
        <v>59751</v>
      </c>
      <c r="E158" s="66" t="s">
        <v>34</v>
      </c>
      <c r="F158" s="103">
        <v>20404.86</v>
      </c>
      <c r="H158" s="58"/>
      <c r="I158" s="84"/>
      <c r="J158" s="209">
        <f t="shared" si="4"/>
        <v>20404.86</v>
      </c>
    </row>
    <row r="159" spans="1:10" hidden="1" outlineLevel="1">
      <c r="A159" s="7" t="s">
        <v>627</v>
      </c>
      <c r="B159" s="58">
        <v>42478</v>
      </c>
      <c r="C159" s="12" t="s">
        <v>628</v>
      </c>
      <c r="D159" s="216">
        <v>61349</v>
      </c>
      <c r="E159" s="12" t="s">
        <v>34</v>
      </c>
      <c r="F159" s="84">
        <v>15962.99</v>
      </c>
      <c r="H159" s="58"/>
      <c r="I159" s="84"/>
      <c r="J159" s="209">
        <f t="shared" si="4"/>
        <v>15962.99</v>
      </c>
    </row>
    <row r="160" spans="1:10" hidden="1" outlineLevel="1">
      <c r="A160" s="3" t="s">
        <v>654</v>
      </c>
      <c r="B160" s="4">
        <v>42486</v>
      </c>
      <c r="C160" s="66" t="s">
        <v>655</v>
      </c>
      <c r="D160" s="220" t="s">
        <v>660</v>
      </c>
      <c r="E160" s="66" t="s">
        <v>34</v>
      </c>
      <c r="F160" s="103">
        <v>33255.11</v>
      </c>
      <c r="H160" s="58"/>
      <c r="I160" s="84"/>
      <c r="J160" s="209">
        <f t="shared" si="4"/>
        <v>33255.11</v>
      </c>
    </row>
    <row r="161" spans="1:13" hidden="1" outlineLevel="1">
      <c r="A161" s="3" t="s">
        <v>656</v>
      </c>
      <c r="B161" s="4">
        <v>42486</v>
      </c>
      <c r="C161" s="66" t="s">
        <v>657</v>
      </c>
      <c r="D161" s="220" t="s">
        <v>661</v>
      </c>
      <c r="E161" s="66" t="s">
        <v>34</v>
      </c>
      <c r="F161" s="103">
        <v>11877</v>
      </c>
      <c r="H161" s="58"/>
      <c r="I161" s="84"/>
      <c r="J161" s="209">
        <f t="shared" si="4"/>
        <v>11877</v>
      </c>
    </row>
    <row r="162" spans="1:13" hidden="1" outlineLevel="1">
      <c r="A162" s="3" t="s">
        <v>658</v>
      </c>
      <c r="B162" s="4">
        <v>42487</v>
      </c>
      <c r="C162" s="66" t="s">
        <v>659</v>
      </c>
      <c r="D162" s="220" t="s">
        <v>662</v>
      </c>
      <c r="E162" s="66" t="s">
        <v>34</v>
      </c>
      <c r="F162" s="103">
        <v>19752.189999999999</v>
      </c>
      <c r="H162" s="58"/>
      <c r="I162" s="84"/>
      <c r="J162" s="209">
        <f t="shared" si="4"/>
        <v>19752.189999999999</v>
      </c>
    </row>
    <row r="163" spans="1:13" hidden="1" outlineLevel="1">
      <c r="A163" s="3" t="s">
        <v>663</v>
      </c>
      <c r="B163" s="4">
        <v>42490</v>
      </c>
      <c r="C163" s="66" t="s">
        <v>664</v>
      </c>
      <c r="D163" s="220" t="s">
        <v>667</v>
      </c>
      <c r="E163" s="66" t="s">
        <v>34</v>
      </c>
      <c r="F163" s="103">
        <v>10742.33</v>
      </c>
      <c r="H163" s="58"/>
      <c r="I163" s="84"/>
      <c r="J163" s="209">
        <f t="shared" si="4"/>
        <v>10742.33</v>
      </c>
    </row>
    <row r="164" spans="1:13" hidden="1" outlineLevel="1">
      <c r="A164" s="3" t="s">
        <v>665</v>
      </c>
      <c r="B164" s="4">
        <v>42490</v>
      </c>
      <c r="C164" s="66" t="s">
        <v>666</v>
      </c>
      <c r="D164" s="220" t="s">
        <v>668</v>
      </c>
      <c r="E164" s="66" t="s">
        <v>34</v>
      </c>
      <c r="F164" s="103">
        <v>22863.58</v>
      </c>
      <c r="H164" s="58"/>
      <c r="I164" s="84"/>
      <c r="J164" s="209">
        <f t="shared" si="4"/>
        <v>22863.58</v>
      </c>
    </row>
    <row r="165" spans="1:13" hidden="1" outlineLevel="1">
      <c r="B165" s="58"/>
      <c r="F165" s="13"/>
      <c r="H165" s="58"/>
      <c r="I165" s="84"/>
      <c r="J165" s="209"/>
    </row>
    <row r="166" spans="1:13" hidden="1" outlineLevel="1">
      <c r="A166" s="3"/>
      <c r="B166" s="4"/>
      <c r="C166" s="66"/>
      <c r="D166" s="220"/>
      <c r="E166" s="66"/>
      <c r="F166" s="6"/>
      <c r="H166" s="58"/>
      <c r="I166" s="84"/>
      <c r="J166" s="209"/>
    </row>
    <row r="167" spans="1:13" hidden="1" outlineLevel="1">
      <c r="E167" s="16"/>
      <c r="F167" s="32" t="s">
        <v>15</v>
      </c>
      <c r="H167" s="30"/>
      <c r="I167" s="84"/>
      <c r="J167" s="246">
        <f>SUM(J117:J166)</f>
        <v>438473.36</v>
      </c>
      <c r="M167" s="13"/>
    </row>
    <row r="168" spans="1:13" ht="12" hidden="1" outlineLevel="1" thickBot="1">
      <c r="E168" s="16"/>
      <c r="F168" s="32" t="s">
        <v>16</v>
      </c>
      <c r="H168" s="30"/>
      <c r="I168" s="84"/>
      <c r="J168" s="226">
        <v>438472.84</v>
      </c>
      <c r="M168" s="64"/>
    </row>
    <row r="169" spans="1:13" ht="12" hidden="1" outlineLevel="1" thickTop="1">
      <c r="E169" s="16"/>
      <c r="F169" s="32" t="s">
        <v>17</v>
      </c>
      <c r="H169" s="30"/>
      <c r="I169" s="84"/>
      <c r="J169" s="222">
        <f>+J167-J168</f>
        <v>0.51999999996041879</v>
      </c>
    </row>
    <row r="170" spans="1:13" hidden="1" outlineLevel="1">
      <c r="E170" s="16"/>
      <c r="F170" s="32"/>
      <c r="H170" s="30"/>
      <c r="J170" s="168"/>
    </row>
    <row r="171" spans="1:13" collapsed="1">
      <c r="A171" s="131" t="s">
        <v>242</v>
      </c>
      <c r="B171" s="129" t="s">
        <v>243</v>
      </c>
      <c r="C171" s="109"/>
      <c r="D171" s="272"/>
      <c r="E171" s="16"/>
      <c r="F171" s="3"/>
      <c r="G171" s="17"/>
      <c r="H171" s="5"/>
      <c r="I171" s="6"/>
      <c r="J171" s="142"/>
    </row>
    <row r="172" spans="1:13" hidden="1" outlineLevel="1">
      <c r="A172" s="18" t="s">
        <v>5</v>
      </c>
      <c r="B172" s="18" t="s">
        <v>6</v>
      </c>
      <c r="C172" s="78" t="s">
        <v>7</v>
      </c>
      <c r="D172" s="134" t="s">
        <v>8</v>
      </c>
      <c r="E172" s="20" t="s">
        <v>9</v>
      </c>
      <c r="F172" s="21" t="s">
        <v>10</v>
      </c>
      <c r="G172" s="22" t="s">
        <v>5</v>
      </c>
      <c r="H172" s="22" t="s">
        <v>6</v>
      </c>
      <c r="I172" s="21" t="s">
        <v>11</v>
      </c>
      <c r="J172" s="155" t="s">
        <v>19</v>
      </c>
    </row>
    <row r="173" spans="1:13" hidden="1" outlineLevel="1">
      <c r="A173" s="23"/>
      <c r="B173" s="23"/>
      <c r="C173" s="110"/>
      <c r="D173" s="134"/>
      <c r="E173" s="20" t="s">
        <v>241</v>
      </c>
      <c r="F173" s="26"/>
      <c r="G173" s="27"/>
      <c r="H173" s="28"/>
      <c r="I173" s="26"/>
      <c r="J173" s="192"/>
    </row>
    <row r="174" spans="1:13" hidden="1" outlineLevel="1">
      <c r="A174" s="7" t="s">
        <v>247</v>
      </c>
      <c r="B174" s="58">
        <v>42149</v>
      </c>
      <c r="C174" s="12" t="s">
        <v>248</v>
      </c>
      <c r="D174" s="216">
        <v>51536</v>
      </c>
      <c r="E174" s="12" t="s">
        <v>34</v>
      </c>
      <c r="F174" s="84">
        <v>36874.089999999997</v>
      </c>
      <c r="G174" s="64"/>
      <c r="H174" s="104"/>
      <c r="I174" s="113">
        <v>30124.06</v>
      </c>
      <c r="J174" s="209">
        <f>+F174-I174</f>
        <v>6750.0299999999952</v>
      </c>
    </row>
    <row r="175" spans="1:13" hidden="1" outlineLevel="1">
      <c r="A175" s="7" t="s">
        <v>629</v>
      </c>
      <c r="B175" s="58">
        <v>42471</v>
      </c>
      <c r="C175" s="12" t="s">
        <v>630</v>
      </c>
      <c r="D175" s="216">
        <v>59402</v>
      </c>
      <c r="E175" s="12" t="s">
        <v>34</v>
      </c>
      <c r="F175" s="84">
        <v>84432.4</v>
      </c>
      <c r="G175" s="107"/>
      <c r="H175" s="104"/>
      <c r="I175" s="105"/>
      <c r="J175" s="209">
        <f>+F175-I175-331.52</f>
        <v>84100.87999999999</v>
      </c>
    </row>
    <row r="176" spans="1:13" hidden="1" outlineLevel="1">
      <c r="B176" s="58"/>
      <c r="D176" s="134"/>
      <c r="E176" s="68"/>
      <c r="F176" s="26"/>
      <c r="G176" s="27"/>
      <c r="H176" s="28"/>
      <c r="I176" s="26"/>
      <c r="J176" s="211"/>
    </row>
    <row r="177" spans="1:12" hidden="1" outlineLevel="1">
      <c r="A177" s="23"/>
      <c r="B177" s="23"/>
      <c r="C177" s="110"/>
      <c r="D177" s="134"/>
      <c r="E177" s="68"/>
      <c r="F177" s="32" t="s">
        <v>15</v>
      </c>
      <c r="H177" s="30"/>
      <c r="J177" s="246">
        <f>+SUM(J174:J175)</f>
        <v>90850.909999999989</v>
      </c>
    </row>
    <row r="178" spans="1:12" ht="12" hidden="1" outlineLevel="1" thickBot="1">
      <c r="A178" s="23"/>
      <c r="B178" s="23"/>
      <c r="C178" s="110"/>
      <c r="D178" s="134"/>
      <c r="E178" s="68"/>
      <c r="F178" s="32" t="s">
        <v>16</v>
      </c>
      <c r="H178" s="30"/>
      <c r="J178" s="226">
        <v>90850.880000000005</v>
      </c>
      <c r="L178" s="53"/>
    </row>
    <row r="179" spans="1:12" ht="12" hidden="1" outlineLevel="1" thickTop="1">
      <c r="A179" s="23"/>
      <c r="B179" s="23"/>
      <c r="C179" s="110"/>
      <c r="D179" s="134"/>
      <c r="E179" s="68"/>
      <c r="F179" s="32" t="s">
        <v>17</v>
      </c>
      <c r="H179" s="30"/>
      <c r="J179" s="222">
        <f>+J177-J178</f>
        <v>2.9999999984283932E-2</v>
      </c>
    </row>
    <row r="180" spans="1:12" hidden="1" outlineLevel="1">
      <c r="F180" s="32"/>
      <c r="J180" s="142"/>
    </row>
    <row r="181" spans="1:12" collapsed="1">
      <c r="A181" s="131" t="s">
        <v>677</v>
      </c>
      <c r="B181" s="14" t="s">
        <v>680</v>
      </c>
      <c r="C181" s="14"/>
      <c r="D181" s="266"/>
      <c r="E181" s="20"/>
      <c r="F181" s="32"/>
      <c r="G181" s="22"/>
      <c r="H181" s="22"/>
      <c r="I181" s="21"/>
      <c r="J181" s="196"/>
    </row>
    <row r="182" spans="1:12" hidden="1" outlineLevel="1">
      <c r="A182" s="23" t="s">
        <v>672</v>
      </c>
      <c r="B182" s="23" t="s">
        <v>6</v>
      </c>
      <c r="C182" s="24" t="s">
        <v>7</v>
      </c>
      <c r="D182" s="267" t="s">
        <v>8</v>
      </c>
      <c r="E182" s="24" t="s">
        <v>9</v>
      </c>
      <c r="F182" s="26" t="s">
        <v>10</v>
      </c>
      <c r="G182" s="27" t="s">
        <v>672</v>
      </c>
      <c r="H182" s="27" t="s">
        <v>6</v>
      </c>
      <c r="I182" s="120" t="s">
        <v>11</v>
      </c>
      <c r="J182" s="160" t="s">
        <v>12</v>
      </c>
    </row>
    <row r="183" spans="1:12" hidden="1" outlineLevel="1">
      <c r="C183" s="7"/>
      <c r="D183" s="164"/>
      <c r="E183" s="7"/>
      <c r="F183" s="3"/>
      <c r="H183" s="32"/>
      <c r="I183" s="7"/>
      <c r="J183" s="168"/>
    </row>
    <row r="184" spans="1:12" hidden="1" outlineLevel="1">
      <c r="A184" s="7" t="s">
        <v>678</v>
      </c>
      <c r="B184" s="58">
        <v>42186</v>
      </c>
      <c r="C184" s="7">
        <v>53798</v>
      </c>
      <c r="D184" s="164" t="s">
        <v>679</v>
      </c>
      <c r="E184" s="7" t="s">
        <v>34</v>
      </c>
      <c r="F184" s="6">
        <v>1840</v>
      </c>
      <c r="H184" s="32"/>
      <c r="J184" s="168">
        <f>+F184-I184</f>
        <v>1840</v>
      </c>
    </row>
    <row r="185" spans="1:12" hidden="1" outlineLevel="1">
      <c r="C185" s="7"/>
      <c r="D185" s="164"/>
      <c r="E185" s="7"/>
      <c r="F185" s="3"/>
      <c r="H185" s="32"/>
      <c r="I185" s="7"/>
      <c r="J185" s="168"/>
    </row>
    <row r="186" spans="1:12" hidden="1" outlineLevel="1">
      <c r="C186" s="7"/>
      <c r="D186" s="164"/>
      <c r="E186" s="7"/>
      <c r="F186" s="32" t="s">
        <v>15</v>
      </c>
      <c r="I186" s="7"/>
      <c r="J186" s="168">
        <f>+J184</f>
        <v>1840</v>
      </c>
    </row>
    <row r="187" spans="1:12" ht="12" hidden="1" outlineLevel="1" thickBot="1">
      <c r="C187" s="7"/>
      <c r="D187" s="164"/>
      <c r="E187" s="7"/>
      <c r="F187" s="32" t="s">
        <v>16</v>
      </c>
      <c r="I187" s="7"/>
      <c r="J187" s="237">
        <v>1840</v>
      </c>
    </row>
    <row r="188" spans="1:12" ht="12" hidden="1" outlineLevel="1" thickTop="1">
      <c r="C188" s="7"/>
      <c r="D188" s="164"/>
      <c r="E188" s="7"/>
      <c r="F188" s="32" t="s">
        <v>17</v>
      </c>
      <c r="I188" s="7"/>
      <c r="J188" s="168">
        <f>+J186-J187</f>
        <v>0</v>
      </c>
    </row>
    <row r="189" spans="1:12" hidden="1" outlineLevel="1">
      <c r="E189" s="16"/>
    </row>
    <row r="190" spans="1:12" collapsed="1">
      <c r="A190" s="131" t="s">
        <v>298</v>
      </c>
      <c r="B190" s="129" t="s">
        <v>299</v>
      </c>
      <c r="C190" s="109"/>
      <c r="D190" s="272"/>
      <c r="E190" s="16"/>
      <c r="F190" s="3"/>
      <c r="G190" s="17"/>
      <c r="H190" s="5"/>
      <c r="I190" s="6"/>
      <c r="J190" s="142"/>
    </row>
    <row r="191" spans="1:12" hidden="1" outlineLevel="1">
      <c r="A191" s="18" t="s">
        <v>5</v>
      </c>
      <c r="B191" s="18" t="s">
        <v>6</v>
      </c>
      <c r="C191" s="78" t="s">
        <v>7</v>
      </c>
      <c r="D191" s="134" t="s">
        <v>8</v>
      </c>
      <c r="E191" s="20" t="s">
        <v>9</v>
      </c>
      <c r="F191" s="21" t="s">
        <v>10</v>
      </c>
      <c r="G191" s="22" t="s">
        <v>5</v>
      </c>
      <c r="H191" s="22" t="s">
        <v>6</v>
      </c>
      <c r="I191" s="21" t="s">
        <v>11</v>
      </c>
      <c r="J191" s="155" t="s">
        <v>19</v>
      </c>
    </row>
    <row r="192" spans="1:12" hidden="1" outlineLevel="1">
      <c r="A192" s="7" t="s">
        <v>300</v>
      </c>
      <c r="B192" s="58">
        <v>41820</v>
      </c>
      <c r="C192" s="12" t="s">
        <v>301</v>
      </c>
      <c r="D192" s="216" t="s">
        <v>302</v>
      </c>
      <c r="E192" s="16" t="s">
        <v>76</v>
      </c>
      <c r="F192" s="114">
        <v>4535.16</v>
      </c>
      <c r="G192" s="107"/>
      <c r="H192" s="104"/>
      <c r="I192" s="105"/>
      <c r="J192" s="230">
        <f>+F192-I192</f>
        <v>4535.16</v>
      </c>
    </row>
    <row r="193" spans="1:12" hidden="1" outlineLevel="1">
      <c r="A193" s="7" t="s">
        <v>303</v>
      </c>
      <c r="B193" s="58">
        <v>41880</v>
      </c>
      <c r="C193" s="12" t="s">
        <v>304</v>
      </c>
      <c r="D193" s="216" t="s">
        <v>305</v>
      </c>
      <c r="E193" s="16" t="s">
        <v>76</v>
      </c>
      <c r="F193" s="114">
        <v>9397.7199999999993</v>
      </c>
      <c r="G193" s="107"/>
      <c r="H193" s="104"/>
      <c r="I193" s="105"/>
      <c r="J193" s="230">
        <f>+F193-I193</f>
        <v>9397.7199999999993</v>
      </c>
    </row>
    <row r="194" spans="1:12" hidden="1" outlineLevel="1">
      <c r="A194" s="7" t="s">
        <v>306</v>
      </c>
      <c r="B194" s="58">
        <v>42326</v>
      </c>
      <c r="C194" s="12" t="s">
        <v>307</v>
      </c>
      <c r="D194" s="216" t="s">
        <v>308</v>
      </c>
      <c r="E194" s="12" t="s">
        <v>76</v>
      </c>
      <c r="F194" s="114">
        <v>2547.64</v>
      </c>
      <c r="G194" s="64"/>
      <c r="H194" s="64"/>
      <c r="I194" s="113">
        <v>1909.64</v>
      </c>
      <c r="J194" s="230">
        <f>+F194-I194</f>
        <v>637.99999999999977</v>
      </c>
    </row>
    <row r="195" spans="1:12" hidden="1" outlineLevel="1">
      <c r="B195" s="58"/>
      <c r="D195" s="135"/>
      <c r="E195" s="16"/>
      <c r="F195" s="84"/>
      <c r="G195" s="64"/>
      <c r="H195" s="64"/>
      <c r="I195" s="113"/>
      <c r="J195" s="209"/>
    </row>
    <row r="196" spans="1:12" hidden="1" outlineLevel="1">
      <c r="D196" s="134"/>
      <c r="E196" s="68"/>
      <c r="F196" s="26"/>
      <c r="G196" s="27"/>
      <c r="H196" s="28"/>
      <c r="I196" s="26"/>
      <c r="J196" s="160"/>
    </row>
    <row r="197" spans="1:12" hidden="1" outlineLevel="1">
      <c r="A197" s="23"/>
      <c r="B197" s="23"/>
      <c r="C197" s="110"/>
      <c r="D197" s="134"/>
      <c r="E197" s="68"/>
      <c r="F197" s="26"/>
      <c r="G197" s="27"/>
      <c r="H197" s="28"/>
      <c r="I197" s="26"/>
      <c r="J197" s="211"/>
    </row>
    <row r="198" spans="1:12" hidden="1" outlineLevel="1">
      <c r="A198" s="23"/>
      <c r="B198" s="23"/>
      <c r="C198" s="110"/>
      <c r="D198" s="134"/>
      <c r="E198" s="68"/>
      <c r="F198" s="32" t="s">
        <v>15</v>
      </c>
      <c r="H198" s="30"/>
      <c r="J198" s="246">
        <f>SUM(J192:J197)</f>
        <v>14570.88</v>
      </c>
    </row>
    <row r="199" spans="1:12" ht="12" hidden="1" outlineLevel="1" thickBot="1">
      <c r="A199" s="23"/>
      <c r="B199" s="23"/>
      <c r="C199" s="110"/>
      <c r="D199" s="134"/>
      <c r="E199" s="68"/>
      <c r="F199" s="32" t="s">
        <v>16</v>
      </c>
      <c r="H199" s="30"/>
      <c r="J199" s="226">
        <v>14570.88</v>
      </c>
    </row>
    <row r="200" spans="1:12" ht="12" hidden="1" outlineLevel="1" thickTop="1">
      <c r="E200" s="16"/>
      <c r="F200" s="32" t="s">
        <v>17</v>
      </c>
      <c r="H200" s="30"/>
      <c r="J200" s="222">
        <f>+J198-J199</f>
        <v>0</v>
      </c>
    </row>
    <row r="201" spans="1:12" hidden="1" outlineLevel="1">
      <c r="E201" s="16"/>
      <c r="J201" s="204"/>
    </row>
    <row r="202" spans="1:12" collapsed="1">
      <c r="A202" s="131" t="s">
        <v>309</v>
      </c>
      <c r="B202" s="129" t="s">
        <v>310</v>
      </c>
      <c r="C202" s="109"/>
      <c r="D202" s="272"/>
      <c r="E202" s="16"/>
      <c r="F202" s="3"/>
      <c r="G202" s="17"/>
      <c r="H202" s="5"/>
      <c r="I202" s="6"/>
      <c r="J202" s="142"/>
    </row>
    <row r="203" spans="1:12" hidden="1" outlineLevel="1">
      <c r="A203" s="18" t="s">
        <v>5</v>
      </c>
      <c r="B203" s="18" t="s">
        <v>6</v>
      </c>
      <c r="C203" s="78" t="s">
        <v>7</v>
      </c>
      <c r="D203" s="134" t="s">
        <v>8</v>
      </c>
      <c r="E203" s="20" t="s">
        <v>9</v>
      </c>
      <c r="F203" s="21" t="s">
        <v>10</v>
      </c>
      <c r="G203" s="22" t="s">
        <v>5</v>
      </c>
      <c r="H203" s="22" t="s">
        <v>6</v>
      </c>
      <c r="I203" s="21" t="s">
        <v>11</v>
      </c>
      <c r="J203" s="155" t="s">
        <v>19</v>
      </c>
    </row>
    <row r="204" spans="1:12" hidden="1" outlineLevel="1">
      <c r="A204" s="23"/>
      <c r="B204" s="23"/>
      <c r="C204" s="110"/>
      <c r="D204" s="134"/>
      <c r="E204" s="20" t="s">
        <v>241</v>
      </c>
      <c r="F204" s="26"/>
      <c r="G204" s="27"/>
      <c r="H204" s="28"/>
      <c r="I204" s="105"/>
      <c r="J204" s="211">
        <v>0</v>
      </c>
    </row>
    <row r="205" spans="1:12" hidden="1" outlineLevel="1">
      <c r="A205" s="7" t="s">
        <v>311</v>
      </c>
      <c r="B205" s="58">
        <v>42151</v>
      </c>
      <c r="C205" s="12" t="s">
        <v>312</v>
      </c>
      <c r="D205" s="216" t="s">
        <v>313</v>
      </c>
      <c r="E205" s="16" t="s">
        <v>34</v>
      </c>
      <c r="F205" s="84">
        <v>13953.72</v>
      </c>
      <c r="G205" s="7" t="s">
        <v>314</v>
      </c>
      <c r="H205" s="58">
        <v>42215</v>
      </c>
      <c r="I205" s="84">
        <v>11547.91</v>
      </c>
      <c r="J205" s="209">
        <f>F205-I205</f>
        <v>2405.8099999999995</v>
      </c>
      <c r="L205" s="64"/>
    </row>
    <row r="206" spans="1:12" hidden="1" outlineLevel="1">
      <c r="B206" s="58"/>
      <c r="E206" s="16"/>
      <c r="F206" s="13"/>
      <c r="G206" s="27"/>
      <c r="H206" s="28"/>
      <c r="I206" s="105"/>
      <c r="J206" s="209"/>
    </row>
    <row r="207" spans="1:12" hidden="1" outlineLevel="1">
      <c r="B207" s="58"/>
      <c r="E207" s="16"/>
      <c r="F207" s="13"/>
      <c r="G207" s="27"/>
      <c r="H207" s="28"/>
      <c r="I207" s="105"/>
      <c r="J207" s="209"/>
    </row>
    <row r="208" spans="1:12" hidden="1" outlineLevel="1">
      <c r="B208" s="58"/>
      <c r="E208" s="16"/>
      <c r="F208" s="57"/>
      <c r="G208" s="27"/>
      <c r="H208" s="28"/>
      <c r="I208" s="105"/>
      <c r="J208" s="209"/>
    </row>
    <row r="209" spans="1:10" hidden="1" outlineLevel="1">
      <c r="A209" s="23"/>
      <c r="B209" s="23"/>
      <c r="C209" s="110"/>
      <c r="D209" s="134"/>
      <c r="E209" s="68"/>
      <c r="F209" s="32" t="s">
        <v>15</v>
      </c>
      <c r="H209" s="30"/>
      <c r="I209" s="84"/>
      <c r="J209" s="246">
        <f>SUM(J204:J205)</f>
        <v>2405.8099999999995</v>
      </c>
    </row>
    <row r="210" spans="1:10" ht="12" hidden="1" outlineLevel="1" thickBot="1">
      <c r="A210" s="23"/>
      <c r="B210" s="23"/>
      <c r="C210" s="110"/>
      <c r="D210" s="134"/>
      <c r="E210" s="68"/>
      <c r="F210" s="32" t="s">
        <v>16</v>
      </c>
      <c r="H210" s="30"/>
      <c r="I210" s="84"/>
      <c r="J210" s="226">
        <v>2405.81</v>
      </c>
    </row>
    <row r="211" spans="1:10" ht="12" hidden="1" outlineLevel="1" thickTop="1">
      <c r="A211" s="23"/>
      <c r="B211" s="23"/>
      <c r="C211" s="110"/>
      <c r="D211" s="134"/>
      <c r="E211" s="68"/>
      <c r="F211" s="32" t="s">
        <v>17</v>
      </c>
      <c r="H211" s="30"/>
      <c r="I211" s="84"/>
      <c r="J211" s="222">
        <f>+J209-J210</f>
        <v>0</v>
      </c>
    </row>
    <row r="212" spans="1:10" hidden="1" outlineLevel="1">
      <c r="A212" s="23"/>
      <c r="B212" s="23"/>
      <c r="C212" s="110"/>
      <c r="D212" s="134"/>
      <c r="E212" s="68"/>
      <c r="F212" s="32"/>
      <c r="H212" s="30"/>
      <c r="J212" s="168"/>
    </row>
    <row r="213" spans="1:10" collapsed="1">
      <c r="A213" s="131" t="s">
        <v>632</v>
      </c>
      <c r="B213" s="129" t="s">
        <v>631</v>
      </c>
      <c r="C213" s="109"/>
      <c r="D213" s="272"/>
      <c r="E213" s="68"/>
      <c r="F213" s="32"/>
      <c r="H213" s="30"/>
      <c r="J213" s="168"/>
    </row>
    <row r="214" spans="1:10" hidden="1" outlineLevel="1">
      <c r="A214" s="18" t="s">
        <v>5</v>
      </c>
      <c r="B214" s="18" t="s">
        <v>6</v>
      </c>
      <c r="C214" s="78" t="s">
        <v>7</v>
      </c>
      <c r="D214" s="134" t="s">
        <v>8</v>
      </c>
      <c r="E214" s="20" t="s">
        <v>9</v>
      </c>
      <c r="F214" s="21" t="s">
        <v>10</v>
      </c>
      <c r="G214" s="22" t="s">
        <v>5</v>
      </c>
      <c r="H214" s="22" t="s">
        <v>6</v>
      </c>
      <c r="I214" s="21" t="s">
        <v>11</v>
      </c>
      <c r="J214" s="155" t="s">
        <v>19</v>
      </c>
    </row>
    <row r="215" spans="1:10" hidden="1" outlineLevel="1">
      <c r="A215" s="23"/>
      <c r="B215" s="23"/>
      <c r="C215" s="110"/>
      <c r="D215" s="134"/>
      <c r="E215" s="68"/>
      <c r="F215" s="32"/>
      <c r="H215" s="30"/>
      <c r="J215" s="168"/>
    </row>
    <row r="216" spans="1:10" hidden="1" outlineLevel="1">
      <c r="A216" s="54" t="s">
        <v>633</v>
      </c>
      <c r="B216" s="55">
        <v>42467</v>
      </c>
      <c r="C216" s="82" t="s">
        <v>634</v>
      </c>
      <c r="D216" s="273" t="s">
        <v>635</v>
      </c>
      <c r="E216" s="82" t="s">
        <v>76</v>
      </c>
      <c r="F216" s="102">
        <v>3826.7</v>
      </c>
      <c r="G216" s="64"/>
      <c r="H216" s="106"/>
      <c r="I216" s="84"/>
      <c r="J216" s="222">
        <f>+F216-I216</f>
        <v>3826.7</v>
      </c>
    </row>
    <row r="217" spans="1:10" hidden="1" outlineLevel="1">
      <c r="A217" s="54"/>
      <c r="B217" s="55"/>
      <c r="C217" s="82"/>
      <c r="D217" s="273"/>
      <c r="E217" s="82"/>
      <c r="F217" s="53"/>
      <c r="H217" s="30"/>
      <c r="J217" s="168"/>
    </row>
    <row r="218" spans="1:10" hidden="1" outlineLevel="1">
      <c r="A218" s="54"/>
      <c r="B218" s="55"/>
      <c r="C218" s="82"/>
      <c r="D218" s="273"/>
      <c r="E218" s="82"/>
      <c r="F218" s="53"/>
      <c r="H218" s="30"/>
      <c r="J218" s="222"/>
    </row>
    <row r="219" spans="1:10" hidden="1" outlineLevel="1">
      <c r="A219" s="54"/>
      <c r="B219" s="55"/>
      <c r="C219" s="82"/>
      <c r="D219" s="273"/>
      <c r="E219" s="82"/>
      <c r="F219" s="32" t="s">
        <v>15</v>
      </c>
      <c r="H219" s="30"/>
      <c r="J219" s="246">
        <f>SUM(J216:J217)</f>
        <v>3826.7</v>
      </c>
    </row>
    <row r="220" spans="1:10" ht="12" hidden="1" outlineLevel="1" thickBot="1">
      <c r="A220" s="23"/>
      <c r="B220" s="23"/>
      <c r="C220" s="110"/>
      <c r="D220" s="134"/>
      <c r="E220" s="68"/>
      <c r="F220" s="32" t="s">
        <v>16</v>
      </c>
      <c r="H220" s="30"/>
      <c r="J220" s="226">
        <v>3826.7</v>
      </c>
    </row>
    <row r="221" spans="1:10" ht="12" hidden="1" outlineLevel="1" thickTop="1">
      <c r="A221" s="23"/>
      <c r="B221" s="23"/>
      <c r="C221" s="110"/>
      <c r="D221" s="134"/>
      <c r="E221" s="68"/>
      <c r="F221" s="32" t="s">
        <v>17</v>
      </c>
      <c r="H221" s="30"/>
      <c r="J221" s="222">
        <f>+J219-J220</f>
        <v>0</v>
      </c>
    </row>
    <row r="222" spans="1:10" hidden="1" outlineLevel="1">
      <c r="E222" s="16"/>
      <c r="H222" s="30"/>
      <c r="J222" s="142"/>
    </row>
    <row r="223" spans="1:10" collapsed="1">
      <c r="A223" s="131" t="s">
        <v>325</v>
      </c>
      <c r="B223" s="129" t="s">
        <v>326</v>
      </c>
      <c r="C223" s="109"/>
      <c r="D223" s="272"/>
      <c r="E223" s="16"/>
      <c r="F223" s="3"/>
      <c r="G223" s="17"/>
      <c r="H223" s="5"/>
      <c r="I223" s="6"/>
      <c r="J223" s="142"/>
    </row>
    <row r="224" spans="1:10" hidden="1" outlineLevel="1">
      <c r="A224" s="18" t="s">
        <v>5</v>
      </c>
      <c r="B224" s="18" t="s">
        <v>6</v>
      </c>
      <c r="C224" s="78" t="s">
        <v>7</v>
      </c>
      <c r="D224" s="134" t="s">
        <v>8</v>
      </c>
      <c r="E224" s="20" t="s">
        <v>9</v>
      </c>
      <c r="F224" s="21" t="s">
        <v>10</v>
      </c>
      <c r="G224" s="22" t="s">
        <v>5</v>
      </c>
      <c r="H224" s="22" t="s">
        <v>6</v>
      </c>
      <c r="I224" s="21" t="s">
        <v>11</v>
      </c>
      <c r="J224" s="155" t="s">
        <v>19</v>
      </c>
    </row>
    <row r="225" spans="1:10" hidden="1" outlineLevel="1">
      <c r="E225" s="20" t="s">
        <v>13</v>
      </c>
      <c r="F225" s="57"/>
      <c r="H225" s="30"/>
      <c r="J225" s="142">
        <f>F225-I225</f>
        <v>0</v>
      </c>
    </row>
    <row r="226" spans="1:10" hidden="1" outlineLevel="1">
      <c r="A226" s="7" t="s">
        <v>435</v>
      </c>
      <c r="B226" s="58">
        <v>42390</v>
      </c>
      <c r="C226" s="12" t="s">
        <v>436</v>
      </c>
      <c r="D226" s="216" t="s">
        <v>439</v>
      </c>
      <c r="E226" s="12" t="s">
        <v>34</v>
      </c>
      <c r="F226" s="84">
        <v>18104.11</v>
      </c>
      <c r="G226" s="7" t="s">
        <v>595</v>
      </c>
      <c r="H226" s="58">
        <v>42433</v>
      </c>
      <c r="I226" s="13">
        <v>18100.79</v>
      </c>
      <c r="J226" s="209">
        <f>+F226-I226</f>
        <v>3.319999999999709</v>
      </c>
    </row>
    <row r="227" spans="1:10" hidden="1" outlineLevel="1">
      <c r="B227" s="58"/>
      <c r="F227" s="13"/>
      <c r="H227" s="58"/>
      <c r="J227" s="209"/>
    </row>
    <row r="228" spans="1:10" hidden="1" outlineLevel="1">
      <c r="E228" s="16"/>
      <c r="G228" s="57"/>
      <c r="H228" s="31"/>
      <c r="J228" s="209"/>
    </row>
    <row r="229" spans="1:10" hidden="1" outlineLevel="1">
      <c r="E229" s="16"/>
      <c r="F229" s="32" t="s">
        <v>15</v>
      </c>
      <c r="H229" s="30"/>
      <c r="J229" s="246">
        <f>SUM(J225:J226)</f>
        <v>3.319999999999709</v>
      </c>
    </row>
    <row r="230" spans="1:10" ht="12" hidden="1" outlineLevel="1" thickBot="1">
      <c r="E230" s="16"/>
      <c r="F230" s="32" t="s">
        <v>16</v>
      </c>
      <c r="H230" s="30"/>
      <c r="J230" s="226">
        <v>3.91</v>
      </c>
    </row>
    <row r="231" spans="1:10" ht="12" hidden="1" outlineLevel="1" thickTop="1">
      <c r="E231" s="16"/>
      <c r="F231" s="32" t="s">
        <v>17</v>
      </c>
      <c r="H231" s="30"/>
      <c r="J231" s="222">
        <f>+J229-J230</f>
        <v>-0.59000000000029118</v>
      </c>
    </row>
    <row r="232" spans="1:10" hidden="1" outlineLevel="1"/>
    <row r="233" spans="1:10" collapsed="1">
      <c r="A233" s="131" t="s">
        <v>465</v>
      </c>
      <c r="B233" s="109" t="s">
        <v>466</v>
      </c>
      <c r="C233" s="109"/>
      <c r="D233" s="272"/>
      <c r="E233" s="20"/>
      <c r="F233" s="32"/>
      <c r="G233" s="22"/>
      <c r="H233" s="22"/>
      <c r="I233" s="21"/>
      <c r="J233" s="196"/>
    </row>
    <row r="234" spans="1:10" hidden="1" outlineLevel="1">
      <c r="A234" s="18" t="s">
        <v>5</v>
      </c>
      <c r="B234" s="18" t="s">
        <v>6</v>
      </c>
      <c r="C234" s="78" t="s">
        <v>7</v>
      </c>
      <c r="D234" s="134" t="s">
        <v>8</v>
      </c>
      <c r="E234" s="20" t="s">
        <v>9</v>
      </c>
      <c r="F234" s="21" t="s">
        <v>10</v>
      </c>
      <c r="G234" s="22" t="s">
        <v>5</v>
      </c>
      <c r="H234" s="22" t="s">
        <v>6</v>
      </c>
      <c r="I234" s="21" t="s">
        <v>11</v>
      </c>
      <c r="J234" s="155" t="s">
        <v>19</v>
      </c>
    </row>
    <row r="235" spans="1:10" hidden="1" outlineLevel="1">
      <c r="A235" s="54" t="s">
        <v>608</v>
      </c>
      <c r="B235" s="55">
        <v>42438</v>
      </c>
      <c r="C235" s="82" t="s">
        <v>609</v>
      </c>
      <c r="D235" s="273" t="s">
        <v>612</v>
      </c>
      <c r="E235" s="82" t="s">
        <v>76</v>
      </c>
      <c r="F235" s="101">
        <v>4881.6899999999996</v>
      </c>
      <c r="G235" s="21"/>
      <c r="H235" s="21"/>
      <c r="I235" s="21"/>
      <c r="J235" s="233">
        <f>+F235-I235</f>
        <v>4881.6899999999996</v>
      </c>
    </row>
    <row r="236" spans="1:10" hidden="1" outlineLevel="1">
      <c r="A236" s="54" t="s">
        <v>610</v>
      </c>
      <c r="B236" s="55">
        <v>42458</v>
      </c>
      <c r="C236" s="82" t="s">
        <v>611</v>
      </c>
      <c r="D236" s="273" t="s">
        <v>613</v>
      </c>
      <c r="E236" s="82" t="s">
        <v>76</v>
      </c>
      <c r="F236" s="101">
        <v>1459.02</v>
      </c>
      <c r="G236" s="21"/>
      <c r="H236" s="21"/>
      <c r="I236" s="21"/>
      <c r="J236" s="233">
        <f>+F236-I236</f>
        <v>1459.02</v>
      </c>
    </row>
    <row r="237" spans="1:10" hidden="1" outlineLevel="1">
      <c r="J237" s="204"/>
    </row>
    <row r="238" spans="1:10" hidden="1" outlineLevel="1">
      <c r="F238" s="32" t="s">
        <v>15</v>
      </c>
      <c r="J238" s="246">
        <f>+SUM(J235:J236)</f>
        <v>6340.7099999999991</v>
      </c>
    </row>
    <row r="239" spans="1:10" ht="12" hidden="1" outlineLevel="1" thickBot="1">
      <c r="F239" s="32" t="s">
        <v>16</v>
      </c>
      <c r="J239" s="225">
        <v>6340.71</v>
      </c>
    </row>
    <row r="240" spans="1:10" ht="12" hidden="1" outlineLevel="1" thickTop="1">
      <c r="F240" s="32" t="s">
        <v>17</v>
      </c>
      <c r="J240" s="209">
        <f>+J238-J239</f>
        <v>0</v>
      </c>
    </row>
    <row r="241" spans="1:10" hidden="1" outlineLevel="1">
      <c r="E241" s="16"/>
    </row>
    <row r="242" spans="1:10" collapsed="1">
      <c r="A242" s="131" t="s">
        <v>333</v>
      </c>
      <c r="B242" s="129" t="s">
        <v>334</v>
      </c>
      <c r="C242" s="109"/>
      <c r="D242" s="272"/>
      <c r="E242" s="16"/>
      <c r="F242" s="3"/>
      <c r="G242" s="17"/>
      <c r="H242" s="5"/>
      <c r="I242" s="6"/>
      <c r="J242" s="142"/>
    </row>
    <row r="243" spans="1:10" hidden="1" outlineLevel="1">
      <c r="A243" s="18" t="s">
        <v>5</v>
      </c>
      <c r="B243" s="18" t="s">
        <v>6</v>
      </c>
      <c r="C243" s="78" t="s">
        <v>7</v>
      </c>
      <c r="D243" s="134" t="s">
        <v>8</v>
      </c>
      <c r="E243" s="20" t="s">
        <v>9</v>
      </c>
      <c r="F243" s="21" t="s">
        <v>10</v>
      </c>
      <c r="G243" s="22" t="s">
        <v>5</v>
      </c>
      <c r="H243" s="22" t="s">
        <v>6</v>
      </c>
      <c r="I243" s="21" t="s">
        <v>11</v>
      </c>
      <c r="J243" s="155" t="s">
        <v>19</v>
      </c>
    </row>
    <row r="244" spans="1:10" hidden="1" outlineLevel="1">
      <c r="A244" s="23"/>
      <c r="B244" s="23"/>
      <c r="C244" s="110"/>
      <c r="D244" s="134"/>
      <c r="E244" s="20" t="s">
        <v>13</v>
      </c>
      <c r="F244" s="57"/>
      <c r="G244" s="27"/>
      <c r="H244" s="28"/>
      <c r="I244" s="105"/>
      <c r="J244" s="211">
        <f t="shared" ref="J244:J251" si="5">+F244-I244</f>
        <v>0</v>
      </c>
    </row>
    <row r="245" spans="1:10" hidden="1" outlineLevel="1">
      <c r="A245" s="7" t="s">
        <v>335</v>
      </c>
      <c r="B245" s="58">
        <v>42009</v>
      </c>
      <c r="C245" s="12" t="s">
        <v>336</v>
      </c>
      <c r="D245" s="216" t="s">
        <v>337</v>
      </c>
      <c r="E245" s="16" t="s">
        <v>338</v>
      </c>
      <c r="F245" s="84">
        <v>2583.19</v>
      </c>
      <c r="G245" s="13"/>
      <c r="H245" s="13"/>
      <c r="I245" s="84"/>
      <c r="J245" s="230">
        <f t="shared" si="5"/>
        <v>2583.19</v>
      </c>
    </row>
    <row r="246" spans="1:10" hidden="1" outlineLevel="1">
      <c r="A246" s="7" t="s">
        <v>339</v>
      </c>
      <c r="B246" s="58">
        <v>42280</v>
      </c>
      <c r="C246" s="12" t="s">
        <v>340</v>
      </c>
      <c r="D246" s="216" t="s">
        <v>341</v>
      </c>
      <c r="E246" s="16" t="s">
        <v>76</v>
      </c>
      <c r="F246" s="84">
        <v>4024.69</v>
      </c>
      <c r="G246" s="13"/>
      <c r="H246" s="13"/>
      <c r="I246" s="84"/>
      <c r="J246" s="230">
        <f t="shared" si="5"/>
        <v>4024.69</v>
      </c>
    </row>
    <row r="247" spans="1:10" hidden="1" outlineLevel="1">
      <c r="A247" s="7" t="s">
        <v>342</v>
      </c>
      <c r="B247" s="58">
        <v>42292</v>
      </c>
      <c r="C247" s="12" t="s">
        <v>343</v>
      </c>
      <c r="D247" s="216" t="s">
        <v>344</v>
      </c>
      <c r="E247" s="16" t="s">
        <v>76</v>
      </c>
      <c r="F247" s="84">
        <v>2719.41</v>
      </c>
      <c r="G247" s="13"/>
      <c r="H247" s="13"/>
      <c r="I247" s="84">
        <v>2719.41</v>
      </c>
      <c r="J247" s="230">
        <f t="shared" si="5"/>
        <v>0</v>
      </c>
    </row>
    <row r="248" spans="1:10" hidden="1" outlineLevel="1">
      <c r="A248" s="7" t="s">
        <v>345</v>
      </c>
      <c r="B248" s="58">
        <v>42349</v>
      </c>
      <c r="C248" s="12" t="s">
        <v>346</v>
      </c>
      <c r="D248" s="216" t="s">
        <v>347</v>
      </c>
      <c r="E248" s="12" t="s">
        <v>76</v>
      </c>
      <c r="F248" s="84">
        <v>3038.52</v>
      </c>
      <c r="G248" s="13"/>
      <c r="H248" s="13"/>
      <c r="I248" s="84">
        <v>3038.52</v>
      </c>
      <c r="J248" s="230">
        <f t="shared" si="5"/>
        <v>0</v>
      </c>
    </row>
    <row r="249" spans="1:10" hidden="1" outlineLevel="1">
      <c r="A249" s="7" t="s">
        <v>348</v>
      </c>
      <c r="B249" s="58">
        <v>42349</v>
      </c>
      <c r="C249" s="12" t="s">
        <v>346</v>
      </c>
      <c r="D249" s="216" t="s">
        <v>349</v>
      </c>
      <c r="E249" s="12" t="s">
        <v>76</v>
      </c>
      <c r="F249" s="84">
        <v>8932</v>
      </c>
      <c r="G249" s="13"/>
      <c r="H249" s="13"/>
      <c r="I249" s="84">
        <v>8932</v>
      </c>
      <c r="J249" s="230">
        <f t="shared" si="5"/>
        <v>0</v>
      </c>
    </row>
    <row r="250" spans="1:10" hidden="1" outlineLevel="1">
      <c r="A250" s="7" t="s">
        <v>350</v>
      </c>
      <c r="B250" s="58">
        <v>42349</v>
      </c>
      <c r="C250" s="12" t="s">
        <v>346</v>
      </c>
      <c r="D250" s="216" t="s">
        <v>351</v>
      </c>
      <c r="E250" s="12" t="s">
        <v>76</v>
      </c>
      <c r="F250" s="84">
        <v>835.94</v>
      </c>
      <c r="G250" s="13"/>
      <c r="H250" s="13"/>
      <c r="I250" s="84">
        <v>835.94</v>
      </c>
      <c r="J250" s="230">
        <f t="shared" si="5"/>
        <v>0</v>
      </c>
    </row>
    <row r="251" spans="1:10" hidden="1" outlineLevel="1">
      <c r="A251" s="7" t="s">
        <v>352</v>
      </c>
      <c r="B251" s="58">
        <v>42349</v>
      </c>
      <c r="C251" s="12" t="s">
        <v>346</v>
      </c>
      <c r="D251" s="216" t="s">
        <v>353</v>
      </c>
      <c r="E251" s="12" t="s">
        <v>76</v>
      </c>
      <c r="F251" s="84">
        <v>9071.2999999999993</v>
      </c>
      <c r="G251" s="13"/>
      <c r="H251" s="13"/>
      <c r="I251" s="84">
        <v>9071.2999999999993</v>
      </c>
      <c r="J251" s="230">
        <f t="shared" si="5"/>
        <v>0</v>
      </c>
    </row>
    <row r="252" spans="1:10" hidden="1" outlineLevel="1">
      <c r="B252" s="58"/>
      <c r="E252" s="16"/>
      <c r="F252" s="84"/>
      <c r="H252" s="58"/>
      <c r="I252" s="84"/>
      <c r="J252" s="230"/>
    </row>
    <row r="253" spans="1:10" hidden="1" outlineLevel="1">
      <c r="E253" s="16"/>
      <c r="F253" s="57"/>
      <c r="H253" s="31"/>
      <c r="I253" s="84"/>
      <c r="J253" s="209"/>
    </row>
    <row r="254" spans="1:10" hidden="1" outlineLevel="1">
      <c r="E254" s="16"/>
      <c r="F254" s="32" t="s">
        <v>15</v>
      </c>
      <c r="H254" s="30"/>
      <c r="I254" s="84"/>
      <c r="J254" s="246">
        <f>+SUM(J244:J253)</f>
        <v>6607.88</v>
      </c>
    </row>
    <row r="255" spans="1:10" ht="12" hidden="1" outlineLevel="1" thickBot="1">
      <c r="E255" s="16"/>
      <c r="F255" s="32" t="s">
        <v>16</v>
      </c>
      <c r="H255" s="30"/>
      <c r="I255" s="84"/>
      <c r="J255" s="226">
        <v>6607.88</v>
      </c>
    </row>
    <row r="256" spans="1:10" ht="12" hidden="1" outlineLevel="1" thickTop="1">
      <c r="E256" s="16"/>
      <c r="F256" s="32" t="s">
        <v>17</v>
      </c>
      <c r="H256" s="30"/>
      <c r="J256" s="168">
        <f>+J254-J255</f>
        <v>0</v>
      </c>
    </row>
    <row r="257" spans="1:10" hidden="1" outlineLevel="1"/>
    <row r="258" spans="1:10" collapsed="1">
      <c r="A258" s="131" t="s">
        <v>370</v>
      </c>
      <c r="B258" s="129" t="s">
        <v>371</v>
      </c>
      <c r="C258" s="109"/>
      <c r="D258" s="272"/>
    </row>
    <row r="259" spans="1:10" hidden="1" outlineLevel="1">
      <c r="A259" s="18" t="s">
        <v>5</v>
      </c>
      <c r="B259" s="18" t="s">
        <v>6</v>
      </c>
      <c r="C259" s="78" t="s">
        <v>7</v>
      </c>
      <c r="D259" s="134" t="s">
        <v>8</v>
      </c>
      <c r="E259" s="20" t="s">
        <v>9</v>
      </c>
      <c r="F259" s="21" t="s">
        <v>10</v>
      </c>
      <c r="G259" s="22" t="s">
        <v>5</v>
      </c>
      <c r="H259" s="22" t="s">
        <v>6</v>
      </c>
      <c r="I259" s="21" t="s">
        <v>11</v>
      </c>
      <c r="J259" s="155" t="s">
        <v>19</v>
      </c>
    </row>
    <row r="260" spans="1:10" hidden="1" outlineLevel="1">
      <c r="A260" s="7" t="s">
        <v>602</v>
      </c>
      <c r="B260" s="58">
        <v>42447</v>
      </c>
      <c r="C260" s="12" t="s">
        <v>603</v>
      </c>
      <c r="D260" s="216" t="s">
        <v>607</v>
      </c>
      <c r="E260" s="12" t="s">
        <v>76</v>
      </c>
      <c r="F260" s="84">
        <v>3030.01</v>
      </c>
      <c r="G260" s="64"/>
      <c r="H260" s="64"/>
      <c r="I260" s="84"/>
      <c r="J260" s="204">
        <f>+F260-I260</f>
        <v>3030.01</v>
      </c>
    </row>
    <row r="261" spans="1:10" hidden="1" outlineLevel="1"/>
    <row r="262" spans="1:10" hidden="1" outlineLevel="1">
      <c r="F262" s="32" t="s">
        <v>15</v>
      </c>
      <c r="J262" s="246">
        <f>+SUM(J260:J261)</f>
        <v>3030.01</v>
      </c>
    </row>
    <row r="263" spans="1:10" ht="12" hidden="1" outlineLevel="1" thickBot="1">
      <c r="F263" s="32" t="s">
        <v>16</v>
      </c>
      <c r="J263" s="226">
        <v>3030.01</v>
      </c>
    </row>
    <row r="264" spans="1:10" ht="12" hidden="1" outlineLevel="1" thickTop="1">
      <c r="F264" s="32" t="s">
        <v>17</v>
      </c>
      <c r="J264" s="209">
        <f>+J262-J263</f>
        <v>0</v>
      </c>
    </row>
    <row r="265" spans="1:10" s="143" customFormat="1" collapsed="1">
      <c r="C265" s="147"/>
      <c r="D265" s="216"/>
      <c r="E265" s="147"/>
      <c r="F265" s="166"/>
      <c r="I265" s="148"/>
      <c r="J265" s="209"/>
    </row>
    <row r="266" spans="1:10" s="143" customFormat="1">
      <c r="C266" s="147"/>
      <c r="D266" s="216"/>
      <c r="E266" s="147"/>
      <c r="F266" s="166"/>
      <c r="I266" s="148"/>
      <c r="J266" s="209"/>
    </row>
    <row r="267" spans="1:10" s="143" customFormat="1">
      <c r="C267" s="147"/>
      <c r="D267" s="216"/>
      <c r="E267" s="147"/>
      <c r="F267" s="166"/>
      <c r="I267" s="148"/>
      <c r="J267" s="209"/>
    </row>
    <row r="268" spans="1:10" s="143" customFormat="1">
      <c r="C268" s="147"/>
      <c r="D268" s="216"/>
      <c r="E268" s="147"/>
      <c r="F268" s="166"/>
      <c r="I268" s="148"/>
      <c r="J268" s="209"/>
    </row>
    <row r="269" spans="1:10">
      <c r="A269" s="240" t="s">
        <v>676</v>
      </c>
      <c r="B269" s="243" t="s">
        <v>18</v>
      </c>
      <c r="C269" s="244"/>
      <c r="D269" s="294"/>
      <c r="E269" s="16"/>
      <c r="F269" s="32"/>
      <c r="H269" s="30"/>
      <c r="J269" s="168"/>
    </row>
    <row r="270" spans="1:10" hidden="1" outlineLevel="1">
      <c r="A270" s="18" t="s">
        <v>5</v>
      </c>
      <c r="B270" s="18" t="s">
        <v>6</v>
      </c>
      <c r="C270" s="78" t="s">
        <v>7</v>
      </c>
      <c r="D270" s="134" t="s">
        <v>8</v>
      </c>
      <c r="E270" s="20" t="s">
        <v>9</v>
      </c>
      <c r="F270" s="21" t="s">
        <v>10</v>
      </c>
      <c r="G270" s="22" t="s">
        <v>5</v>
      </c>
      <c r="H270" s="22" t="s">
        <v>6</v>
      </c>
      <c r="I270" s="21" t="s">
        <v>11</v>
      </c>
      <c r="J270" s="155" t="s">
        <v>19</v>
      </c>
    </row>
    <row r="271" spans="1:10" hidden="1" outlineLevel="1">
      <c r="A271" s="3"/>
      <c r="B271" s="4"/>
      <c r="C271" s="66"/>
      <c r="D271" s="220"/>
      <c r="E271" s="20" t="s">
        <v>13</v>
      </c>
      <c r="F271" s="3"/>
      <c r="G271" s="3"/>
      <c r="H271" s="5"/>
      <c r="I271" s="6"/>
      <c r="J271" s="223">
        <v>212252.41</v>
      </c>
    </row>
    <row r="272" spans="1:10" hidden="1" outlineLevel="1">
      <c r="D272" s="220"/>
      <c r="E272" s="16"/>
      <c r="F272" s="32"/>
      <c r="G272" s="54"/>
      <c r="H272" s="55"/>
      <c r="I272" s="53"/>
      <c r="J272" s="224"/>
    </row>
    <row r="273" spans="1:11" hidden="1" outlineLevel="1">
      <c r="D273" s="220"/>
      <c r="E273" s="16"/>
      <c r="F273" s="32"/>
      <c r="H273" s="30"/>
      <c r="J273" s="222"/>
    </row>
    <row r="274" spans="1:11" hidden="1" outlineLevel="1">
      <c r="D274" s="220"/>
      <c r="E274" s="16"/>
      <c r="F274" s="32" t="s">
        <v>15</v>
      </c>
      <c r="H274" s="30"/>
      <c r="J274" s="246">
        <f>+SUM(J271:J272)</f>
        <v>212252.41</v>
      </c>
    </row>
    <row r="275" spans="1:11" ht="12" hidden="1" outlineLevel="1" thickBot="1">
      <c r="D275" s="220"/>
      <c r="E275" s="16"/>
      <c r="F275" s="32" t="s">
        <v>16</v>
      </c>
      <c r="H275" s="30"/>
      <c r="J275" s="225">
        <v>212252.41</v>
      </c>
    </row>
    <row r="276" spans="1:11" ht="12" hidden="1" outlineLevel="1" thickTop="1">
      <c r="D276" s="220"/>
      <c r="E276" s="16"/>
      <c r="F276" s="32" t="s">
        <v>17</v>
      </c>
      <c r="H276" s="30"/>
      <c r="J276" s="222">
        <f>+J274-J275</f>
        <v>0</v>
      </c>
    </row>
    <row r="277" spans="1:11" hidden="1" outlineLevel="1">
      <c r="E277" s="16"/>
    </row>
    <row r="278" spans="1:11" collapsed="1">
      <c r="A278" s="240" t="s">
        <v>354</v>
      </c>
      <c r="B278" s="243" t="s">
        <v>355</v>
      </c>
      <c r="C278" s="244"/>
      <c r="D278" s="294"/>
      <c r="E278" s="16"/>
    </row>
    <row r="279" spans="1:11" hidden="1" outlineLevel="1">
      <c r="A279" s="18" t="s">
        <v>5</v>
      </c>
      <c r="B279" s="18" t="s">
        <v>6</v>
      </c>
      <c r="C279" s="78" t="s">
        <v>7</v>
      </c>
      <c r="D279" s="134" t="s">
        <v>8</v>
      </c>
      <c r="E279" s="20" t="s">
        <v>9</v>
      </c>
      <c r="F279" s="21" t="s">
        <v>10</v>
      </c>
      <c r="G279" s="22" t="s">
        <v>5</v>
      </c>
      <c r="H279" s="22" t="s">
        <v>6</v>
      </c>
      <c r="I279" s="21" t="s">
        <v>11</v>
      </c>
      <c r="J279" s="155" t="s">
        <v>19</v>
      </c>
    </row>
    <row r="280" spans="1:11" hidden="1" outlineLevel="1">
      <c r="E280" s="20" t="s">
        <v>13</v>
      </c>
      <c r="J280" s="223">
        <v>8624.9699999999993</v>
      </c>
    </row>
    <row r="281" spans="1:11" hidden="1" outlineLevel="1">
      <c r="E281" s="16"/>
      <c r="J281" s="204"/>
    </row>
    <row r="282" spans="1:11" hidden="1" outlineLevel="1">
      <c r="E282" s="16"/>
      <c r="F282" s="32" t="s">
        <v>15</v>
      </c>
      <c r="H282" s="30"/>
      <c r="J282" s="246">
        <f>+SUM(J278:J281)</f>
        <v>8624.9699999999993</v>
      </c>
    </row>
    <row r="283" spans="1:11" ht="12" hidden="1" outlineLevel="1" thickBot="1">
      <c r="E283" s="16"/>
      <c r="F283" s="32" t="s">
        <v>16</v>
      </c>
      <c r="H283" s="30"/>
      <c r="J283" s="225">
        <v>8624.9699999999993</v>
      </c>
    </row>
    <row r="284" spans="1:11" ht="12" hidden="1" outlineLevel="1" thickTop="1">
      <c r="E284" s="16"/>
      <c r="F284" s="32" t="s">
        <v>17</v>
      </c>
      <c r="H284" s="30"/>
      <c r="J284" s="222">
        <f>+J282-J283</f>
        <v>0</v>
      </c>
    </row>
    <row r="285" spans="1:11" collapsed="1">
      <c r="J285" s="204"/>
    </row>
    <row r="286" spans="1:11">
      <c r="E286" s="16"/>
      <c r="F286" s="32"/>
      <c r="H286" s="30"/>
      <c r="J286" s="222"/>
    </row>
    <row r="287" spans="1:11">
      <c r="I287" s="32" t="s">
        <v>15</v>
      </c>
      <c r="J287" s="204">
        <f>+J282+J274+J262+J254+J238+J229+J219+J209+J198+J186+J177+J167+J111+J103+J95+J85+J68+J59+J35+J11</f>
        <v>1275369.68</v>
      </c>
    </row>
    <row r="288" spans="1:11" ht="12" thickBot="1">
      <c r="I288" s="32" t="s">
        <v>16</v>
      </c>
      <c r="J288" s="225">
        <v>1275370.03</v>
      </c>
      <c r="K288" s="64"/>
    </row>
    <row r="289" spans="9:10" ht="12" thickTop="1">
      <c r="I289" s="32" t="s">
        <v>17</v>
      </c>
      <c r="J289" s="204">
        <f>+J287-J288</f>
        <v>-0.35000000009313226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7"/>
  <sheetViews>
    <sheetView topLeftCell="A36" workbookViewId="0">
      <selection activeCell="E210" sqref="E210"/>
    </sheetView>
  </sheetViews>
  <sheetFormatPr baseColWidth="10" defaultRowHeight="11.25" outlineLevelRow="1"/>
  <cols>
    <col min="1" max="1" width="12.140625" style="143" bestFit="1" customWidth="1"/>
    <col min="2" max="2" width="11.42578125" style="143"/>
    <col min="3" max="3" width="9.85546875" style="147" customWidth="1"/>
    <col min="4" max="4" width="14.140625" style="216" customWidth="1"/>
    <col min="5" max="5" width="26.5703125" style="147" customWidth="1"/>
    <col min="6" max="6" width="10.85546875" style="143" bestFit="1" customWidth="1"/>
    <col min="7" max="7" width="8.140625" style="143" bestFit="1" customWidth="1"/>
    <col min="8" max="8" width="9" style="143" bestFit="1" customWidth="1"/>
    <col min="9" max="9" width="10.7109375" style="148" bestFit="1" customWidth="1"/>
    <col min="10" max="10" width="11.140625" style="139" bestFit="1" customWidth="1"/>
    <col min="11" max="11" width="9.7109375" style="143" customWidth="1"/>
    <col min="12" max="12" width="11.5703125" style="143" bestFit="1" customWidth="1"/>
    <col min="13" max="16384" width="11.42578125" style="143"/>
  </cols>
  <sheetData>
    <row r="1" spans="1:12">
      <c r="A1" s="1"/>
      <c r="B1" s="1"/>
      <c r="C1" s="2"/>
      <c r="D1" s="271"/>
      <c r="E1" s="2"/>
      <c r="F1" s="139"/>
      <c r="G1" s="8"/>
      <c r="H1" s="141"/>
      <c r="I1" s="142"/>
      <c r="J1" s="142"/>
      <c r="K1" s="144"/>
      <c r="L1" s="145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46"/>
      <c r="L2" s="145" t="s">
        <v>2</v>
      </c>
    </row>
    <row r="3" spans="1:12">
      <c r="A3" s="297" t="s">
        <v>671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>
      <c r="A5" s="281"/>
      <c r="B5" s="281"/>
      <c r="C5" s="281"/>
      <c r="D5" s="275"/>
      <c r="E5" s="281"/>
      <c r="F5" s="281"/>
      <c r="G5" s="281"/>
      <c r="H5" s="281"/>
      <c r="I5" s="281"/>
      <c r="J5" s="281"/>
    </row>
    <row r="6" spans="1:12">
      <c r="A6" s="239" t="s">
        <v>3</v>
      </c>
      <c r="B6" s="238" t="s">
        <v>4</v>
      </c>
      <c r="C6" s="213"/>
      <c r="D6" s="272"/>
      <c r="E6" s="151"/>
      <c r="F6" s="139"/>
      <c r="G6" s="152"/>
      <c r="H6" s="141"/>
      <c r="I6" s="142"/>
      <c r="J6" s="142"/>
    </row>
    <row r="7" spans="1:12" hidden="1" outlineLevel="1">
      <c r="A7" s="153" t="s">
        <v>5</v>
      </c>
      <c r="B7" s="153" t="s">
        <v>6</v>
      </c>
      <c r="C7" s="194" t="s">
        <v>7</v>
      </c>
      <c r="D7" s="134" t="s">
        <v>8</v>
      </c>
      <c r="E7" s="154" t="s">
        <v>9</v>
      </c>
      <c r="F7" s="155" t="s">
        <v>10</v>
      </c>
      <c r="G7" s="156" t="s">
        <v>5</v>
      </c>
      <c r="H7" s="156" t="s">
        <v>6</v>
      </c>
      <c r="I7" s="155" t="s">
        <v>11</v>
      </c>
      <c r="J7" s="155" t="s">
        <v>12</v>
      </c>
    </row>
    <row r="8" spans="1:12" hidden="1" outlineLevel="1">
      <c r="A8" s="157"/>
      <c r="B8" s="157"/>
      <c r="C8" s="215"/>
      <c r="D8" s="134"/>
      <c r="E8" s="154" t="s">
        <v>13</v>
      </c>
      <c r="F8" s="160"/>
      <c r="G8" s="161"/>
      <c r="H8" s="162"/>
      <c r="I8" s="160"/>
      <c r="J8" s="160">
        <v>0</v>
      </c>
    </row>
    <row r="9" spans="1:12" hidden="1" outlineLevel="1">
      <c r="A9" s="143" t="s">
        <v>378</v>
      </c>
      <c r="B9" s="205">
        <v>42383</v>
      </c>
      <c r="C9" s="147" t="s">
        <v>379</v>
      </c>
      <c r="D9" s="273" t="s">
        <v>380</v>
      </c>
      <c r="E9" s="147" t="s">
        <v>14</v>
      </c>
      <c r="F9" s="198">
        <v>1419</v>
      </c>
      <c r="G9" s="188" t="s">
        <v>636</v>
      </c>
      <c r="H9" s="188">
        <v>42485</v>
      </c>
      <c r="I9" s="198">
        <v>191.18</v>
      </c>
      <c r="J9" s="209">
        <f>F9-I9</f>
        <v>1227.82</v>
      </c>
    </row>
    <row r="10" spans="1:12" hidden="1" outlineLevel="1">
      <c r="B10" s="163"/>
      <c r="D10" s="273"/>
      <c r="H10" s="165"/>
      <c r="J10" s="142"/>
    </row>
    <row r="11" spans="1:12" hidden="1" outlineLevel="1">
      <c r="E11" s="151"/>
      <c r="F11" s="166" t="s">
        <v>15</v>
      </c>
      <c r="H11" s="164"/>
      <c r="J11" s="167">
        <f>SUM(J8:J9)</f>
        <v>1227.82</v>
      </c>
    </row>
    <row r="12" spans="1:12" ht="12" hidden="1" outlineLevel="1" thickBot="1">
      <c r="E12" s="151"/>
      <c r="F12" s="166" t="s">
        <v>16</v>
      </c>
      <c r="H12" s="164"/>
      <c r="J12" s="202">
        <v>1227.82</v>
      </c>
    </row>
    <row r="13" spans="1:12" ht="12" hidden="1" outlineLevel="1" thickTop="1">
      <c r="E13" s="151"/>
      <c r="F13" s="166" t="s">
        <v>17</v>
      </c>
      <c r="H13" s="164"/>
      <c r="J13" s="168">
        <f>+J11-J12</f>
        <v>0</v>
      </c>
    </row>
    <row r="14" spans="1:12" hidden="1" outlineLevel="1">
      <c r="E14" s="151"/>
    </row>
    <row r="15" spans="1:12" hidden="1" outlineLevel="1">
      <c r="B15" s="145"/>
      <c r="E15" s="151"/>
    </row>
    <row r="16" spans="1:12" collapsed="1">
      <c r="A16" s="239" t="s">
        <v>673</v>
      </c>
      <c r="B16" s="238" t="s">
        <v>18</v>
      </c>
      <c r="C16" s="213"/>
      <c r="D16" s="272"/>
      <c r="E16" s="151"/>
      <c r="G16" s="148"/>
      <c r="H16" s="141"/>
      <c r="I16" s="142"/>
      <c r="J16" s="142"/>
    </row>
    <row r="17" spans="1:10" hidden="1" outlineLevel="1">
      <c r="A17" s="153" t="s">
        <v>5</v>
      </c>
      <c r="B17" s="153" t="s">
        <v>6</v>
      </c>
      <c r="C17" s="153" t="s">
        <v>7</v>
      </c>
      <c r="D17" s="19" t="s">
        <v>8</v>
      </c>
      <c r="E17" s="154" t="s">
        <v>9</v>
      </c>
      <c r="F17" s="155" t="s">
        <v>10</v>
      </c>
      <c r="G17" s="156" t="s">
        <v>5</v>
      </c>
      <c r="H17" s="156" t="s">
        <v>6</v>
      </c>
      <c r="I17" s="155" t="s">
        <v>11</v>
      </c>
      <c r="J17" s="155" t="s">
        <v>19</v>
      </c>
    </row>
    <row r="18" spans="1:10" hidden="1" outlineLevel="1">
      <c r="A18" s="139"/>
      <c r="B18" s="140"/>
      <c r="C18" s="139"/>
      <c r="D18" s="139"/>
      <c r="E18" s="154" t="s">
        <v>13</v>
      </c>
      <c r="F18" s="139"/>
      <c r="G18" s="139"/>
      <c r="H18" s="141"/>
      <c r="I18" s="142"/>
      <c r="J18" s="203">
        <v>122092.87</v>
      </c>
    </row>
    <row r="19" spans="1:10" hidden="1" outlineLevel="1">
      <c r="A19" s="139"/>
      <c r="B19" s="140"/>
      <c r="C19" s="139"/>
      <c r="D19" s="139"/>
      <c r="E19" s="170"/>
      <c r="F19" s="152"/>
      <c r="G19" s="171" t="s">
        <v>20</v>
      </c>
      <c r="H19" s="172">
        <v>41655</v>
      </c>
      <c r="I19" s="173">
        <v>18916.22</v>
      </c>
      <c r="J19" s="142">
        <f>+F19-I19</f>
        <v>-18916.22</v>
      </c>
    </row>
    <row r="20" spans="1:10" hidden="1" outlineLevel="1">
      <c r="A20" s="139"/>
      <c r="B20" s="140"/>
      <c r="C20" s="139"/>
      <c r="D20" s="139"/>
      <c r="E20" s="170"/>
      <c r="F20" s="152"/>
      <c r="G20" s="171" t="s">
        <v>21</v>
      </c>
      <c r="H20" s="172">
        <v>41663</v>
      </c>
      <c r="I20" s="173">
        <v>61343.16</v>
      </c>
      <c r="J20" s="142">
        <f t="shared" ref="J20:J29" si="0">+F20-I20</f>
        <v>-61343.16</v>
      </c>
    </row>
    <row r="21" spans="1:10" hidden="1" outlineLevel="1">
      <c r="A21" s="139"/>
      <c r="B21" s="140"/>
      <c r="C21" s="139"/>
      <c r="D21" s="41" t="s">
        <v>22</v>
      </c>
      <c r="E21" s="170"/>
      <c r="F21" s="152"/>
      <c r="G21" s="171" t="s">
        <v>23</v>
      </c>
      <c r="H21" s="172">
        <v>41698</v>
      </c>
      <c r="I21" s="173">
        <v>44.44</v>
      </c>
      <c r="J21" s="142">
        <f t="shared" si="0"/>
        <v>-44.44</v>
      </c>
    </row>
    <row r="22" spans="1:10" hidden="1" outlineLevel="1">
      <c r="A22" s="139"/>
      <c r="B22" s="140"/>
      <c r="C22" s="139"/>
      <c r="D22" s="41" t="s">
        <v>24</v>
      </c>
      <c r="E22" s="170"/>
      <c r="F22" s="152"/>
      <c r="G22" s="171" t="s">
        <v>25</v>
      </c>
      <c r="H22" s="172">
        <v>41724</v>
      </c>
      <c r="I22" s="169">
        <v>15012.58</v>
      </c>
      <c r="J22" s="142">
        <f t="shared" si="0"/>
        <v>-15012.58</v>
      </c>
    </row>
    <row r="23" spans="1:10" hidden="1" outlineLevel="1">
      <c r="A23" s="139"/>
      <c r="B23" s="140"/>
      <c r="C23" s="139"/>
      <c r="D23" s="41" t="s">
        <v>26</v>
      </c>
      <c r="E23" s="170"/>
      <c r="F23" s="152"/>
      <c r="G23" s="171" t="s">
        <v>27</v>
      </c>
      <c r="H23" s="172">
        <v>41731</v>
      </c>
      <c r="I23" s="173">
        <v>58530.5</v>
      </c>
      <c r="J23" s="142">
        <f t="shared" si="0"/>
        <v>-58530.5</v>
      </c>
    </row>
    <row r="24" spans="1:10" hidden="1" outlineLevel="1">
      <c r="A24" s="139"/>
      <c r="B24" s="140"/>
      <c r="C24" s="139"/>
      <c r="D24" s="41" t="s">
        <v>28</v>
      </c>
      <c r="E24" s="170"/>
      <c r="F24" s="152"/>
      <c r="G24" s="171" t="s">
        <v>29</v>
      </c>
      <c r="H24" s="172">
        <v>41844</v>
      </c>
      <c r="I24" s="169">
        <v>27284.41</v>
      </c>
      <c r="J24" s="142">
        <f t="shared" si="0"/>
        <v>-27284.41</v>
      </c>
    </row>
    <row r="25" spans="1:10" hidden="1" outlineLevel="1">
      <c r="A25" s="139"/>
      <c r="B25" s="140"/>
      <c r="C25" s="139"/>
      <c r="D25" s="41" t="s">
        <v>28</v>
      </c>
      <c r="E25" s="170"/>
      <c r="F25" s="152"/>
      <c r="G25" s="171" t="s">
        <v>30</v>
      </c>
      <c r="H25" s="172">
        <v>41851</v>
      </c>
      <c r="I25" s="173">
        <v>174.05</v>
      </c>
      <c r="J25" s="142">
        <f t="shared" si="0"/>
        <v>-174.05</v>
      </c>
    </row>
    <row r="26" spans="1:10" hidden="1" outlineLevel="1">
      <c r="A26" s="174" t="s">
        <v>35</v>
      </c>
      <c r="B26" s="175">
        <v>42233</v>
      </c>
      <c r="C26" s="199" t="s">
        <v>36</v>
      </c>
      <c r="D26" s="176" t="s">
        <v>37</v>
      </c>
      <c r="E26" s="177" t="s">
        <v>34</v>
      </c>
      <c r="F26" s="173">
        <v>72752.570000000007</v>
      </c>
      <c r="G26" s="171" t="s">
        <v>381</v>
      </c>
      <c r="H26" s="180">
        <v>42373</v>
      </c>
      <c r="I26" s="148">
        <v>72310.929999999993</v>
      </c>
      <c r="J26" s="142">
        <f t="shared" si="0"/>
        <v>441.64000000001397</v>
      </c>
    </row>
    <row r="27" spans="1:10" hidden="1" outlineLevel="1">
      <c r="A27" s="171" t="s">
        <v>1011</v>
      </c>
      <c r="B27" s="180">
        <v>42401</v>
      </c>
      <c r="C27" s="179"/>
      <c r="D27" s="176"/>
      <c r="E27" s="179" t="s">
        <v>1013</v>
      </c>
      <c r="F27" s="173">
        <v>58770.85</v>
      </c>
      <c r="H27" s="178"/>
      <c r="J27" s="142">
        <f t="shared" si="0"/>
        <v>58770.85</v>
      </c>
    </row>
    <row r="28" spans="1:10" hidden="1" outlineLevel="1">
      <c r="A28" s="171" t="s">
        <v>683</v>
      </c>
      <c r="B28" s="180">
        <v>42517</v>
      </c>
      <c r="C28" s="179" t="s">
        <v>685</v>
      </c>
      <c r="D28" s="176" t="s">
        <v>687</v>
      </c>
      <c r="E28" s="179" t="s">
        <v>34</v>
      </c>
      <c r="F28" s="173">
        <v>39762.19</v>
      </c>
      <c r="H28" s="178"/>
      <c r="I28" s="60"/>
      <c r="J28" s="142">
        <f t="shared" si="0"/>
        <v>39762.19</v>
      </c>
    </row>
    <row r="29" spans="1:10" hidden="1" outlineLevel="1">
      <c r="A29" s="171" t="s">
        <v>684</v>
      </c>
      <c r="B29" s="180">
        <v>42521</v>
      </c>
      <c r="C29" s="179" t="s">
        <v>686</v>
      </c>
      <c r="D29" s="176" t="s">
        <v>688</v>
      </c>
      <c r="E29" s="179" t="s">
        <v>34</v>
      </c>
      <c r="F29" s="173">
        <v>12153.67</v>
      </c>
      <c r="H29" s="178"/>
      <c r="I29" s="60"/>
      <c r="J29" s="142">
        <f t="shared" si="0"/>
        <v>12153.67</v>
      </c>
    </row>
    <row r="30" spans="1:10" hidden="1" outlineLevel="1">
      <c r="A30" s="171"/>
      <c r="B30" s="180"/>
      <c r="C30" s="179"/>
      <c r="D30" s="143"/>
      <c r="E30" s="179"/>
      <c r="F30" s="173"/>
      <c r="H30" s="178"/>
      <c r="I30" s="60"/>
      <c r="J30" s="142"/>
    </row>
    <row r="31" spans="1:10" hidden="1" outlineLevel="1">
      <c r="C31" s="143"/>
      <c r="D31" s="139"/>
      <c r="E31" s="151"/>
      <c r="H31" s="178"/>
      <c r="J31" s="142"/>
    </row>
    <row r="32" spans="1:10" hidden="1" outlineLevel="1">
      <c r="C32" s="143"/>
      <c r="D32" s="139"/>
      <c r="E32" s="151"/>
      <c r="F32" s="166" t="s">
        <v>15</v>
      </c>
      <c r="H32" s="164"/>
      <c r="J32" s="167">
        <f>+SUM(J18:J29)</f>
        <v>51915.859999999993</v>
      </c>
    </row>
    <row r="33" spans="1:11" ht="12" hidden="1" outlineLevel="1" thickBot="1">
      <c r="C33" s="143"/>
      <c r="D33" s="139"/>
      <c r="E33" s="151"/>
      <c r="F33" s="166" t="s">
        <v>16</v>
      </c>
      <c r="H33" s="164"/>
      <c r="J33" s="263">
        <v>51915.86</v>
      </c>
    </row>
    <row r="34" spans="1:11" ht="12" hidden="1" outlineLevel="1" thickTop="1">
      <c r="C34" s="143"/>
      <c r="D34" s="139"/>
      <c r="E34" s="151"/>
      <c r="F34" s="166" t="s">
        <v>17</v>
      </c>
      <c r="H34" s="164"/>
      <c r="J34" s="168">
        <f>+J32-J33</f>
        <v>0</v>
      </c>
    </row>
    <row r="35" spans="1:11" hidden="1" outlineLevel="1">
      <c r="E35" s="151"/>
    </row>
    <row r="36" spans="1:11" collapsed="1">
      <c r="A36" s="239" t="s">
        <v>48</v>
      </c>
      <c r="B36" s="238" t="s">
        <v>49</v>
      </c>
      <c r="C36" s="213"/>
      <c r="D36" s="272"/>
      <c r="E36" s="151"/>
      <c r="G36" s="148"/>
      <c r="H36" s="141"/>
      <c r="I36" s="142"/>
      <c r="J36" s="142"/>
    </row>
    <row r="37" spans="1:11" hidden="1" outlineLevel="1">
      <c r="A37" s="153" t="s">
        <v>5</v>
      </c>
      <c r="B37" s="153" t="s">
        <v>6</v>
      </c>
      <c r="C37" s="153" t="s">
        <v>7</v>
      </c>
      <c r="D37" s="19" t="s">
        <v>8</v>
      </c>
      <c r="E37" s="154" t="s">
        <v>9</v>
      </c>
      <c r="F37" s="155" t="s">
        <v>10</v>
      </c>
      <c r="G37" s="156" t="s">
        <v>5</v>
      </c>
      <c r="H37" s="156" t="s">
        <v>6</v>
      </c>
      <c r="I37" s="155" t="s">
        <v>11</v>
      </c>
      <c r="J37" s="155" t="s">
        <v>19</v>
      </c>
    </row>
    <row r="38" spans="1:11" hidden="1" outlineLevel="1">
      <c r="A38" s="139"/>
      <c r="B38" s="139"/>
      <c r="C38" s="139"/>
      <c r="D38" s="139"/>
      <c r="E38" s="154" t="s">
        <v>13</v>
      </c>
      <c r="F38" s="139"/>
      <c r="G38" s="152"/>
      <c r="H38" s="141"/>
      <c r="I38" s="207"/>
      <c r="J38" s="235">
        <v>37164.730000000003</v>
      </c>
    </row>
    <row r="39" spans="1:11" hidden="1" outlineLevel="1">
      <c r="A39" s="139"/>
      <c r="B39" s="139"/>
      <c r="C39" s="139"/>
      <c r="D39" s="164" t="s">
        <v>50</v>
      </c>
      <c r="E39" s="154"/>
      <c r="F39" s="142"/>
      <c r="G39" s="143" t="s">
        <v>51</v>
      </c>
      <c r="H39" s="205">
        <v>41281</v>
      </c>
      <c r="I39" s="59">
        <v>14072.68</v>
      </c>
      <c r="J39" s="203">
        <f>+F39-I39</f>
        <v>-14072.68</v>
      </c>
    </row>
    <row r="40" spans="1:11" hidden="1" outlineLevel="1">
      <c r="A40" s="139"/>
      <c r="B40" s="139"/>
      <c r="C40" s="139"/>
      <c r="D40" s="143" t="s">
        <v>52</v>
      </c>
      <c r="E40" s="154"/>
      <c r="F40" s="142"/>
      <c r="G40" s="143" t="s">
        <v>53</v>
      </c>
      <c r="H40" s="205">
        <v>41284</v>
      </c>
      <c r="I40" s="59">
        <v>4436.7700000000004</v>
      </c>
      <c r="J40" s="203">
        <f t="shared" ref="J40:J44" si="1">+F40-I40</f>
        <v>-4436.7700000000004</v>
      </c>
    </row>
    <row r="41" spans="1:11" hidden="1" outlineLevel="1">
      <c r="A41" s="139"/>
      <c r="B41" s="139"/>
      <c r="C41" s="139"/>
      <c r="D41" s="143" t="s">
        <v>54</v>
      </c>
      <c r="E41" s="154"/>
      <c r="F41" s="142"/>
      <c r="G41" s="143" t="s">
        <v>55</v>
      </c>
      <c r="H41" s="205">
        <v>41297</v>
      </c>
      <c r="I41" s="59">
        <v>12102.88</v>
      </c>
      <c r="J41" s="203">
        <f t="shared" si="1"/>
        <v>-12102.88</v>
      </c>
    </row>
    <row r="42" spans="1:11" hidden="1" outlineLevel="1">
      <c r="A42" s="139"/>
      <c r="B42" s="139"/>
      <c r="C42" s="139"/>
      <c r="D42" s="139"/>
      <c r="E42" s="154"/>
      <c r="F42" s="142"/>
      <c r="G42" s="143" t="s">
        <v>56</v>
      </c>
      <c r="H42" s="205">
        <v>41517</v>
      </c>
      <c r="I42" s="59">
        <v>702.64</v>
      </c>
      <c r="J42" s="203">
        <f t="shared" si="1"/>
        <v>-702.64</v>
      </c>
    </row>
    <row r="43" spans="1:11" hidden="1" outlineLevel="1">
      <c r="A43" s="139"/>
      <c r="B43" s="139"/>
      <c r="C43" s="139"/>
      <c r="D43" s="143" t="s">
        <v>57</v>
      </c>
      <c r="E43" s="154"/>
      <c r="F43" s="142"/>
      <c r="G43" s="143" t="s">
        <v>58</v>
      </c>
      <c r="H43" s="205">
        <v>41517</v>
      </c>
      <c r="I43" s="206">
        <v>6376.54</v>
      </c>
      <c r="J43" s="203">
        <f t="shared" si="1"/>
        <v>-6376.54</v>
      </c>
    </row>
    <row r="44" spans="1:11" hidden="1" outlineLevel="1">
      <c r="A44" s="143" t="s">
        <v>62</v>
      </c>
      <c r="B44" s="186">
        <v>41990</v>
      </c>
      <c r="C44" s="143" t="s">
        <v>63</v>
      </c>
      <c r="D44" s="164" t="s">
        <v>64</v>
      </c>
      <c r="E44" s="151" t="s">
        <v>34</v>
      </c>
      <c r="F44" s="148">
        <v>92316.160000000003</v>
      </c>
      <c r="G44" s="152"/>
      <c r="H44" s="65"/>
      <c r="I44" s="207">
        <v>83084.55</v>
      </c>
      <c r="J44" s="203">
        <f t="shared" si="1"/>
        <v>9231.61</v>
      </c>
    </row>
    <row r="45" spans="1:11" hidden="1" outlineLevel="1">
      <c r="A45" s="143" t="s">
        <v>65</v>
      </c>
      <c r="B45" s="186">
        <v>42017</v>
      </c>
      <c r="C45" s="143" t="s">
        <v>66</v>
      </c>
      <c r="D45" s="164" t="s">
        <v>67</v>
      </c>
      <c r="E45" s="151" t="s">
        <v>34</v>
      </c>
      <c r="F45" s="148">
        <v>25072.45</v>
      </c>
      <c r="G45" s="143" t="s">
        <v>417</v>
      </c>
      <c r="H45" s="205">
        <v>42400</v>
      </c>
      <c r="I45" s="207">
        <f>631.11+383.62+7.37+16835.24</f>
        <v>17857.34</v>
      </c>
      <c r="J45" s="203">
        <f>+F45-I45</f>
        <v>7215.1100000000006</v>
      </c>
    </row>
    <row r="46" spans="1:11" hidden="1" outlineLevel="1">
      <c r="A46" s="143" t="s">
        <v>68</v>
      </c>
      <c r="B46" s="186">
        <v>42205</v>
      </c>
      <c r="C46" s="143" t="s">
        <v>69</v>
      </c>
      <c r="D46" s="164" t="s">
        <v>70</v>
      </c>
      <c r="E46" s="151" t="s">
        <v>34</v>
      </c>
      <c r="F46" s="148">
        <v>28223.52</v>
      </c>
      <c r="G46" s="152"/>
      <c r="H46" s="141"/>
      <c r="I46" s="142">
        <v>1121.72</v>
      </c>
      <c r="J46" s="203">
        <f>+F46-I46</f>
        <v>27101.8</v>
      </c>
      <c r="K46" s="143" t="s">
        <v>1015</v>
      </c>
    </row>
    <row r="47" spans="1:11" hidden="1" outlineLevel="1">
      <c r="A47" s="143" t="s">
        <v>71</v>
      </c>
      <c r="B47" s="186">
        <v>42349</v>
      </c>
      <c r="C47" s="143" t="s">
        <v>72</v>
      </c>
      <c r="D47" s="164">
        <v>56727</v>
      </c>
      <c r="E47" s="143" t="s">
        <v>34</v>
      </c>
      <c r="F47" s="148">
        <v>5150.47</v>
      </c>
      <c r="G47" s="152"/>
      <c r="H47" s="141"/>
      <c r="I47" s="142"/>
      <c r="J47" s="203">
        <f>+F47-I47</f>
        <v>5150.47</v>
      </c>
    </row>
    <row r="48" spans="1:11" hidden="1" outlineLevel="1">
      <c r="B48" s="186"/>
      <c r="C48" s="143"/>
      <c r="D48" s="164"/>
      <c r="E48" s="143"/>
      <c r="F48" s="148"/>
      <c r="G48" s="282" t="s">
        <v>1014</v>
      </c>
      <c r="H48" s="283">
        <v>42423</v>
      </c>
      <c r="I48" s="284">
        <v>9334.57</v>
      </c>
      <c r="J48" s="203">
        <f t="shared" ref="J48:J55" si="2">+F48-I48</f>
        <v>-9334.57</v>
      </c>
    </row>
    <row r="49" spans="1:10" hidden="1" outlineLevel="1">
      <c r="A49" s="143" t="s">
        <v>689</v>
      </c>
      <c r="B49" s="186">
        <v>42511</v>
      </c>
      <c r="C49" s="143" t="s">
        <v>690</v>
      </c>
      <c r="D49" s="143" t="s">
        <v>690</v>
      </c>
      <c r="E49" s="143" t="s">
        <v>34</v>
      </c>
      <c r="F49" s="148">
        <v>8988.58</v>
      </c>
      <c r="G49" s="139"/>
      <c r="H49" s="140"/>
      <c r="I49" s="207"/>
      <c r="J49" s="203">
        <f t="shared" si="2"/>
        <v>8988.58</v>
      </c>
    </row>
    <row r="50" spans="1:10" hidden="1" outlineLevel="1">
      <c r="A50" s="143" t="s">
        <v>691</v>
      </c>
      <c r="B50" s="186">
        <v>42513</v>
      </c>
      <c r="C50" s="143" t="s">
        <v>692</v>
      </c>
      <c r="D50" s="143" t="s">
        <v>692</v>
      </c>
      <c r="E50" s="143" t="s">
        <v>34</v>
      </c>
      <c r="F50" s="148">
        <v>603.11</v>
      </c>
      <c r="G50" s="139"/>
      <c r="H50" s="140"/>
      <c r="I50" s="207"/>
      <c r="J50" s="203">
        <f t="shared" si="2"/>
        <v>603.11</v>
      </c>
    </row>
    <row r="51" spans="1:10" hidden="1" outlineLevel="1">
      <c r="A51" s="143" t="s">
        <v>693</v>
      </c>
      <c r="B51" s="186">
        <v>42514</v>
      </c>
      <c r="C51" s="143" t="s">
        <v>694</v>
      </c>
      <c r="D51" s="143" t="s">
        <v>694</v>
      </c>
      <c r="E51" s="143" t="s">
        <v>34</v>
      </c>
      <c r="F51" s="148">
        <v>14681.04</v>
      </c>
      <c r="G51" s="139"/>
      <c r="H51" s="140"/>
      <c r="I51" s="207"/>
      <c r="J51" s="203">
        <f t="shared" si="2"/>
        <v>14681.04</v>
      </c>
    </row>
    <row r="52" spans="1:10" hidden="1" outlineLevel="1">
      <c r="A52" s="143" t="s">
        <v>636</v>
      </c>
      <c r="B52" s="186">
        <v>42516</v>
      </c>
      <c r="C52" s="143" t="s">
        <v>695</v>
      </c>
      <c r="D52" s="143" t="s">
        <v>695</v>
      </c>
      <c r="E52" s="143" t="s">
        <v>34</v>
      </c>
      <c r="F52" s="148">
        <v>18749.87</v>
      </c>
      <c r="G52" s="139"/>
      <c r="H52" s="140"/>
      <c r="I52" s="207"/>
      <c r="J52" s="203">
        <f t="shared" si="2"/>
        <v>18749.87</v>
      </c>
    </row>
    <row r="53" spans="1:10" hidden="1" outlineLevel="1">
      <c r="A53" s="143" t="s">
        <v>497</v>
      </c>
      <c r="B53" s="186">
        <v>42516</v>
      </c>
      <c r="C53" s="143" t="s">
        <v>696</v>
      </c>
      <c r="D53" s="143" t="s">
        <v>696</v>
      </c>
      <c r="E53" s="143" t="s">
        <v>34</v>
      </c>
      <c r="F53" s="148">
        <v>34402.47</v>
      </c>
      <c r="G53" s="139"/>
      <c r="H53" s="140"/>
      <c r="I53" s="207"/>
      <c r="J53" s="203">
        <f t="shared" si="2"/>
        <v>34402.47</v>
      </c>
    </row>
    <row r="54" spans="1:10" hidden="1" outlineLevel="1">
      <c r="A54" s="143" t="s">
        <v>697</v>
      </c>
      <c r="B54" s="186">
        <v>42516</v>
      </c>
      <c r="C54" s="143" t="s">
        <v>698</v>
      </c>
      <c r="D54" s="143" t="s">
        <v>698</v>
      </c>
      <c r="E54" s="143" t="s">
        <v>34</v>
      </c>
      <c r="F54" s="148">
        <v>14106.08</v>
      </c>
      <c r="G54" s="139"/>
      <c r="H54" s="140"/>
      <c r="I54" s="207"/>
      <c r="J54" s="203">
        <f t="shared" si="2"/>
        <v>14106.08</v>
      </c>
    </row>
    <row r="55" spans="1:10" hidden="1" outlineLevel="1">
      <c r="A55" s="143" t="s">
        <v>699</v>
      </c>
      <c r="B55" s="186">
        <v>42521</v>
      </c>
      <c r="C55" s="143" t="s">
        <v>700</v>
      </c>
      <c r="D55" s="143" t="s">
        <v>700</v>
      </c>
      <c r="E55" s="143" t="s">
        <v>34</v>
      </c>
      <c r="F55" s="148">
        <v>306924.84999999998</v>
      </c>
      <c r="G55" s="139"/>
      <c r="H55" s="140"/>
      <c r="I55" s="207"/>
      <c r="J55" s="203">
        <f t="shared" si="2"/>
        <v>306924.84999999998</v>
      </c>
    </row>
    <row r="56" spans="1:10" hidden="1" outlineLevel="1">
      <c r="B56" s="186"/>
      <c r="C56" s="143"/>
      <c r="E56" s="143"/>
      <c r="F56" s="148"/>
      <c r="G56" s="139"/>
      <c r="H56" s="140"/>
      <c r="I56" s="207"/>
      <c r="J56" s="203"/>
    </row>
    <row r="57" spans="1:10" hidden="1" outlineLevel="1">
      <c r="A57" s="183"/>
      <c r="B57" s="184"/>
      <c r="C57" s="183"/>
      <c r="D57" s="183"/>
      <c r="E57" s="187"/>
      <c r="F57" s="185"/>
      <c r="H57" s="164"/>
      <c r="J57" s="142"/>
    </row>
    <row r="58" spans="1:10" hidden="1" outlineLevel="1">
      <c r="C58" s="143"/>
      <c r="D58" s="143"/>
      <c r="E58" s="151"/>
      <c r="F58" s="166" t="s">
        <v>15</v>
      </c>
      <c r="H58" s="164"/>
      <c r="J58" s="167">
        <f>+SUM(J38:J55)</f>
        <v>437293.64</v>
      </c>
    </row>
    <row r="59" spans="1:10" ht="12" hidden="1" outlineLevel="1" thickBot="1">
      <c r="C59" s="143"/>
      <c r="D59" s="143"/>
      <c r="E59" s="151"/>
      <c r="F59" s="166" t="s">
        <v>16</v>
      </c>
      <c r="H59" s="164"/>
      <c r="J59" s="264">
        <v>437293.95</v>
      </c>
    </row>
    <row r="60" spans="1:10" hidden="1" outlineLevel="1">
      <c r="C60" s="143"/>
      <c r="D60" s="143"/>
      <c r="E60" s="151"/>
      <c r="F60" s="166" t="s">
        <v>17</v>
      </c>
      <c r="H60" s="164"/>
      <c r="J60" s="168">
        <f>+J58-J59</f>
        <v>-0.30999999999767169</v>
      </c>
    </row>
    <row r="61" spans="1:10" hidden="1" outlineLevel="1">
      <c r="E61" s="151"/>
    </row>
    <row r="62" spans="1:10" collapsed="1">
      <c r="A62" s="239" t="s">
        <v>356</v>
      </c>
      <c r="B62" s="238" t="s">
        <v>357</v>
      </c>
      <c r="C62" s="213"/>
      <c r="D62" s="272"/>
      <c r="E62" s="151"/>
      <c r="F62" s="139"/>
      <c r="G62" s="152"/>
      <c r="H62" s="141"/>
      <c r="I62" s="142"/>
      <c r="J62" s="142"/>
    </row>
    <row r="63" spans="1:10" hidden="1" outlineLevel="1">
      <c r="A63" s="153" t="s">
        <v>5</v>
      </c>
      <c r="B63" s="153" t="s">
        <v>6</v>
      </c>
      <c r="C63" s="194" t="s">
        <v>7</v>
      </c>
      <c r="D63" s="134" t="s">
        <v>8</v>
      </c>
      <c r="E63" s="194" t="s">
        <v>9</v>
      </c>
      <c r="F63" s="155" t="s">
        <v>10</v>
      </c>
      <c r="G63" s="156" t="s">
        <v>5</v>
      </c>
      <c r="H63" s="156" t="s">
        <v>6</v>
      </c>
      <c r="I63" s="155" t="s">
        <v>11</v>
      </c>
      <c r="J63" s="155" t="s">
        <v>19</v>
      </c>
    </row>
    <row r="64" spans="1:10" hidden="1" outlineLevel="1">
      <c r="A64" s="143" t="s">
        <v>358</v>
      </c>
      <c r="B64" s="186">
        <v>42308</v>
      </c>
      <c r="C64" s="147">
        <v>29048</v>
      </c>
      <c r="D64" s="216" t="s">
        <v>359</v>
      </c>
      <c r="E64" s="147" t="s">
        <v>76</v>
      </c>
      <c r="F64" s="188">
        <v>3035.3</v>
      </c>
      <c r="G64" s="188"/>
      <c r="H64" s="188"/>
      <c r="I64" s="198"/>
      <c r="J64" s="204">
        <f>+F64-I64</f>
        <v>3035.3</v>
      </c>
    </row>
    <row r="65" spans="1:10" hidden="1" outlineLevel="1">
      <c r="F65" s="188"/>
      <c r="G65" s="188"/>
      <c r="H65" s="188"/>
      <c r="I65" s="198"/>
      <c r="J65" s="204"/>
    </row>
    <row r="66" spans="1:10" hidden="1" outlineLevel="1">
      <c r="J66" s="204"/>
    </row>
    <row r="67" spans="1:10" hidden="1" outlineLevel="1">
      <c r="F67" s="166" t="s">
        <v>15</v>
      </c>
      <c r="J67" s="209">
        <f>+J64</f>
        <v>3035.3</v>
      </c>
    </row>
    <row r="68" spans="1:10" ht="12" hidden="1" outlineLevel="1" thickBot="1">
      <c r="F68" s="166" t="s">
        <v>16</v>
      </c>
      <c r="J68" s="226">
        <v>3035.3</v>
      </c>
    </row>
    <row r="69" spans="1:10" ht="12" hidden="1" outlineLevel="1" thickTop="1">
      <c r="F69" s="166" t="s">
        <v>17</v>
      </c>
      <c r="J69" s="204">
        <f>+J67-J68</f>
        <v>0</v>
      </c>
    </row>
    <row r="70" spans="1:10" hidden="1" outlineLevel="1">
      <c r="E70" s="151"/>
    </row>
    <row r="71" spans="1:10" collapsed="1">
      <c r="A71" s="239" t="s">
        <v>86</v>
      </c>
      <c r="B71" s="238" t="s">
        <v>87</v>
      </c>
      <c r="C71" s="213"/>
      <c r="D71" s="274"/>
      <c r="E71" s="151"/>
      <c r="F71" s="139"/>
      <c r="G71" s="152"/>
      <c r="H71" s="141"/>
      <c r="I71" s="142"/>
      <c r="J71" s="142"/>
    </row>
    <row r="72" spans="1:10" hidden="1" outlineLevel="1">
      <c r="A72" s="153" t="s">
        <v>5</v>
      </c>
      <c r="B72" s="153" t="s">
        <v>6</v>
      </c>
      <c r="C72" s="194" t="s">
        <v>7</v>
      </c>
      <c r="D72" s="134" t="s">
        <v>8</v>
      </c>
      <c r="E72" s="154" t="s">
        <v>9</v>
      </c>
      <c r="F72" s="155" t="s">
        <v>10</v>
      </c>
      <c r="G72" s="156" t="s">
        <v>5</v>
      </c>
      <c r="H72" s="156" t="s">
        <v>6</v>
      </c>
      <c r="I72" s="155" t="s">
        <v>11</v>
      </c>
      <c r="J72" s="155" t="s">
        <v>19</v>
      </c>
    </row>
    <row r="73" spans="1:10" hidden="1" outlineLevel="1">
      <c r="I73" s="198"/>
      <c r="J73" s="204"/>
    </row>
    <row r="74" spans="1:10" hidden="1" outlineLevel="1">
      <c r="A74" s="143" t="s">
        <v>88</v>
      </c>
      <c r="B74" s="186">
        <v>41904</v>
      </c>
      <c r="C74" s="147" t="s">
        <v>89</v>
      </c>
      <c r="D74" s="216">
        <v>45159</v>
      </c>
      <c r="E74" s="147" t="s">
        <v>34</v>
      </c>
      <c r="F74" s="209">
        <v>2468.4</v>
      </c>
      <c r="H74" s="186"/>
      <c r="I74" s="198"/>
      <c r="J74" s="204">
        <f>+F74-I74</f>
        <v>2468.4</v>
      </c>
    </row>
    <row r="75" spans="1:10" hidden="1" outlineLevel="1">
      <c r="A75" s="143" t="s">
        <v>90</v>
      </c>
      <c r="B75" s="186">
        <v>41909</v>
      </c>
      <c r="C75" s="147" t="s">
        <v>91</v>
      </c>
      <c r="D75" s="216" t="s">
        <v>92</v>
      </c>
      <c r="E75" s="147" t="s">
        <v>34</v>
      </c>
      <c r="F75" s="209">
        <v>10785</v>
      </c>
      <c r="H75" s="186"/>
      <c r="I75" s="198"/>
      <c r="J75" s="204">
        <f t="shared" ref="J75:J81" si="3">+F75-I75</f>
        <v>10785</v>
      </c>
    </row>
    <row r="76" spans="1:10" hidden="1" outlineLevel="1">
      <c r="A76" s="143" t="s">
        <v>93</v>
      </c>
      <c r="B76" s="186">
        <v>41911</v>
      </c>
      <c r="C76" s="147" t="s">
        <v>94</v>
      </c>
      <c r="D76" s="216" t="s">
        <v>95</v>
      </c>
      <c r="E76" s="147" t="s">
        <v>34</v>
      </c>
      <c r="F76" s="209">
        <v>5490</v>
      </c>
      <c r="H76" s="186"/>
      <c r="I76" s="209"/>
      <c r="J76" s="204">
        <f t="shared" si="3"/>
        <v>5490</v>
      </c>
    </row>
    <row r="77" spans="1:10" hidden="1" outlineLevel="1">
      <c r="A77" s="143" t="s">
        <v>96</v>
      </c>
      <c r="B77" s="186">
        <v>41929</v>
      </c>
      <c r="C77" s="147" t="s">
        <v>97</v>
      </c>
      <c r="D77" s="216" t="s">
        <v>98</v>
      </c>
      <c r="E77" s="147" t="s">
        <v>34</v>
      </c>
      <c r="F77" s="209">
        <v>2863.34</v>
      </c>
      <c r="H77" s="186"/>
      <c r="I77" s="209"/>
      <c r="J77" s="204">
        <f t="shared" si="3"/>
        <v>2863.34</v>
      </c>
    </row>
    <row r="78" spans="1:10" hidden="1" outlineLevel="1">
      <c r="A78" s="143" t="s">
        <v>99</v>
      </c>
      <c r="B78" s="186">
        <v>41949</v>
      </c>
      <c r="C78" s="147" t="s">
        <v>100</v>
      </c>
      <c r="D78" s="216" t="s">
        <v>101</v>
      </c>
      <c r="E78" s="147" t="s">
        <v>34</v>
      </c>
      <c r="F78" s="209">
        <v>5335</v>
      </c>
      <c r="H78" s="186"/>
      <c r="I78" s="209"/>
      <c r="J78" s="204">
        <f t="shared" si="3"/>
        <v>5335</v>
      </c>
    </row>
    <row r="79" spans="1:10" hidden="1" outlineLevel="1">
      <c r="A79" s="143" t="s">
        <v>102</v>
      </c>
      <c r="B79" s="186">
        <v>42030</v>
      </c>
      <c r="C79" s="147" t="s">
        <v>103</v>
      </c>
      <c r="D79" s="216" t="s">
        <v>104</v>
      </c>
      <c r="E79" s="147" t="s">
        <v>34</v>
      </c>
      <c r="F79" s="188">
        <v>54035.27</v>
      </c>
      <c r="G79" s="139" t="s">
        <v>105</v>
      </c>
      <c r="H79" s="140">
        <v>42094</v>
      </c>
      <c r="I79" s="209">
        <v>48497.27</v>
      </c>
      <c r="J79" s="204">
        <f t="shared" si="3"/>
        <v>5538</v>
      </c>
    </row>
    <row r="80" spans="1:10" hidden="1" outlineLevel="1">
      <c r="A80" s="143" t="s">
        <v>106</v>
      </c>
      <c r="B80" s="186">
        <v>42035</v>
      </c>
      <c r="C80" s="147" t="s">
        <v>107</v>
      </c>
      <c r="D80" s="216" t="s">
        <v>108</v>
      </c>
      <c r="E80" s="147" t="s">
        <v>34</v>
      </c>
      <c r="F80" s="188">
        <v>22247.96</v>
      </c>
      <c r="G80" s="139" t="s">
        <v>105</v>
      </c>
      <c r="H80" s="140">
        <v>42094</v>
      </c>
      <c r="I80" s="209">
        <v>15797.96</v>
      </c>
      <c r="J80" s="204">
        <f t="shared" si="3"/>
        <v>6450</v>
      </c>
    </row>
    <row r="81" spans="1:10" hidden="1" outlineLevel="1">
      <c r="A81" s="139" t="s">
        <v>109</v>
      </c>
      <c r="B81" s="140">
        <v>42052</v>
      </c>
      <c r="C81" s="189" t="s">
        <v>110</v>
      </c>
      <c r="D81" s="220" t="s">
        <v>111</v>
      </c>
      <c r="E81" s="189" t="s">
        <v>34</v>
      </c>
      <c r="F81" s="209">
        <v>69850.86</v>
      </c>
      <c r="G81" s="139" t="s">
        <v>105</v>
      </c>
      <c r="H81" s="140">
        <v>42094</v>
      </c>
      <c r="I81" s="209">
        <v>55960.86</v>
      </c>
      <c r="J81" s="204">
        <f t="shared" si="3"/>
        <v>13890</v>
      </c>
    </row>
    <row r="82" spans="1:10" hidden="1" outlineLevel="1">
      <c r="A82" s="139"/>
      <c r="B82" s="140"/>
      <c r="C82" s="189"/>
      <c r="D82" s="220"/>
      <c r="E82" s="189"/>
      <c r="F82" s="152"/>
      <c r="H82" s="186"/>
      <c r="I82" s="209"/>
      <c r="J82" s="204"/>
    </row>
    <row r="83" spans="1:10" hidden="1" outlineLevel="1">
      <c r="I83" s="198"/>
      <c r="J83" s="204"/>
    </row>
    <row r="84" spans="1:10" hidden="1" outlineLevel="1">
      <c r="F84" s="166" t="s">
        <v>15</v>
      </c>
      <c r="I84" s="198"/>
      <c r="J84" s="246">
        <f>+SUM(J74:J81)</f>
        <v>52819.740000000005</v>
      </c>
    </row>
    <row r="85" spans="1:10" ht="12" hidden="1" outlineLevel="1" thickBot="1">
      <c r="F85" s="166" t="s">
        <v>16</v>
      </c>
      <c r="I85" s="198"/>
      <c r="J85" s="228">
        <v>52819.74</v>
      </c>
    </row>
    <row r="86" spans="1:10" ht="12" hidden="1" outlineLevel="1" thickTop="1">
      <c r="F86" s="166" t="s">
        <v>17</v>
      </c>
      <c r="J86" s="168">
        <f>+J84-J85</f>
        <v>0</v>
      </c>
    </row>
    <row r="87" spans="1:10" hidden="1" outlineLevel="1">
      <c r="E87" s="151"/>
    </row>
    <row r="88" spans="1:10" collapsed="1">
      <c r="A88" s="239" t="s">
        <v>360</v>
      </c>
      <c r="B88" s="238" t="s">
        <v>361</v>
      </c>
      <c r="C88" s="213"/>
      <c r="D88" s="272"/>
      <c r="E88" s="151"/>
      <c r="F88" s="139"/>
      <c r="G88" s="152"/>
      <c r="H88" s="141"/>
      <c r="I88" s="142"/>
      <c r="J88" s="142"/>
    </row>
    <row r="89" spans="1:10" hidden="1" outlineLevel="1">
      <c r="A89" s="153" t="s">
        <v>5</v>
      </c>
      <c r="B89" s="153" t="s">
        <v>6</v>
      </c>
      <c r="C89" s="194" t="s">
        <v>7</v>
      </c>
      <c r="D89" s="134" t="s">
        <v>8</v>
      </c>
      <c r="E89" s="194" t="s">
        <v>9</v>
      </c>
      <c r="F89" s="155" t="s">
        <v>10</v>
      </c>
      <c r="G89" s="156" t="s">
        <v>5</v>
      </c>
      <c r="H89" s="156" t="s">
        <v>6</v>
      </c>
      <c r="I89" s="155" t="s">
        <v>11</v>
      </c>
      <c r="J89" s="155" t="s">
        <v>19</v>
      </c>
    </row>
    <row r="90" spans="1:10" hidden="1" outlineLevel="1">
      <c r="A90" s="143" t="s">
        <v>362</v>
      </c>
      <c r="B90" s="186">
        <v>42308</v>
      </c>
      <c r="C90" s="147" t="s">
        <v>363</v>
      </c>
      <c r="D90" s="216" t="s">
        <v>364</v>
      </c>
      <c r="E90" s="147" t="s">
        <v>76</v>
      </c>
      <c r="F90" s="188">
        <v>1110.75</v>
      </c>
      <c r="G90" s="231"/>
      <c r="H90" s="231"/>
      <c r="I90" s="232"/>
      <c r="J90" s="233">
        <f>+F90</f>
        <v>1110.75</v>
      </c>
    </row>
    <row r="91" spans="1:10" hidden="1" outlineLevel="1">
      <c r="B91" s="186"/>
      <c r="F91" s="148"/>
      <c r="G91" s="156"/>
      <c r="H91" s="156"/>
      <c r="I91" s="155"/>
      <c r="J91" s="195"/>
    </row>
    <row r="92" spans="1:10" hidden="1" outlineLevel="1">
      <c r="B92" s="186"/>
      <c r="F92" s="166" t="s">
        <v>15</v>
      </c>
      <c r="G92" s="156"/>
      <c r="H92" s="156"/>
      <c r="I92" s="155"/>
      <c r="J92" s="247">
        <f>+J90</f>
        <v>1110.75</v>
      </c>
    </row>
    <row r="93" spans="1:10" ht="12" hidden="1" outlineLevel="1" thickBot="1">
      <c r="B93" s="186"/>
      <c r="F93" s="166" t="s">
        <v>16</v>
      </c>
      <c r="G93" s="156"/>
      <c r="H93" s="156"/>
      <c r="I93" s="155"/>
      <c r="J93" s="234">
        <v>1110.75</v>
      </c>
    </row>
    <row r="94" spans="1:10" ht="12" hidden="1" outlineLevel="1" thickTop="1">
      <c r="B94" s="186"/>
      <c r="F94" s="166" t="s">
        <v>17</v>
      </c>
      <c r="G94" s="156"/>
      <c r="H94" s="156"/>
      <c r="I94" s="155"/>
      <c r="J94" s="233">
        <f>+J92-J93</f>
        <v>0</v>
      </c>
    </row>
    <row r="95" spans="1:10" hidden="1" outlineLevel="1">
      <c r="B95" s="186"/>
      <c r="F95" s="148"/>
      <c r="G95" s="156"/>
      <c r="H95" s="156"/>
      <c r="I95" s="155"/>
      <c r="J95" s="195"/>
    </row>
    <row r="96" spans="1:10" hidden="1" outlineLevel="1">
      <c r="E96" s="151"/>
      <c r="F96" s="166"/>
      <c r="H96" s="164"/>
      <c r="J96" s="108"/>
    </row>
    <row r="97" spans="1:10" collapsed="1">
      <c r="A97" s="239" t="s">
        <v>112</v>
      </c>
      <c r="B97" s="238" t="s">
        <v>113</v>
      </c>
      <c r="C97" s="213"/>
      <c r="D97" s="272"/>
      <c r="E97" s="190"/>
      <c r="F97" s="139"/>
      <c r="G97" s="152"/>
      <c r="H97" s="141"/>
      <c r="I97" s="142"/>
      <c r="J97" s="142"/>
    </row>
    <row r="98" spans="1:10" hidden="1" outlineLevel="1">
      <c r="A98" s="153" t="s">
        <v>5</v>
      </c>
      <c r="B98" s="153" t="s">
        <v>6</v>
      </c>
      <c r="C98" s="194" t="s">
        <v>7</v>
      </c>
      <c r="D98" s="134" t="s">
        <v>8</v>
      </c>
      <c r="E98" s="154" t="s">
        <v>9</v>
      </c>
      <c r="F98" s="155" t="s">
        <v>10</v>
      </c>
      <c r="G98" s="156" t="s">
        <v>5</v>
      </c>
      <c r="H98" s="156" t="s">
        <v>6</v>
      </c>
      <c r="I98" s="155" t="s">
        <v>11</v>
      </c>
      <c r="J98" s="155" t="s">
        <v>19</v>
      </c>
    </row>
    <row r="99" spans="1:10" hidden="1" outlineLevel="1">
      <c r="A99" s="139"/>
      <c r="B99" s="139"/>
      <c r="C99" s="189"/>
      <c r="D99" s="220"/>
      <c r="E99" s="154" t="s">
        <v>13</v>
      </c>
      <c r="F99" s="139"/>
      <c r="G99" s="152"/>
      <c r="H99" s="141"/>
      <c r="I99" s="142"/>
      <c r="J99" s="209">
        <v>3309.88</v>
      </c>
    </row>
    <row r="100" spans="1:10" hidden="1" outlineLevel="1">
      <c r="A100" s="157"/>
      <c r="B100" s="157"/>
      <c r="C100" s="215"/>
      <c r="D100" s="134"/>
      <c r="E100" s="191"/>
      <c r="F100" s="160"/>
      <c r="G100" s="161"/>
      <c r="H100" s="162"/>
      <c r="I100" s="160"/>
      <c r="J100" s="211"/>
    </row>
    <row r="101" spans="1:10" hidden="1" outlineLevel="1">
      <c r="A101" s="157"/>
      <c r="B101" s="157"/>
      <c r="C101" s="215"/>
      <c r="D101" s="134"/>
      <c r="E101" s="191"/>
      <c r="F101" s="166" t="s">
        <v>15</v>
      </c>
      <c r="H101" s="164"/>
      <c r="J101" s="246">
        <v>3309.88</v>
      </c>
    </row>
    <row r="102" spans="1:10" ht="12" hidden="1" outlineLevel="1" thickBot="1">
      <c r="A102" s="157"/>
      <c r="B102" s="157"/>
      <c r="C102" s="215"/>
      <c r="D102" s="134"/>
      <c r="E102" s="191"/>
      <c r="F102" s="166" t="s">
        <v>16</v>
      </c>
      <c r="H102" s="164"/>
      <c r="J102" s="226">
        <v>3309.88</v>
      </c>
    </row>
    <row r="103" spans="1:10" ht="12" hidden="1" outlineLevel="1" thickTop="1">
      <c r="E103" s="151"/>
      <c r="F103" s="166" t="s">
        <v>17</v>
      </c>
      <c r="H103" s="164"/>
      <c r="J103" s="222">
        <f>+J101-J102</f>
        <v>0</v>
      </c>
    </row>
    <row r="104" spans="1:10" hidden="1" outlineLevel="1">
      <c r="E104" s="151"/>
    </row>
    <row r="105" spans="1:10" collapsed="1">
      <c r="A105" s="239" t="s">
        <v>119</v>
      </c>
      <c r="B105" s="238" t="s">
        <v>87</v>
      </c>
      <c r="C105" s="213"/>
      <c r="D105" s="274"/>
      <c r="E105" s="151"/>
      <c r="F105" s="139"/>
      <c r="G105" s="152"/>
      <c r="H105" s="141"/>
      <c r="I105" s="142"/>
      <c r="J105" s="142"/>
    </row>
    <row r="106" spans="1:10" hidden="1" outlineLevel="1">
      <c r="A106" s="153" t="s">
        <v>5</v>
      </c>
      <c r="B106" s="153" t="s">
        <v>6</v>
      </c>
      <c r="C106" s="194" t="s">
        <v>7</v>
      </c>
      <c r="D106" s="134" t="s">
        <v>8</v>
      </c>
      <c r="E106" s="154" t="s">
        <v>9</v>
      </c>
      <c r="F106" s="155" t="s">
        <v>10</v>
      </c>
      <c r="G106" s="156" t="s">
        <v>5</v>
      </c>
      <c r="H106" s="156" t="s">
        <v>6</v>
      </c>
      <c r="I106" s="155" t="s">
        <v>11</v>
      </c>
      <c r="J106" s="155" t="s">
        <v>19</v>
      </c>
    </row>
    <row r="107" spans="1:10" hidden="1" outlineLevel="1">
      <c r="A107" s="157"/>
      <c r="B107" s="157"/>
      <c r="C107" s="215"/>
      <c r="D107" s="134"/>
      <c r="E107" s="154" t="s">
        <v>13</v>
      </c>
      <c r="F107" s="160"/>
      <c r="H107" s="164"/>
      <c r="I107" s="198"/>
      <c r="J107" s="204">
        <v>75107.91</v>
      </c>
    </row>
    <row r="108" spans="1:10" hidden="1" outlineLevel="1">
      <c r="B108" s="186"/>
      <c r="D108" s="220" t="s">
        <v>120</v>
      </c>
      <c r="E108" s="151"/>
      <c r="F108" s="185"/>
      <c r="G108" s="139" t="s">
        <v>121</v>
      </c>
      <c r="H108" s="140">
        <v>41394</v>
      </c>
      <c r="I108" s="229">
        <v>26676.11</v>
      </c>
      <c r="J108" s="209">
        <f>+F108-I108</f>
        <v>-26676.11</v>
      </c>
    </row>
    <row r="109" spans="1:10" hidden="1" outlineLevel="1">
      <c r="B109" s="186"/>
      <c r="D109" s="220" t="s">
        <v>122</v>
      </c>
      <c r="E109" s="151"/>
      <c r="F109" s="188"/>
      <c r="G109" s="139" t="s">
        <v>123</v>
      </c>
      <c r="H109" s="140">
        <v>41498</v>
      </c>
      <c r="I109" s="229">
        <v>8505.42</v>
      </c>
      <c r="J109" s="209">
        <f t="shared" ref="J109:J154" si="4">+F109-I109</f>
        <v>-8505.42</v>
      </c>
    </row>
    <row r="110" spans="1:10" hidden="1" outlineLevel="1">
      <c r="B110" s="186"/>
      <c r="D110" s="220" t="s">
        <v>124</v>
      </c>
      <c r="E110" s="151"/>
      <c r="F110" s="188"/>
      <c r="G110" s="139" t="s">
        <v>125</v>
      </c>
      <c r="H110" s="140">
        <v>41520</v>
      </c>
      <c r="I110" s="229">
        <v>2728.81</v>
      </c>
      <c r="J110" s="209">
        <f>+F110-I110</f>
        <v>-2728.81</v>
      </c>
    </row>
    <row r="111" spans="1:10" hidden="1" outlineLevel="1">
      <c r="B111" s="186"/>
      <c r="D111" s="220"/>
      <c r="E111" s="151"/>
      <c r="F111" s="188"/>
      <c r="G111" s="139" t="s">
        <v>126</v>
      </c>
      <c r="H111" s="140">
        <v>41547</v>
      </c>
      <c r="I111" s="229">
        <v>25981.06</v>
      </c>
      <c r="J111" s="209">
        <f>+F111-I111</f>
        <v>-25981.06</v>
      </c>
    </row>
    <row r="112" spans="1:10" hidden="1" outlineLevel="1">
      <c r="A112" s="139" t="s">
        <v>127</v>
      </c>
      <c r="B112" s="140">
        <v>41941</v>
      </c>
      <c r="C112" s="189" t="s">
        <v>128</v>
      </c>
      <c r="D112" s="220" t="s">
        <v>129</v>
      </c>
      <c r="E112" s="170" t="s">
        <v>34</v>
      </c>
      <c r="F112" s="209">
        <v>8658</v>
      </c>
      <c r="H112" s="186"/>
      <c r="I112" s="198"/>
      <c r="J112" s="209">
        <f t="shared" si="4"/>
        <v>8658</v>
      </c>
    </row>
    <row r="113" spans="1:10" hidden="1" outlineLevel="1">
      <c r="A113" s="139" t="s">
        <v>130</v>
      </c>
      <c r="B113" s="140">
        <v>41942</v>
      </c>
      <c r="C113" s="189" t="s">
        <v>131</v>
      </c>
      <c r="D113" s="220" t="s">
        <v>132</v>
      </c>
      <c r="E113" s="170" t="s">
        <v>34</v>
      </c>
      <c r="F113" s="209">
        <v>4734</v>
      </c>
      <c r="H113" s="186"/>
      <c r="I113" s="198"/>
      <c r="J113" s="209">
        <f t="shared" si="4"/>
        <v>4734</v>
      </c>
    </row>
    <row r="114" spans="1:10" hidden="1" outlineLevel="1">
      <c r="A114" s="139" t="s">
        <v>133</v>
      </c>
      <c r="B114" s="140">
        <v>41942</v>
      </c>
      <c r="C114" s="189" t="s">
        <v>134</v>
      </c>
      <c r="D114" s="220" t="s">
        <v>135</v>
      </c>
      <c r="E114" s="170" t="s">
        <v>34</v>
      </c>
      <c r="F114" s="209">
        <v>685.26</v>
      </c>
      <c r="H114" s="186"/>
      <c r="I114" s="198"/>
      <c r="J114" s="209">
        <f t="shared" si="4"/>
        <v>685.26</v>
      </c>
    </row>
    <row r="115" spans="1:10" hidden="1" outlineLevel="1">
      <c r="A115" s="139" t="s">
        <v>136</v>
      </c>
      <c r="B115" s="140">
        <v>41942</v>
      </c>
      <c r="C115" s="189" t="s">
        <v>137</v>
      </c>
      <c r="D115" s="220" t="s">
        <v>138</v>
      </c>
      <c r="E115" s="170" t="s">
        <v>34</v>
      </c>
      <c r="F115" s="209">
        <v>8691</v>
      </c>
      <c r="H115" s="186"/>
      <c r="I115" s="198"/>
      <c r="J115" s="209">
        <f t="shared" si="4"/>
        <v>8691</v>
      </c>
    </row>
    <row r="116" spans="1:10" hidden="1" outlineLevel="1">
      <c r="A116" s="139" t="s">
        <v>139</v>
      </c>
      <c r="B116" s="140">
        <v>41951</v>
      </c>
      <c r="C116" s="189" t="s">
        <v>140</v>
      </c>
      <c r="D116" s="220" t="s">
        <v>141</v>
      </c>
      <c r="E116" s="170" t="s">
        <v>34</v>
      </c>
      <c r="F116" s="209">
        <v>10315</v>
      </c>
      <c r="H116" s="186"/>
      <c r="I116" s="198"/>
      <c r="J116" s="209">
        <f t="shared" si="4"/>
        <v>10315</v>
      </c>
    </row>
    <row r="117" spans="1:10" hidden="1" outlineLevel="1">
      <c r="A117" s="139" t="s">
        <v>142</v>
      </c>
      <c r="B117" s="140">
        <v>41951</v>
      </c>
      <c r="C117" s="189" t="s">
        <v>143</v>
      </c>
      <c r="D117" s="220" t="s">
        <v>144</v>
      </c>
      <c r="E117" s="170" t="s">
        <v>34</v>
      </c>
      <c r="F117" s="209">
        <v>8096.7</v>
      </c>
      <c r="H117" s="186"/>
      <c r="I117" s="198"/>
      <c r="J117" s="209">
        <f t="shared" si="4"/>
        <v>8096.7</v>
      </c>
    </row>
    <row r="118" spans="1:10" hidden="1" outlineLevel="1">
      <c r="A118" s="139" t="s">
        <v>145</v>
      </c>
      <c r="B118" s="140">
        <v>41962</v>
      </c>
      <c r="C118" s="189" t="s">
        <v>146</v>
      </c>
      <c r="D118" s="220" t="s">
        <v>147</v>
      </c>
      <c r="E118" s="170" t="s">
        <v>34</v>
      </c>
      <c r="F118" s="209">
        <v>8055</v>
      </c>
      <c r="H118" s="178"/>
      <c r="I118" s="209"/>
      <c r="J118" s="209">
        <f t="shared" si="4"/>
        <v>8055</v>
      </c>
    </row>
    <row r="119" spans="1:10" hidden="1" outlineLevel="1">
      <c r="A119" s="139" t="s">
        <v>148</v>
      </c>
      <c r="B119" s="140">
        <v>41962</v>
      </c>
      <c r="C119" s="189" t="s">
        <v>149</v>
      </c>
      <c r="D119" s="220" t="s">
        <v>150</v>
      </c>
      <c r="E119" s="170" t="s">
        <v>34</v>
      </c>
      <c r="F119" s="209">
        <v>2620</v>
      </c>
      <c r="H119" s="186"/>
      <c r="I119" s="198"/>
      <c r="J119" s="209">
        <f t="shared" si="4"/>
        <v>2620</v>
      </c>
    </row>
    <row r="120" spans="1:10" hidden="1" outlineLevel="1">
      <c r="A120" s="139" t="s">
        <v>151</v>
      </c>
      <c r="B120" s="140">
        <v>41971</v>
      </c>
      <c r="C120" s="189" t="s">
        <v>152</v>
      </c>
      <c r="D120" s="220" t="s">
        <v>153</v>
      </c>
      <c r="E120" s="170" t="s">
        <v>34</v>
      </c>
      <c r="F120" s="209">
        <v>11615</v>
      </c>
      <c r="H120" s="178"/>
      <c r="I120" s="198"/>
      <c r="J120" s="209">
        <f t="shared" si="4"/>
        <v>11615</v>
      </c>
    </row>
    <row r="121" spans="1:10" hidden="1" outlineLevel="1">
      <c r="A121" s="139" t="s">
        <v>154</v>
      </c>
      <c r="B121" s="140">
        <v>41971</v>
      </c>
      <c r="C121" s="189" t="s">
        <v>155</v>
      </c>
      <c r="D121" s="220" t="s">
        <v>156</v>
      </c>
      <c r="E121" s="170" t="s">
        <v>34</v>
      </c>
      <c r="F121" s="209">
        <v>6702</v>
      </c>
      <c r="H121" s="186"/>
      <c r="I121" s="198"/>
      <c r="J121" s="209">
        <f t="shared" si="4"/>
        <v>6702</v>
      </c>
    </row>
    <row r="122" spans="1:10" hidden="1" outlineLevel="1">
      <c r="A122" s="139" t="s">
        <v>157</v>
      </c>
      <c r="B122" s="140">
        <v>41988</v>
      </c>
      <c r="C122" s="189" t="s">
        <v>158</v>
      </c>
      <c r="D122" s="220" t="s">
        <v>159</v>
      </c>
      <c r="E122" s="170" t="s">
        <v>34</v>
      </c>
      <c r="F122" s="209">
        <v>14637</v>
      </c>
      <c r="H122" s="186"/>
      <c r="I122" s="198"/>
      <c r="J122" s="209">
        <f t="shared" si="4"/>
        <v>14637</v>
      </c>
    </row>
    <row r="123" spans="1:10" hidden="1" outlineLevel="1">
      <c r="A123" s="139" t="s">
        <v>160</v>
      </c>
      <c r="B123" s="140">
        <v>41988</v>
      </c>
      <c r="C123" s="189" t="s">
        <v>161</v>
      </c>
      <c r="D123" s="220" t="s">
        <v>162</v>
      </c>
      <c r="E123" s="170" t="s">
        <v>34</v>
      </c>
      <c r="F123" s="209">
        <v>6774</v>
      </c>
      <c r="H123" s="186"/>
      <c r="I123" s="198"/>
      <c r="J123" s="209">
        <f t="shared" si="4"/>
        <v>6774</v>
      </c>
    </row>
    <row r="124" spans="1:10" hidden="1" outlineLevel="1">
      <c r="A124" s="139" t="s">
        <v>163</v>
      </c>
      <c r="B124" s="140">
        <v>42004</v>
      </c>
      <c r="C124" s="189" t="s">
        <v>164</v>
      </c>
      <c r="D124" s="220">
        <v>24083</v>
      </c>
      <c r="E124" s="170" t="s">
        <v>165</v>
      </c>
      <c r="F124" s="209">
        <v>32143</v>
      </c>
      <c r="G124" s="185"/>
      <c r="H124" s="165"/>
      <c r="I124" s="198"/>
      <c r="J124" s="209">
        <f t="shared" si="4"/>
        <v>32143</v>
      </c>
    </row>
    <row r="125" spans="1:10" hidden="1" outlineLevel="1">
      <c r="A125" s="139" t="s">
        <v>166</v>
      </c>
      <c r="B125" s="140">
        <v>42006</v>
      </c>
      <c r="C125" s="189" t="s">
        <v>167</v>
      </c>
      <c r="D125" s="220" t="s">
        <v>168</v>
      </c>
      <c r="E125" s="170" t="s">
        <v>34</v>
      </c>
      <c r="F125" s="209">
        <v>3005.7</v>
      </c>
      <c r="H125" s="186"/>
      <c r="I125" s="198"/>
      <c r="J125" s="209">
        <f t="shared" si="4"/>
        <v>3005.7</v>
      </c>
    </row>
    <row r="126" spans="1:10" hidden="1" outlineLevel="1">
      <c r="A126" s="139" t="s">
        <v>169</v>
      </c>
      <c r="B126" s="140">
        <v>42020</v>
      </c>
      <c r="C126" s="189" t="s">
        <v>170</v>
      </c>
      <c r="D126" s="220">
        <v>48074</v>
      </c>
      <c r="E126" s="170" t="s">
        <v>34</v>
      </c>
      <c r="F126" s="209">
        <v>7299</v>
      </c>
      <c r="H126" s="186"/>
      <c r="I126" s="198"/>
      <c r="J126" s="209">
        <f t="shared" si="4"/>
        <v>7299</v>
      </c>
    </row>
    <row r="127" spans="1:10" hidden="1" outlineLevel="1">
      <c r="A127" s="139" t="s">
        <v>171</v>
      </c>
      <c r="B127" s="140">
        <v>42023</v>
      </c>
      <c r="C127" s="189" t="s">
        <v>172</v>
      </c>
      <c r="D127" s="220" t="s">
        <v>173</v>
      </c>
      <c r="E127" s="170" t="s">
        <v>76</v>
      </c>
      <c r="F127" s="209">
        <v>7648</v>
      </c>
      <c r="H127" s="165"/>
      <c r="I127" s="198"/>
      <c r="J127" s="209">
        <f t="shared" si="4"/>
        <v>7648</v>
      </c>
    </row>
    <row r="128" spans="1:10" hidden="1" outlineLevel="1">
      <c r="A128" s="139" t="s">
        <v>174</v>
      </c>
      <c r="B128" s="140">
        <v>42033</v>
      </c>
      <c r="C128" s="189" t="s">
        <v>175</v>
      </c>
      <c r="D128" s="220" t="s">
        <v>176</v>
      </c>
      <c r="E128" s="170" t="s">
        <v>34</v>
      </c>
      <c r="F128" s="209">
        <v>7496.7</v>
      </c>
      <c r="H128" s="186"/>
      <c r="I128" s="198"/>
      <c r="J128" s="209">
        <f t="shared" si="4"/>
        <v>7496.7</v>
      </c>
    </row>
    <row r="129" spans="1:10" hidden="1" outlineLevel="1">
      <c r="A129" s="139" t="s">
        <v>177</v>
      </c>
      <c r="B129" s="140">
        <v>42056</v>
      </c>
      <c r="C129" s="189" t="s">
        <v>178</v>
      </c>
      <c r="D129" s="220" t="s">
        <v>179</v>
      </c>
      <c r="E129" s="170" t="s">
        <v>34</v>
      </c>
      <c r="F129" s="209">
        <f>7286.1+810.6</f>
        <v>8096.7000000000007</v>
      </c>
      <c r="H129" s="186"/>
      <c r="I129" s="198"/>
      <c r="J129" s="209">
        <f t="shared" si="4"/>
        <v>8096.7000000000007</v>
      </c>
    </row>
    <row r="130" spans="1:10" hidden="1" outlineLevel="1">
      <c r="A130" s="139" t="s">
        <v>180</v>
      </c>
      <c r="B130" s="140">
        <v>42072</v>
      </c>
      <c r="C130" s="189" t="s">
        <v>181</v>
      </c>
      <c r="D130" s="220" t="s">
        <v>182</v>
      </c>
      <c r="E130" s="170" t="s">
        <v>34</v>
      </c>
      <c r="F130" s="209">
        <v>2319.6</v>
      </c>
      <c r="H130" s="186"/>
      <c r="I130" s="198"/>
      <c r="J130" s="209">
        <f t="shared" si="4"/>
        <v>2319.6</v>
      </c>
    </row>
    <row r="131" spans="1:10" hidden="1" outlineLevel="1">
      <c r="A131" s="139" t="s">
        <v>183</v>
      </c>
      <c r="B131" s="140">
        <v>42080</v>
      </c>
      <c r="C131" s="189" t="s">
        <v>184</v>
      </c>
      <c r="D131" s="220" t="s">
        <v>185</v>
      </c>
      <c r="E131" s="170" t="s">
        <v>34</v>
      </c>
      <c r="F131" s="209">
        <v>6000</v>
      </c>
      <c r="H131" s="186"/>
      <c r="I131" s="198"/>
      <c r="J131" s="209">
        <f t="shared" si="4"/>
        <v>6000</v>
      </c>
    </row>
    <row r="132" spans="1:10" hidden="1" outlineLevel="1">
      <c r="A132" s="139" t="s">
        <v>186</v>
      </c>
      <c r="B132" s="140">
        <v>42094</v>
      </c>
      <c r="C132" s="189" t="s">
        <v>187</v>
      </c>
      <c r="D132" s="220" t="s">
        <v>188</v>
      </c>
      <c r="E132" s="170" t="s">
        <v>34</v>
      </c>
      <c r="F132" s="209">
        <v>12255</v>
      </c>
      <c r="H132" s="186"/>
      <c r="I132" s="198"/>
      <c r="J132" s="209">
        <f t="shared" si="4"/>
        <v>12255</v>
      </c>
    </row>
    <row r="133" spans="1:10" hidden="1" outlineLevel="1">
      <c r="A133" s="139" t="s">
        <v>189</v>
      </c>
      <c r="B133" s="140">
        <v>42104</v>
      </c>
      <c r="C133" s="189" t="s">
        <v>190</v>
      </c>
      <c r="D133" s="220" t="s">
        <v>191</v>
      </c>
      <c r="E133" s="170" t="s">
        <v>34</v>
      </c>
      <c r="F133" s="209">
        <v>552.04999999999995</v>
      </c>
      <c r="H133" s="186"/>
      <c r="I133" s="198"/>
      <c r="J133" s="209">
        <f t="shared" si="4"/>
        <v>552.04999999999995</v>
      </c>
    </row>
    <row r="134" spans="1:10" hidden="1" outlineLevel="1">
      <c r="A134" s="139" t="s">
        <v>192</v>
      </c>
      <c r="B134" s="140">
        <v>42115</v>
      </c>
      <c r="C134" s="189" t="s">
        <v>193</v>
      </c>
      <c r="D134" s="220" t="s">
        <v>194</v>
      </c>
      <c r="E134" s="170" t="s">
        <v>34</v>
      </c>
      <c r="F134" s="209">
        <v>9370.01</v>
      </c>
      <c r="H134" s="186"/>
      <c r="I134" s="198"/>
      <c r="J134" s="209">
        <f t="shared" si="4"/>
        <v>9370.01</v>
      </c>
    </row>
    <row r="135" spans="1:10" hidden="1" outlineLevel="1">
      <c r="A135" s="139" t="s">
        <v>195</v>
      </c>
      <c r="B135" s="140">
        <v>42116</v>
      </c>
      <c r="C135" s="189" t="s">
        <v>196</v>
      </c>
      <c r="D135" s="220" t="s">
        <v>197</v>
      </c>
      <c r="E135" s="170" t="s">
        <v>34</v>
      </c>
      <c r="F135" s="209">
        <v>6051</v>
      </c>
      <c r="H135" s="186"/>
      <c r="I135" s="198"/>
      <c r="J135" s="209">
        <f t="shared" si="4"/>
        <v>6051</v>
      </c>
    </row>
    <row r="136" spans="1:10" hidden="1" outlineLevel="1">
      <c r="A136" s="139" t="s">
        <v>198</v>
      </c>
      <c r="B136" s="140">
        <v>42158</v>
      </c>
      <c r="C136" s="189" t="s">
        <v>199</v>
      </c>
      <c r="D136" s="220">
        <v>52716</v>
      </c>
      <c r="E136" s="170" t="s">
        <v>34</v>
      </c>
      <c r="F136" s="209">
        <v>10050</v>
      </c>
      <c r="H136" s="186"/>
      <c r="I136" s="198"/>
      <c r="J136" s="209">
        <f t="shared" si="4"/>
        <v>10050</v>
      </c>
    </row>
    <row r="137" spans="1:10" hidden="1" outlineLevel="1">
      <c r="A137" s="139" t="s">
        <v>200</v>
      </c>
      <c r="B137" s="140">
        <v>42174</v>
      </c>
      <c r="C137" s="189" t="s">
        <v>201</v>
      </c>
      <c r="D137" s="220">
        <v>52663</v>
      </c>
      <c r="E137" s="170" t="s">
        <v>34</v>
      </c>
      <c r="F137" s="209">
        <v>30516.71</v>
      </c>
      <c r="G137" s="139" t="s">
        <v>202</v>
      </c>
      <c r="H137" s="140">
        <v>42308</v>
      </c>
      <c r="I137" s="209">
        <f>21080.13+361.58</f>
        <v>21441.710000000003</v>
      </c>
      <c r="J137" s="209">
        <f t="shared" si="4"/>
        <v>9074.9999999999964</v>
      </c>
    </row>
    <row r="138" spans="1:10" hidden="1" outlineLevel="1">
      <c r="A138" s="139" t="s">
        <v>203</v>
      </c>
      <c r="B138" s="140">
        <v>42208</v>
      </c>
      <c r="C138" s="189" t="s">
        <v>204</v>
      </c>
      <c r="D138" s="220" t="s">
        <v>205</v>
      </c>
      <c r="E138" s="170" t="s">
        <v>34</v>
      </c>
      <c r="F138" s="209">
        <v>18777.93</v>
      </c>
      <c r="G138" s="139" t="s">
        <v>202</v>
      </c>
      <c r="H138" s="140">
        <v>42308</v>
      </c>
      <c r="I138" s="209">
        <v>15540.32</v>
      </c>
      <c r="J138" s="209">
        <f t="shared" si="4"/>
        <v>3237.6100000000006</v>
      </c>
    </row>
    <row r="139" spans="1:10" hidden="1" outlineLevel="1">
      <c r="A139" s="139" t="s">
        <v>206</v>
      </c>
      <c r="B139" s="140">
        <v>42216</v>
      </c>
      <c r="C139" s="189" t="s">
        <v>207</v>
      </c>
      <c r="D139" s="220" t="s">
        <v>208</v>
      </c>
      <c r="E139" s="170" t="s">
        <v>34</v>
      </c>
      <c r="F139" s="111">
        <v>12482.67</v>
      </c>
      <c r="G139" s="139" t="s">
        <v>209</v>
      </c>
      <c r="H139" s="140">
        <v>42313</v>
      </c>
      <c r="I139" s="209">
        <v>1032.67</v>
      </c>
      <c r="J139" s="209">
        <f t="shared" si="4"/>
        <v>11450</v>
      </c>
    </row>
    <row r="140" spans="1:10" hidden="1" outlineLevel="1">
      <c r="A140" s="139" t="s">
        <v>210</v>
      </c>
      <c r="B140" s="140">
        <v>42233</v>
      </c>
      <c r="C140" s="189" t="s">
        <v>211</v>
      </c>
      <c r="D140" s="220" t="s">
        <v>212</v>
      </c>
      <c r="E140" s="170" t="s">
        <v>34</v>
      </c>
      <c r="F140" s="209">
        <v>4592.0600000000004</v>
      </c>
      <c r="G140" s="139" t="s">
        <v>213</v>
      </c>
      <c r="H140" s="140">
        <v>42293</v>
      </c>
      <c r="I140" s="229">
        <v>3800.26</v>
      </c>
      <c r="J140" s="209">
        <f t="shared" si="4"/>
        <v>791.80000000000018</v>
      </c>
    </row>
    <row r="141" spans="1:10" hidden="1" outlineLevel="1">
      <c r="A141" s="139" t="s">
        <v>214</v>
      </c>
      <c r="B141" s="140">
        <v>42235</v>
      </c>
      <c r="C141" s="189" t="s">
        <v>215</v>
      </c>
      <c r="D141" s="220" t="s">
        <v>216</v>
      </c>
      <c r="E141" s="170" t="s">
        <v>34</v>
      </c>
      <c r="F141" s="209">
        <v>7956.76</v>
      </c>
      <c r="H141" s="186"/>
      <c r="I141" s="198"/>
      <c r="J141" s="209">
        <f t="shared" si="4"/>
        <v>7956.76</v>
      </c>
    </row>
    <row r="142" spans="1:10" hidden="1" outlineLevel="1">
      <c r="A142" s="139" t="s">
        <v>217</v>
      </c>
      <c r="B142" s="140">
        <v>42264</v>
      </c>
      <c r="C142" s="189" t="s">
        <v>218</v>
      </c>
      <c r="D142" s="220" t="s">
        <v>219</v>
      </c>
      <c r="E142" s="170" t="s">
        <v>34</v>
      </c>
      <c r="F142" s="209">
        <v>14701.5</v>
      </c>
      <c r="G142" s="139" t="s">
        <v>202</v>
      </c>
      <c r="H142" s="140">
        <v>42308</v>
      </c>
      <c r="I142" s="209">
        <v>14700.9</v>
      </c>
      <c r="J142" s="209">
        <f t="shared" si="4"/>
        <v>0.6000000000003638</v>
      </c>
    </row>
    <row r="143" spans="1:10" hidden="1" outlineLevel="1">
      <c r="A143" s="139" t="s">
        <v>220</v>
      </c>
      <c r="B143" s="140">
        <v>42300</v>
      </c>
      <c r="C143" s="189" t="s">
        <v>221</v>
      </c>
      <c r="D143" s="220" t="s">
        <v>222</v>
      </c>
      <c r="E143" s="170" t="s">
        <v>34</v>
      </c>
      <c r="F143" s="209">
        <v>86049.1</v>
      </c>
      <c r="G143" s="139" t="s">
        <v>223</v>
      </c>
      <c r="H143" s="140">
        <v>42369</v>
      </c>
      <c r="I143" s="209">
        <v>78069.100000000006</v>
      </c>
      <c r="J143" s="209">
        <f t="shared" si="4"/>
        <v>7980</v>
      </c>
    </row>
    <row r="144" spans="1:10" hidden="1" outlineLevel="1">
      <c r="A144" s="139" t="s">
        <v>224</v>
      </c>
      <c r="B144" s="140">
        <v>42307</v>
      </c>
      <c r="C144" s="189" t="s">
        <v>225</v>
      </c>
      <c r="D144" s="220" t="s">
        <v>226</v>
      </c>
      <c r="E144" s="170" t="s">
        <v>34</v>
      </c>
      <c r="F144" s="209">
        <v>36142.54</v>
      </c>
      <c r="G144" s="139" t="s">
        <v>223</v>
      </c>
      <c r="H144" s="140">
        <v>42369</v>
      </c>
      <c r="I144" s="209">
        <v>27445.84</v>
      </c>
      <c r="J144" s="209">
        <f t="shared" si="4"/>
        <v>8696.7000000000007</v>
      </c>
    </row>
    <row r="145" spans="1:13" hidden="1" outlineLevel="1">
      <c r="A145" s="139" t="s">
        <v>420</v>
      </c>
      <c r="B145" s="140">
        <v>42391</v>
      </c>
      <c r="C145" s="189" t="s">
        <v>421</v>
      </c>
      <c r="D145" s="220" t="s">
        <v>426</v>
      </c>
      <c r="E145" s="189" t="s">
        <v>34</v>
      </c>
      <c r="F145" s="209">
        <v>17998.13</v>
      </c>
      <c r="G145" s="139" t="s">
        <v>670</v>
      </c>
      <c r="H145" s="140">
        <v>42429</v>
      </c>
      <c r="I145" s="235">
        <f>11996.33+666.49+664.73+1369.35+1002.94</f>
        <v>15699.84</v>
      </c>
      <c r="J145" s="209">
        <f t="shared" si="4"/>
        <v>2298.2900000000009</v>
      </c>
    </row>
    <row r="146" spans="1:13" hidden="1" outlineLevel="1">
      <c r="A146" s="139" t="s">
        <v>654</v>
      </c>
      <c r="B146" s="140">
        <v>42486</v>
      </c>
      <c r="C146" s="189" t="s">
        <v>655</v>
      </c>
      <c r="D146" s="220" t="s">
        <v>660</v>
      </c>
      <c r="E146" s="189" t="s">
        <v>34</v>
      </c>
      <c r="F146" s="209">
        <v>33255.11</v>
      </c>
      <c r="H146" s="186"/>
      <c r="I146" s="198"/>
      <c r="J146" s="209">
        <f t="shared" si="4"/>
        <v>33255.11</v>
      </c>
    </row>
    <row r="147" spans="1:13" hidden="1" outlineLevel="1">
      <c r="A147" s="139" t="s">
        <v>658</v>
      </c>
      <c r="B147" s="140">
        <v>42487</v>
      </c>
      <c r="C147" s="189" t="s">
        <v>659</v>
      </c>
      <c r="D147" s="220" t="s">
        <v>662</v>
      </c>
      <c r="E147" s="189" t="s">
        <v>34</v>
      </c>
      <c r="F147" s="209">
        <v>19752.189999999999</v>
      </c>
      <c r="H147" s="186"/>
      <c r="I147" s="198"/>
      <c r="J147" s="209">
        <f t="shared" si="4"/>
        <v>19752.189999999999</v>
      </c>
    </row>
    <row r="148" spans="1:13" hidden="1" outlineLevel="1">
      <c r="A148" s="139" t="s">
        <v>663</v>
      </c>
      <c r="B148" s="140">
        <v>42490</v>
      </c>
      <c r="C148" s="189" t="s">
        <v>664</v>
      </c>
      <c r="D148" s="220" t="s">
        <v>667</v>
      </c>
      <c r="E148" s="189" t="s">
        <v>34</v>
      </c>
      <c r="F148" s="209">
        <v>10742.33</v>
      </c>
      <c r="H148" s="186"/>
      <c r="I148" s="198"/>
      <c r="J148" s="209">
        <f t="shared" si="4"/>
        <v>10742.33</v>
      </c>
    </row>
    <row r="149" spans="1:13" hidden="1" outlineLevel="1">
      <c r="A149" s="139" t="s">
        <v>665</v>
      </c>
      <c r="B149" s="140">
        <v>42490</v>
      </c>
      <c r="C149" s="189" t="s">
        <v>666</v>
      </c>
      <c r="D149" s="220" t="s">
        <v>668</v>
      </c>
      <c r="E149" s="189" t="s">
        <v>34</v>
      </c>
      <c r="F149" s="209">
        <v>22863.58</v>
      </c>
      <c r="H149" s="186"/>
      <c r="I149" s="198"/>
      <c r="J149" s="209">
        <f t="shared" si="4"/>
        <v>22863.58</v>
      </c>
    </row>
    <row r="150" spans="1:13" hidden="1" outlineLevel="1">
      <c r="A150" s="139" t="s">
        <v>701</v>
      </c>
      <c r="B150" s="140">
        <v>42501</v>
      </c>
      <c r="C150" s="139" t="s">
        <v>702</v>
      </c>
      <c r="D150" s="141" t="s">
        <v>702</v>
      </c>
      <c r="E150" s="189" t="s">
        <v>34</v>
      </c>
      <c r="F150" s="142">
        <v>21267.25</v>
      </c>
      <c r="H150" s="186"/>
      <c r="I150" s="198"/>
      <c r="J150" s="209">
        <f t="shared" si="4"/>
        <v>21267.25</v>
      </c>
    </row>
    <row r="151" spans="1:13" hidden="1" outlineLevel="1">
      <c r="A151" s="139" t="s">
        <v>703</v>
      </c>
      <c r="B151" s="140">
        <v>42506</v>
      </c>
      <c r="C151" s="139" t="s">
        <v>704</v>
      </c>
      <c r="D151" s="141" t="s">
        <v>704</v>
      </c>
      <c r="E151" s="189" t="s">
        <v>34</v>
      </c>
      <c r="F151" s="142">
        <v>27296.37</v>
      </c>
      <c r="H151" s="186"/>
      <c r="I151" s="198"/>
      <c r="J151" s="209">
        <f t="shared" si="4"/>
        <v>27296.37</v>
      </c>
    </row>
    <row r="152" spans="1:13" hidden="1" outlineLevel="1">
      <c r="A152" s="139" t="s">
        <v>705</v>
      </c>
      <c r="B152" s="140">
        <v>42510</v>
      </c>
      <c r="C152" s="139" t="s">
        <v>706</v>
      </c>
      <c r="D152" s="141" t="s">
        <v>706</v>
      </c>
      <c r="E152" s="189" t="s">
        <v>34</v>
      </c>
      <c r="F152" s="142">
        <v>23596.57</v>
      </c>
      <c r="H152" s="186"/>
      <c r="I152" s="198"/>
      <c r="J152" s="209">
        <f t="shared" si="4"/>
        <v>23596.57</v>
      </c>
    </row>
    <row r="153" spans="1:13" hidden="1" outlineLevel="1">
      <c r="A153" s="139" t="s">
        <v>707</v>
      </c>
      <c r="B153" s="140">
        <v>42517</v>
      </c>
      <c r="C153" s="139" t="s">
        <v>708</v>
      </c>
      <c r="D153" s="141" t="s">
        <v>708</v>
      </c>
      <c r="E153" s="189" t="s">
        <v>34</v>
      </c>
      <c r="F153" s="142">
        <v>22655.88</v>
      </c>
      <c r="H153" s="186"/>
      <c r="I153" s="198"/>
      <c r="J153" s="209">
        <f t="shared" si="4"/>
        <v>22655.88</v>
      </c>
    </row>
    <row r="154" spans="1:13" hidden="1" outlineLevel="1">
      <c r="A154" s="139" t="s">
        <v>709</v>
      </c>
      <c r="B154" s="140">
        <v>42517</v>
      </c>
      <c r="C154" s="139" t="s">
        <v>710</v>
      </c>
      <c r="D154" s="141" t="s">
        <v>710</v>
      </c>
      <c r="E154" s="189" t="s">
        <v>34</v>
      </c>
      <c r="F154" s="142">
        <v>118324.55</v>
      </c>
      <c r="H154" s="186"/>
      <c r="I154" s="198"/>
      <c r="J154" s="209">
        <f t="shared" si="4"/>
        <v>118324.55</v>
      </c>
    </row>
    <row r="155" spans="1:13" hidden="1" outlineLevel="1">
      <c r="A155" s="139"/>
      <c r="B155" s="140"/>
      <c r="C155" s="189"/>
      <c r="D155" s="220"/>
      <c r="E155" s="189"/>
      <c r="F155" s="142"/>
      <c r="H155" s="186"/>
      <c r="I155" s="198"/>
      <c r="J155" s="209"/>
    </row>
    <row r="156" spans="1:13" hidden="1" outlineLevel="1">
      <c r="E156" s="151"/>
      <c r="F156" s="166" t="s">
        <v>15</v>
      </c>
      <c r="H156" s="164"/>
      <c r="I156" s="198"/>
      <c r="J156" s="246">
        <f>SUM(J107:J155)</f>
        <v>566326.82000000007</v>
      </c>
      <c r="M156" s="148"/>
    </row>
    <row r="157" spans="1:13" ht="12" hidden="1" outlineLevel="1" thickBot="1">
      <c r="E157" s="151"/>
      <c r="F157" s="166" t="s">
        <v>16</v>
      </c>
      <c r="H157" s="164"/>
      <c r="I157" s="198"/>
      <c r="J157" s="226">
        <v>566327.11</v>
      </c>
      <c r="M157" s="188"/>
    </row>
    <row r="158" spans="1:13" ht="12" hidden="1" outlineLevel="1" thickTop="1">
      <c r="E158" s="151"/>
      <c r="F158" s="166" t="s">
        <v>17</v>
      </c>
      <c r="H158" s="164"/>
      <c r="I158" s="198"/>
      <c r="J158" s="222">
        <f>+J156-J157</f>
        <v>-0.28999999992083758</v>
      </c>
    </row>
    <row r="159" spans="1:13" hidden="1" outlineLevel="1">
      <c r="E159" s="151"/>
      <c r="F159" s="166"/>
      <c r="H159" s="164"/>
      <c r="J159" s="168"/>
    </row>
    <row r="160" spans="1:13" collapsed="1">
      <c r="A160" s="239" t="s">
        <v>239</v>
      </c>
      <c r="B160" s="238" t="s">
        <v>240</v>
      </c>
      <c r="C160" s="213"/>
      <c r="D160" s="272"/>
      <c r="E160" s="151"/>
      <c r="F160" s="139"/>
      <c r="G160" s="152"/>
      <c r="H160" s="141"/>
      <c r="I160" s="142"/>
      <c r="J160" s="142"/>
    </row>
    <row r="161" spans="1:10" ht="12" hidden="1" customHeight="1" outlineLevel="1">
      <c r="A161" s="153" t="s">
        <v>5</v>
      </c>
      <c r="B161" s="153" t="s">
        <v>6</v>
      </c>
      <c r="C161" s="194" t="s">
        <v>7</v>
      </c>
      <c r="D161" s="134" t="s">
        <v>8</v>
      </c>
      <c r="E161" s="154" t="s">
        <v>9</v>
      </c>
      <c r="F161" s="155" t="s">
        <v>10</v>
      </c>
      <c r="G161" s="156" t="s">
        <v>5</v>
      </c>
      <c r="H161" s="156" t="s">
        <v>6</v>
      </c>
      <c r="I161" s="155" t="s">
        <v>11</v>
      </c>
      <c r="J161" s="155" t="s">
        <v>19</v>
      </c>
    </row>
    <row r="162" spans="1:10" hidden="1" outlineLevel="1">
      <c r="A162" s="157"/>
      <c r="B162" s="157"/>
      <c r="C162" s="215"/>
      <c r="D162" s="134"/>
      <c r="E162" s="154" t="s">
        <v>241</v>
      </c>
      <c r="F162" s="160"/>
      <c r="G162" s="161"/>
      <c r="H162" s="162"/>
      <c r="I162" s="160"/>
      <c r="J162" s="211"/>
    </row>
    <row r="163" spans="1:10" hidden="1" outlineLevel="1">
      <c r="A163" s="157"/>
      <c r="B163" s="157"/>
      <c r="C163" s="215"/>
      <c r="D163" s="134"/>
      <c r="E163" s="154"/>
      <c r="F163" s="160"/>
      <c r="G163" s="161"/>
      <c r="H163" s="162"/>
      <c r="I163" s="193">
        <v>680.77</v>
      </c>
      <c r="J163" s="230">
        <f>+F163-I163</f>
        <v>-680.77</v>
      </c>
    </row>
    <row r="164" spans="1:10" hidden="1" outlineLevel="1">
      <c r="A164" s="157"/>
      <c r="B164" s="157"/>
      <c r="C164" s="215"/>
      <c r="D164" s="134"/>
      <c r="E164" s="191"/>
      <c r="F164" s="160"/>
      <c r="G164" s="161"/>
      <c r="H164" s="162"/>
      <c r="I164" s="193">
        <v>4224.22</v>
      </c>
      <c r="J164" s="230">
        <f>+F164-I164</f>
        <v>-4224.22</v>
      </c>
    </row>
    <row r="165" spans="1:10" hidden="1" outlineLevel="1">
      <c r="A165" s="157"/>
      <c r="B165" s="157"/>
      <c r="C165" s="215"/>
      <c r="D165" s="134"/>
      <c r="E165" s="191"/>
      <c r="F165" s="160"/>
      <c r="G165" s="161"/>
      <c r="H165" s="162"/>
      <c r="I165" s="160"/>
      <c r="J165" s="211"/>
    </row>
    <row r="166" spans="1:10" hidden="1" outlineLevel="1">
      <c r="A166" s="157"/>
      <c r="B166" s="157"/>
      <c r="C166" s="215"/>
      <c r="D166" s="134"/>
      <c r="E166" s="191"/>
      <c r="F166" s="166" t="s">
        <v>15</v>
      </c>
      <c r="H166" s="164"/>
      <c r="J166" s="246">
        <f>SUM(J162:J164)</f>
        <v>-4904.99</v>
      </c>
    </row>
    <row r="167" spans="1:10" ht="12" hidden="1" outlineLevel="1" thickBot="1">
      <c r="A167" s="157"/>
      <c r="B167" s="157"/>
      <c r="C167" s="215"/>
      <c r="D167" s="134"/>
      <c r="E167" s="191"/>
      <c r="F167" s="166" t="s">
        <v>16</v>
      </c>
      <c r="H167" s="164"/>
      <c r="J167" s="226">
        <v>-4904.99</v>
      </c>
    </row>
    <row r="168" spans="1:10" ht="12" hidden="1" outlineLevel="1" thickTop="1">
      <c r="E168" s="151"/>
      <c r="F168" s="166" t="s">
        <v>17</v>
      </c>
      <c r="H168" s="164"/>
      <c r="J168" s="222">
        <f>+J166-J167</f>
        <v>0</v>
      </c>
    </row>
    <row r="169" spans="1:10" hidden="1" outlineLevel="1">
      <c r="E169" s="151"/>
    </row>
    <row r="170" spans="1:10" collapsed="1">
      <c r="A170" s="239" t="s">
        <v>242</v>
      </c>
      <c r="B170" s="238" t="s">
        <v>243</v>
      </c>
      <c r="C170" s="213"/>
      <c r="D170" s="272"/>
      <c r="E170" s="151"/>
      <c r="F170" s="139"/>
      <c r="G170" s="152"/>
      <c r="H170" s="141"/>
      <c r="I170" s="142"/>
      <c r="J170" s="142"/>
    </row>
    <row r="171" spans="1:10" hidden="1" outlineLevel="1">
      <c r="A171" s="153" t="s">
        <v>5</v>
      </c>
      <c r="B171" s="153" t="s">
        <v>6</v>
      </c>
      <c r="C171" s="194" t="s">
        <v>7</v>
      </c>
      <c r="D171" s="134" t="s">
        <v>8</v>
      </c>
      <c r="E171" s="154" t="s">
        <v>9</v>
      </c>
      <c r="F171" s="155" t="s">
        <v>10</v>
      </c>
      <c r="G171" s="156" t="s">
        <v>5</v>
      </c>
      <c r="H171" s="156" t="s">
        <v>6</v>
      </c>
      <c r="I171" s="155" t="s">
        <v>11</v>
      </c>
      <c r="J171" s="155" t="s">
        <v>19</v>
      </c>
    </row>
    <row r="172" spans="1:10" hidden="1" outlineLevel="1">
      <c r="A172" s="157"/>
      <c r="B172" s="157"/>
      <c r="C172" s="215"/>
      <c r="D172" s="134"/>
      <c r="E172" s="154" t="s">
        <v>241</v>
      </c>
      <c r="F172" s="160"/>
      <c r="G172" s="161"/>
      <c r="H172" s="162"/>
      <c r="I172" s="160"/>
      <c r="J172" s="192"/>
    </row>
    <row r="173" spans="1:10" hidden="1" outlineLevel="1">
      <c r="A173" s="143" t="s">
        <v>247</v>
      </c>
      <c r="B173" s="186">
        <v>42149</v>
      </c>
      <c r="C173" s="147" t="s">
        <v>248</v>
      </c>
      <c r="D173" s="216">
        <v>51536</v>
      </c>
      <c r="E173" s="147" t="s">
        <v>34</v>
      </c>
      <c r="F173" s="198">
        <v>36874.089999999997</v>
      </c>
      <c r="G173" s="188"/>
      <c r="H173" s="210"/>
      <c r="I173" s="230">
        <v>30124.06</v>
      </c>
      <c r="J173" s="209">
        <f>+F173-I173</f>
        <v>6750.0299999999952</v>
      </c>
    </row>
    <row r="174" spans="1:10" hidden="1" outlineLevel="1">
      <c r="A174" s="143" t="s">
        <v>629</v>
      </c>
      <c r="B174" s="186">
        <v>42471</v>
      </c>
      <c r="C174" s="147" t="s">
        <v>630</v>
      </c>
      <c r="D174" s="216">
        <v>59402</v>
      </c>
      <c r="E174" s="147" t="s">
        <v>34</v>
      </c>
      <c r="F174" s="198">
        <v>84432.4</v>
      </c>
      <c r="G174" s="212"/>
      <c r="H174" s="210"/>
      <c r="I174" s="230">
        <v>84132.26</v>
      </c>
      <c r="J174" s="209">
        <f>+F174-I174-331.52</f>
        <v>-31.380000000000564</v>
      </c>
    </row>
    <row r="175" spans="1:10" hidden="1" outlineLevel="1">
      <c r="B175" s="186"/>
      <c r="D175" s="134"/>
      <c r="E175" s="191"/>
      <c r="F175" s="160"/>
      <c r="G175" s="161"/>
      <c r="H175" s="162"/>
      <c r="I175" s="160"/>
      <c r="J175" s="211"/>
    </row>
    <row r="176" spans="1:10" hidden="1" outlineLevel="1">
      <c r="A176" s="157"/>
      <c r="B176" s="157"/>
      <c r="C176" s="215"/>
      <c r="D176" s="134"/>
      <c r="E176" s="191"/>
      <c r="F176" s="166" t="s">
        <v>15</v>
      </c>
      <c r="H176" s="164"/>
      <c r="J176" s="246">
        <f>+SUM(J173:J174)</f>
        <v>6718.6499999999942</v>
      </c>
    </row>
    <row r="177" spans="1:12" ht="12" hidden="1" outlineLevel="1" thickBot="1">
      <c r="A177" s="157"/>
      <c r="B177" s="157"/>
      <c r="C177" s="215"/>
      <c r="D177" s="134"/>
      <c r="E177" s="191"/>
      <c r="F177" s="166" t="s">
        <v>16</v>
      </c>
      <c r="H177" s="164"/>
      <c r="J177" s="201">
        <v>6718.62</v>
      </c>
      <c r="L177" s="182"/>
    </row>
    <row r="178" spans="1:12" ht="12" hidden="1" outlineLevel="1" thickTop="1">
      <c r="A178" s="157"/>
      <c r="B178" s="157"/>
      <c r="C178" s="215"/>
      <c r="D178" s="134"/>
      <c r="E178" s="191"/>
      <c r="F178" s="166" t="s">
        <v>17</v>
      </c>
      <c r="H178" s="164"/>
      <c r="J178" s="222">
        <f>+J176-J177</f>
        <v>2.9999999994288373E-2</v>
      </c>
    </row>
    <row r="179" spans="1:12" hidden="1" outlineLevel="1">
      <c r="C179" s="143"/>
      <c r="D179" s="164"/>
      <c r="E179" s="143"/>
      <c r="F179" s="166"/>
      <c r="I179" s="143"/>
      <c r="J179" s="168"/>
    </row>
    <row r="180" spans="1:12" collapsed="1">
      <c r="A180" s="239" t="s">
        <v>256</v>
      </c>
      <c r="B180" s="149" t="s">
        <v>257</v>
      </c>
      <c r="C180" s="149"/>
      <c r="D180" s="266"/>
      <c r="E180" s="154"/>
      <c r="F180" s="166"/>
      <c r="G180" s="156"/>
      <c r="H180" s="156"/>
      <c r="I180" s="155"/>
      <c r="J180" s="196"/>
    </row>
    <row r="181" spans="1:12" hidden="1" outlineLevel="1">
      <c r="A181" s="157" t="s">
        <v>672</v>
      </c>
      <c r="B181" s="157" t="s">
        <v>6</v>
      </c>
      <c r="C181" s="158" t="s">
        <v>7</v>
      </c>
      <c r="D181" s="267" t="s">
        <v>8</v>
      </c>
      <c r="E181" s="158" t="s">
        <v>9</v>
      </c>
      <c r="F181" s="160" t="s">
        <v>10</v>
      </c>
      <c r="G181" s="161" t="s">
        <v>672</v>
      </c>
      <c r="H181" s="161" t="s">
        <v>6</v>
      </c>
      <c r="I181" s="236" t="s">
        <v>11</v>
      </c>
      <c r="J181" s="160" t="s">
        <v>12</v>
      </c>
    </row>
    <row r="182" spans="1:12" hidden="1" outlineLevel="1">
      <c r="A182" s="157"/>
      <c r="B182" s="157"/>
      <c r="C182" s="158"/>
      <c r="D182" s="267"/>
      <c r="E182" s="158"/>
      <c r="F182" s="160"/>
      <c r="G182" s="161"/>
      <c r="H182" s="161"/>
      <c r="I182" s="236"/>
      <c r="J182" s="160"/>
    </row>
    <row r="183" spans="1:12" hidden="1" outlineLevel="1">
      <c r="A183" s="183" t="s">
        <v>711</v>
      </c>
      <c r="B183" s="184">
        <v>42507</v>
      </c>
      <c r="C183" s="183" t="s">
        <v>712</v>
      </c>
      <c r="D183" s="268" t="s">
        <v>717</v>
      </c>
      <c r="E183" s="183" t="s">
        <v>76</v>
      </c>
      <c r="F183" s="182">
        <v>591.6</v>
      </c>
      <c r="G183" s="161"/>
      <c r="H183" s="161"/>
      <c r="I183" s="236"/>
      <c r="J183" s="193">
        <f>+F183-I183</f>
        <v>591.6</v>
      </c>
    </row>
    <row r="184" spans="1:12" hidden="1" outlineLevel="1">
      <c r="A184" s="183" t="s">
        <v>713</v>
      </c>
      <c r="B184" s="184">
        <v>42517</v>
      </c>
      <c r="C184" s="183" t="s">
        <v>714</v>
      </c>
      <c r="D184" s="268" t="s">
        <v>718</v>
      </c>
      <c r="E184" s="183" t="s">
        <v>76</v>
      </c>
      <c r="F184" s="182">
        <v>4100</v>
      </c>
      <c r="G184" s="161"/>
      <c r="H184" s="161"/>
      <c r="I184" s="236"/>
      <c r="J184" s="193">
        <f>+F184-I184</f>
        <v>4100</v>
      </c>
    </row>
    <row r="185" spans="1:12" hidden="1" outlineLevel="1">
      <c r="A185" s="183" t="s">
        <v>715</v>
      </c>
      <c r="B185" s="184">
        <v>42517</v>
      </c>
      <c r="C185" s="183" t="s">
        <v>716</v>
      </c>
      <c r="D185" s="268" t="s">
        <v>719</v>
      </c>
      <c r="E185" s="183" t="s">
        <v>76</v>
      </c>
      <c r="F185" s="182">
        <v>2989.99</v>
      </c>
      <c r="G185" s="161"/>
      <c r="H185" s="161"/>
      <c r="I185" s="236"/>
      <c r="J185" s="193">
        <f>+F185-I185</f>
        <v>2989.99</v>
      </c>
    </row>
    <row r="186" spans="1:12" hidden="1" outlineLevel="1">
      <c r="C186" s="143"/>
      <c r="D186" s="164"/>
      <c r="E186" s="143"/>
      <c r="F186" s="139"/>
      <c r="H186" s="166"/>
      <c r="I186" s="143"/>
      <c r="J186" s="168"/>
    </row>
    <row r="187" spans="1:12" hidden="1" outlineLevel="1">
      <c r="C187" s="143"/>
      <c r="D187" s="164"/>
      <c r="E187" s="143"/>
      <c r="F187" s="166" t="s">
        <v>15</v>
      </c>
      <c r="I187" s="143"/>
      <c r="J187" s="168">
        <f>+SUM(J183:J185)</f>
        <v>7681.59</v>
      </c>
    </row>
    <row r="188" spans="1:12" ht="12" hidden="1" outlineLevel="1" thickBot="1">
      <c r="C188" s="143"/>
      <c r="D188" s="164"/>
      <c r="E188" s="143"/>
      <c r="F188" s="166" t="s">
        <v>16</v>
      </c>
      <c r="I188" s="143"/>
      <c r="J188" s="237">
        <v>7681.59</v>
      </c>
    </row>
    <row r="189" spans="1:12" ht="12" hidden="1" outlineLevel="1" thickTop="1">
      <c r="C189" s="143"/>
      <c r="D189" s="164"/>
      <c r="E189" s="143"/>
      <c r="F189" s="166" t="s">
        <v>17</v>
      </c>
      <c r="I189" s="143"/>
      <c r="J189" s="168">
        <f>+J187-J188</f>
        <v>0</v>
      </c>
    </row>
    <row r="190" spans="1:12" hidden="1" outlineLevel="1">
      <c r="F190" s="166"/>
      <c r="J190" s="142"/>
    </row>
    <row r="191" spans="1:12" collapsed="1">
      <c r="A191" s="239" t="s">
        <v>677</v>
      </c>
      <c r="B191" s="149" t="s">
        <v>680</v>
      </c>
      <c r="C191" s="149"/>
      <c r="D191" s="266"/>
      <c r="E191" s="154"/>
      <c r="F191" s="166"/>
      <c r="G191" s="156"/>
      <c r="H191" s="156"/>
      <c r="I191" s="155"/>
      <c r="J191" s="196"/>
    </row>
    <row r="192" spans="1:12" hidden="1" outlineLevel="1">
      <c r="A192" s="157" t="s">
        <v>672</v>
      </c>
      <c r="B192" s="157" t="s">
        <v>6</v>
      </c>
      <c r="C192" s="158" t="s">
        <v>7</v>
      </c>
      <c r="D192" s="267" t="s">
        <v>8</v>
      </c>
      <c r="E192" s="158" t="s">
        <v>9</v>
      </c>
      <c r="F192" s="160" t="s">
        <v>10</v>
      </c>
      <c r="G192" s="161" t="s">
        <v>672</v>
      </c>
      <c r="H192" s="161" t="s">
        <v>6</v>
      </c>
      <c r="I192" s="236" t="s">
        <v>11</v>
      </c>
      <c r="J192" s="160" t="s">
        <v>12</v>
      </c>
    </row>
    <row r="193" spans="1:10" hidden="1" outlineLevel="1">
      <c r="C193" s="143"/>
      <c r="D193" s="164"/>
      <c r="E193" s="143"/>
      <c r="F193" s="139"/>
      <c r="H193" s="166"/>
      <c r="I193" s="143"/>
      <c r="J193" s="168"/>
    </row>
    <row r="194" spans="1:10" hidden="1" outlineLevel="1">
      <c r="A194" s="143" t="s">
        <v>678</v>
      </c>
      <c r="B194" s="186">
        <v>42186</v>
      </c>
      <c r="C194" s="143">
        <v>53798</v>
      </c>
      <c r="D194" s="164" t="s">
        <v>679</v>
      </c>
      <c r="E194" s="143" t="s">
        <v>34</v>
      </c>
      <c r="F194" s="142">
        <v>1840</v>
      </c>
      <c r="H194" s="166"/>
      <c r="J194" s="168">
        <f>+F194-I194</f>
        <v>1840</v>
      </c>
    </row>
    <row r="195" spans="1:10" hidden="1" outlineLevel="1">
      <c r="C195" s="143"/>
      <c r="D195" s="164"/>
      <c r="E195" s="143"/>
      <c r="F195" s="139"/>
      <c r="H195" s="166"/>
      <c r="I195" s="143"/>
      <c r="J195" s="168"/>
    </row>
    <row r="196" spans="1:10" hidden="1" outlineLevel="1">
      <c r="C196" s="143"/>
      <c r="D196" s="164"/>
      <c r="E196" s="143"/>
      <c r="F196" s="166" t="s">
        <v>15</v>
      </c>
      <c r="I196" s="143"/>
      <c r="J196" s="168">
        <f>+J194</f>
        <v>1840</v>
      </c>
    </row>
    <row r="197" spans="1:10" ht="12" hidden="1" outlineLevel="1" thickBot="1">
      <c r="C197" s="143"/>
      <c r="D197" s="164"/>
      <c r="E197" s="143"/>
      <c r="F197" s="166" t="s">
        <v>16</v>
      </c>
      <c r="I197" s="143"/>
      <c r="J197" s="237">
        <v>1840</v>
      </c>
    </row>
    <row r="198" spans="1:10" ht="12" hidden="1" outlineLevel="1" thickTop="1">
      <c r="C198" s="143"/>
      <c r="D198" s="164"/>
      <c r="E198" s="143"/>
      <c r="F198" s="166" t="s">
        <v>17</v>
      </c>
      <c r="I198" s="143"/>
      <c r="J198" s="168">
        <f>+J196-J197</f>
        <v>0</v>
      </c>
    </row>
    <row r="199" spans="1:10" hidden="1" outlineLevel="1">
      <c r="E199" s="151"/>
    </row>
    <row r="200" spans="1:10" collapsed="1">
      <c r="A200" s="239" t="s">
        <v>298</v>
      </c>
      <c r="B200" s="238" t="s">
        <v>299</v>
      </c>
      <c r="C200" s="213"/>
      <c r="D200" s="272"/>
      <c r="E200" s="151"/>
      <c r="F200" s="139"/>
      <c r="G200" s="152"/>
      <c r="H200" s="141"/>
      <c r="I200" s="142"/>
      <c r="J200" s="142"/>
    </row>
    <row r="201" spans="1:10" hidden="1" outlineLevel="1">
      <c r="A201" s="153" t="s">
        <v>5</v>
      </c>
      <c r="B201" s="153" t="s">
        <v>6</v>
      </c>
      <c r="C201" s="194" t="s">
        <v>7</v>
      </c>
      <c r="D201" s="134" t="s">
        <v>8</v>
      </c>
      <c r="E201" s="154" t="s">
        <v>9</v>
      </c>
      <c r="F201" s="155" t="s">
        <v>10</v>
      </c>
      <c r="G201" s="156" t="s">
        <v>5</v>
      </c>
      <c r="H201" s="156" t="s">
        <v>6</v>
      </c>
      <c r="I201" s="155" t="s">
        <v>11</v>
      </c>
      <c r="J201" s="155" t="s">
        <v>19</v>
      </c>
    </row>
    <row r="202" spans="1:10" hidden="1" outlineLevel="1">
      <c r="A202" s="143" t="s">
        <v>300</v>
      </c>
      <c r="B202" s="186">
        <v>41820</v>
      </c>
      <c r="C202" s="147" t="s">
        <v>301</v>
      </c>
      <c r="D202" s="216" t="s">
        <v>302</v>
      </c>
      <c r="E202" s="151" t="s">
        <v>76</v>
      </c>
      <c r="F202" s="114">
        <v>4535.16</v>
      </c>
      <c r="G202" s="212"/>
      <c r="H202" s="210"/>
      <c r="I202" s="211"/>
      <c r="J202" s="230">
        <f>+F202-I202</f>
        <v>4535.16</v>
      </c>
    </row>
    <row r="203" spans="1:10" hidden="1" outlineLevel="1">
      <c r="A203" s="143" t="s">
        <v>303</v>
      </c>
      <c r="B203" s="186">
        <v>41880</v>
      </c>
      <c r="C203" s="147" t="s">
        <v>304</v>
      </c>
      <c r="D203" s="216" t="s">
        <v>305</v>
      </c>
      <c r="E203" s="151" t="s">
        <v>76</v>
      </c>
      <c r="F203" s="114">
        <v>9397.7199999999993</v>
      </c>
      <c r="G203" s="212"/>
      <c r="H203" s="210"/>
      <c r="I203" s="211"/>
      <c r="J203" s="230">
        <f>+F203-I203</f>
        <v>9397.7199999999993</v>
      </c>
    </row>
    <row r="204" spans="1:10" hidden="1" outlineLevel="1">
      <c r="A204" s="143" t="s">
        <v>306</v>
      </c>
      <c r="B204" s="186">
        <v>42326</v>
      </c>
      <c r="C204" s="147" t="s">
        <v>307</v>
      </c>
      <c r="D204" s="216" t="s">
        <v>308</v>
      </c>
      <c r="E204" s="147" t="s">
        <v>76</v>
      </c>
      <c r="F204" s="114">
        <v>2547.64</v>
      </c>
      <c r="G204" s="188"/>
      <c r="H204" s="188"/>
      <c r="I204" s="230">
        <v>1909.64</v>
      </c>
      <c r="J204" s="230">
        <f>+F204-I204</f>
        <v>637.99999999999977</v>
      </c>
    </row>
    <row r="205" spans="1:10" hidden="1" outlineLevel="1">
      <c r="A205" s="157"/>
      <c r="B205" s="157"/>
      <c r="C205" s="215"/>
      <c r="D205" s="134"/>
      <c r="E205" s="191"/>
      <c r="F205" s="160"/>
      <c r="G205" s="161"/>
      <c r="H205" s="162"/>
      <c r="I205" s="160"/>
      <c r="J205" s="211"/>
    </row>
    <row r="206" spans="1:10" hidden="1" outlineLevel="1">
      <c r="A206" s="157"/>
      <c r="B206" s="157"/>
      <c r="C206" s="215"/>
      <c r="D206" s="134"/>
      <c r="E206" s="191"/>
      <c r="F206" s="166" t="s">
        <v>15</v>
      </c>
      <c r="H206" s="164"/>
      <c r="J206" s="246">
        <f>SUM(J202:J205)</f>
        <v>14570.88</v>
      </c>
    </row>
    <row r="207" spans="1:10" ht="12" hidden="1" outlineLevel="1" thickBot="1">
      <c r="A207" s="157"/>
      <c r="B207" s="157"/>
      <c r="C207" s="215"/>
      <c r="D207" s="134"/>
      <c r="E207" s="191"/>
      <c r="F207" s="166" t="s">
        <v>16</v>
      </c>
      <c r="H207" s="164"/>
      <c r="J207" s="226">
        <v>14570.88</v>
      </c>
    </row>
    <row r="208" spans="1:10" ht="12" hidden="1" outlineLevel="1" thickTop="1">
      <c r="E208" s="151"/>
      <c r="F208" s="166" t="s">
        <v>17</v>
      </c>
      <c r="H208" s="164"/>
      <c r="J208" s="222">
        <f>+J206-J207</f>
        <v>0</v>
      </c>
    </row>
    <row r="209" spans="1:12" hidden="1" outlineLevel="1">
      <c r="E209" s="151"/>
      <c r="J209" s="204"/>
    </row>
    <row r="210" spans="1:12" collapsed="1">
      <c r="A210" s="239" t="s">
        <v>309</v>
      </c>
      <c r="B210" s="238" t="s">
        <v>310</v>
      </c>
      <c r="C210" s="213"/>
      <c r="D210" s="272"/>
      <c r="E210" s="151"/>
      <c r="F210" s="139"/>
      <c r="G210" s="152"/>
      <c r="H210" s="141"/>
      <c r="I210" s="142"/>
      <c r="J210" s="142"/>
    </row>
    <row r="211" spans="1:12" hidden="1" outlineLevel="1">
      <c r="A211" s="153" t="s">
        <v>5</v>
      </c>
      <c r="B211" s="153" t="s">
        <v>6</v>
      </c>
      <c r="C211" s="194" t="s">
        <v>7</v>
      </c>
      <c r="D211" s="134" t="s">
        <v>8</v>
      </c>
      <c r="E211" s="154" t="s">
        <v>9</v>
      </c>
      <c r="F211" s="155" t="s">
        <v>10</v>
      </c>
      <c r="G211" s="156" t="s">
        <v>5</v>
      </c>
      <c r="H211" s="156" t="s">
        <v>6</v>
      </c>
      <c r="I211" s="155" t="s">
        <v>11</v>
      </c>
      <c r="J211" s="155" t="s">
        <v>19</v>
      </c>
    </row>
    <row r="212" spans="1:12" hidden="1" outlineLevel="1">
      <c r="A212" s="157"/>
      <c r="B212" s="157"/>
      <c r="C212" s="215"/>
      <c r="D212" s="134"/>
      <c r="E212" s="154" t="s">
        <v>241</v>
      </c>
      <c r="F212" s="160"/>
      <c r="G212" s="161"/>
      <c r="H212" s="162"/>
      <c r="I212" s="211"/>
      <c r="J212" s="211">
        <v>0</v>
      </c>
    </row>
    <row r="213" spans="1:12" hidden="1" outlineLevel="1">
      <c r="A213" s="143" t="s">
        <v>311</v>
      </c>
      <c r="B213" s="186">
        <v>42151</v>
      </c>
      <c r="C213" s="147" t="s">
        <v>312</v>
      </c>
      <c r="D213" s="216" t="s">
        <v>313</v>
      </c>
      <c r="E213" s="151" t="s">
        <v>34</v>
      </c>
      <c r="F213" s="198">
        <v>13953.72</v>
      </c>
      <c r="G213" s="143" t="s">
        <v>314</v>
      </c>
      <c r="H213" s="186">
        <v>42215</v>
      </c>
      <c r="I213" s="198">
        <v>11547.91</v>
      </c>
      <c r="J213" s="209">
        <f>F213-I213</f>
        <v>2405.8099999999995</v>
      </c>
      <c r="L213" s="188"/>
    </row>
    <row r="214" spans="1:12" hidden="1" outlineLevel="1">
      <c r="B214" s="186"/>
      <c r="E214" s="151"/>
      <c r="F214" s="185"/>
      <c r="G214" s="161"/>
      <c r="H214" s="162"/>
      <c r="I214" s="211"/>
      <c r="J214" s="209"/>
    </row>
    <row r="215" spans="1:12" hidden="1" outlineLevel="1">
      <c r="A215" s="157"/>
      <c r="B215" s="157"/>
      <c r="C215" s="215"/>
      <c r="D215" s="134"/>
      <c r="E215" s="191"/>
      <c r="F215" s="166" t="s">
        <v>15</v>
      </c>
      <c r="H215" s="164"/>
      <c r="I215" s="198"/>
      <c r="J215" s="246">
        <f>SUM(J212:J213)</f>
        <v>2405.8099999999995</v>
      </c>
    </row>
    <row r="216" spans="1:12" ht="12" hidden="1" outlineLevel="1" thickBot="1">
      <c r="A216" s="157"/>
      <c r="B216" s="157"/>
      <c r="C216" s="215"/>
      <c r="D216" s="134"/>
      <c r="E216" s="191"/>
      <c r="F216" s="166" t="s">
        <v>16</v>
      </c>
      <c r="H216" s="164"/>
      <c r="I216" s="198"/>
      <c r="J216" s="226">
        <v>2405.81</v>
      </c>
    </row>
    <row r="217" spans="1:12" ht="12" hidden="1" outlineLevel="1" thickTop="1">
      <c r="A217" s="157"/>
      <c r="B217" s="157"/>
      <c r="C217" s="215"/>
      <c r="D217" s="134"/>
      <c r="E217" s="191"/>
      <c r="F217" s="166" t="s">
        <v>17</v>
      </c>
      <c r="H217" s="164"/>
      <c r="I217" s="198"/>
      <c r="J217" s="222">
        <f>+J215-J216</f>
        <v>0</v>
      </c>
    </row>
    <row r="218" spans="1:12" hidden="1" outlineLevel="1">
      <c r="A218" s="157"/>
      <c r="B218" s="157"/>
      <c r="C218" s="215"/>
      <c r="D218" s="134"/>
      <c r="E218" s="191"/>
      <c r="F218" s="166"/>
      <c r="H218" s="164"/>
      <c r="J218" s="168"/>
    </row>
    <row r="219" spans="1:12" collapsed="1">
      <c r="A219" s="239" t="s">
        <v>632</v>
      </c>
      <c r="B219" s="238" t="s">
        <v>631</v>
      </c>
      <c r="C219" s="213"/>
      <c r="D219" s="272"/>
      <c r="E219" s="191"/>
      <c r="F219" s="166"/>
      <c r="H219" s="164"/>
      <c r="J219" s="168"/>
    </row>
    <row r="220" spans="1:12" hidden="1" outlineLevel="1">
      <c r="A220" s="153" t="s">
        <v>5</v>
      </c>
      <c r="B220" s="153" t="s">
        <v>6</v>
      </c>
      <c r="C220" s="194" t="s">
        <v>7</v>
      </c>
      <c r="D220" s="134" t="s">
        <v>8</v>
      </c>
      <c r="E220" s="154" t="s">
        <v>9</v>
      </c>
      <c r="F220" s="155" t="s">
        <v>10</v>
      </c>
      <c r="G220" s="156" t="s">
        <v>5</v>
      </c>
      <c r="H220" s="156" t="s">
        <v>6</v>
      </c>
      <c r="I220" s="155" t="s">
        <v>11</v>
      </c>
      <c r="J220" s="155" t="s">
        <v>19</v>
      </c>
    </row>
    <row r="221" spans="1:12" hidden="1" outlineLevel="1">
      <c r="A221" s="157"/>
      <c r="B221" s="157"/>
      <c r="C221" s="215"/>
      <c r="D221" s="134"/>
      <c r="E221" s="191"/>
      <c r="F221" s="166"/>
      <c r="H221" s="164"/>
      <c r="J221" s="168"/>
    </row>
    <row r="222" spans="1:12" hidden="1" outlineLevel="1">
      <c r="A222" s="183" t="s">
        <v>633</v>
      </c>
      <c r="B222" s="184">
        <v>42467</v>
      </c>
      <c r="C222" s="197" t="s">
        <v>634</v>
      </c>
      <c r="D222" s="273" t="s">
        <v>635</v>
      </c>
      <c r="E222" s="197" t="s">
        <v>76</v>
      </c>
      <c r="F222" s="102">
        <v>3826.7</v>
      </c>
      <c r="G222" s="188"/>
      <c r="H222" s="106"/>
      <c r="I222" s="198"/>
      <c r="J222" s="222">
        <f>+F222-I222</f>
        <v>3826.7</v>
      </c>
    </row>
    <row r="223" spans="1:12" hidden="1" outlineLevel="1">
      <c r="A223" s="183"/>
      <c r="B223" s="184"/>
      <c r="C223" s="197"/>
      <c r="D223" s="273"/>
      <c r="E223" s="197"/>
      <c r="F223" s="182"/>
      <c r="H223" s="164"/>
      <c r="J223" s="168"/>
    </row>
    <row r="224" spans="1:12" hidden="1" outlineLevel="1">
      <c r="A224" s="183"/>
      <c r="B224" s="184"/>
      <c r="C224" s="197"/>
      <c r="D224" s="273"/>
      <c r="E224" s="197"/>
      <c r="F224" s="182"/>
      <c r="H224" s="164"/>
      <c r="J224" s="222"/>
    </row>
    <row r="225" spans="1:10" hidden="1" outlineLevel="1">
      <c r="A225" s="183"/>
      <c r="B225" s="184"/>
      <c r="C225" s="197"/>
      <c r="D225" s="273"/>
      <c r="E225" s="197"/>
      <c r="F225" s="166" t="s">
        <v>15</v>
      </c>
      <c r="H225" s="164"/>
      <c r="J225" s="246">
        <f>SUM(J222:J223)</f>
        <v>3826.7</v>
      </c>
    </row>
    <row r="226" spans="1:10" ht="12" hidden="1" outlineLevel="1" thickBot="1">
      <c r="A226" s="157"/>
      <c r="B226" s="157"/>
      <c r="C226" s="215"/>
      <c r="D226" s="134"/>
      <c r="E226" s="191"/>
      <c r="F226" s="166" t="s">
        <v>16</v>
      </c>
      <c r="H226" s="164"/>
      <c r="J226" s="226">
        <v>3826.7</v>
      </c>
    </row>
    <row r="227" spans="1:10" ht="12" hidden="1" outlineLevel="1" thickTop="1">
      <c r="A227" s="157"/>
      <c r="B227" s="157"/>
      <c r="C227" s="215"/>
      <c r="D227" s="134"/>
      <c r="E227" s="191"/>
      <c r="F227" s="166" t="s">
        <v>17</v>
      </c>
      <c r="H227" s="164"/>
      <c r="J227" s="222">
        <f>+J225-J226</f>
        <v>0</v>
      </c>
    </row>
    <row r="228" spans="1:10" hidden="1" outlineLevel="1">
      <c r="E228" s="151"/>
      <c r="H228" s="164"/>
      <c r="J228" s="142"/>
    </row>
    <row r="229" spans="1:10" collapsed="1">
      <c r="A229" s="239" t="s">
        <v>325</v>
      </c>
      <c r="B229" s="238" t="s">
        <v>326</v>
      </c>
      <c r="C229" s="213"/>
      <c r="D229" s="272"/>
      <c r="E229" s="151"/>
      <c r="F229" s="139"/>
      <c r="G229" s="152"/>
      <c r="H229" s="141"/>
      <c r="I229" s="142"/>
      <c r="J229" s="142"/>
    </row>
    <row r="230" spans="1:10" hidden="1" outlineLevel="1">
      <c r="A230" s="153" t="s">
        <v>5</v>
      </c>
      <c r="B230" s="153" t="s">
        <v>6</v>
      </c>
      <c r="C230" s="194" t="s">
        <v>7</v>
      </c>
      <c r="D230" s="134" t="s">
        <v>8</v>
      </c>
      <c r="E230" s="154" t="s">
        <v>9</v>
      </c>
      <c r="F230" s="155" t="s">
        <v>10</v>
      </c>
      <c r="G230" s="156" t="s">
        <v>5</v>
      </c>
      <c r="H230" s="156" t="s">
        <v>6</v>
      </c>
      <c r="I230" s="155" t="s">
        <v>11</v>
      </c>
      <c r="J230" s="155" t="s">
        <v>19</v>
      </c>
    </row>
    <row r="231" spans="1:10" hidden="1" outlineLevel="1">
      <c r="E231" s="154" t="s">
        <v>13</v>
      </c>
      <c r="F231" s="185"/>
      <c r="H231" s="164"/>
      <c r="J231" s="142">
        <f>F231-I231</f>
        <v>0</v>
      </c>
    </row>
    <row r="232" spans="1:10" hidden="1" outlineLevel="1">
      <c r="A232" s="143" t="s">
        <v>720</v>
      </c>
      <c r="B232" s="186">
        <v>42506</v>
      </c>
      <c r="C232" s="143" t="s">
        <v>721</v>
      </c>
      <c r="D232" s="164" t="s">
        <v>724</v>
      </c>
      <c r="E232" s="143" t="s">
        <v>34</v>
      </c>
      <c r="F232" s="148">
        <v>15946.93</v>
      </c>
      <c r="H232" s="186"/>
      <c r="J232" s="142">
        <f>F232-I232</f>
        <v>15946.93</v>
      </c>
    </row>
    <row r="233" spans="1:10" hidden="1" outlineLevel="1">
      <c r="A233" s="143" t="s">
        <v>722</v>
      </c>
      <c r="B233" s="186">
        <v>42516</v>
      </c>
      <c r="C233" s="143" t="s">
        <v>723</v>
      </c>
      <c r="D233" s="164" t="s">
        <v>725</v>
      </c>
      <c r="E233" s="143" t="s">
        <v>34</v>
      </c>
      <c r="F233" s="148">
        <v>12742.6</v>
      </c>
      <c r="H233" s="186"/>
      <c r="J233" s="142">
        <f>F233-I233</f>
        <v>12742.6</v>
      </c>
    </row>
    <row r="234" spans="1:10" hidden="1" outlineLevel="1">
      <c r="E234" s="151"/>
      <c r="G234" s="185"/>
      <c r="H234" s="165"/>
      <c r="J234" s="209"/>
    </row>
    <row r="235" spans="1:10" hidden="1" outlineLevel="1">
      <c r="E235" s="151"/>
      <c r="F235" s="166" t="s">
        <v>15</v>
      </c>
      <c r="H235" s="164"/>
      <c r="J235" s="246">
        <f>SUM(J231:J233)</f>
        <v>28689.53</v>
      </c>
    </row>
    <row r="236" spans="1:10" ht="12" hidden="1" outlineLevel="1" thickBot="1">
      <c r="E236" s="151"/>
      <c r="F236" s="166" t="s">
        <v>16</v>
      </c>
      <c r="H236" s="164"/>
      <c r="J236" s="226">
        <v>28690.12</v>
      </c>
    </row>
    <row r="237" spans="1:10" ht="12" hidden="1" outlineLevel="1" thickTop="1">
      <c r="E237" s="151"/>
      <c r="F237" s="166" t="s">
        <v>17</v>
      </c>
      <c r="H237" s="164"/>
      <c r="J237" s="222">
        <f>+J235-J236</f>
        <v>-0.59000000000014552</v>
      </c>
    </row>
    <row r="238" spans="1:10" hidden="1" outlineLevel="1">
      <c r="F238" s="166"/>
      <c r="J238" s="209"/>
    </row>
    <row r="239" spans="1:10" collapsed="1">
      <c r="A239" s="239" t="s">
        <v>730</v>
      </c>
      <c r="B239" s="149" t="s">
        <v>726</v>
      </c>
      <c r="C239" s="149"/>
      <c r="D239" s="266"/>
      <c r="E239" s="154"/>
      <c r="F239" s="166"/>
      <c r="G239" s="156"/>
      <c r="H239" s="156"/>
      <c r="I239" s="155"/>
      <c r="J239" s="196"/>
    </row>
    <row r="240" spans="1:10" hidden="1" outlineLevel="1">
      <c r="A240" s="157" t="s">
        <v>672</v>
      </c>
      <c r="B240" s="157" t="s">
        <v>6</v>
      </c>
      <c r="C240" s="158" t="s">
        <v>7</v>
      </c>
      <c r="D240" s="267" t="s">
        <v>8</v>
      </c>
      <c r="E240" s="158" t="s">
        <v>9</v>
      </c>
      <c r="F240" s="160" t="s">
        <v>10</v>
      </c>
      <c r="G240" s="161" t="s">
        <v>672</v>
      </c>
      <c r="H240" s="161" t="s">
        <v>6</v>
      </c>
      <c r="I240" s="236" t="s">
        <v>11</v>
      </c>
      <c r="J240" s="160" t="s">
        <v>12</v>
      </c>
    </row>
    <row r="241" spans="1:10" hidden="1" outlineLevel="1">
      <c r="A241" s="157"/>
      <c r="B241" s="157"/>
      <c r="C241" s="158"/>
      <c r="D241" s="267"/>
      <c r="E241" s="158"/>
      <c r="F241" s="160"/>
      <c r="G241" s="161"/>
      <c r="H241" s="161"/>
      <c r="I241" s="236"/>
      <c r="J241" s="160"/>
    </row>
    <row r="242" spans="1:10" hidden="1" outlineLevel="1">
      <c r="A242" s="183" t="s">
        <v>727</v>
      </c>
      <c r="B242" s="184">
        <v>42516</v>
      </c>
      <c r="C242" s="183" t="s">
        <v>728</v>
      </c>
      <c r="D242" s="268" t="s">
        <v>729</v>
      </c>
      <c r="E242" s="183" t="s">
        <v>76</v>
      </c>
      <c r="F242" s="182">
        <v>1025</v>
      </c>
      <c r="G242" s="161"/>
      <c r="H242" s="161"/>
      <c r="I242" s="236"/>
      <c r="J242" s="193">
        <f>+F242-I242</f>
        <v>1025</v>
      </c>
    </row>
    <row r="243" spans="1:10" hidden="1" outlineLevel="1">
      <c r="C243" s="143"/>
      <c r="D243" s="164"/>
      <c r="E243" s="143"/>
      <c r="F243" s="139"/>
      <c r="H243" s="166"/>
      <c r="I243" s="143"/>
      <c r="J243" s="168"/>
    </row>
    <row r="244" spans="1:10" hidden="1" outlineLevel="1">
      <c r="C244" s="143"/>
      <c r="D244" s="164"/>
      <c r="E244" s="143"/>
      <c r="F244" s="139"/>
      <c r="H244" s="166"/>
      <c r="I244" s="143"/>
      <c r="J244" s="168"/>
    </row>
    <row r="245" spans="1:10" hidden="1" outlineLevel="1">
      <c r="C245" s="143"/>
      <c r="D245" s="164"/>
      <c r="E245" s="143"/>
      <c r="F245" s="166" t="s">
        <v>15</v>
      </c>
      <c r="I245" s="143"/>
      <c r="J245" s="168">
        <f>+SUM(J242:J242)</f>
        <v>1025</v>
      </c>
    </row>
    <row r="246" spans="1:10" ht="12" hidden="1" outlineLevel="1" thickBot="1">
      <c r="C246" s="143"/>
      <c r="D246" s="164"/>
      <c r="E246" s="143"/>
      <c r="F246" s="166" t="s">
        <v>16</v>
      </c>
      <c r="I246" s="143"/>
      <c r="J246" s="237">
        <v>1025</v>
      </c>
    </row>
    <row r="247" spans="1:10" ht="12" hidden="1" outlineLevel="1" thickTop="1">
      <c r="C247" s="143"/>
      <c r="D247" s="164"/>
      <c r="E247" s="143"/>
      <c r="F247" s="166" t="s">
        <v>17</v>
      </c>
      <c r="I247" s="143"/>
      <c r="J247" s="168">
        <f>+J245-J246</f>
        <v>0</v>
      </c>
    </row>
    <row r="248" spans="1:10" hidden="1" outlineLevel="1">
      <c r="C248" s="143"/>
      <c r="D248" s="164"/>
      <c r="E248" s="143"/>
      <c r="F248" s="166"/>
      <c r="I248" s="143"/>
      <c r="J248" s="168"/>
    </row>
    <row r="249" spans="1:10" collapsed="1">
      <c r="A249" s="239" t="s">
        <v>731</v>
      </c>
      <c r="B249" s="149" t="s">
        <v>732</v>
      </c>
      <c r="C249" s="149"/>
      <c r="D249" s="266"/>
      <c r="E249" s="154"/>
      <c r="F249" s="166"/>
      <c r="G249" s="156"/>
      <c r="H249" s="156"/>
      <c r="I249" s="155"/>
      <c r="J249" s="196"/>
    </row>
    <row r="250" spans="1:10" hidden="1" outlineLevel="1">
      <c r="A250" s="157" t="s">
        <v>672</v>
      </c>
      <c r="B250" s="157" t="s">
        <v>6</v>
      </c>
      <c r="C250" s="158" t="s">
        <v>7</v>
      </c>
      <c r="D250" s="267" t="s">
        <v>8</v>
      </c>
      <c r="E250" s="158" t="s">
        <v>9</v>
      </c>
      <c r="F250" s="160" t="s">
        <v>10</v>
      </c>
      <c r="G250" s="161" t="s">
        <v>672</v>
      </c>
      <c r="H250" s="161" t="s">
        <v>6</v>
      </c>
      <c r="I250" s="236" t="s">
        <v>11</v>
      </c>
      <c r="J250" s="160" t="s">
        <v>12</v>
      </c>
    </row>
    <row r="251" spans="1:10" hidden="1" outlineLevel="1">
      <c r="A251" s="157"/>
      <c r="B251" s="157"/>
      <c r="C251" s="158"/>
      <c r="D251" s="267"/>
      <c r="E251" s="158"/>
      <c r="F251" s="160"/>
      <c r="G251" s="161"/>
      <c r="H251" s="161"/>
      <c r="I251" s="236"/>
      <c r="J251" s="160"/>
    </row>
    <row r="252" spans="1:10" hidden="1" outlineLevel="1">
      <c r="A252" s="183" t="s">
        <v>733</v>
      </c>
      <c r="B252" s="184">
        <v>42510</v>
      </c>
      <c r="C252" s="183" t="s">
        <v>734</v>
      </c>
      <c r="D252" s="268" t="s">
        <v>735</v>
      </c>
      <c r="E252" s="183" t="s">
        <v>76</v>
      </c>
      <c r="F252" s="182">
        <v>1624</v>
      </c>
      <c r="G252" s="161"/>
      <c r="H252" s="161"/>
      <c r="I252" s="236"/>
      <c r="J252" s="193">
        <f>+F252-I252</f>
        <v>1624</v>
      </c>
    </row>
    <row r="253" spans="1:10" hidden="1" outlineLevel="1">
      <c r="C253" s="143"/>
      <c r="D253" s="164"/>
      <c r="E253" s="143"/>
      <c r="F253" s="139"/>
      <c r="H253" s="166"/>
      <c r="I253" s="143"/>
      <c r="J253" s="168"/>
    </row>
    <row r="254" spans="1:10" hidden="1" outlineLevel="1">
      <c r="C254" s="143"/>
      <c r="D254" s="164"/>
      <c r="E254" s="143"/>
      <c r="F254" s="139"/>
      <c r="H254" s="166"/>
      <c r="I254" s="143"/>
      <c r="J254" s="168"/>
    </row>
    <row r="255" spans="1:10" hidden="1" outlineLevel="1">
      <c r="C255" s="143"/>
      <c r="D255" s="164"/>
      <c r="E255" s="143"/>
      <c r="F255" s="166" t="s">
        <v>15</v>
      </c>
      <c r="I255" s="143"/>
      <c r="J255" s="168">
        <f>+SUM(J252:J252)</f>
        <v>1624</v>
      </c>
    </row>
    <row r="256" spans="1:10" ht="12" hidden="1" outlineLevel="1" thickBot="1">
      <c r="C256" s="143"/>
      <c r="D256" s="164"/>
      <c r="E256" s="143"/>
      <c r="F256" s="166" t="s">
        <v>16</v>
      </c>
      <c r="I256" s="143"/>
      <c r="J256" s="237">
        <v>1624</v>
      </c>
    </row>
    <row r="257" spans="1:10" ht="12" hidden="1" outlineLevel="1" thickTop="1">
      <c r="C257" s="143"/>
      <c r="D257" s="164"/>
      <c r="E257" s="143"/>
      <c r="F257" s="166" t="s">
        <v>17</v>
      </c>
      <c r="I257" s="143"/>
      <c r="J257" s="168">
        <f>+J255-J256</f>
        <v>0</v>
      </c>
    </row>
    <row r="258" spans="1:10" hidden="1" outlineLevel="1">
      <c r="C258" s="143"/>
      <c r="D258" s="164"/>
      <c r="E258" s="143"/>
      <c r="F258" s="166"/>
      <c r="I258" s="143"/>
      <c r="J258" s="168"/>
    </row>
    <row r="259" spans="1:10" collapsed="1">
      <c r="A259" s="239" t="s">
        <v>736</v>
      </c>
      <c r="B259" s="149" t="s">
        <v>737</v>
      </c>
      <c r="C259" s="149"/>
      <c r="D259" s="266"/>
      <c r="E259" s="154"/>
      <c r="F259" s="166"/>
      <c r="G259" s="156"/>
      <c r="H259" s="156"/>
      <c r="I259" s="155"/>
      <c r="J259" s="196"/>
    </row>
    <row r="260" spans="1:10" hidden="1" outlineLevel="1">
      <c r="A260" s="157" t="s">
        <v>672</v>
      </c>
      <c r="B260" s="157" t="s">
        <v>6</v>
      </c>
      <c r="C260" s="158" t="s">
        <v>7</v>
      </c>
      <c r="D260" s="267" t="s">
        <v>8</v>
      </c>
      <c r="E260" s="158" t="s">
        <v>9</v>
      </c>
      <c r="F260" s="160" t="s">
        <v>10</v>
      </c>
      <c r="G260" s="161" t="s">
        <v>672</v>
      </c>
      <c r="H260" s="161" t="s">
        <v>6</v>
      </c>
      <c r="I260" s="236" t="s">
        <v>11</v>
      </c>
      <c r="J260" s="160" t="s">
        <v>12</v>
      </c>
    </row>
    <row r="261" spans="1:10" hidden="1" outlineLevel="1">
      <c r="A261" s="157"/>
      <c r="B261" s="157"/>
      <c r="C261" s="158"/>
      <c r="D261" s="267"/>
      <c r="E261" s="158"/>
      <c r="F261" s="160"/>
      <c r="G261" s="161"/>
      <c r="H261" s="161"/>
      <c r="I261" s="236"/>
      <c r="J261" s="160"/>
    </row>
    <row r="262" spans="1:10" hidden="1" outlineLevel="1">
      <c r="A262" s="183" t="s">
        <v>738</v>
      </c>
      <c r="B262" s="184">
        <v>42510</v>
      </c>
      <c r="C262" s="183" t="s">
        <v>739</v>
      </c>
      <c r="D262" s="268" t="s">
        <v>740</v>
      </c>
      <c r="E262" s="183" t="s">
        <v>76</v>
      </c>
      <c r="F262" s="182">
        <v>6581.74</v>
      </c>
      <c r="G262" s="161"/>
      <c r="H262" s="161"/>
      <c r="I262" s="236"/>
      <c r="J262" s="193">
        <f>+F262-I262</f>
        <v>6581.74</v>
      </c>
    </row>
    <row r="263" spans="1:10" hidden="1" outlineLevel="1">
      <c r="C263" s="143"/>
      <c r="D263" s="164"/>
      <c r="E263" s="143"/>
      <c r="F263" s="139"/>
      <c r="H263" s="166"/>
      <c r="I263" s="143"/>
      <c r="J263" s="168"/>
    </row>
    <row r="264" spans="1:10" hidden="1" outlineLevel="1">
      <c r="C264" s="143"/>
      <c r="D264" s="164"/>
      <c r="E264" s="143"/>
      <c r="F264" s="139"/>
      <c r="H264" s="166"/>
      <c r="I264" s="143"/>
      <c r="J264" s="168"/>
    </row>
    <row r="265" spans="1:10" hidden="1" outlineLevel="1">
      <c r="C265" s="143"/>
      <c r="D265" s="164"/>
      <c r="E265" s="143"/>
      <c r="F265" s="166" t="s">
        <v>15</v>
      </c>
      <c r="I265" s="143"/>
      <c r="J265" s="168">
        <f>+SUM(J262:J262)</f>
        <v>6581.74</v>
      </c>
    </row>
    <row r="266" spans="1:10" ht="12" hidden="1" outlineLevel="1" thickBot="1">
      <c r="C266" s="143"/>
      <c r="D266" s="164"/>
      <c r="E266" s="143"/>
      <c r="F266" s="166" t="s">
        <v>16</v>
      </c>
      <c r="I266" s="143"/>
      <c r="J266" s="237">
        <v>6581.74</v>
      </c>
    </row>
    <row r="267" spans="1:10" ht="12" hidden="1" outlineLevel="1" thickTop="1">
      <c r="C267" s="143"/>
      <c r="D267" s="164"/>
      <c r="E267" s="143"/>
      <c r="F267" s="166" t="s">
        <v>17</v>
      </c>
      <c r="I267" s="143"/>
      <c r="J267" s="168">
        <f>+J265-J266</f>
        <v>0</v>
      </c>
    </row>
    <row r="268" spans="1:10" hidden="1" outlineLevel="1"/>
    <row r="269" spans="1:10" collapsed="1">
      <c r="A269" s="239" t="s">
        <v>465</v>
      </c>
      <c r="B269" s="213" t="s">
        <v>466</v>
      </c>
      <c r="C269" s="213"/>
      <c r="D269" s="272"/>
      <c r="E269" s="154"/>
      <c r="F269" s="166"/>
      <c r="G269" s="156"/>
      <c r="H269" s="156"/>
      <c r="I269" s="155"/>
      <c r="J269" s="196"/>
    </row>
    <row r="270" spans="1:10" hidden="1" outlineLevel="1">
      <c r="A270" s="153" t="s">
        <v>5</v>
      </c>
      <c r="B270" s="153" t="s">
        <v>6</v>
      </c>
      <c r="C270" s="194" t="s">
        <v>7</v>
      </c>
      <c r="D270" s="134" t="s">
        <v>8</v>
      </c>
      <c r="E270" s="154" t="s">
        <v>9</v>
      </c>
      <c r="F270" s="155" t="s">
        <v>10</v>
      </c>
      <c r="G270" s="156" t="s">
        <v>5</v>
      </c>
      <c r="H270" s="156" t="s">
        <v>6</v>
      </c>
      <c r="I270" s="155" t="s">
        <v>11</v>
      </c>
      <c r="J270" s="155" t="s">
        <v>19</v>
      </c>
    </row>
    <row r="271" spans="1:10" hidden="1" outlineLevel="1">
      <c r="A271" s="183"/>
      <c r="B271" s="184"/>
      <c r="C271" s="197"/>
      <c r="D271" s="273"/>
      <c r="E271" s="197"/>
      <c r="F271" s="208"/>
      <c r="G271" s="155"/>
      <c r="H271" s="155"/>
      <c r="I271" s="155"/>
      <c r="J271" s="233"/>
    </row>
    <row r="272" spans="1:10" hidden="1" outlineLevel="1">
      <c r="A272" s="183" t="s">
        <v>741</v>
      </c>
      <c r="B272" s="184">
        <v>42517</v>
      </c>
      <c r="C272" s="183" t="s">
        <v>609</v>
      </c>
      <c r="D272" s="268" t="s">
        <v>742</v>
      </c>
      <c r="E272" s="183" t="s">
        <v>76</v>
      </c>
      <c r="F272" s="83">
        <v>4881.6899999999996</v>
      </c>
      <c r="G272" s="155"/>
      <c r="H272" s="155"/>
      <c r="I272" s="155"/>
      <c r="J272" s="233">
        <f>+F272-I272</f>
        <v>4881.6899999999996</v>
      </c>
    </row>
    <row r="273" spans="1:10" hidden="1" outlineLevel="1">
      <c r="A273" s="183"/>
      <c r="B273" s="184"/>
      <c r="C273" s="197"/>
      <c r="D273" s="273"/>
      <c r="E273" s="197"/>
      <c r="F273" s="208"/>
      <c r="G273" s="155"/>
      <c r="H273" s="155"/>
      <c r="I273" s="155"/>
      <c r="J273" s="233"/>
    </row>
    <row r="274" spans="1:10" hidden="1" outlineLevel="1">
      <c r="J274" s="204"/>
    </row>
    <row r="275" spans="1:10" hidden="1" outlineLevel="1">
      <c r="F275" s="166" t="s">
        <v>15</v>
      </c>
      <c r="J275" s="246">
        <f>+SUM(J271:J272)</f>
        <v>4881.6899999999996</v>
      </c>
    </row>
    <row r="276" spans="1:10" ht="12" hidden="1" outlineLevel="1" thickBot="1">
      <c r="F276" s="166" t="s">
        <v>16</v>
      </c>
      <c r="J276" s="225">
        <v>4881.6899999999996</v>
      </c>
    </row>
    <row r="277" spans="1:10" ht="12" hidden="1" outlineLevel="1" thickTop="1">
      <c r="F277" s="166" t="s">
        <v>17</v>
      </c>
      <c r="J277" s="209">
        <f>+J275-J276</f>
        <v>0</v>
      </c>
    </row>
    <row r="278" spans="1:10" hidden="1" outlineLevel="1">
      <c r="E278" s="151"/>
    </row>
    <row r="279" spans="1:10" collapsed="1">
      <c r="A279" s="239" t="s">
        <v>333</v>
      </c>
      <c r="B279" s="238" t="s">
        <v>334</v>
      </c>
      <c r="C279" s="213"/>
      <c r="D279" s="272"/>
      <c r="E279" s="151"/>
      <c r="F279" s="139"/>
      <c r="G279" s="152"/>
      <c r="H279" s="141"/>
      <c r="I279" s="142"/>
      <c r="J279" s="142"/>
    </row>
    <row r="280" spans="1:10" hidden="1" outlineLevel="1">
      <c r="A280" s="153" t="s">
        <v>5</v>
      </c>
      <c r="B280" s="153" t="s">
        <v>6</v>
      </c>
      <c r="C280" s="194" t="s">
        <v>7</v>
      </c>
      <c r="D280" s="134" t="s">
        <v>8</v>
      </c>
      <c r="E280" s="154" t="s">
        <v>9</v>
      </c>
      <c r="F280" s="155" t="s">
        <v>10</v>
      </c>
      <c r="G280" s="156" t="s">
        <v>5</v>
      </c>
      <c r="H280" s="156" t="s">
        <v>6</v>
      </c>
      <c r="I280" s="155" t="s">
        <v>11</v>
      </c>
      <c r="J280" s="155" t="s">
        <v>19</v>
      </c>
    </row>
    <row r="281" spans="1:10" hidden="1" outlineLevel="1">
      <c r="A281" s="157"/>
      <c r="B281" s="157"/>
      <c r="C281" s="215"/>
      <c r="D281" s="134"/>
      <c r="E281" s="154" t="s">
        <v>13</v>
      </c>
      <c r="F281" s="185"/>
      <c r="G281" s="161"/>
      <c r="H281" s="162"/>
      <c r="I281" s="211"/>
      <c r="J281" s="211">
        <f t="shared" ref="J281:J288" si="5">+F281-I281</f>
        <v>0</v>
      </c>
    </row>
    <row r="282" spans="1:10" hidden="1" outlineLevel="1">
      <c r="A282" s="143" t="s">
        <v>335</v>
      </c>
      <c r="B282" s="186">
        <v>42009</v>
      </c>
      <c r="C282" s="147" t="s">
        <v>336</v>
      </c>
      <c r="D282" s="216" t="s">
        <v>337</v>
      </c>
      <c r="E282" s="151" t="s">
        <v>338</v>
      </c>
      <c r="F282" s="198">
        <v>2583.19</v>
      </c>
      <c r="G282" s="148"/>
      <c r="H282" s="148"/>
      <c r="I282" s="198"/>
      <c r="J282" s="230">
        <f t="shared" si="5"/>
        <v>2583.19</v>
      </c>
    </row>
    <row r="283" spans="1:10" hidden="1" outlineLevel="1">
      <c r="A283" s="143" t="s">
        <v>339</v>
      </c>
      <c r="B283" s="186">
        <v>42280</v>
      </c>
      <c r="C283" s="147" t="s">
        <v>340</v>
      </c>
      <c r="D283" s="216" t="s">
        <v>341</v>
      </c>
      <c r="E283" s="151" t="s">
        <v>76</v>
      </c>
      <c r="F283" s="198">
        <v>4024.69</v>
      </c>
      <c r="G283" s="148"/>
      <c r="H283" s="148"/>
      <c r="I283" s="198"/>
      <c r="J283" s="230">
        <f t="shared" si="5"/>
        <v>4024.69</v>
      </c>
    </row>
    <row r="284" spans="1:10" hidden="1" outlineLevel="1">
      <c r="A284" s="143" t="s">
        <v>342</v>
      </c>
      <c r="B284" s="186">
        <v>42292</v>
      </c>
      <c r="C284" s="147" t="s">
        <v>343</v>
      </c>
      <c r="D284" s="216" t="s">
        <v>344</v>
      </c>
      <c r="E284" s="151" t="s">
        <v>76</v>
      </c>
      <c r="F284" s="198">
        <v>2719.41</v>
      </c>
      <c r="G284" s="148"/>
      <c r="H284" s="148"/>
      <c r="I284" s="198">
        <v>2719.41</v>
      </c>
      <c r="J284" s="230">
        <f t="shared" si="5"/>
        <v>0</v>
      </c>
    </row>
    <row r="285" spans="1:10" hidden="1" outlineLevel="1">
      <c r="A285" s="143" t="s">
        <v>345</v>
      </c>
      <c r="B285" s="186">
        <v>42349</v>
      </c>
      <c r="C285" s="147" t="s">
        <v>346</v>
      </c>
      <c r="D285" s="216" t="s">
        <v>347</v>
      </c>
      <c r="E285" s="147" t="s">
        <v>76</v>
      </c>
      <c r="F285" s="198">
        <v>3038.52</v>
      </c>
      <c r="G285" s="148"/>
      <c r="H285" s="148"/>
      <c r="I285" s="198">
        <v>3038.52</v>
      </c>
      <c r="J285" s="230">
        <f t="shared" si="5"/>
        <v>0</v>
      </c>
    </row>
    <row r="286" spans="1:10" hidden="1" outlineLevel="1">
      <c r="A286" s="143" t="s">
        <v>348</v>
      </c>
      <c r="B286" s="186">
        <v>42349</v>
      </c>
      <c r="C286" s="147" t="s">
        <v>346</v>
      </c>
      <c r="D286" s="216" t="s">
        <v>349</v>
      </c>
      <c r="E286" s="147" t="s">
        <v>76</v>
      </c>
      <c r="F286" s="198">
        <v>8932</v>
      </c>
      <c r="G286" s="148"/>
      <c r="H286" s="148"/>
      <c r="I286" s="198">
        <v>8932</v>
      </c>
      <c r="J286" s="230">
        <f t="shared" si="5"/>
        <v>0</v>
      </c>
    </row>
    <row r="287" spans="1:10" hidden="1" outlineLevel="1">
      <c r="A287" s="143" t="s">
        <v>350</v>
      </c>
      <c r="B287" s="186">
        <v>42349</v>
      </c>
      <c r="C287" s="147" t="s">
        <v>346</v>
      </c>
      <c r="D287" s="216" t="s">
        <v>351</v>
      </c>
      <c r="E287" s="147" t="s">
        <v>76</v>
      </c>
      <c r="F287" s="198">
        <v>835.94</v>
      </c>
      <c r="G287" s="148"/>
      <c r="H287" s="148"/>
      <c r="I287" s="198">
        <v>835.94</v>
      </c>
      <c r="J287" s="230">
        <f t="shared" si="5"/>
        <v>0</v>
      </c>
    </row>
    <row r="288" spans="1:10" hidden="1" outlineLevel="1">
      <c r="A288" s="143" t="s">
        <v>352</v>
      </c>
      <c r="B288" s="186">
        <v>42349</v>
      </c>
      <c r="C288" s="147" t="s">
        <v>346</v>
      </c>
      <c r="D288" s="216" t="s">
        <v>353</v>
      </c>
      <c r="E288" s="147" t="s">
        <v>76</v>
      </c>
      <c r="F288" s="198">
        <v>9071.2999999999993</v>
      </c>
      <c r="G288" s="148"/>
      <c r="H288" s="148"/>
      <c r="I288" s="198">
        <v>9071.2999999999993</v>
      </c>
      <c r="J288" s="230">
        <f t="shared" si="5"/>
        <v>0</v>
      </c>
    </row>
    <row r="289" spans="1:10" hidden="1" outlineLevel="1">
      <c r="B289" s="186"/>
      <c r="E289" s="151"/>
      <c r="F289" s="198"/>
      <c r="H289" s="186"/>
      <c r="I289" s="198"/>
      <c r="J289" s="230"/>
    </row>
    <row r="290" spans="1:10" hidden="1" outlineLevel="1">
      <c r="E290" s="151"/>
      <c r="F290" s="185"/>
      <c r="H290" s="165"/>
      <c r="I290" s="198"/>
      <c r="J290" s="209"/>
    </row>
    <row r="291" spans="1:10" hidden="1" outlineLevel="1">
      <c r="E291" s="151"/>
      <c r="F291" s="166" t="s">
        <v>15</v>
      </c>
      <c r="H291" s="164"/>
      <c r="I291" s="198"/>
      <c r="J291" s="246">
        <f>+SUM(J281:J290)</f>
        <v>6607.88</v>
      </c>
    </row>
    <row r="292" spans="1:10" ht="12" hidden="1" outlineLevel="1" thickBot="1">
      <c r="E292" s="151"/>
      <c r="F292" s="166" t="s">
        <v>16</v>
      </c>
      <c r="H292" s="164"/>
      <c r="I292" s="198"/>
      <c r="J292" s="226">
        <v>6607.88</v>
      </c>
    </row>
    <row r="293" spans="1:10" ht="12" hidden="1" outlineLevel="1" thickTop="1">
      <c r="E293" s="151"/>
      <c r="F293" s="166" t="s">
        <v>17</v>
      </c>
      <c r="H293" s="164"/>
      <c r="J293" s="168">
        <f>+J291-J292</f>
        <v>0</v>
      </c>
    </row>
    <row r="294" spans="1:10" hidden="1" outlineLevel="1">
      <c r="C294" s="143"/>
      <c r="D294" s="164"/>
      <c r="E294" s="143"/>
      <c r="F294" s="166"/>
      <c r="I294" s="143"/>
      <c r="J294" s="168"/>
    </row>
    <row r="295" spans="1:10" collapsed="1">
      <c r="A295" s="239" t="s">
        <v>743</v>
      </c>
      <c r="B295" s="149" t="s">
        <v>744</v>
      </c>
      <c r="C295" s="149"/>
      <c r="D295" s="266"/>
      <c r="E295" s="154"/>
      <c r="F295" s="166"/>
      <c r="G295" s="156"/>
      <c r="H295" s="156"/>
      <c r="I295" s="155"/>
      <c r="J295" s="196"/>
    </row>
    <row r="296" spans="1:10" hidden="1" outlineLevel="1">
      <c r="A296" s="157" t="s">
        <v>672</v>
      </c>
      <c r="B296" s="157" t="s">
        <v>6</v>
      </c>
      <c r="C296" s="158" t="s">
        <v>7</v>
      </c>
      <c r="D296" s="267" t="s">
        <v>8</v>
      </c>
      <c r="E296" s="158" t="s">
        <v>9</v>
      </c>
      <c r="F296" s="160" t="s">
        <v>10</v>
      </c>
      <c r="G296" s="161" t="s">
        <v>672</v>
      </c>
      <c r="H296" s="161" t="s">
        <v>6</v>
      </c>
      <c r="I296" s="236" t="s">
        <v>11</v>
      </c>
      <c r="J296" s="160" t="s">
        <v>12</v>
      </c>
    </row>
    <row r="297" spans="1:10" hidden="1" outlineLevel="1">
      <c r="A297" s="157"/>
      <c r="B297" s="157"/>
      <c r="C297" s="158"/>
      <c r="D297" s="267"/>
      <c r="E297" s="158"/>
      <c r="F297" s="160"/>
      <c r="G297" s="161"/>
      <c r="H297" s="161"/>
      <c r="I297" s="236"/>
      <c r="J297" s="160"/>
    </row>
    <row r="298" spans="1:10" hidden="1" outlineLevel="1">
      <c r="A298" s="183" t="s">
        <v>745</v>
      </c>
      <c r="B298" s="184">
        <v>42513</v>
      </c>
      <c r="C298" s="183" t="s">
        <v>739</v>
      </c>
      <c r="D298" s="268" t="s">
        <v>746</v>
      </c>
      <c r="E298" s="183" t="s">
        <v>76</v>
      </c>
      <c r="F298" s="182">
        <v>1044</v>
      </c>
      <c r="G298" s="161"/>
      <c r="H298" s="161"/>
      <c r="I298" s="236"/>
      <c r="J298" s="193">
        <f>+F298-I298</f>
        <v>1044</v>
      </c>
    </row>
    <row r="299" spans="1:10" hidden="1" outlineLevel="1">
      <c r="C299" s="143"/>
      <c r="D299" s="164"/>
      <c r="E299" s="143"/>
      <c r="F299" s="139"/>
      <c r="H299" s="166"/>
      <c r="I299" s="143"/>
      <c r="J299" s="168"/>
    </row>
    <row r="300" spans="1:10" hidden="1" outlineLevel="1">
      <c r="C300" s="143"/>
      <c r="D300" s="164"/>
      <c r="E300" s="143"/>
      <c r="F300" s="139"/>
      <c r="H300" s="166"/>
      <c r="I300" s="143"/>
      <c r="J300" s="168"/>
    </row>
    <row r="301" spans="1:10" hidden="1" outlineLevel="1">
      <c r="C301" s="143"/>
      <c r="D301" s="164"/>
      <c r="E301" s="143"/>
      <c r="F301" s="166" t="s">
        <v>15</v>
      </c>
      <c r="I301" s="143"/>
      <c r="J301" s="168">
        <f>+SUM(J298:J298)</f>
        <v>1044</v>
      </c>
    </row>
    <row r="302" spans="1:10" ht="12" hidden="1" outlineLevel="1" thickBot="1">
      <c r="C302" s="143"/>
      <c r="D302" s="164"/>
      <c r="E302" s="143"/>
      <c r="F302" s="166" t="s">
        <v>16</v>
      </c>
      <c r="I302" s="143"/>
      <c r="J302" s="237">
        <v>1044</v>
      </c>
    </row>
    <row r="303" spans="1:10" ht="12" hidden="1" outlineLevel="1" thickTop="1">
      <c r="C303" s="143"/>
      <c r="D303" s="164"/>
      <c r="E303" s="143"/>
      <c r="F303" s="166" t="s">
        <v>17</v>
      </c>
      <c r="I303" s="143"/>
      <c r="J303" s="168">
        <f>+J301-J302</f>
        <v>0</v>
      </c>
    </row>
    <row r="304" spans="1:10" collapsed="1">
      <c r="C304" s="143"/>
      <c r="D304" s="164"/>
      <c r="E304" s="143"/>
      <c r="F304" s="166"/>
      <c r="I304" s="143"/>
      <c r="J304" s="168"/>
    </row>
    <row r="305" spans="1:10">
      <c r="C305" s="143"/>
      <c r="D305" s="164"/>
      <c r="E305" s="143"/>
      <c r="F305" s="166"/>
      <c r="I305" s="143"/>
      <c r="J305" s="168"/>
    </row>
    <row r="306" spans="1:10">
      <c r="A306" s="240" t="s">
        <v>676</v>
      </c>
      <c r="B306" s="243" t="s">
        <v>18</v>
      </c>
      <c r="C306" s="244"/>
      <c r="D306" s="294"/>
      <c r="E306" s="151"/>
      <c r="F306" s="166"/>
      <c r="H306" s="164"/>
      <c r="J306" s="168"/>
    </row>
    <row r="307" spans="1:10" hidden="1" outlineLevel="1">
      <c r="A307" s="153" t="s">
        <v>5</v>
      </c>
      <c r="B307" s="153" t="s">
        <v>6</v>
      </c>
      <c r="C307" s="194" t="s">
        <v>7</v>
      </c>
      <c r="D307" s="134" t="s">
        <v>8</v>
      </c>
      <c r="E307" s="154" t="s">
        <v>9</v>
      </c>
      <c r="F307" s="155" t="s">
        <v>10</v>
      </c>
      <c r="G307" s="156" t="s">
        <v>5</v>
      </c>
      <c r="H307" s="156" t="s">
        <v>6</v>
      </c>
      <c r="I307" s="155" t="s">
        <v>11</v>
      </c>
      <c r="J307" s="155" t="s">
        <v>19</v>
      </c>
    </row>
    <row r="308" spans="1:10" hidden="1" outlineLevel="1">
      <c r="A308" s="139"/>
      <c r="B308" s="140"/>
      <c r="C308" s="189"/>
      <c r="D308" s="220"/>
      <c r="E308" s="154" t="s">
        <v>13</v>
      </c>
      <c r="F308" s="139"/>
      <c r="G308" s="139"/>
      <c r="H308" s="141"/>
      <c r="I308" s="142"/>
      <c r="J308" s="223">
        <v>212252.41</v>
      </c>
    </row>
    <row r="309" spans="1:10" hidden="1" outlineLevel="1">
      <c r="D309" s="220"/>
      <c r="E309" s="151"/>
      <c r="F309" s="166"/>
      <c r="G309" s="183"/>
      <c r="H309" s="184"/>
      <c r="I309" s="182"/>
      <c r="J309" s="224"/>
    </row>
    <row r="310" spans="1:10" hidden="1" outlineLevel="1">
      <c r="D310" s="220"/>
      <c r="E310" s="151"/>
      <c r="F310" s="166"/>
      <c r="H310" s="164"/>
      <c r="J310" s="222"/>
    </row>
    <row r="311" spans="1:10" hidden="1" outlineLevel="1">
      <c r="D311" s="220"/>
      <c r="E311" s="151"/>
      <c r="F311" s="166" t="s">
        <v>15</v>
      </c>
      <c r="H311" s="164"/>
      <c r="J311" s="246">
        <f>+SUM(J308:J309)</f>
        <v>212252.41</v>
      </c>
    </row>
    <row r="312" spans="1:10" ht="12" hidden="1" outlineLevel="1" thickBot="1">
      <c r="D312" s="220"/>
      <c r="E312" s="151"/>
      <c r="F312" s="166" t="s">
        <v>16</v>
      </c>
      <c r="H312" s="164"/>
      <c r="J312" s="225">
        <v>212252.41</v>
      </c>
    </row>
    <row r="313" spans="1:10" ht="12" hidden="1" outlineLevel="1" thickTop="1">
      <c r="D313" s="220"/>
      <c r="E313" s="151"/>
      <c r="F313" s="166" t="s">
        <v>17</v>
      </c>
      <c r="H313" s="164"/>
      <c r="J313" s="222">
        <f>+J311-J312</f>
        <v>0</v>
      </c>
    </row>
    <row r="314" spans="1:10" hidden="1" outlineLevel="1">
      <c r="E314" s="151"/>
    </row>
    <row r="315" spans="1:10" collapsed="1">
      <c r="A315" s="240" t="s">
        <v>354</v>
      </c>
      <c r="B315" s="243" t="s">
        <v>355</v>
      </c>
      <c r="C315" s="244"/>
      <c r="D315" s="294"/>
      <c r="E315" s="151"/>
    </row>
    <row r="316" spans="1:10" hidden="1" outlineLevel="1">
      <c r="A316" s="153" t="s">
        <v>5</v>
      </c>
      <c r="B316" s="153" t="s">
        <v>6</v>
      </c>
      <c r="C316" s="194" t="s">
        <v>7</v>
      </c>
      <c r="D316" s="134" t="s">
        <v>8</v>
      </c>
      <c r="E316" s="154" t="s">
        <v>9</v>
      </c>
      <c r="F316" s="155" t="s">
        <v>10</v>
      </c>
      <c r="G316" s="156" t="s">
        <v>5</v>
      </c>
      <c r="H316" s="156" t="s">
        <v>6</v>
      </c>
      <c r="I316" s="155" t="s">
        <v>11</v>
      </c>
      <c r="J316" s="155" t="s">
        <v>19</v>
      </c>
    </row>
    <row r="317" spans="1:10" hidden="1" outlineLevel="1">
      <c r="E317" s="154" t="s">
        <v>13</v>
      </c>
      <c r="J317" s="223">
        <v>8624.9699999999993</v>
      </c>
    </row>
    <row r="318" spans="1:10" hidden="1" outlineLevel="1">
      <c r="E318" s="151"/>
      <c r="J318" s="204"/>
    </row>
    <row r="319" spans="1:10" hidden="1" outlineLevel="1">
      <c r="E319" s="151"/>
      <c r="F319" s="166" t="s">
        <v>15</v>
      </c>
      <c r="H319" s="164"/>
      <c r="J319" s="246">
        <f>+SUM(J315:J318)</f>
        <v>8624.9699999999993</v>
      </c>
    </row>
    <row r="320" spans="1:10" ht="12" hidden="1" outlineLevel="1" thickBot="1">
      <c r="E320" s="151"/>
      <c r="F320" s="166" t="s">
        <v>16</v>
      </c>
      <c r="H320" s="164"/>
      <c r="J320" s="225">
        <v>8624.9699999999993</v>
      </c>
    </row>
    <row r="321" spans="2:11" ht="12" hidden="1" outlineLevel="1" thickTop="1">
      <c r="E321" s="151"/>
      <c r="F321" s="166" t="s">
        <v>17</v>
      </c>
      <c r="H321" s="164"/>
      <c r="J321" s="222">
        <f>+J319-J320</f>
        <v>0</v>
      </c>
    </row>
    <row r="322" spans="2:11" collapsed="1">
      <c r="B322" s="186"/>
      <c r="F322" s="148"/>
      <c r="G322" s="156"/>
      <c r="H322" s="156"/>
      <c r="I322" s="155"/>
      <c r="J322" s="195"/>
    </row>
    <row r="323" spans="2:11">
      <c r="C323" s="143"/>
      <c r="D323" s="164"/>
      <c r="E323" s="143"/>
      <c r="F323" s="166"/>
      <c r="I323" s="143"/>
      <c r="J323" s="168"/>
    </row>
    <row r="324" spans="2:11">
      <c r="C324" s="143"/>
      <c r="D324" s="164"/>
      <c r="E324" s="143"/>
      <c r="F324" s="166"/>
      <c r="I324" s="143"/>
      <c r="J324" s="168"/>
    </row>
    <row r="325" spans="2:11">
      <c r="I325" s="166" t="s">
        <v>15</v>
      </c>
      <c r="J325" s="204">
        <f>+J319+J311+J301+J291+J275+J265+J255+J245+J235+J225+J215+J206+J196+J187+J176+J166+J156+J101+J92+J84+J67+J58+J32+J11</f>
        <v>1420509.6700000004</v>
      </c>
    </row>
    <row r="326" spans="2:11" ht="12" thickBot="1">
      <c r="I326" s="166" t="s">
        <v>16</v>
      </c>
      <c r="J326" s="225">
        <v>1420510.83</v>
      </c>
      <c r="K326" s="188"/>
    </row>
    <row r="327" spans="2:11" ht="12" thickTop="1">
      <c r="I327" s="166" t="s">
        <v>17</v>
      </c>
      <c r="J327" s="204">
        <f>+J325-J326</f>
        <v>-1.1599999996833503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72"/>
  <sheetViews>
    <sheetView workbookViewId="0">
      <selection activeCell="D272" sqref="D272"/>
    </sheetView>
  </sheetViews>
  <sheetFormatPr baseColWidth="10" defaultRowHeight="11.25" outlineLevelRow="1"/>
  <cols>
    <col min="1" max="1" width="11.5703125" style="143" bestFit="1" customWidth="1"/>
    <col min="2" max="2" width="11.42578125" style="143"/>
    <col min="3" max="3" width="9.85546875" style="147" customWidth="1"/>
    <col min="4" max="4" width="13.7109375" style="216" customWidth="1"/>
    <col min="5" max="5" width="22.85546875" style="147" customWidth="1"/>
    <col min="6" max="6" width="10.7109375" style="143" bestFit="1" customWidth="1"/>
    <col min="7" max="7" width="8.140625" style="143" bestFit="1" customWidth="1"/>
    <col min="8" max="8" width="9" style="143" bestFit="1" customWidth="1"/>
    <col min="9" max="9" width="10.7109375" style="148" bestFit="1" customWidth="1"/>
    <col min="10" max="10" width="11.140625" style="139" bestFit="1" customWidth="1"/>
    <col min="11" max="11" width="9.7109375" style="143" customWidth="1"/>
    <col min="12" max="12" width="11.5703125" style="143" bestFit="1" customWidth="1"/>
    <col min="13" max="16384" width="11.42578125" style="143"/>
  </cols>
  <sheetData>
    <row r="1" spans="1:12">
      <c r="A1" s="1"/>
      <c r="B1" s="1"/>
      <c r="C1" s="2"/>
      <c r="D1" s="271"/>
      <c r="E1" s="2"/>
      <c r="F1" s="139"/>
      <c r="G1" s="8"/>
      <c r="H1" s="141"/>
      <c r="I1" s="142"/>
      <c r="J1" s="142"/>
      <c r="K1" s="144"/>
      <c r="L1" s="145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46"/>
      <c r="L2" s="145" t="s">
        <v>2</v>
      </c>
    </row>
    <row r="3" spans="1:12">
      <c r="A3" s="297" t="s">
        <v>748</v>
      </c>
      <c r="B3" s="297"/>
      <c r="C3" s="297"/>
      <c r="D3" s="297"/>
      <c r="E3" s="297"/>
      <c r="F3" s="297"/>
      <c r="G3" s="297"/>
      <c r="H3" s="297"/>
      <c r="I3" s="297"/>
      <c r="J3" s="297"/>
    </row>
    <row r="5" spans="1:12">
      <c r="A5" s="239" t="s">
        <v>767</v>
      </c>
      <c r="B5" s="238" t="s">
        <v>768</v>
      </c>
      <c r="C5" s="213"/>
      <c r="D5" s="272"/>
      <c r="E5" s="151"/>
      <c r="F5" s="139"/>
      <c r="G5" s="152"/>
      <c r="H5" s="141"/>
      <c r="I5" s="142"/>
      <c r="J5" s="142"/>
    </row>
    <row r="6" spans="1:12" hidden="1" outlineLevel="1">
      <c r="A6" s="153" t="s">
        <v>5</v>
      </c>
      <c r="B6" s="153" t="s">
        <v>6</v>
      </c>
      <c r="C6" s="194" t="s">
        <v>7</v>
      </c>
      <c r="D6" s="134" t="s">
        <v>8</v>
      </c>
      <c r="E6" s="154" t="s">
        <v>9</v>
      </c>
      <c r="F6" s="155" t="s">
        <v>10</v>
      </c>
      <c r="G6" s="156" t="s">
        <v>5</v>
      </c>
      <c r="H6" s="156" t="s">
        <v>6</v>
      </c>
      <c r="I6" s="155" t="s">
        <v>11</v>
      </c>
      <c r="J6" s="155" t="s">
        <v>12</v>
      </c>
    </row>
    <row r="7" spans="1:12" hidden="1" outlineLevel="1">
      <c r="A7" s="157"/>
      <c r="B7" s="157"/>
      <c r="C7" s="215"/>
      <c r="D7" s="134"/>
      <c r="E7" s="154" t="s">
        <v>13</v>
      </c>
      <c r="F7" s="160"/>
      <c r="G7" s="161"/>
      <c r="H7" s="162"/>
      <c r="I7" s="160"/>
      <c r="J7" s="160">
        <v>0</v>
      </c>
    </row>
    <row r="8" spans="1:12" hidden="1" outlineLevel="1">
      <c r="B8" s="205"/>
      <c r="D8" s="273"/>
      <c r="F8" s="198"/>
      <c r="G8" s="188"/>
      <c r="H8" s="188"/>
      <c r="I8" s="198"/>
      <c r="J8" s="209"/>
    </row>
    <row r="9" spans="1:12" hidden="1" outlineLevel="1">
      <c r="A9" s="174" t="s">
        <v>764</v>
      </c>
      <c r="B9" s="163">
        <v>42549</v>
      </c>
      <c r="C9" s="147" t="s">
        <v>765</v>
      </c>
      <c r="D9" s="216" t="s">
        <v>765</v>
      </c>
      <c r="E9" s="147" t="s">
        <v>766</v>
      </c>
      <c r="F9" s="148">
        <v>2999.76</v>
      </c>
      <c r="H9" s="165"/>
      <c r="J9" s="142">
        <f>+F9-I9</f>
        <v>2999.76</v>
      </c>
    </row>
    <row r="10" spans="1:12" hidden="1" outlineLevel="1">
      <c r="A10" s="174"/>
      <c r="B10" s="163"/>
      <c r="F10" s="148"/>
      <c r="H10" s="165"/>
      <c r="J10" s="142"/>
    </row>
    <row r="11" spans="1:12" hidden="1" outlineLevel="1">
      <c r="E11" s="151"/>
      <c r="F11" s="166" t="s">
        <v>15</v>
      </c>
      <c r="H11" s="164"/>
      <c r="J11" s="167">
        <f>+J9</f>
        <v>2999.76</v>
      </c>
    </row>
    <row r="12" spans="1:12" ht="12" hidden="1" outlineLevel="1" thickBot="1">
      <c r="E12" s="151"/>
      <c r="F12" s="166" t="s">
        <v>16</v>
      </c>
      <c r="H12" s="164"/>
      <c r="J12" s="202">
        <v>2999.76</v>
      </c>
    </row>
    <row r="13" spans="1:12" ht="12" hidden="1" outlineLevel="1" thickTop="1">
      <c r="E13" s="151"/>
      <c r="F13" s="166" t="s">
        <v>17</v>
      </c>
      <c r="H13" s="164"/>
      <c r="J13" s="168">
        <f>+J11-J12</f>
        <v>0</v>
      </c>
    </row>
    <row r="14" spans="1:12" hidden="1" outlineLevel="1">
      <c r="B14" s="145"/>
      <c r="E14" s="151"/>
    </row>
    <row r="15" spans="1:12" collapsed="1">
      <c r="A15" s="239" t="s">
        <v>673</v>
      </c>
      <c r="B15" s="238" t="s">
        <v>18</v>
      </c>
      <c r="C15" s="213"/>
      <c r="D15" s="272"/>
      <c r="E15" s="151"/>
      <c r="G15" s="148"/>
      <c r="H15" s="141"/>
      <c r="I15" s="142"/>
      <c r="J15" s="142"/>
    </row>
    <row r="16" spans="1:12" hidden="1" outlineLevel="1">
      <c r="A16" s="153" t="s">
        <v>5</v>
      </c>
      <c r="B16" s="153" t="s">
        <v>6</v>
      </c>
      <c r="C16" s="153" t="s">
        <v>7</v>
      </c>
      <c r="D16" s="19" t="s">
        <v>8</v>
      </c>
      <c r="E16" s="154" t="s">
        <v>9</v>
      </c>
      <c r="F16" s="155" t="s">
        <v>10</v>
      </c>
      <c r="G16" s="156" t="s">
        <v>5</v>
      </c>
      <c r="H16" s="156" t="s">
        <v>6</v>
      </c>
      <c r="I16" s="155" t="s">
        <v>11</v>
      </c>
      <c r="J16" s="155" t="s">
        <v>19</v>
      </c>
    </row>
    <row r="17" spans="1:10" hidden="1" outlineLevel="1">
      <c r="A17" s="139"/>
      <c r="B17" s="140"/>
      <c r="C17" s="139"/>
      <c r="D17" s="139"/>
      <c r="E17" s="154" t="s">
        <v>13</v>
      </c>
      <c r="F17" s="139"/>
      <c r="G17" s="139"/>
      <c r="H17" s="141"/>
      <c r="I17" s="142"/>
      <c r="J17" s="203">
        <v>122092.87</v>
      </c>
    </row>
    <row r="18" spans="1:10" hidden="1" outlineLevel="1">
      <c r="A18" s="139"/>
      <c r="B18" s="140"/>
      <c r="C18" s="139"/>
      <c r="D18" s="139"/>
      <c r="E18" s="170"/>
      <c r="F18" s="152"/>
      <c r="G18" s="171" t="s">
        <v>20</v>
      </c>
      <c r="H18" s="172">
        <v>41655</v>
      </c>
      <c r="I18" s="173">
        <v>18916.22</v>
      </c>
      <c r="J18" s="142">
        <f>+F18-I18</f>
        <v>-18916.22</v>
      </c>
    </row>
    <row r="19" spans="1:10" hidden="1" outlineLevel="1">
      <c r="A19" s="139"/>
      <c r="B19" s="140"/>
      <c r="C19" s="139"/>
      <c r="D19" s="139"/>
      <c r="E19" s="170"/>
      <c r="F19" s="152"/>
      <c r="G19" s="171" t="s">
        <v>21</v>
      </c>
      <c r="H19" s="172">
        <v>41663</v>
      </c>
      <c r="I19" s="173">
        <v>61343.16</v>
      </c>
      <c r="J19" s="142">
        <f t="shared" ref="J19:J32" si="0">+F19-I19</f>
        <v>-61343.16</v>
      </c>
    </row>
    <row r="20" spans="1:10" hidden="1" outlineLevel="1">
      <c r="A20" s="139"/>
      <c r="B20" s="140"/>
      <c r="C20" s="139"/>
      <c r="D20" s="41" t="s">
        <v>22</v>
      </c>
      <c r="E20" s="170"/>
      <c r="F20" s="152"/>
      <c r="G20" s="171" t="s">
        <v>23</v>
      </c>
      <c r="H20" s="172">
        <v>41698</v>
      </c>
      <c r="I20" s="173">
        <v>44.44</v>
      </c>
      <c r="J20" s="142">
        <f t="shared" si="0"/>
        <v>-44.44</v>
      </c>
    </row>
    <row r="21" spans="1:10" hidden="1" outlineLevel="1">
      <c r="A21" s="139"/>
      <c r="B21" s="140"/>
      <c r="C21" s="139"/>
      <c r="D21" s="41" t="s">
        <v>24</v>
      </c>
      <c r="E21" s="170"/>
      <c r="F21" s="152"/>
      <c r="G21" s="171" t="s">
        <v>25</v>
      </c>
      <c r="H21" s="172">
        <v>41724</v>
      </c>
      <c r="I21" s="169">
        <v>15012.58</v>
      </c>
      <c r="J21" s="142">
        <f t="shared" si="0"/>
        <v>-15012.58</v>
      </c>
    </row>
    <row r="22" spans="1:10" hidden="1" outlineLevel="1">
      <c r="A22" s="139"/>
      <c r="B22" s="140"/>
      <c r="C22" s="139"/>
      <c r="D22" s="41" t="s">
        <v>26</v>
      </c>
      <c r="E22" s="170"/>
      <c r="F22" s="152"/>
      <c r="G22" s="171" t="s">
        <v>27</v>
      </c>
      <c r="H22" s="172">
        <v>41731</v>
      </c>
      <c r="I22" s="173">
        <v>58530.5</v>
      </c>
      <c r="J22" s="142">
        <f t="shared" si="0"/>
        <v>-58530.5</v>
      </c>
    </row>
    <row r="23" spans="1:10" hidden="1" outlineLevel="1">
      <c r="A23" s="139"/>
      <c r="B23" s="140"/>
      <c r="C23" s="139"/>
      <c r="D23" s="41" t="s">
        <v>28</v>
      </c>
      <c r="E23" s="170"/>
      <c r="F23" s="152"/>
      <c r="G23" s="171" t="s">
        <v>29</v>
      </c>
      <c r="H23" s="172">
        <v>41844</v>
      </c>
      <c r="I23" s="169">
        <v>27284.41</v>
      </c>
      <c r="J23" s="142">
        <f t="shared" si="0"/>
        <v>-27284.41</v>
      </c>
    </row>
    <row r="24" spans="1:10" hidden="1" outlineLevel="1">
      <c r="A24" s="139"/>
      <c r="B24" s="140"/>
      <c r="C24" s="139"/>
      <c r="D24" s="41" t="s">
        <v>28</v>
      </c>
      <c r="E24" s="170"/>
      <c r="F24" s="152"/>
      <c r="G24" s="171" t="s">
        <v>30</v>
      </c>
      <c r="H24" s="172">
        <v>41851</v>
      </c>
      <c r="I24" s="173">
        <v>174.05</v>
      </c>
      <c r="J24" s="142">
        <f t="shared" si="0"/>
        <v>-174.05</v>
      </c>
    </row>
    <row r="25" spans="1:10" hidden="1" outlineLevel="1">
      <c r="A25" s="174" t="s">
        <v>35</v>
      </c>
      <c r="B25" s="175">
        <v>42233</v>
      </c>
      <c r="C25" s="199" t="s">
        <v>36</v>
      </c>
      <c r="D25" s="176" t="s">
        <v>37</v>
      </c>
      <c r="E25" s="177" t="s">
        <v>34</v>
      </c>
      <c r="F25" s="173">
        <v>72752.570000000007</v>
      </c>
      <c r="G25" s="171" t="s">
        <v>381</v>
      </c>
      <c r="H25" s="180">
        <v>42373</v>
      </c>
      <c r="I25" s="148">
        <v>72310.929999999993</v>
      </c>
      <c r="J25" s="142">
        <f t="shared" si="0"/>
        <v>441.64000000001397</v>
      </c>
    </row>
    <row r="26" spans="1:10" hidden="1" outlineLevel="1">
      <c r="A26" s="171" t="s">
        <v>1011</v>
      </c>
      <c r="B26" s="180">
        <v>42401</v>
      </c>
      <c r="C26" s="179"/>
      <c r="D26" s="176"/>
      <c r="E26" s="179" t="s">
        <v>1013</v>
      </c>
      <c r="F26" s="173">
        <v>58770.85</v>
      </c>
      <c r="H26" s="178"/>
      <c r="J26" s="142">
        <f t="shared" si="0"/>
        <v>58770.85</v>
      </c>
    </row>
    <row r="27" spans="1:10" hidden="1" outlineLevel="1">
      <c r="A27" s="171" t="s">
        <v>683</v>
      </c>
      <c r="B27" s="180">
        <v>42517</v>
      </c>
      <c r="C27" s="179" t="s">
        <v>685</v>
      </c>
      <c r="D27" s="176" t="s">
        <v>687</v>
      </c>
      <c r="E27" s="179" t="s">
        <v>34</v>
      </c>
      <c r="F27" s="173">
        <v>39762.19</v>
      </c>
      <c r="H27" s="178"/>
      <c r="I27" s="60"/>
      <c r="J27" s="142">
        <f t="shared" si="0"/>
        <v>39762.19</v>
      </c>
    </row>
    <row r="28" spans="1:10" hidden="1" outlineLevel="1">
      <c r="A28" s="171" t="s">
        <v>684</v>
      </c>
      <c r="B28" s="180">
        <v>42521</v>
      </c>
      <c r="C28" s="179" t="s">
        <v>686</v>
      </c>
      <c r="D28" s="176" t="s">
        <v>688</v>
      </c>
      <c r="E28" s="179" t="s">
        <v>34</v>
      </c>
      <c r="F28" s="173">
        <v>12153.67</v>
      </c>
      <c r="H28" s="178"/>
      <c r="I28" s="60"/>
      <c r="J28" s="142">
        <f t="shared" si="0"/>
        <v>12153.67</v>
      </c>
    </row>
    <row r="29" spans="1:10" hidden="1" outlineLevel="1">
      <c r="A29" s="171" t="s">
        <v>749</v>
      </c>
      <c r="B29" s="180">
        <v>42528</v>
      </c>
      <c r="C29" s="179" t="s">
        <v>750</v>
      </c>
      <c r="D29" s="181" t="s">
        <v>755</v>
      </c>
      <c r="E29" s="179" t="s">
        <v>34</v>
      </c>
      <c r="F29" s="173">
        <v>17179.38</v>
      </c>
      <c r="H29" s="178"/>
      <c r="I29" s="60"/>
      <c r="J29" s="142">
        <f t="shared" si="0"/>
        <v>17179.38</v>
      </c>
    </row>
    <row r="30" spans="1:10" hidden="1" outlineLevel="1">
      <c r="A30" s="171" t="s">
        <v>751</v>
      </c>
      <c r="B30" s="180">
        <v>42529</v>
      </c>
      <c r="C30" s="179" t="s">
        <v>752</v>
      </c>
      <c r="D30" s="181" t="s">
        <v>756</v>
      </c>
      <c r="E30" s="179" t="s">
        <v>34</v>
      </c>
      <c r="F30" s="173">
        <v>10212.73</v>
      </c>
      <c r="H30" s="178"/>
      <c r="I30" s="60"/>
      <c r="J30" s="142">
        <f t="shared" si="0"/>
        <v>10212.73</v>
      </c>
    </row>
    <row r="31" spans="1:10" hidden="1" outlineLevel="1">
      <c r="A31" s="171" t="s">
        <v>753</v>
      </c>
      <c r="B31" s="180">
        <v>42530</v>
      </c>
      <c r="C31" s="179" t="s">
        <v>754</v>
      </c>
      <c r="D31" s="181" t="s">
        <v>757</v>
      </c>
      <c r="E31" s="179" t="s">
        <v>34</v>
      </c>
      <c r="F31" s="173">
        <v>12672.21</v>
      </c>
      <c r="H31" s="178"/>
      <c r="I31" s="60"/>
      <c r="J31" s="142">
        <f t="shared" si="0"/>
        <v>12672.21</v>
      </c>
    </row>
    <row r="32" spans="1:10" hidden="1" outlineLevel="1">
      <c r="A32" s="171" t="s">
        <v>206</v>
      </c>
      <c r="B32" s="180">
        <v>42548</v>
      </c>
      <c r="C32" s="179" t="s">
        <v>769</v>
      </c>
      <c r="D32" s="181" t="s">
        <v>770</v>
      </c>
      <c r="E32" s="179" t="s">
        <v>34</v>
      </c>
      <c r="F32" s="173">
        <v>17617.2</v>
      </c>
      <c r="H32" s="178"/>
      <c r="I32" s="60"/>
      <c r="J32" s="142">
        <f t="shared" si="0"/>
        <v>17617.2</v>
      </c>
    </row>
    <row r="33" spans="1:10" hidden="1" outlineLevel="1">
      <c r="A33" s="171"/>
      <c r="B33" s="180"/>
      <c r="C33" s="179"/>
      <c r="D33" s="176"/>
      <c r="E33" s="179"/>
      <c r="F33" s="173"/>
      <c r="H33" s="178"/>
      <c r="I33" s="60"/>
      <c r="J33" s="142"/>
    </row>
    <row r="34" spans="1:10" hidden="1" outlineLevel="1">
      <c r="C34" s="143"/>
      <c r="D34" s="139"/>
      <c r="E34" s="151"/>
      <c r="H34" s="178"/>
      <c r="J34" s="142"/>
    </row>
    <row r="35" spans="1:10" hidden="1" outlineLevel="1">
      <c r="C35" s="143"/>
      <c r="D35" s="139"/>
      <c r="E35" s="151"/>
      <c r="F35" s="166" t="s">
        <v>15</v>
      </c>
      <c r="H35" s="164"/>
      <c r="J35" s="167">
        <f>+SUM(J17:J32)</f>
        <v>109597.37999999999</v>
      </c>
    </row>
    <row r="36" spans="1:10" ht="12" hidden="1" outlineLevel="1" thickBot="1">
      <c r="C36" s="143"/>
      <c r="D36" s="139"/>
      <c r="E36" s="151"/>
      <c r="F36" s="166" t="s">
        <v>16</v>
      </c>
      <c r="H36" s="164"/>
      <c r="J36" s="263">
        <v>109597.38</v>
      </c>
    </row>
    <row r="37" spans="1:10" ht="12" hidden="1" outlineLevel="1" thickTop="1">
      <c r="C37" s="143"/>
      <c r="D37" s="139"/>
      <c r="E37" s="151"/>
      <c r="F37" s="166" t="s">
        <v>17</v>
      </c>
      <c r="H37" s="164"/>
      <c r="J37" s="168">
        <f>+J35-J36</f>
        <v>0</v>
      </c>
    </row>
    <row r="38" spans="1:10" hidden="1" outlineLevel="1">
      <c r="E38" s="151"/>
    </row>
    <row r="39" spans="1:10" collapsed="1">
      <c r="A39" s="239" t="s">
        <v>48</v>
      </c>
      <c r="B39" s="238" t="s">
        <v>49</v>
      </c>
      <c r="C39" s="213"/>
      <c r="D39" s="272"/>
      <c r="E39" s="151"/>
      <c r="G39" s="148"/>
      <c r="H39" s="141"/>
      <c r="I39" s="142"/>
      <c r="J39" s="142"/>
    </row>
    <row r="40" spans="1:10" hidden="1" outlineLevel="1">
      <c r="A40" s="153" t="s">
        <v>5</v>
      </c>
      <c r="B40" s="153" t="s">
        <v>6</v>
      </c>
      <c r="C40" s="153" t="s">
        <v>7</v>
      </c>
      <c r="D40" s="19" t="s">
        <v>8</v>
      </c>
      <c r="E40" s="154" t="s">
        <v>9</v>
      </c>
      <c r="F40" s="155" t="s">
        <v>10</v>
      </c>
      <c r="G40" s="156" t="s">
        <v>5</v>
      </c>
      <c r="H40" s="156" t="s">
        <v>6</v>
      </c>
      <c r="I40" s="155" t="s">
        <v>11</v>
      </c>
      <c r="J40" s="155" t="s">
        <v>19</v>
      </c>
    </row>
    <row r="41" spans="1:10" hidden="1" outlineLevel="1">
      <c r="A41" s="139"/>
      <c r="B41" s="139"/>
      <c r="C41" s="139"/>
      <c r="D41" s="139"/>
      <c r="E41" s="154" t="s">
        <v>13</v>
      </c>
      <c r="F41" s="139"/>
      <c r="G41" s="152"/>
      <c r="H41" s="141"/>
      <c r="I41" s="207"/>
      <c r="J41" s="235">
        <v>37164.730000000003</v>
      </c>
    </row>
    <row r="42" spans="1:10" hidden="1" outlineLevel="1">
      <c r="A42" s="139"/>
      <c r="B42" s="139"/>
      <c r="C42" s="139"/>
      <c r="D42" s="164" t="s">
        <v>50</v>
      </c>
      <c r="E42" s="154"/>
      <c r="F42" s="142"/>
      <c r="G42" s="143" t="s">
        <v>51</v>
      </c>
      <c r="H42" s="205">
        <v>41281</v>
      </c>
      <c r="I42" s="59">
        <v>14072.68</v>
      </c>
      <c r="J42" s="203">
        <f>+F42-I42</f>
        <v>-14072.68</v>
      </c>
    </row>
    <row r="43" spans="1:10" hidden="1" outlineLevel="1">
      <c r="A43" s="139"/>
      <c r="B43" s="139"/>
      <c r="C43" s="139"/>
      <c r="D43" s="143" t="s">
        <v>52</v>
      </c>
      <c r="E43" s="154"/>
      <c r="F43" s="142"/>
      <c r="G43" s="143" t="s">
        <v>53</v>
      </c>
      <c r="H43" s="205">
        <v>41284</v>
      </c>
      <c r="I43" s="59">
        <v>4436.7700000000004</v>
      </c>
      <c r="J43" s="203">
        <f t="shared" ref="J43:J47" si="1">+F43-I43</f>
        <v>-4436.7700000000004</v>
      </c>
    </row>
    <row r="44" spans="1:10" hidden="1" outlineLevel="1">
      <c r="A44" s="139"/>
      <c r="B44" s="139"/>
      <c r="C44" s="139"/>
      <c r="D44" s="143" t="s">
        <v>54</v>
      </c>
      <c r="E44" s="154"/>
      <c r="F44" s="142"/>
      <c r="G44" s="143" t="s">
        <v>55</v>
      </c>
      <c r="H44" s="205">
        <v>41297</v>
      </c>
      <c r="I44" s="59">
        <v>12102.88</v>
      </c>
      <c r="J44" s="203">
        <f t="shared" si="1"/>
        <v>-12102.88</v>
      </c>
    </row>
    <row r="45" spans="1:10" hidden="1" outlineLevel="1">
      <c r="A45" s="139"/>
      <c r="B45" s="139"/>
      <c r="C45" s="139"/>
      <c r="D45" s="139"/>
      <c r="E45" s="154"/>
      <c r="F45" s="142"/>
      <c r="G45" s="143" t="s">
        <v>56</v>
      </c>
      <c r="H45" s="205">
        <v>41517</v>
      </c>
      <c r="I45" s="59">
        <v>702.64</v>
      </c>
      <c r="J45" s="203">
        <f t="shared" si="1"/>
        <v>-702.64</v>
      </c>
    </row>
    <row r="46" spans="1:10" hidden="1" outlineLevel="1">
      <c r="A46" s="139"/>
      <c r="B46" s="139"/>
      <c r="C46" s="139"/>
      <c r="D46" s="143" t="s">
        <v>57</v>
      </c>
      <c r="E46" s="154"/>
      <c r="F46" s="142"/>
      <c r="G46" s="143" t="s">
        <v>58</v>
      </c>
      <c r="H46" s="205">
        <v>41517</v>
      </c>
      <c r="I46" s="206">
        <v>6376.54</v>
      </c>
      <c r="J46" s="203">
        <f t="shared" si="1"/>
        <v>-6376.54</v>
      </c>
    </row>
    <row r="47" spans="1:10" hidden="1" outlineLevel="1">
      <c r="A47" s="143" t="s">
        <v>62</v>
      </c>
      <c r="B47" s="186">
        <v>41990</v>
      </c>
      <c r="C47" s="143" t="s">
        <v>63</v>
      </c>
      <c r="D47" s="164" t="s">
        <v>64</v>
      </c>
      <c r="E47" s="151" t="s">
        <v>34</v>
      </c>
      <c r="F47" s="148">
        <v>92316.160000000003</v>
      </c>
      <c r="G47" s="152"/>
      <c r="H47" s="65"/>
      <c r="I47" s="207">
        <v>83084.55</v>
      </c>
      <c r="J47" s="203">
        <f t="shared" si="1"/>
        <v>9231.61</v>
      </c>
    </row>
    <row r="48" spans="1:10" hidden="1" outlineLevel="1">
      <c r="A48" s="143" t="s">
        <v>65</v>
      </c>
      <c r="B48" s="186">
        <v>42017</v>
      </c>
      <c r="C48" s="143" t="s">
        <v>66</v>
      </c>
      <c r="D48" s="164" t="s">
        <v>67</v>
      </c>
      <c r="E48" s="151" t="s">
        <v>34</v>
      </c>
      <c r="F48" s="148">
        <v>25072.45</v>
      </c>
      <c r="G48" s="143" t="s">
        <v>417</v>
      </c>
      <c r="H48" s="205">
        <v>42400</v>
      </c>
      <c r="I48" s="207">
        <f>631.11+383.62+7.37+16835.24</f>
        <v>17857.34</v>
      </c>
      <c r="J48" s="203">
        <f>+F48-I48</f>
        <v>7215.1100000000006</v>
      </c>
    </row>
    <row r="49" spans="1:12" hidden="1" outlineLevel="1">
      <c r="A49" s="143" t="s">
        <v>68</v>
      </c>
      <c r="B49" s="186">
        <v>42205</v>
      </c>
      <c r="C49" s="143" t="s">
        <v>69</v>
      </c>
      <c r="D49" s="164" t="s">
        <v>70</v>
      </c>
      <c r="E49" s="151" t="s">
        <v>34</v>
      </c>
      <c r="F49" s="148">
        <v>28223.52</v>
      </c>
      <c r="G49" s="152"/>
      <c r="H49" s="141"/>
      <c r="I49" s="142">
        <v>1121.72</v>
      </c>
      <c r="J49" s="203">
        <f>+F49-I49</f>
        <v>27101.8</v>
      </c>
      <c r="K49" s="143" t="s">
        <v>1015</v>
      </c>
    </row>
    <row r="50" spans="1:12" hidden="1" outlineLevel="1">
      <c r="A50" s="143" t="s">
        <v>71</v>
      </c>
      <c r="B50" s="186">
        <v>42349</v>
      </c>
      <c r="C50" s="143" t="s">
        <v>72</v>
      </c>
      <c r="D50" s="164">
        <v>56727</v>
      </c>
      <c r="E50" s="143" t="s">
        <v>34</v>
      </c>
      <c r="F50" s="148">
        <v>5150.47</v>
      </c>
      <c r="G50" s="152"/>
      <c r="H50" s="141"/>
      <c r="I50" s="142"/>
      <c r="J50" s="203">
        <f>+F50-I50</f>
        <v>5150.47</v>
      </c>
      <c r="L50" s="188"/>
    </row>
    <row r="51" spans="1:12" hidden="1" outlineLevel="1">
      <c r="B51" s="186"/>
      <c r="C51" s="143"/>
      <c r="D51" s="164"/>
      <c r="E51" s="143"/>
      <c r="F51" s="148"/>
      <c r="G51" s="282" t="s">
        <v>1014</v>
      </c>
      <c r="H51" s="283">
        <v>42423</v>
      </c>
      <c r="I51" s="284">
        <v>9334.57</v>
      </c>
      <c r="J51" s="203">
        <f t="shared" ref="J51:J59" si="2">+F51-I51</f>
        <v>-9334.57</v>
      </c>
    </row>
    <row r="52" spans="1:12" hidden="1" outlineLevel="1">
      <c r="A52" s="143" t="s">
        <v>771</v>
      </c>
      <c r="B52" s="186">
        <v>42545</v>
      </c>
      <c r="C52" s="143" t="s">
        <v>772</v>
      </c>
      <c r="D52" s="216" t="s">
        <v>774</v>
      </c>
      <c r="E52" s="143" t="s">
        <v>34</v>
      </c>
      <c r="F52" s="148">
        <v>6671.97</v>
      </c>
      <c r="G52" s="139"/>
      <c r="H52" s="140"/>
      <c r="I52" s="207"/>
      <c r="J52" s="203">
        <f t="shared" si="2"/>
        <v>6671.97</v>
      </c>
    </row>
    <row r="53" spans="1:12" hidden="1" outlineLevel="1">
      <c r="A53" s="143" t="s">
        <v>674</v>
      </c>
      <c r="B53" s="186">
        <v>42545</v>
      </c>
      <c r="C53" s="143" t="s">
        <v>773</v>
      </c>
      <c r="D53" s="216" t="s">
        <v>775</v>
      </c>
      <c r="E53" s="143" t="s">
        <v>34</v>
      </c>
      <c r="F53" s="148">
        <v>11489.65</v>
      </c>
      <c r="G53" s="139"/>
      <c r="H53" s="140"/>
      <c r="I53" s="207"/>
      <c r="J53" s="203">
        <f t="shared" si="2"/>
        <v>11489.65</v>
      </c>
    </row>
    <row r="54" spans="1:12" hidden="1" outlineLevel="1">
      <c r="A54" s="143" t="s">
        <v>776</v>
      </c>
      <c r="B54" s="186">
        <v>42546</v>
      </c>
      <c r="C54" s="143" t="s">
        <v>777</v>
      </c>
      <c r="D54" s="216" t="s">
        <v>782</v>
      </c>
      <c r="E54" s="143" t="s">
        <v>34</v>
      </c>
      <c r="F54" s="148">
        <v>111609.72</v>
      </c>
      <c r="G54" s="139"/>
      <c r="H54" s="140"/>
      <c r="I54" s="207"/>
      <c r="J54" s="203">
        <f t="shared" si="2"/>
        <v>111609.72</v>
      </c>
    </row>
    <row r="55" spans="1:12" hidden="1" outlineLevel="1">
      <c r="A55" s="143" t="s">
        <v>778</v>
      </c>
      <c r="B55" s="186">
        <v>42546</v>
      </c>
      <c r="C55" s="143" t="s">
        <v>779</v>
      </c>
      <c r="D55" s="216" t="s">
        <v>783</v>
      </c>
      <c r="E55" s="143" t="s">
        <v>34</v>
      </c>
      <c r="F55" s="148">
        <v>39724.57</v>
      </c>
      <c r="G55" s="139"/>
      <c r="H55" s="140"/>
      <c r="I55" s="207"/>
      <c r="J55" s="203">
        <f t="shared" si="2"/>
        <v>39724.57</v>
      </c>
    </row>
    <row r="56" spans="1:12" hidden="1" outlineLevel="1">
      <c r="A56" s="143" t="s">
        <v>780</v>
      </c>
      <c r="B56" s="186">
        <v>42548</v>
      </c>
      <c r="C56" s="143" t="s">
        <v>781</v>
      </c>
      <c r="D56" s="216" t="s">
        <v>784</v>
      </c>
      <c r="E56" s="143" t="s">
        <v>34</v>
      </c>
      <c r="F56" s="148">
        <v>9425.4599999999991</v>
      </c>
      <c r="G56" s="139"/>
      <c r="H56" s="140"/>
      <c r="I56" s="207"/>
      <c r="J56" s="203">
        <f t="shared" si="2"/>
        <v>9425.4599999999991</v>
      </c>
    </row>
    <row r="57" spans="1:12" hidden="1" outlineLevel="1">
      <c r="A57" s="143" t="s">
        <v>795</v>
      </c>
      <c r="B57" s="186">
        <v>42551</v>
      </c>
      <c r="C57" s="143" t="s">
        <v>785</v>
      </c>
      <c r="D57" s="216" t="s">
        <v>798</v>
      </c>
      <c r="E57" s="143" t="s">
        <v>34</v>
      </c>
      <c r="F57" s="148">
        <v>212907.46</v>
      </c>
      <c r="G57" s="139"/>
      <c r="H57" s="140"/>
      <c r="I57" s="207"/>
      <c r="J57" s="203">
        <f t="shared" si="2"/>
        <v>212907.46</v>
      </c>
    </row>
    <row r="58" spans="1:12" hidden="1" outlineLevel="1">
      <c r="A58" s="143" t="s">
        <v>796</v>
      </c>
      <c r="B58" s="186">
        <v>42551</v>
      </c>
      <c r="C58" s="143" t="s">
        <v>797</v>
      </c>
      <c r="D58" s="216" t="s">
        <v>799</v>
      </c>
      <c r="E58" s="143" t="s">
        <v>34</v>
      </c>
      <c r="F58" s="148">
        <v>15168.13</v>
      </c>
      <c r="G58" s="139"/>
      <c r="H58" s="140"/>
      <c r="I58" s="207"/>
      <c r="J58" s="203">
        <f t="shared" si="2"/>
        <v>15168.13</v>
      </c>
    </row>
    <row r="59" spans="1:12" hidden="1" outlineLevel="1">
      <c r="A59" s="143" t="s">
        <v>800</v>
      </c>
      <c r="B59" s="186">
        <v>42551</v>
      </c>
      <c r="C59" s="143" t="s">
        <v>700</v>
      </c>
      <c r="D59" s="216">
        <v>60482</v>
      </c>
      <c r="E59" s="143" t="s">
        <v>34</v>
      </c>
      <c r="F59" s="148">
        <v>306924.84999999998</v>
      </c>
      <c r="G59" s="139"/>
      <c r="H59" s="140"/>
      <c r="I59" s="207"/>
      <c r="J59" s="203">
        <f t="shared" si="2"/>
        <v>306924.84999999998</v>
      </c>
    </row>
    <row r="60" spans="1:12" hidden="1" outlineLevel="1">
      <c r="A60" s="183"/>
      <c r="B60" s="184"/>
      <c r="C60" s="183"/>
      <c r="D60" s="183"/>
      <c r="E60" s="187"/>
      <c r="F60" s="185"/>
      <c r="H60" s="164"/>
      <c r="J60" s="142"/>
    </row>
    <row r="61" spans="1:12" hidden="1" outlineLevel="1">
      <c r="C61" s="143"/>
      <c r="D61" s="143"/>
      <c r="E61" s="151"/>
      <c r="F61" s="166" t="s">
        <v>15</v>
      </c>
      <c r="H61" s="164"/>
      <c r="J61" s="167">
        <f>+SUM(J41:J59)</f>
        <v>752759.45</v>
      </c>
    </row>
    <row r="62" spans="1:12" ht="12" hidden="1" outlineLevel="1" thickBot="1">
      <c r="C62" s="143"/>
      <c r="D62" s="143"/>
      <c r="E62" s="151"/>
      <c r="F62" s="166" t="s">
        <v>16</v>
      </c>
      <c r="H62" s="164"/>
      <c r="J62" s="264">
        <v>752759.44</v>
      </c>
    </row>
    <row r="63" spans="1:12" hidden="1" outlineLevel="1">
      <c r="C63" s="143"/>
      <c r="D63" s="143"/>
      <c r="E63" s="151"/>
      <c r="F63" s="166" t="s">
        <v>17</v>
      </c>
      <c r="H63" s="164"/>
      <c r="J63" s="168">
        <f>+J61-J62</f>
        <v>1.0000000009313226E-2</v>
      </c>
    </row>
    <row r="64" spans="1:12" hidden="1" outlineLevel="1">
      <c r="E64" s="151"/>
    </row>
    <row r="65" spans="1:10" collapsed="1">
      <c r="A65" s="239" t="s">
        <v>356</v>
      </c>
      <c r="B65" s="238" t="s">
        <v>357</v>
      </c>
      <c r="C65" s="213"/>
      <c r="D65" s="272"/>
      <c r="E65" s="151"/>
      <c r="F65" s="139"/>
      <c r="G65" s="152"/>
      <c r="H65" s="141"/>
      <c r="I65" s="142"/>
      <c r="J65" s="142"/>
    </row>
    <row r="66" spans="1:10" hidden="1" outlineLevel="1">
      <c r="A66" s="153" t="s">
        <v>5</v>
      </c>
      <c r="B66" s="153" t="s">
        <v>6</v>
      </c>
      <c r="C66" s="194" t="s">
        <v>7</v>
      </c>
      <c r="D66" s="134" t="s">
        <v>8</v>
      </c>
      <c r="E66" s="194" t="s">
        <v>9</v>
      </c>
      <c r="F66" s="155" t="s">
        <v>10</v>
      </c>
      <c r="G66" s="156" t="s">
        <v>5</v>
      </c>
      <c r="H66" s="156" t="s">
        <v>6</v>
      </c>
      <c r="I66" s="155" t="s">
        <v>11</v>
      </c>
      <c r="J66" s="155" t="s">
        <v>19</v>
      </c>
    </row>
    <row r="67" spans="1:10" hidden="1" outlineLevel="1">
      <c r="A67" s="143" t="s">
        <v>358</v>
      </c>
      <c r="B67" s="186">
        <v>42308</v>
      </c>
      <c r="C67" s="147">
        <v>29048</v>
      </c>
      <c r="D67" s="216" t="s">
        <v>359</v>
      </c>
      <c r="E67" s="147" t="s">
        <v>76</v>
      </c>
      <c r="F67" s="188">
        <v>3035.3</v>
      </c>
      <c r="G67" s="188"/>
      <c r="H67" s="188"/>
      <c r="I67" s="198"/>
      <c r="J67" s="204">
        <f>+F67-I67</f>
        <v>3035.3</v>
      </c>
    </row>
    <row r="68" spans="1:10" hidden="1" outlineLevel="1">
      <c r="J68" s="204"/>
    </row>
    <row r="69" spans="1:10" hidden="1" outlineLevel="1">
      <c r="F69" s="166" t="s">
        <v>15</v>
      </c>
      <c r="J69" s="209">
        <f>+J67</f>
        <v>3035.3</v>
      </c>
    </row>
    <row r="70" spans="1:10" ht="12" hidden="1" outlineLevel="1" thickBot="1">
      <c r="F70" s="166" t="s">
        <v>16</v>
      </c>
      <c r="J70" s="226">
        <v>3035.3</v>
      </c>
    </row>
    <row r="71" spans="1:10" ht="12" hidden="1" outlineLevel="1" thickTop="1">
      <c r="F71" s="166" t="s">
        <v>17</v>
      </c>
      <c r="J71" s="204">
        <f>+J69-J70</f>
        <v>0</v>
      </c>
    </row>
    <row r="72" spans="1:10" hidden="1" outlineLevel="1">
      <c r="E72" s="151"/>
    </row>
    <row r="73" spans="1:10" collapsed="1">
      <c r="A73" s="239" t="s">
        <v>86</v>
      </c>
      <c r="B73" s="238" t="s">
        <v>87</v>
      </c>
      <c r="C73" s="213"/>
      <c r="D73" s="274"/>
      <c r="E73" s="151"/>
      <c r="F73" s="139"/>
      <c r="G73" s="152"/>
      <c r="H73" s="141"/>
      <c r="I73" s="142"/>
      <c r="J73" s="142"/>
    </row>
    <row r="74" spans="1:10" hidden="1" outlineLevel="1">
      <c r="A74" s="153" t="s">
        <v>5</v>
      </c>
      <c r="B74" s="153" t="s">
        <v>6</v>
      </c>
      <c r="C74" s="194" t="s">
        <v>7</v>
      </c>
      <c r="D74" s="134" t="s">
        <v>8</v>
      </c>
      <c r="E74" s="154" t="s">
        <v>9</v>
      </c>
      <c r="F74" s="155" t="s">
        <v>10</v>
      </c>
      <c r="G74" s="156" t="s">
        <v>5</v>
      </c>
      <c r="H74" s="156" t="s">
        <v>6</v>
      </c>
      <c r="I74" s="155" t="s">
        <v>11</v>
      </c>
      <c r="J74" s="155" t="s">
        <v>19</v>
      </c>
    </row>
    <row r="75" spans="1:10" hidden="1" outlineLevel="1">
      <c r="I75" s="198"/>
      <c r="J75" s="204"/>
    </row>
    <row r="76" spans="1:10" hidden="1" outlineLevel="1">
      <c r="A76" s="143" t="s">
        <v>88</v>
      </c>
      <c r="B76" s="186">
        <v>41904</v>
      </c>
      <c r="C76" s="147" t="s">
        <v>89</v>
      </c>
      <c r="D76" s="216">
        <v>45159</v>
      </c>
      <c r="E76" s="147" t="s">
        <v>34</v>
      </c>
      <c r="F76" s="209">
        <v>2468.4</v>
      </c>
      <c r="H76" s="186"/>
      <c r="I76" s="198"/>
      <c r="J76" s="204">
        <f>+F76-I76</f>
        <v>2468.4</v>
      </c>
    </row>
    <row r="77" spans="1:10" hidden="1" outlineLevel="1">
      <c r="A77" s="143" t="s">
        <v>90</v>
      </c>
      <c r="B77" s="186">
        <v>41909</v>
      </c>
      <c r="C77" s="147" t="s">
        <v>91</v>
      </c>
      <c r="D77" s="216" t="s">
        <v>92</v>
      </c>
      <c r="E77" s="147" t="s">
        <v>34</v>
      </c>
      <c r="F77" s="209">
        <v>10785</v>
      </c>
      <c r="H77" s="186"/>
      <c r="I77" s="198"/>
      <c r="J77" s="204">
        <f t="shared" ref="J77:J83" si="3">+F77-I77</f>
        <v>10785</v>
      </c>
    </row>
    <row r="78" spans="1:10" hidden="1" outlineLevel="1">
      <c r="A78" s="143" t="s">
        <v>93</v>
      </c>
      <c r="B78" s="186">
        <v>41911</v>
      </c>
      <c r="C78" s="147" t="s">
        <v>94</v>
      </c>
      <c r="D78" s="216" t="s">
        <v>95</v>
      </c>
      <c r="E78" s="147" t="s">
        <v>34</v>
      </c>
      <c r="F78" s="209">
        <v>5490</v>
      </c>
      <c r="H78" s="186"/>
      <c r="I78" s="209"/>
      <c r="J78" s="204">
        <f t="shared" si="3"/>
        <v>5490</v>
      </c>
    </row>
    <row r="79" spans="1:10" hidden="1" outlineLevel="1">
      <c r="A79" s="143" t="s">
        <v>96</v>
      </c>
      <c r="B79" s="186">
        <v>41929</v>
      </c>
      <c r="C79" s="147" t="s">
        <v>97</v>
      </c>
      <c r="D79" s="216" t="s">
        <v>98</v>
      </c>
      <c r="E79" s="147" t="s">
        <v>34</v>
      </c>
      <c r="F79" s="209">
        <v>2863.34</v>
      </c>
      <c r="H79" s="186"/>
      <c r="I79" s="209"/>
      <c r="J79" s="204">
        <f t="shared" si="3"/>
        <v>2863.34</v>
      </c>
    </row>
    <row r="80" spans="1:10" hidden="1" outlineLevel="1">
      <c r="A80" s="143" t="s">
        <v>99</v>
      </c>
      <c r="B80" s="186">
        <v>41949</v>
      </c>
      <c r="C80" s="147" t="s">
        <v>100</v>
      </c>
      <c r="D80" s="216" t="s">
        <v>101</v>
      </c>
      <c r="E80" s="147" t="s">
        <v>34</v>
      </c>
      <c r="F80" s="209">
        <v>5335</v>
      </c>
      <c r="H80" s="186"/>
      <c r="I80" s="209"/>
      <c r="J80" s="204">
        <f t="shared" si="3"/>
        <v>5335</v>
      </c>
    </row>
    <row r="81" spans="1:10" hidden="1" outlineLevel="1">
      <c r="A81" s="143" t="s">
        <v>102</v>
      </c>
      <c r="B81" s="186">
        <v>42030</v>
      </c>
      <c r="C81" s="147" t="s">
        <v>103</v>
      </c>
      <c r="D81" s="216" t="s">
        <v>104</v>
      </c>
      <c r="E81" s="147" t="s">
        <v>34</v>
      </c>
      <c r="F81" s="188">
        <v>54035.27</v>
      </c>
      <c r="G81" s="139" t="s">
        <v>105</v>
      </c>
      <c r="H81" s="140">
        <v>42094</v>
      </c>
      <c r="I81" s="209">
        <v>48497.27</v>
      </c>
      <c r="J81" s="204">
        <f t="shared" si="3"/>
        <v>5538</v>
      </c>
    </row>
    <row r="82" spans="1:10" hidden="1" outlineLevel="1">
      <c r="A82" s="143" t="s">
        <v>106</v>
      </c>
      <c r="B82" s="186">
        <v>42035</v>
      </c>
      <c r="C82" s="147" t="s">
        <v>107</v>
      </c>
      <c r="D82" s="216" t="s">
        <v>108</v>
      </c>
      <c r="E82" s="147" t="s">
        <v>34</v>
      </c>
      <c r="F82" s="188">
        <v>22247.96</v>
      </c>
      <c r="G82" s="139" t="s">
        <v>105</v>
      </c>
      <c r="H82" s="140">
        <v>42094</v>
      </c>
      <c r="I82" s="209">
        <v>15797.96</v>
      </c>
      <c r="J82" s="204">
        <f t="shared" si="3"/>
        <v>6450</v>
      </c>
    </row>
    <row r="83" spans="1:10" hidden="1" outlineLevel="1">
      <c r="A83" s="139" t="s">
        <v>109</v>
      </c>
      <c r="B83" s="140">
        <v>42052</v>
      </c>
      <c r="C83" s="189" t="s">
        <v>110</v>
      </c>
      <c r="D83" s="220" t="s">
        <v>111</v>
      </c>
      <c r="E83" s="189" t="s">
        <v>34</v>
      </c>
      <c r="F83" s="209">
        <v>69850.86</v>
      </c>
      <c r="G83" s="139" t="s">
        <v>105</v>
      </c>
      <c r="H83" s="140">
        <v>42094</v>
      </c>
      <c r="I83" s="209">
        <v>55960.86</v>
      </c>
      <c r="J83" s="204">
        <f t="shared" si="3"/>
        <v>13890</v>
      </c>
    </row>
    <row r="84" spans="1:10" hidden="1" outlineLevel="1">
      <c r="A84" s="139"/>
      <c r="B84" s="140"/>
      <c r="C84" s="189"/>
      <c r="D84" s="220"/>
      <c r="E84" s="189"/>
      <c r="F84" s="152"/>
      <c r="H84" s="186"/>
      <c r="I84" s="209"/>
      <c r="J84" s="204"/>
    </row>
    <row r="85" spans="1:10" hidden="1" outlineLevel="1">
      <c r="I85" s="198"/>
      <c r="J85" s="204"/>
    </row>
    <row r="86" spans="1:10" hidden="1" outlineLevel="1">
      <c r="F86" s="166" t="s">
        <v>15</v>
      </c>
      <c r="I86" s="198"/>
      <c r="J86" s="246">
        <f>+SUM(J76:J83)</f>
        <v>52819.740000000005</v>
      </c>
    </row>
    <row r="87" spans="1:10" ht="12" hidden="1" outlineLevel="1" thickBot="1">
      <c r="F87" s="166" t="s">
        <v>16</v>
      </c>
      <c r="I87" s="198"/>
      <c r="J87" s="228">
        <v>52819.74</v>
      </c>
    </row>
    <row r="88" spans="1:10" ht="12" hidden="1" outlineLevel="1" thickTop="1">
      <c r="F88" s="166" t="s">
        <v>17</v>
      </c>
      <c r="J88" s="168">
        <f>+J86-J87</f>
        <v>0</v>
      </c>
    </row>
    <row r="89" spans="1:10" hidden="1" outlineLevel="1">
      <c r="E89" s="151"/>
      <c r="F89" s="166"/>
      <c r="H89" s="164"/>
      <c r="J89" s="222"/>
    </row>
    <row r="90" spans="1:10" collapsed="1">
      <c r="A90" s="239" t="s">
        <v>360</v>
      </c>
      <c r="B90" s="238" t="s">
        <v>361</v>
      </c>
      <c r="C90" s="213"/>
      <c r="D90" s="272"/>
      <c r="E90" s="151"/>
      <c r="F90" s="139"/>
      <c r="G90" s="152"/>
      <c r="H90" s="141"/>
      <c r="I90" s="142"/>
      <c r="J90" s="142"/>
    </row>
    <row r="91" spans="1:10" hidden="1" outlineLevel="1">
      <c r="A91" s="153" t="s">
        <v>5</v>
      </c>
      <c r="B91" s="153" t="s">
        <v>6</v>
      </c>
      <c r="C91" s="194" t="s">
        <v>7</v>
      </c>
      <c r="D91" s="134" t="s">
        <v>8</v>
      </c>
      <c r="E91" s="194" t="s">
        <v>9</v>
      </c>
      <c r="F91" s="155" t="s">
        <v>10</v>
      </c>
      <c r="G91" s="156" t="s">
        <v>5</v>
      </c>
      <c r="H91" s="156" t="s">
        <v>6</v>
      </c>
      <c r="I91" s="155" t="s">
        <v>11</v>
      </c>
      <c r="J91" s="155" t="s">
        <v>19</v>
      </c>
    </row>
    <row r="92" spans="1:10" hidden="1" outlineLevel="1">
      <c r="A92" s="143" t="s">
        <v>362</v>
      </c>
      <c r="B92" s="186">
        <v>42308</v>
      </c>
      <c r="C92" s="147" t="s">
        <v>363</v>
      </c>
      <c r="D92" s="216" t="s">
        <v>364</v>
      </c>
      <c r="E92" s="147" t="s">
        <v>76</v>
      </c>
      <c r="F92" s="188">
        <v>1110.75</v>
      </c>
      <c r="G92" s="231"/>
      <c r="H92" s="231"/>
      <c r="I92" s="232"/>
      <c r="J92" s="233">
        <f>+F92</f>
        <v>1110.75</v>
      </c>
    </row>
    <row r="93" spans="1:10" hidden="1" outlineLevel="1">
      <c r="B93" s="186"/>
      <c r="F93" s="148"/>
      <c r="G93" s="156"/>
      <c r="H93" s="156"/>
      <c r="I93" s="155"/>
      <c r="J93" s="195"/>
    </row>
    <row r="94" spans="1:10" hidden="1" outlineLevel="1">
      <c r="B94" s="186"/>
      <c r="F94" s="166" t="s">
        <v>15</v>
      </c>
      <c r="G94" s="156"/>
      <c r="H94" s="156"/>
      <c r="I94" s="155"/>
      <c r="J94" s="247">
        <f>+J92</f>
        <v>1110.75</v>
      </c>
    </row>
    <row r="95" spans="1:10" ht="12" hidden="1" outlineLevel="1" thickBot="1">
      <c r="B95" s="186"/>
      <c r="F95" s="166" t="s">
        <v>16</v>
      </c>
      <c r="G95" s="156"/>
      <c r="H95" s="156"/>
      <c r="I95" s="155"/>
      <c r="J95" s="234">
        <v>1110.75</v>
      </c>
    </row>
    <row r="96" spans="1:10" ht="12" hidden="1" outlineLevel="1" thickTop="1">
      <c r="B96" s="186"/>
      <c r="F96" s="166" t="s">
        <v>17</v>
      </c>
      <c r="G96" s="156"/>
      <c r="H96" s="156"/>
      <c r="I96" s="155"/>
      <c r="J96" s="233">
        <f>+J94-J95</f>
        <v>0</v>
      </c>
    </row>
    <row r="97" spans="1:10" hidden="1" outlineLevel="1">
      <c r="F97" s="166"/>
      <c r="J97" s="168"/>
    </row>
    <row r="98" spans="1:10" collapsed="1">
      <c r="A98" s="239" t="s">
        <v>112</v>
      </c>
      <c r="B98" s="238" t="s">
        <v>113</v>
      </c>
      <c r="C98" s="213"/>
      <c r="D98" s="272"/>
      <c r="E98" s="190"/>
      <c r="F98" s="139"/>
      <c r="G98" s="152"/>
      <c r="H98" s="141"/>
      <c r="I98" s="142"/>
      <c r="J98" s="142"/>
    </row>
    <row r="99" spans="1:10" hidden="1" outlineLevel="1">
      <c r="A99" s="153" t="s">
        <v>5</v>
      </c>
      <c r="B99" s="153" t="s">
        <v>6</v>
      </c>
      <c r="C99" s="194" t="s">
        <v>7</v>
      </c>
      <c r="D99" s="134" t="s">
        <v>8</v>
      </c>
      <c r="E99" s="154" t="s">
        <v>9</v>
      </c>
      <c r="F99" s="155" t="s">
        <v>10</v>
      </c>
      <c r="G99" s="156" t="s">
        <v>5</v>
      </c>
      <c r="H99" s="156" t="s">
        <v>6</v>
      </c>
      <c r="I99" s="155" t="s">
        <v>11</v>
      </c>
      <c r="J99" s="155" t="s">
        <v>19</v>
      </c>
    </row>
    <row r="100" spans="1:10" hidden="1" outlineLevel="1">
      <c r="A100" s="139"/>
      <c r="B100" s="139"/>
      <c r="C100" s="189"/>
      <c r="D100" s="220"/>
      <c r="E100" s="154" t="s">
        <v>13</v>
      </c>
      <c r="F100" s="139"/>
      <c r="G100" s="152"/>
      <c r="H100" s="141"/>
      <c r="I100" s="142"/>
      <c r="J100" s="209">
        <v>3309.88</v>
      </c>
    </row>
    <row r="101" spans="1:10" hidden="1" outlineLevel="1">
      <c r="A101" s="157"/>
      <c r="B101" s="157"/>
      <c r="C101" s="215"/>
      <c r="D101" s="134"/>
      <c r="E101" s="191"/>
      <c r="F101" s="160"/>
      <c r="G101" s="161"/>
      <c r="H101" s="162"/>
      <c r="I101" s="160"/>
      <c r="J101" s="211"/>
    </row>
    <row r="102" spans="1:10" hidden="1" outlineLevel="1">
      <c r="A102" s="157"/>
      <c r="B102" s="157"/>
      <c r="C102" s="215"/>
      <c r="D102" s="134"/>
      <c r="E102" s="191"/>
      <c r="F102" s="166" t="s">
        <v>15</v>
      </c>
      <c r="H102" s="164"/>
      <c r="J102" s="246">
        <v>3309.88</v>
      </c>
    </row>
    <row r="103" spans="1:10" ht="12" hidden="1" outlineLevel="1" thickBot="1">
      <c r="A103" s="157"/>
      <c r="B103" s="157"/>
      <c r="C103" s="215"/>
      <c r="D103" s="134"/>
      <c r="E103" s="191"/>
      <c r="F103" s="166" t="s">
        <v>16</v>
      </c>
      <c r="H103" s="164"/>
      <c r="J103" s="226">
        <v>3309.88</v>
      </c>
    </row>
    <row r="104" spans="1:10" ht="12" hidden="1" outlineLevel="1" thickTop="1">
      <c r="E104" s="151"/>
      <c r="F104" s="166" t="s">
        <v>17</v>
      </c>
      <c r="H104" s="164"/>
      <c r="J104" s="222">
        <f>+J102-J103</f>
        <v>0</v>
      </c>
    </row>
    <row r="105" spans="1:10" hidden="1" outlineLevel="1">
      <c r="E105" s="151"/>
    </row>
    <row r="106" spans="1:10" collapsed="1">
      <c r="A106" s="239" t="s">
        <v>119</v>
      </c>
      <c r="B106" s="238" t="s">
        <v>87</v>
      </c>
      <c r="C106" s="213"/>
      <c r="D106" s="274"/>
      <c r="E106" s="151"/>
      <c r="F106" s="139"/>
      <c r="G106" s="152"/>
      <c r="H106" s="141"/>
      <c r="I106" s="142"/>
      <c r="J106" s="142"/>
    </row>
    <row r="107" spans="1:10" hidden="1" outlineLevel="1">
      <c r="A107" s="153" t="s">
        <v>5</v>
      </c>
      <c r="B107" s="153" t="s">
        <v>6</v>
      </c>
      <c r="C107" s="194" t="s">
        <v>7</v>
      </c>
      <c r="D107" s="134" t="s">
        <v>8</v>
      </c>
      <c r="E107" s="154" t="s">
        <v>9</v>
      </c>
      <c r="F107" s="155" t="s">
        <v>10</v>
      </c>
      <c r="G107" s="156" t="s">
        <v>5</v>
      </c>
      <c r="H107" s="156" t="s">
        <v>6</v>
      </c>
      <c r="I107" s="155" t="s">
        <v>11</v>
      </c>
      <c r="J107" s="155" t="s">
        <v>19</v>
      </c>
    </row>
    <row r="108" spans="1:10" hidden="1" outlineLevel="1">
      <c r="A108" s="157"/>
      <c r="B108" s="157"/>
      <c r="C108" s="215"/>
      <c r="D108" s="134"/>
      <c r="E108" s="154" t="s">
        <v>13</v>
      </c>
      <c r="F108" s="160"/>
      <c r="H108" s="164"/>
      <c r="I108" s="198"/>
      <c r="J108" s="204">
        <v>75107.91</v>
      </c>
    </row>
    <row r="109" spans="1:10" hidden="1" outlineLevel="1">
      <c r="B109" s="186"/>
      <c r="D109" s="220" t="s">
        <v>120</v>
      </c>
      <c r="E109" s="151"/>
      <c r="F109" s="185"/>
      <c r="G109" s="139" t="s">
        <v>121</v>
      </c>
      <c r="H109" s="140">
        <v>41394</v>
      </c>
      <c r="I109" s="229">
        <v>26676.11</v>
      </c>
      <c r="J109" s="209">
        <f>+F109-I109</f>
        <v>-26676.11</v>
      </c>
    </row>
    <row r="110" spans="1:10" hidden="1" outlineLevel="1">
      <c r="B110" s="186"/>
      <c r="D110" s="220" t="s">
        <v>122</v>
      </c>
      <c r="E110" s="151"/>
      <c r="F110" s="188"/>
      <c r="G110" s="139" t="s">
        <v>123</v>
      </c>
      <c r="H110" s="140">
        <v>41498</v>
      </c>
      <c r="I110" s="229">
        <v>8505.42</v>
      </c>
      <c r="J110" s="209">
        <f t="shared" ref="J110:J153" si="4">+F110-I110</f>
        <v>-8505.42</v>
      </c>
    </row>
    <row r="111" spans="1:10" hidden="1" outlineLevel="1">
      <c r="B111" s="186"/>
      <c r="D111" s="220" t="s">
        <v>124</v>
      </c>
      <c r="E111" s="151"/>
      <c r="F111" s="188"/>
      <c r="G111" s="139" t="s">
        <v>125</v>
      </c>
      <c r="H111" s="140">
        <v>41520</v>
      </c>
      <c r="I111" s="229">
        <v>2728.81</v>
      </c>
      <c r="J111" s="209">
        <f>+F111-I111</f>
        <v>-2728.81</v>
      </c>
    </row>
    <row r="112" spans="1:10" hidden="1" outlineLevel="1">
      <c r="B112" s="186"/>
      <c r="D112" s="220"/>
      <c r="E112" s="151"/>
      <c r="F112" s="188"/>
      <c r="G112" s="139" t="s">
        <v>126</v>
      </c>
      <c r="H112" s="140">
        <v>41547</v>
      </c>
      <c r="I112" s="229">
        <v>25981.06</v>
      </c>
      <c r="J112" s="209">
        <f>+F112-I112</f>
        <v>-25981.06</v>
      </c>
    </row>
    <row r="113" spans="1:10" hidden="1" outlineLevel="1">
      <c r="A113" s="139" t="s">
        <v>127</v>
      </c>
      <c r="B113" s="140">
        <v>41941</v>
      </c>
      <c r="C113" s="189" t="s">
        <v>128</v>
      </c>
      <c r="D113" s="220" t="s">
        <v>129</v>
      </c>
      <c r="E113" s="170" t="s">
        <v>34</v>
      </c>
      <c r="F113" s="209">
        <v>8658</v>
      </c>
      <c r="H113" s="186"/>
      <c r="I113" s="198"/>
      <c r="J113" s="209">
        <f t="shared" si="4"/>
        <v>8658</v>
      </c>
    </row>
    <row r="114" spans="1:10" hidden="1" outlineLevel="1">
      <c r="A114" s="139" t="s">
        <v>130</v>
      </c>
      <c r="B114" s="140">
        <v>41942</v>
      </c>
      <c r="C114" s="189" t="s">
        <v>131</v>
      </c>
      <c r="D114" s="220" t="s">
        <v>132</v>
      </c>
      <c r="E114" s="170" t="s">
        <v>34</v>
      </c>
      <c r="F114" s="209">
        <v>4734</v>
      </c>
      <c r="H114" s="186"/>
      <c r="I114" s="198"/>
      <c r="J114" s="209">
        <f t="shared" si="4"/>
        <v>4734</v>
      </c>
    </row>
    <row r="115" spans="1:10" hidden="1" outlineLevel="1">
      <c r="A115" s="139" t="s">
        <v>133</v>
      </c>
      <c r="B115" s="140">
        <v>41942</v>
      </c>
      <c r="C115" s="189" t="s">
        <v>134</v>
      </c>
      <c r="D115" s="220" t="s">
        <v>135</v>
      </c>
      <c r="E115" s="170" t="s">
        <v>34</v>
      </c>
      <c r="F115" s="209">
        <v>685.26</v>
      </c>
      <c r="H115" s="186"/>
      <c r="I115" s="198"/>
      <c r="J115" s="209">
        <f t="shared" si="4"/>
        <v>685.26</v>
      </c>
    </row>
    <row r="116" spans="1:10" hidden="1" outlineLevel="1">
      <c r="A116" s="139" t="s">
        <v>136</v>
      </c>
      <c r="B116" s="140">
        <v>41942</v>
      </c>
      <c r="C116" s="189" t="s">
        <v>137</v>
      </c>
      <c r="D116" s="220" t="s">
        <v>138</v>
      </c>
      <c r="E116" s="170" t="s">
        <v>34</v>
      </c>
      <c r="F116" s="209">
        <v>8691</v>
      </c>
      <c r="H116" s="186"/>
      <c r="I116" s="198"/>
      <c r="J116" s="209">
        <f t="shared" si="4"/>
        <v>8691</v>
      </c>
    </row>
    <row r="117" spans="1:10" hidden="1" outlineLevel="1">
      <c r="A117" s="139" t="s">
        <v>139</v>
      </c>
      <c r="B117" s="140">
        <v>41951</v>
      </c>
      <c r="C117" s="189" t="s">
        <v>140</v>
      </c>
      <c r="D117" s="220" t="s">
        <v>141</v>
      </c>
      <c r="E117" s="170" t="s">
        <v>34</v>
      </c>
      <c r="F117" s="209">
        <v>10315</v>
      </c>
      <c r="H117" s="186"/>
      <c r="I117" s="198"/>
      <c r="J117" s="209">
        <f t="shared" si="4"/>
        <v>10315</v>
      </c>
    </row>
    <row r="118" spans="1:10" hidden="1" outlineLevel="1">
      <c r="A118" s="139" t="s">
        <v>142</v>
      </c>
      <c r="B118" s="140">
        <v>41951</v>
      </c>
      <c r="C118" s="189" t="s">
        <v>143</v>
      </c>
      <c r="D118" s="220" t="s">
        <v>144</v>
      </c>
      <c r="E118" s="170" t="s">
        <v>34</v>
      </c>
      <c r="F118" s="209">
        <v>8096.7</v>
      </c>
      <c r="H118" s="186"/>
      <c r="I118" s="198"/>
      <c r="J118" s="209">
        <f t="shared" si="4"/>
        <v>8096.7</v>
      </c>
    </row>
    <row r="119" spans="1:10" hidden="1" outlineLevel="1">
      <c r="A119" s="139" t="s">
        <v>145</v>
      </c>
      <c r="B119" s="140">
        <v>41962</v>
      </c>
      <c r="C119" s="189" t="s">
        <v>146</v>
      </c>
      <c r="D119" s="220" t="s">
        <v>147</v>
      </c>
      <c r="E119" s="170" t="s">
        <v>34</v>
      </c>
      <c r="F119" s="209">
        <v>8055</v>
      </c>
      <c r="H119" s="178"/>
      <c r="I119" s="209"/>
      <c r="J119" s="209">
        <f t="shared" si="4"/>
        <v>8055</v>
      </c>
    </row>
    <row r="120" spans="1:10" hidden="1" outlineLevel="1">
      <c r="A120" s="139" t="s">
        <v>148</v>
      </c>
      <c r="B120" s="140">
        <v>41962</v>
      </c>
      <c r="C120" s="189" t="s">
        <v>149</v>
      </c>
      <c r="D120" s="220" t="s">
        <v>150</v>
      </c>
      <c r="E120" s="170" t="s">
        <v>34</v>
      </c>
      <c r="F120" s="209">
        <v>2620</v>
      </c>
      <c r="H120" s="186"/>
      <c r="I120" s="198"/>
      <c r="J120" s="209">
        <f t="shared" si="4"/>
        <v>2620</v>
      </c>
    </row>
    <row r="121" spans="1:10" hidden="1" outlineLevel="1">
      <c r="A121" s="139" t="s">
        <v>151</v>
      </c>
      <c r="B121" s="140">
        <v>41971</v>
      </c>
      <c r="C121" s="189" t="s">
        <v>152</v>
      </c>
      <c r="D121" s="220" t="s">
        <v>153</v>
      </c>
      <c r="E121" s="170" t="s">
        <v>34</v>
      </c>
      <c r="F121" s="209">
        <v>11615</v>
      </c>
      <c r="H121" s="178"/>
      <c r="I121" s="198"/>
      <c r="J121" s="209">
        <f t="shared" si="4"/>
        <v>11615</v>
      </c>
    </row>
    <row r="122" spans="1:10" hidden="1" outlineLevel="1">
      <c r="A122" s="139" t="s">
        <v>154</v>
      </c>
      <c r="B122" s="140">
        <v>41971</v>
      </c>
      <c r="C122" s="189" t="s">
        <v>155</v>
      </c>
      <c r="D122" s="220" t="s">
        <v>156</v>
      </c>
      <c r="E122" s="170" t="s">
        <v>34</v>
      </c>
      <c r="F122" s="209">
        <v>6702</v>
      </c>
      <c r="H122" s="186"/>
      <c r="I122" s="198"/>
      <c r="J122" s="209">
        <f t="shared" si="4"/>
        <v>6702</v>
      </c>
    </row>
    <row r="123" spans="1:10" hidden="1" outlineLevel="1">
      <c r="A123" s="139" t="s">
        <v>157</v>
      </c>
      <c r="B123" s="140">
        <v>41988</v>
      </c>
      <c r="C123" s="189" t="s">
        <v>158</v>
      </c>
      <c r="D123" s="220" t="s">
        <v>159</v>
      </c>
      <c r="E123" s="170" t="s">
        <v>34</v>
      </c>
      <c r="F123" s="209">
        <v>14637</v>
      </c>
      <c r="H123" s="186"/>
      <c r="I123" s="198"/>
      <c r="J123" s="209">
        <f t="shared" si="4"/>
        <v>14637</v>
      </c>
    </row>
    <row r="124" spans="1:10" hidden="1" outlineLevel="1">
      <c r="A124" s="139" t="s">
        <v>160</v>
      </c>
      <c r="B124" s="140">
        <v>41988</v>
      </c>
      <c r="C124" s="189" t="s">
        <v>161</v>
      </c>
      <c r="D124" s="220" t="s">
        <v>162</v>
      </c>
      <c r="E124" s="170" t="s">
        <v>34</v>
      </c>
      <c r="F124" s="209">
        <v>6774</v>
      </c>
      <c r="H124" s="186"/>
      <c r="I124" s="198"/>
      <c r="J124" s="209">
        <f t="shared" si="4"/>
        <v>6774</v>
      </c>
    </row>
    <row r="125" spans="1:10" hidden="1" outlineLevel="1">
      <c r="A125" s="139" t="s">
        <v>163</v>
      </c>
      <c r="B125" s="140">
        <v>42004</v>
      </c>
      <c r="C125" s="189" t="s">
        <v>164</v>
      </c>
      <c r="D125" s="220">
        <v>24083</v>
      </c>
      <c r="E125" s="170" t="s">
        <v>165</v>
      </c>
      <c r="F125" s="209">
        <v>32143</v>
      </c>
      <c r="G125" s="185"/>
      <c r="H125" s="165"/>
      <c r="I125" s="198"/>
      <c r="J125" s="209">
        <f t="shared" si="4"/>
        <v>32143</v>
      </c>
    </row>
    <row r="126" spans="1:10" hidden="1" outlineLevel="1">
      <c r="A126" s="139" t="s">
        <v>166</v>
      </c>
      <c r="B126" s="140">
        <v>42006</v>
      </c>
      <c r="C126" s="189" t="s">
        <v>167</v>
      </c>
      <c r="D126" s="220" t="s">
        <v>168</v>
      </c>
      <c r="E126" s="170" t="s">
        <v>34</v>
      </c>
      <c r="F126" s="209">
        <v>3005.7</v>
      </c>
      <c r="H126" s="186"/>
      <c r="I126" s="198"/>
      <c r="J126" s="209">
        <f t="shared" si="4"/>
        <v>3005.7</v>
      </c>
    </row>
    <row r="127" spans="1:10" hidden="1" outlineLevel="1">
      <c r="A127" s="139" t="s">
        <v>169</v>
      </c>
      <c r="B127" s="140">
        <v>42020</v>
      </c>
      <c r="C127" s="189" t="s">
        <v>170</v>
      </c>
      <c r="D127" s="220">
        <v>48074</v>
      </c>
      <c r="E127" s="170" t="s">
        <v>34</v>
      </c>
      <c r="F127" s="209">
        <v>7299</v>
      </c>
      <c r="H127" s="186"/>
      <c r="I127" s="198"/>
      <c r="J127" s="209">
        <f t="shared" si="4"/>
        <v>7299</v>
      </c>
    </row>
    <row r="128" spans="1:10" hidden="1" outlineLevel="1">
      <c r="A128" s="139" t="s">
        <v>171</v>
      </c>
      <c r="B128" s="140">
        <v>42023</v>
      </c>
      <c r="C128" s="189" t="s">
        <v>172</v>
      </c>
      <c r="D128" s="220" t="s">
        <v>173</v>
      </c>
      <c r="E128" s="170" t="s">
        <v>76</v>
      </c>
      <c r="F128" s="209">
        <v>7648</v>
      </c>
      <c r="H128" s="165"/>
      <c r="I128" s="198"/>
      <c r="J128" s="209">
        <f t="shared" si="4"/>
        <v>7648</v>
      </c>
    </row>
    <row r="129" spans="1:10" hidden="1" outlineLevel="1">
      <c r="A129" s="139" t="s">
        <v>174</v>
      </c>
      <c r="B129" s="140">
        <v>42033</v>
      </c>
      <c r="C129" s="189" t="s">
        <v>175</v>
      </c>
      <c r="D129" s="220" t="s">
        <v>176</v>
      </c>
      <c r="E129" s="170" t="s">
        <v>34</v>
      </c>
      <c r="F129" s="209">
        <v>7496.7</v>
      </c>
      <c r="H129" s="186"/>
      <c r="I129" s="198"/>
      <c r="J129" s="209">
        <f t="shared" si="4"/>
        <v>7496.7</v>
      </c>
    </row>
    <row r="130" spans="1:10" hidden="1" outlineLevel="1">
      <c r="A130" s="139" t="s">
        <v>177</v>
      </c>
      <c r="B130" s="140">
        <v>42056</v>
      </c>
      <c r="C130" s="189" t="s">
        <v>178</v>
      </c>
      <c r="D130" s="220" t="s">
        <v>179</v>
      </c>
      <c r="E130" s="170" t="s">
        <v>34</v>
      </c>
      <c r="F130" s="209">
        <f>7286.1+810.6</f>
        <v>8096.7000000000007</v>
      </c>
      <c r="H130" s="186"/>
      <c r="I130" s="198"/>
      <c r="J130" s="209">
        <f t="shared" si="4"/>
        <v>8096.7000000000007</v>
      </c>
    </row>
    <row r="131" spans="1:10" hidden="1" outlineLevel="1">
      <c r="A131" s="139" t="s">
        <v>180</v>
      </c>
      <c r="B131" s="140">
        <v>42072</v>
      </c>
      <c r="C131" s="189" t="s">
        <v>181</v>
      </c>
      <c r="D131" s="220" t="s">
        <v>182</v>
      </c>
      <c r="E131" s="170" t="s">
        <v>34</v>
      </c>
      <c r="F131" s="209">
        <v>2319.6</v>
      </c>
      <c r="H131" s="186"/>
      <c r="I131" s="198"/>
      <c r="J131" s="209">
        <f t="shared" si="4"/>
        <v>2319.6</v>
      </c>
    </row>
    <row r="132" spans="1:10" hidden="1" outlineLevel="1">
      <c r="A132" s="139" t="s">
        <v>183</v>
      </c>
      <c r="B132" s="140">
        <v>42080</v>
      </c>
      <c r="C132" s="189" t="s">
        <v>184</v>
      </c>
      <c r="D132" s="220" t="s">
        <v>185</v>
      </c>
      <c r="E132" s="170" t="s">
        <v>34</v>
      </c>
      <c r="F132" s="209">
        <v>6000</v>
      </c>
      <c r="H132" s="186"/>
      <c r="I132" s="198"/>
      <c r="J132" s="209">
        <f t="shared" si="4"/>
        <v>6000</v>
      </c>
    </row>
    <row r="133" spans="1:10" hidden="1" outlineLevel="1">
      <c r="A133" s="139" t="s">
        <v>186</v>
      </c>
      <c r="B133" s="140">
        <v>42094</v>
      </c>
      <c r="C133" s="189" t="s">
        <v>187</v>
      </c>
      <c r="D133" s="220" t="s">
        <v>188</v>
      </c>
      <c r="E133" s="170" t="s">
        <v>34</v>
      </c>
      <c r="F133" s="209">
        <v>12255</v>
      </c>
      <c r="H133" s="186"/>
      <c r="I133" s="198"/>
      <c r="J133" s="209">
        <f t="shared" si="4"/>
        <v>12255</v>
      </c>
    </row>
    <row r="134" spans="1:10" hidden="1" outlineLevel="1">
      <c r="A134" s="139" t="s">
        <v>189</v>
      </c>
      <c r="B134" s="140">
        <v>42104</v>
      </c>
      <c r="C134" s="189" t="s">
        <v>190</v>
      </c>
      <c r="D134" s="220" t="s">
        <v>191</v>
      </c>
      <c r="E134" s="170" t="s">
        <v>34</v>
      </c>
      <c r="F134" s="209">
        <v>552.04999999999995</v>
      </c>
      <c r="H134" s="186"/>
      <c r="I134" s="198"/>
      <c r="J134" s="209">
        <f t="shared" si="4"/>
        <v>552.04999999999995</v>
      </c>
    </row>
    <row r="135" spans="1:10" hidden="1" outlineLevel="1">
      <c r="A135" s="139" t="s">
        <v>192</v>
      </c>
      <c r="B135" s="140">
        <v>42115</v>
      </c>
      <c r="C135" s="189" t="s">
        <v>193</v>
      </c>
      <c r="D135" s="220" t="s">
        <v>194</v>
      </c>
      <c r="E135" s="170" t="s">
        <v>34</v>
      </c>
      <c r="F135" s="209">
        <v>9370.01</v>
      </c>
      <c r="H135" s="186"/>
      <c r="I135" s="198"/>
      <c r="J135" s="209">
        <f t="shared" si="4"/>
        <v>9370.01</v>
      </c>
    </row>
    <row r="136" spans="1:10" hidden="1" outlineLevel="1">
      <c r="A136" s="139" t="s">
        <v>195</v>
      </c>
      <c r="B136" s="140">
        <v>42116</v>
      </c>
      <c r="C136" s="189" t="s">
        <v>196</v>
      </c>
      <c r="D136" s="220" t="s">
        <v>197</v>
      </c>
      <c r="E136" s="170" t="s">
        <v>34</v>
      </c>
      <c r="F136" s="209">
        <v>6051</v>
      </c>
      <c r="H136" s="186"/>
      <c r="I136" s="198"/>
      <c r="J136" s="209">
        <f t="shared" si="4"/>
        <v>6051</v>
      </c>
    </row>
    <row r="137" spans="1:10" hidden="1" outlineLevel="1">
      <c r="A137" s="139" t="s">
        <v>198</v>
      </c>
      <c r="B137" s="140">
        <v>42158</v>
      </c>
      <c r="C137" s="189" t="s">
        <v>199</v>
      </c>
      <c r="D137" s="220">
        <v>52716</v>
      </c>
      <c r="E137" s="170" t="s">
        <v>34</v>
      </c>
      <c r="F137" s="209">
        <v>10050</v>
      </c>
      <c r="H137" s="186"/>
      <c r="I137" s="198"/>
      <c r="J137" s="209">
        <f t="shared" si="4"/>
        <v>10050</v>
      </c>
    </row>
    <row r="138" spans="1:10" hidden="1" outlineLevel="1">
      <c r="A138" s="139" t="s">
        <v>200</v>
      </c>
      <c r="B138" s="140">
        <v>42174</v>
      </c>
      <c r="C138" s="189" t="s">
        <v>201</v>
      </c>
      <c r="D138" s="220">
        <v>52663</v>
      </c>
      <c r="E138" s="170" t="s">
        <v>34</v>
      </c>
      <c r="F138" s="209">
        <v>30516.71</v>
      </c>
      <c r="G138" s="139" t="s">
        <v>202</v>
      </c>
      <c r="H138" s="140">
        <v>42308</v>
      </c>
      <c r="I138" s="209">
        <f>21080.13+361.58</f>
        <v>21441.710000000003</v>
      </c>
      <c r="J138" s="209">
        <f t="shared" si="4"/>
        <v>9074.9999999999964</v>
      </c>
    </row>
    <row r="139" spans="1:10" hidden="1" outlineLevel="1">
      <c r="A139" s="139" t="s">
        <v>203</v>
      </c>
      <c r="B139" s="140">
        <v>42208</v>
      </c>
      <c r="C139" s="189" t="s">
        <v>204</v>
      </c>
      <c r="D139" s="220" t="s">
        <v>205</v>
      </c>
      <c r="E139" s="170" t="s">
        <v>34</v>
      </c>
      <c r="F139" s="209">
        <v>18777.93</v>
      </c>
      <c r="G139" s="139" t="s">
        <v>202</v>
      </c>
      <c r="H139" s="140">
        <v>42308</v>
      </c>
      <c r="I139" s="209">
        <v>15540.32</v>
      </c>
      <c r="J139" s="209">
        <f t="shared" si="4"/>
        <v>3237.6100000000006</v>
      </c>
    </row>
    <row r="140" spans="1:10" hidden="1" outlineLevel="1">
      <c r="A140" s="139" t="s">
        <v>206</v>
      </c>
      <c r="B140" s="140">
        <v>42216</v>
      </c>
      <c r="C140" s="189" t="s">
        <v>207</v>
      </c>
      <c r="D140" s="220" t="s">
        <v>208</v>
      </c>
      <c r="E140" s="170" t="s">
        <v>34</v>
      </c>
      <c r="F140" s="111">
        <v>12482.67</v>
      </c>
      <c r="G140" s="139" t="s">
        <v>209</v>
      </c>
      <c r="H140" s="140">
        <v>42313</v>
      </c>
      <c r="I140" s="209">
        <v>1032.67</v>
      </c>
      <c r="J140" s="209">
        <f t="shared" si="4"/>
        <v>11450</v>
      </c>
    </row>
    <row r="141" spans="1:10" hidden="1" outlineLevel="1">
      <c r="A141" s="139" t="s">
        <v>210</v>
      </c>
      <c r="B141" s="140">
        <v>42233</v>
      </c>
      <c r="C141" s="189" t="s">
        <v>211</v>
      </c>
      <c r="D141" s="220" t="s">
        <v>212</v>
      </c>
      <c r="E141" s="170" t="s">
        <v>34</v>
      </c>
      <c r="F141" s="209">
        <v>4592.0600000000004</v>
      </c>
      <c r="G141" s="139" t="s">
        <v>213</v>
      </c>
      <c r="H141" s="140">
        <v>42293</v>
      </c>
      <c r="I141" s="229">
        <v>3800.26</v>
      </c>
      <c r="J141" s="209">
        <f t="shared" si="4"/>
        <v>791.80000000000018</v>
      </c>
    </row>
    <row r="142" spans="1:10" hidden="1" outlineLevel="1">
      <c r="A142" s="139" t="s">
        <v>214</v>
      </c>
      <c r="B142" s="140">
        <v>42235</v>
      </c>
      <c r="C142" s="189" t="s">
        <v>215</v>
      </c>
      <c r="D142" s="220" t="s">
        <v>216</v>
      </c>
      <c r="E142" s="170" t="s">
        <v>34</v>
      </c>
      <c r="F142" s="209">
        <v>7956.76</v>
      </c>
      <c r="H142" s="186"/>
      <c r="I142" s="198"/>
      <c r="J142" s="209">
        <f t="shared" si="4"/>
        <v>7956.76</v>
      </c>
    </row>
    <row r="143" spans="1:10" hidden="1" outlineLevel="1">
      <c r="A143" s="139" t="s">
        <v>220</v>
      </c>
      <c r="B143" s="140">
        <v>42300</v>
      </c>
      <c r="C143" s="189" t="s">
        <v>221</v>
      </c>
      <c r="D143" s="220" t="s">
        <v>222</v>
      </c>
      <c r="E143" s="170" t="s">
        <v>34</v>
      </c>
      <c r="F143" s="209">
        <v>86049.1</v>
      </c>
      <c r="G143" s="139" t="s">
        <v>223</v>
      </c>
      <c r="H143" s="140">
        <v>42369</v>
      </c>
      <c r="I143" s="209">
        <v>78069.100000000006</v>
      </c>
      <c r="J143" s="209">
        <f t="shared" si="4"/>
        <v>7980</v>
      </c>
    </row>
    <row r="144" spans="1:10" hidden="1" outlineLevel="1">
      <c r="A144" s="139" t="s">
        <v>224</v>
      </c>
      <c r="B144" s="140">
        <v>42307</v>
      </c>
      <c r="C144" s="189" t="s">
        <v>225</v>
      </c>
      <c r="D144" s="220" t="s">
        <v>226</v>
      </c>
      <c r="E144" s="170" t="s">
        <v>34</v>
      </c>
      <c r="F144" s="209">
        <v>36142.54</v>
      </c>
      <c r="G144" s="139" t="s">
        <v>223</v>
      </c>
      <c r="H144" s="140">
        <v>42369</v>
      </c>
      <c r="I144" s="209">
        <v>27445.84</v>
      </c>
      <c r="J144" s="209">
        <f t="shared" si="4"/>
        <v>8696.7000000000007</v>
      </c>
    </row>
    <row r="145" spans="1:13" hidden="1" outlineLevel="1">
      <c r="A145" s="139" t="s">
        <v>701</v>
      </c>
      <c r="B145" s="140">
        <v>42501</v>
      </c>
      <c r="C145" s="139" t="s">
        <v>702</v>
      </c>
      <c r="D145" s="141" t="s">
        <v>702</v>
      </c>
      <c r="E145" s="189" t="s">
        <v>34</v>
      </c>
      <c r="F145" s="142">
        <v>21267.25</v>
      </c>
      <c r="H145" s="186"/>
      <c r="I145" s="198"/>
      <c r="J145" s="209">
        <f t="shared" si="4"/>
        <v>21267.25</v>
      </c>
    </row>
    <row r="146" spans="1:13" hidden="1" outlineLevel="1">
      <c r="A146" s="139" t="s">
        <v>705</v>
      </c>
      <c r="B146" s="140">
        <v>42510</v>
      </c>
      <c r="C146" s="139" t="s">
        <v>706</v>
      </c>
      <c r="D146" s="141" t="s">
        <v>706</v>
      </c>
      <c r="E146" s="189" t="s">
        <v>34</v>
      </c>
      <c r="F146" s="142">
        <v>23596.57</v>
      </c>
      <c r="H146" s="186"/>
      <c r="I146" s="198"/>
      <c r="J146" s="209">
        <f t="shared" si="4"/>
        <v>23596.57</v>
      </c>
    </row>
    <row r="147" spans="1:13" hidden="1" outlineLevel="1">
      <c r="A147" s="139" t="s">
        <v>707</v>
      </c>
      <c r="B147" s="140">
        <v>42517</v>
      </c>
      <c r="C147" s="139" t="s">
        <v>708</v>
      </c>
      <c r="D147" s="141" t="s">
        <v>708</v>
      </c>
      <c r="E147" s="189" t="s">
        <v>34</v>
      </c>
      <c r="F147" s="142">
        <v>22655.88</v>
      </c>
      <c r="H147" s="186"/>
      <c r="I147" s="198"/>
      <c r="J147" s="209">
        <f t="shared" si="4"/>
        <v>22655.88</v>
      </c>
    </row>
    <row r="148" spans="1:13" hidden="1" outlineLevel="1">
      <c r="A148" s="139" t="s">
        <v>758</v>
      </c>
      <c r="B148" s="140">
        <v>42538</v>
      </c>
      <c r="C148" s="139" t="s">
        <v>759</v>
      </c>
      <c r="D148" s="141" t="s">
        <v>760</v>
      </c>
      <c r="E148" s="139" t="s">
        <v>34</v>
      </c>
      <c r="F148" s="142">
        <v>72314.91</v>
      </c>
      <c r="H148" s="186"/>
      <c r="I148" s="198"/>
      <c r="J148" s="209">
        <f t="shared" si="4"/>
        <v>72314.91</v>
      </c>
    </row>
    <row r="149" spans="1:13" hidden="1" outlineLevel="1">
      <c r="A149" s="139" t="s">
        <v>786</v>
      </c>
      <c r="B149" s="140">
        <v>42542</v>
      </c>
      <c r="C149" s="139" t="s">
        <v>787</v>
      </c>
      <c r="D149" s="141" t="s">
        <v>792</v>
      </c>
      <c r="E149" s="139" t="s">
        <v>34</v>
      </c>
      <c r="F149" s="142">
        <v>16587.77</v>
      </c>
      <c r="H149" s="186"/>
      <c r="I149" s="198"/>
      <c r="J149" s="209">
        <f t="shared" si="4"/>
        <v>16587.77</v>
      </c>
    </row>
    <row r="150" spans="1:13" hidden="1" outlineLevel="1">
      <c r="A150" s="139" t="s">
        <v>788</v>
      </c>
      <c r="B150" s="140">
        <v>42542</v>
      </c>
      <c r="C150" s="139" t="s">
        <v>789</v>
      </c>
      <c r="D150" s="141" t="s">
        <v>793</v>
      </c>
      <c r="E150" s="139" t="s">
        <v>34</v>
      </c>
      <c r="F150" s="142">
        <v>4824.72</v>
      </c>
      <c r="H150" s="186"/>
      <c r="I150" s="198"/>
      <c r="J150" s="209">
        <f t="shared" si="4"/>
        <v>4824.72</v>
      </c>
    </row>
    <row r="151" spans="1:13" hidden="1" outlineLevel="1">
      <c r="A151" s="139" t="s">
        <v>790</v>
      </c>
      <c r="B151" s="140">
        <v>42545</v>
      </c>
      <c r="C151" s="139" t="s">
        <v>791</v>
      </c>
      <c r="D151" s="141" t="s">
        <v>794</v>
      </c>
      <c r="E151" s="139" t="s">
        <v>34</v>
      </c>
      <c r="F151" s="142">
        <v>17373.25</v>
      </c>
      <c r="H151" s="186"/>
      <c r="I151" s="198"/>
      <c r="J151" s="209">
        <f t="shared" si="4"/>
        <v>17373.25</v>
      </c>
    </row>
    <row r="152" spans="1:13" hidden="1" outlineLevel="1">
      <c r="A152" s="139" t="s">
        <v>801</v>
      </c>
      <c r="B152" s="140">
        <v>42551</v>
      </c>
      <c r="C152" s="139" t="s">
        <v>802</v>
      </c>
      <c r="D152" s="141" t="s">
        <v>805</v>
      </c>
      <c r="E152" s="139" t="s">
        <v>34</v>
      </c>
      <c r="F152" s="142">
        <v>57969.67</v>
      </c>
      <c r="H152" s="186"/>
      <c r="I152" s="198"/>
      <c r="J152" s="209">
        <f t="shared" si="4"/>
        <v>57969.67</v>
      </c>
    </row>
    <row r="153" spans="1:13" hidden="1" outlineLevel="1">
      <c r="A153" s="139" t="s">
        <v>803</v>
      </c>
      <c r="B153" s="140">
        <v>42551</v>
      </c>
      <c r="C153" s="139" t="s">
        <v>804</v>
      </c>
      <c r="D153" s="141" t="s">
        <v>806</v>
      </c>
      <c r="E153" s="139" t="s">
        <v>34</v>
      </c>
      <c r="F153" s="142">
        <v>12882.82</v>
      </c>
      <c r="H153" s="186"/>
      <c r="I153" s="198"/>
      <c r="J153" s="209">
        <f t="shared" si="4"/>
        <v>12882.82</v>
      </c>
    </row>
    <row r="154" spans="1:13" hidden="1" outlineLevel="1">
      <c r="A154" s="139"/>
      <c r="B154" s="140"/>
      <c r="C154" s="139"/>
      <c r="D154" s="141"/>
      <c r="E154" s="139"/>
      <c r="F154" s="142"/>
      <c r="H154" s="186"/>
      <c r="I154" s="198"/>
      <c r="J154" s="209"/>
    </row>
    <row r="155" spans="1:13" hidden="1" outlineLevel="1">
      <c r="A155" s="139"/>
      <c r="B155" s="140"/>
      <c r="C155" s="189"/>
      <c r="D155" s="220"/>
      <c r="E155" s="189"/>
      <c r="F155" s="209"/>
      <c r="H155" s="186"/>
      <c r="I155" s="198"/>
      <c r="J155" s="209"/>
    </row>
    <row r="156" spans="1:13" hidden="1" outlineLevel="1">
      <c r="E156" s="151"/>
      <c r="F156" s="166" t="s">
        <v>15</v>
      </c>
      <c r="H156" s="164"/>
      <c r="I156" s="198"/>
      <c r="J156" s="246">
        <f>SUM(J108:J155)</f>
        <v>513746.94000000006</v>
      </c>
      <c r="M156" s="148"/>
    </row>
    <row r="157" spans="1:13" ht="12" hidden="1" outlineLevel="1" thickBot="1">
      <c r="E157" s="151"/>
      <c r="F157" s="166" t="s">
        <v>16</v>
      </c>
      <c r="H157" s="164"/>
      <c r="I157" s="198"/>
      <c r="J157" s="226">
        <v>513747.02</v>
      </c>
      <c r="M157" s="188"/>
    </row>
    <row r="158" spans="1:13" ht="12" hidden="1" outlineLevel="1" thickTop="1">
      <c r="E158" s="151"/>
      <c r="F158" s="166" t="s">
        <v>17</v>
      </c>
      <c r="H158" s="164"/>
      <c r="I158" s="198"/>
      <c r="J158" s="222">
        <f>+J156-J157</f>
        <v>-7.9999999958090484E-2</v>
      </c>
    </row>
    <row r="159" spans="1:13" hidden="1" outlineLevel="1">
      <c r="E159" s="151"/>
      <c r="F159" s="166"/>
      <c r="H159" s="164"/>
      <c r="J159" s="168"/>
    </row>
    <row r="160" spans="1:13" collapsed="1">
      <c r="A160" s="239" t="s">
        <v>239</v>
      </c>
      <c r="B160" s="238" t="s">
        <v>240</v>
      </c>
      <c r="C160" s="213"/>
      <c r="D160" s="272"/>
      <c r="E160" s="151"/>
      <c r="F160" s="139"/>
      <c r="G160" s="152"/>
      <c r="H160" s="141"/>
      <c r="I160" s="142"/>
      <c r="J160" s="142"/>
    </row>
    <row r="161" spans="1:10" ht="12" hidden="1" customHeight="1" outlineLevel="1">
      <c r="A161" s="153" t="s">
        <v>5</v>
      </c>
      <c r="B161" s="153" t="s">
        <v>6</v>
      </c>
      <c r="C161" s="194" t="s">
        <v>7</v>
      </c>
      <c r="D161" s="134" t="s">
        <v>8</v>
      </c>
      <c r="E161" s="154" t="s">
        <v>9</v>
      </c>
      <c r="F161" s="155" t="s">
        <v>10</v>
      </c>
      <c r="G161" s="156" t="s">
        <v>5</v>
      </c>
      <c r="H161" s="156" t="s">
        <v>6</v>
      </c>
      <c r="I161" s="155" t="s">
        <v>11</v>
      </c>
      <c r="J161" s="155" t="s">
        <v>19</v>
      </c>
    </row>
    <row r="162" spans="1:10" hidden="1" outlineLevel="1">
      <c r="A162" s="157"/>
      <c r="B162" s="157"/>
      <c r="C162" s="215"/>
      <c r="D162" s="134"/>
      <c r="E162" s="154" t="s">
        <v>241</v>
      </c>
      <c r="F162" s="160"/>
      <c r="G162" s="161"/>
      <c r="H162" s="162"/>
      <c r="I162" s="160"/>
      <c r="J162" s="211"/>
    </row>
    <row r="163" spans="1:10" hidden="1" outlineLevel="1">
      <c r="A163" s="157"/>
      <c r="B163" s="157"/>
      <c r="C163" s="215"/>
      <c r="D163" s="134"/>
      <c r="E163" s="154"/>
      <c r="F163" s="160"/>
      <c r="G163" s="161"/>
      <c r="H163" s="162"/>
      <c r="I163" s="193">
        <v>680.77</v>
      </c>
      <c r="J163" s="230">
        <f>+F163-I163</f>
        <v>-680.77</v>
      </c>
    </row>
    <row r="164" spans="1:10" hidden="1" outlineLevel="1">
      <c r="A164" s="157"/>
      <c r="B164" s="157"/>
      <c r="C164" s="215"/>
      <c r="D164" s="134"/>
      <c r="E164" s="191"/>
      <c r="F164" s="160"/>
      <c r="G164" s="161"/>
      <c r="H164" s="162"/>
      <c r="I164" s="193">
        <v>4224.22</v>
      </c>
      <c r="J164" s="230">
        <f>+F164-I164</f>
        <v>-4224.22</v>
      </c>
    </row>
    <row r="165" spans="1:10" hidden="1" outlineLevel="1">
      <c r="A165" s="157"/>
      <c r="B165" s="157"/>
      <c r="C165" s="215"/>
      <c r="D165" s="134"/>
      <c r="E165" s="191"/>
      <c r="F165" s="160"/>
      <c r="G165" s="161"/>
      <c r="H165" s="162"/>
      <c r="I165" s="160"/>
      <c r="J165" s="211"/>
    </row>
    <row r="166" spans="1:10" hidden="1" outlineLevel="1">
      <c r="A166" s="157"/>
      <c r="B166" s="157"/>
      <c r="C166" s="215"/>
      <c r="D166" s="134"/>
      <c r="E166" s="191"/>
      <c r="F166" s="166" t="s">
        <v>15</v>
      </c>
      <c r="H166" s="164"/>
      <c r="J166" s="246">
        <f>SUM(J162:J164)</f>
        <v>-4904.99</v>
      </c>
    </row>
    <row r="167" spans="1:10" ht="12" hidden="1" outlineLevel="1" thickBot="1">
      <c r="A167" s="157"/>
      <c r="B167" s="157"/>
      <c r="C167" s="215"/>
      <c r="D167" s="134"/>
      <c r="E167" s="191"/>
      <c r="F167" s="166" t="s">
        <v>16</v>
      </c>
      <c r="H167" s="164"/>
      <c r="J167" s="226">
        <v>-4904.99</v>
      </c>
    </row>
    <row r="168" spans="1:10" ht="12" hidden="1" outlineLevel="1" thickTop="1">
      <c r="E168" s="151"/>
      <c r="F168" s="166" t="s">
        <v>17</v>
      </c>
      <c r="H168" s="164"/>
      <c r="J168" s="222">
        <f>+J166-J167</f>
        <v>0</v>
      </c>
    </row>
    <row r="169" spans="1:10" hidden="1" outlineLevel="1">
      <c r="E169" s="151"/>
    </row>
    <row r="170" spans="1:10" collapsed="1">
      <c r="A170" s="239" t="s">
        <v>242</v>
      </c>
      <c r="B170" s="238" t="s">
        <v>243</v>
      </c>
      <c r="C170" s="213"/>
      <c r="D170" s="272"/>
      <c r="E170" s="151"/>
      <c r="F170" s="139"/>
      <c r="G170" s="152"/>
      <c r="H170" s="141"/>
      <c r="I170" s="142"/>
      <c r="J170" s="142"/>
    </row>
    <row r="171" spans="1:10" hidden="1" outlineLevel="1">
      <c r="A171" s="153" t="s">
        <v>5</v>
      </c>
      <c r="B171" s="153" t="s">
        <v>6</v>
      </c>
      <c r="C171" s="194" t="s">
        <v>7</v>
      </c>
      <c r="D171" s="134" t="s">
        <v>8</v>
      </c>
      <c r="E171" s="154" t="s">
        <v>9</v>
      </c>
      <c r="F171" s="155" t="s">
        <v>10</v>
      </c>
      <c r="G171" s="156" t="s">
        <v>5</v>
      </c>
      <c r="H171" s="156" t="s">
        <v>6</v>
      </c>
      <c r="I171" s="155" t="s">
        <v>11</v>
      </c>
      <c r="J171" s="155" t="s">
        <v>19</v>
      </c>
    </row>
    <row r="172" spans="1:10" hidden="1" outlineLevel="1">
      <c r="A172" s="157"/>
      <c r="B172" s="157"/>
      <c r="C172" s="215"/>
      <c r="D172" s="134"/>
      <c r="E172" s="154" t="s">
        <v>241</v>
      </c>
      <c r="F172" s="160"/>
      <c r="G172" s="161"/>
      <c r="H172" s="162"/>
      <c r="I172" s="160"/>
      <c r="J172" s="192"/>
    </row>
    <row r="173" spans="1:10" hidden="1" outlineLevel="1">
      <c r="A173" s="143" t="s">
        <v>247</v>
      </c>
      <c r="B173" s="186">
        <v>42149</v>
      </c>
      <c r="C173" s="147" t="s">
        <v>248</v>
      </c>
      <c r="D173" s="216">
        <v>51536</v>
      </c>
      <c r="E173" s="147" t="s">
        <v>34</v>
      </c>
      <c r="F173" s="198">
        <v>36874.089999999997</v>
      </c>
      <c r="G173" s="188"/>
      <c r="H173" s="210"/>
      <c r="I173" s="230">
        <f>30124.06+300.14</f>
        <v>30424.2</v>
      </c>
      <c r="J173" s="209">
        <f>+F173-I173</f>
        <v>6449.8899999999958</v>
      </c>
    </row>
    <row r="174" spans="1:10" hidden="1" outlineLevel="1">
      <c r="A174" s="143" t="s">
        <v>629</v>
      </c>
      <c r="B174" s="186">
        <v>42471</v>
      </c>
      <c r="C174" s="147" t="s">
        <v>630</v>
      </c>
      <c r="D174" s="216">
        <v>59402</v>
      </c>
      <c r="E174" s="147" t="s">
        <v>34</v>
      </c>
      <c r="F174" s="198">
        <v>84432.4</v>
      </c>
      <c r="G174" s="212"/>
      <c r="H174" s="210"/>
      <c r="I174" s="230">
        <v>84132.26</v>
      </c>
      <c r="J174" s="209">
        <f>+F174-I174-331.52</f>
        <v>-31.380000000000564</v>
      </c>
    </row>
    <row r="175" spans="1:10" hidden="1" outlineLevel="1">
      <c r="B175" s="186"/>
      <c r="D175" s="134"/>
      <c r="E175" s="191"/>
      <c r="F175" s="160"/>
      <c r="G175" s="161"/>
      <c r="H175" s="162"/>
      <c r="I175" s="160"/>
      <c r="J175" s="211"/>
    </row>
    <row r="176" spans="1:10" hidden="1" outlineLevel="1">
      <c r="A176" s="157"/>
      <c r="B176" s="157"/>
      <c r="C176" s="215"/>
      <c r="D176" s="134"/>
      <c r="E176" s="191"/>
      <c r="F176" s="166" t="s">
        <v>15</v>
      </c>
      <c r="H176" s="164"/>
      <c r="J176" s="246">
        <f>+SUM(J173:J174)</f>
        <v>6418.5099999999948</v>
      </c>
    </row>
    <row r="177" spans="1:12" ht="12" hidden="1" outlineLevel="1" thickBot="1">
      <c r="A177" s="157"/>
      <c r="B177" s="157"/>
      <c r="C177" s="215"/>
      <c r="D177" s="134"/>
      <c r="E177" s="191"/>
      <c r="F177" s="166" t="s">
        <v>16</v>
      </c>
      <c r="H177" s="164"/>
      <c r="J177" s="201">
        <v>6418.48</v>
      </c>
      <c r="L177" s="182"/>
    </row>
    <row r="178" spans="1:12" ht="12" hidden="1" outlineLevel="1" thickTop="1">
      <c r="A178" s="157"/>
      <c r="B178" s="157"/>
      <c r="C178" s="215"/>
      <c r="D178" s="134"/>
      <c r="E178" s="191"/>
      <c r="F178" s="166" t="s">
        <v>17</v>
      </c>
      <c r="H178" s="164"/>
      <c r="J178" s="222">
        <f>+J176-J177</f>
        <v>2.9999999995197868E-2</v>
      </c>
    </row>
    <row r="179" spans="1:12" hidden="1" outlineLevel="1">
      <c r="C179" s="143"/>
      <c r="D179" s="164"/>
      <c r="E179" s="143"/>
      <c r="F179" s="166"/>
      <c r="I179" s="143"/>
      <c r="J179" s="168"/>
    </row>
    <row r="180" spans="1:12" collapsed="1">
      <c r="A180" s="239" t="s">
        <v>256</v>
      </c>
      <c r="B180" s="149" t="s">
        <v>257</v>
      </c>
      <c r="C180" s="149"/>
      <c r="D180" s="266"/>
      <c r="E180" s="154"/>
      <c r="F180" s="166"/>
      <c r="G180" s="156"/>
      <c r="H180" s="156"/>
      <c r="I180" s="155"/>
      <c r="J180" s="196"/>
    </row>
    <row r="181" spans="1:12" hidden="1" outlineLevel="1">
      <c r="A181" s="157" t="s">
        <v>672</v>
      </c>
      <c r="B181" s="157" t="s">
        <v>6</v>
      </c>
      <c r="C181" s="158" t="s">
        <v>7</v>
      </c>
      <c r="D181" s="267" t="s">
        <v>8</v>
      </c>
      <c r="E181" s="158" t="s">
        <v>9</v>
      </c>
      <c r="F181" s="160" t="s">
        <v>10</v>
      </c>
      <c r="G181" s="161" t="s">
        <v>672</v>
      </c>
      <c r="H181" s="161" t="s">
        <v>6</v>
      </c>
      <c r="I181" s="236" t="s">
        <v>11</v>
      </c>
      <c r="J181" s="160" t="s">
        <v>12</v>
      </c>
    </row>
    <row r="182" spans="1:12" hidden="1" outlineLevel="1">
      <c r="A182" s="157"/>
      <c r="B182" s="157"/>
      <c r="C182" s="158"/>
      <c r="D182" s="267"/>
      <c r="E182" s="158"/>
      <c r="F182" s="160"/>
      <c r="G182" s="161"/>
      <c r="H182" s="161"/>
      <c r="I182" s="236"/>
      <c r="J182" s="160"/>
    </row>
    <row r="183" spans="1:12" hidden="1" outlineLevel="1">
      <c r="A183" s="183" t="s">
        <v>713</v>
      </c>
      <c r="B183" s="184">
        <v>42517</v>
      </c>
      <c r="C183" s="183" t="s">
        <v>714</v>
      </c>
      <c r="D183" s="268" t="s">
        <v>718</v>
      </c>
      <c r="E183" s="183" t="s">
        <v>76</v>
      </c>
      <c r="F183" s="182">
        <v>4100</v>
      </c>
      <c r="G183" s="161"/>
      <c r="H183" s="161"/>
      <c r="I183" s="236"/>
      <c r="J183" s="193">
        <f>+F183-I183</f>
        <v>4100</v>
      </c>
    </row>
    <row r="184" spans="1:12" hidden="1" outlineLevel="1">
      <c r="A184" s="183" t="s">
        <v>715</v>
      </c>
      <c r="B184" s="184">
        <v>42517</v>
      </c>
      <c r="C184" s="183" t="s">
        <v>716</v>
      </c>
      <c r="D184" s="268" t="s">
        <v>719</v>
      </c>
      <c r="E184" s="183" t="s">
        <v>76</v>
      </c>
      <c r="F184" s="182">
        <v>2989.99</v>
      </c>
      <c r="G184" s="161"/>
      <c r="H184" s="161"/>
      <c r="I184" s="236"/>
      <c r="J184" s="193">
        <f>+F184-I184</f>
        <v>2989.99</v>
      </c>
    </row>
    <row r="185" spans="1:12" hidden="1" outlineLevel="1">
      <c r="C185" s="143"/>
      <c r="D185" s="164"/>
      <c r="E185" s="143"/>
      <c r="F185" s="139"/>
      <c r="H185" s="166"/>
      <c r="I185" s="143"/>
      <c r="J185" s="168"/>
    </row>
    <row r="186" spans="1:12" hidden="1" outlineLevel="1">
      <c r="C186" s="143"/>
      <c r="D186" s="164"/>
      <c r="E186" s="143"/>
      <c r="F186" s="166" t="s">
        <v>15</v>
      </c>
      <c r="I186" s="143"/>
      <c r="J186" s="168">
        <f>+SUM(J183:J184)</f>
        <v>7089.99</v>
      </c>
    </row>
    <row r="187" spans="1:12" ht="12" hidden="1" outlineLevel="1" thickBot="1">
      <c r="C187" s="143"/>
      <c r="D187" s="164"/>
      <c r="E187" s="143"/>
      <c r="F187" s="166" t="s">
        <v>16</v>
      </c>
      <c r="I187" s="143"/>
      <c r="J187" s="237">
        <v>7089.99</v>
      </c>
    </row>
    <row r="188" spans="1:12" ht="12" hidden="1" outlineLevel="1" thickTop="1">
      <c r="C188" s="143"/>
      <c r="D188" s="164"/>
      <c r="E188" s="143"/>
      <c r="F188" s="166" t="s">
        <v>17</v>
      </c>
      <c r="I188" s="143"/>
      <c r="J188" s="168">
        <f>+J186-J187</f>
        <v>0</v>
      </c>
    </row>
    <row r="189" spans="1:12" hidden="1" outlineLevel="1">
      <c r="F189" s="166"/>
      <c r="J189" s="142"/>
    </row>
    <row r="190" spans="1:12" collapsed="1">
      <c r="A190" s="239" t="s">
        <v>677</v>
      </c>
      <c r="B190" s="149" t="s">
        <v>680</v>
      </c>
      <c r="C190" s="149"/>
      <c r="D190" s="266"/>
      <c r="E190" s="154"/>
      <c r="F190" s="166"/>
      <c r="G190" s="156"/>
      <c r="H190" s="156"/>
      <c r="I190" s="155"/>
      <c r="J190" s="196"/>
    </row>
    <row r="191" spans="1:12" hidden="1" outlineLevel="1">
      <c r="A191" s="157" t="s">
        <v>672</v>
      </c>
      <c r="B191" s="157" t="s">
        <v>6</v>
      </c>
      <c r="C191" s="158" t="s">
        <v>7</v>
      </c>
      <c r="D191" s="267" t="s">
        <v>8</v>
      </c>
      <c r="E191" s="158" t="s">
        <v>9</v>
      </c>
      <c r="F191" s="160" t="s">
        <v>10</v>
      </c>
      <c r="G191" s="161" t="s">
        <v>672</v>
      </c>
      <c r="H191" s="161" t="s">
        <v>6</v>
      </c>
      <c r="I191" s="236" t="s">
        <v>11</v>
      </c>
      <c r="J191" s="160" t="s">
        <v>12</v>
      </c>
    </row>
    <row r="192" spans="1:12" hidden="1" outlineLevel="1">
      <c r="C192" s="143"/>
      <c r="D192" s="164"/>
      <c r="E192" s="143"/>
      <c r="F192" s="139"/>
      <c r="H192" s="166"/>
      <c r="I192" s="143"/>
      <c r="J192" s="168"/>
    </row>
    <row r="193" spans="1:10" hidden="1" outlineLevel="1">
      <c r="A193" s="143" t="s">
        <v>678</v>
      </c>
      <c r="B193" s="186">
        <v>42186</v>
      </c>
      <c r="C193" s="143">
        <v>53798</v>
      </c>
      <c r="D193" s="164" t="s">
        <v>679</v>
      </c>
      <c r="E193" s="143" t="s">
        <v>34</v>
      </c>
      <c r="F193" s="142">
        <v>1840</v>
      </c>
      <c r="H193" s="166"/>
      <c r="J193" s="168">
        <f>+F193-I193</f>
        <v>1840</v>
      </c>
    </row>
    <row r="194" spans="1:10" hidden="1" outlineLevel="1">
      <c r="C194" s="143"/>
      <c r="D194" s="164"/>
      <c r="E194" s="143"/>
      <c r="F194" s="139"/>
      <c r="H194" s="166"/>
      <c r="I194" s="143"/>
      <c r="J194" s="168"/>
    </row>
    <row r="195" spans="1:10" hidden="1" outlineLevel="1">
      <c r="C195" s="143"/>
      <c r="D195" s="164"/>
      <c r="E195" s="143"/>
      <c r="F195" s="166" t="s">
        <v>15</v>
      </c>
      <c r="I195" s="143"/>
      <c r="J195" s="168">
        <f>+J193</f>
        <v>1840</v>
      </c>
    </row>
    <row r="196" spans="1:10" ht="12" hidden="1" outlineLevel="1" thickBot="1">
      <c r="C196" s="143"/>
      <c r="D196" s="164"/>
      <c r="E196" s="143"/>
      <c r="F196" s="166" t="s">
        <v>16</v>
      </c>
      <c r="I196" s="143"/>
      <c r="J196" s="237">
        <v>1840</v>
      </c>
    </row>
    <row r="197" spans="1:10" ht="12" hidden="1" outlineLevel="1" thickTop="1">
      <c r="C197" s="143"/>
      <c r="D197" s="164"/>
      <c r="E197" s="143"/>
      <c r="F197" s="166" t="s">
        <v>17</v>
      </c>
      <c r="I197" s="143"/>
      <c r="J197" s="168">
        <f>+J195-J196</f>
        <v>0</v>
      </c>
    </row>
    <row r="198" spans="1:10" hidden="1" outlineLevel="1">
      <c r="E198" s="151"/>
    </row>
    <row r="199" spans="1:10" collapsed="1">
      <c r="A199" s="239" t="s">
        <v>298</v>
      </c>
      <c r="B199" s="238" t="s">
        <v>299</v>
      </c>
      <c r="C199" s="213"/>
      <c r="D199" s="272"/>
      <c r="E199" s="151"/>
      <c r="F199" s="139"/>
      <c r="G199" s="152"/>
      <c r="H199" s="141"/>
      <c r="I199" s="142"/>
      <c r="J199" s="142"/>
    </row>
    <row r="200" spans="1:10" hidden="1" outlineLevel="1">
      <c r="A200" s="153" t="s">
        <v>5</v>
      </c>
      <c r="B200" s="153" t="s">
        <v>6</v>
      </c>
      <c r="C200" s="194" t="s">
        <v>7</v>
      </c>
      <c r="D200" s="134" t="s">
        <v>8</v>
      </c>
      <c r="E200" s="154" t="s">
        <v>9</v>
      </c>
      <c r="F200" s="155" t="s">
        <v>10</v>
      </c>
      <c r="G200" s="156" t="s">
        <v>5</v>
      </c>
      <c r="H200" s="156" t="s">
        <v>6</v>
      </c>
      <c r="I200" s="155" t="s">
        <v>11</v>
      </c>
      <c r="J200" s="155" t="s">
        <v>19</v>
      </c>
    </row>
    <row r="201" spans="1:10" hidden="1" outlineLevel="1">
      <c r="A201" s="143" t="s">
        <v>300</v>
      </c>
      <c r="B201" s="186">
        <v>41820</v>
      </c>
      <c r="C201" s="147" t="s">
        <v>301</v>
      </c>
      <c r="D201" s="216" t="s">
        <v>302</v>
      </c>
      <c r="E201" s="151" t="s">
        <v>76</v>
      </c>
      <c r="F201" s="114">
        <v>4535.16</v>
      </c>
      <c r="G201" s="212"/>
      <c r="H201" s="210"/>
      <c r="I201" s="211"/>
      <c r="J201" s="230">
        <f>+F201-I201</f>
        <v>4535.16</v>
      </c>
    </row>
    <row r="202" spans="1:10" hidden="1" outlineLevel="1">
      <c r="A202" s="143" t="s">
        <v>303</v>
      </c>
      <c r="B202" s="186">
        <v>41880</v>
      </c>
      <c r="C202" s="147" t="s">
        <v>304</v>
      </c>
      <c r="D202" s="216" t="s">
        <v>305</v>
      </c>
      <c r="E202" s="151" t="s">
        <v>76</v>
      </c>
      <c r="F202" s="114">
        <v>9397.7199999999993</v>
      </c>
      <c r="G202" s="212"/>
      <c r="H202" s="210"/>
      <c r="I202" s="211"/>
      <c r="J202" s="230">
        <f>+F202-I202</f>
        <v>9397.7199999999993</v>
      </c>
    </row>
    <row r="203" spans="1:10" hidden="1" outlineLevel="1">
      <c r="A203" s="143" t="s">
        <v>306</v>
      </c>
      <c r="B203" s="186">
        <v>42326</v>
      </c>
      <c r="C203" s="147" t="s">
        <v>307</v>
      </c>
      <c r="D203" s="216" t="s">
        <v>308</v>
      </c>
      <c r="E203" s="147" t="s">
        <v>76</v>
      </c>
      <c r="F203" s="114">
        <v>2547.64</v>
      </c>
      <c r="G203" s="188"/>
      <c r="H203" s="188"/>
      <c r="I203" s="230">
        <v>1909.64</v>
      </c>
      <c r="J203" s="230">
        <f>+F203-I203</f>
        <v>637.99999999999977</v>
      </c>
    </row>
    <row r="204" spans="1:10" hidden="1" outlineLevel="1">
      <c r="B204" s="186"/>
      <c r="D204" s="135"/>
      <c r="E204" s="151"/>
      <c r="F204" s="198"/>
      <c r="G204" s="188"/>
      <c r="H204" s="188"/>
      <c r="I204" s="230"/>
      <c r="J204" s="209"/>
    </row>
    <row r="205" spans="1:10" hidden="1" outlineLevel="1">
      <c r="A205" s="157"/>
      <c r="B205" s="157"/>
      <c r="C205" s="215"/>
      <c r="D205" s="134"/>
      <c r="E205" s="191"/>
      <c r="F205" s="166" t="s">
        <v>15</v>
      </c>
      <c r="H205" s="164"/>
      <c r="J205" s="246">
        <f>SUM(J201:J204)</f>
        <v>14570.88</v>
      </c>
    </row>
    <row r="206" spans="1:10" ht="12" hidden="1" outlineLevel="1" thickBot="1">
      <c r="A206" s="157"/>
      <c r="B206" s="157"/>
      <c r="C206" s="215"/>
      <c r="D206" s="134"/>
      <c r="E206" s="191"/>
      <c r="F206" s="166" t="s">
        <v>16</v>
      </c>
      <c r="H206" s="164"/>
      <c r="J206" s="226">
        <v>14570.88</v>
      </c>
    </row>
    <row r="207" spans="1:10" ht="12" hidden="1" outlineLevel="1" thickTop="1">
      <c r="E207" s="151"/>
      <c r="F207" s="166" t="s">
        <v>17</v>
      </c>
      <c r="H207" s="164"/>
      <c r="J207" s="222">
        <f>+J205-J206</f>
        <v>0</v>
      </c>
    </row>
    <row r="208" spans="1:10" hidden="1" outlineLevel="1">
      <c r="E208" s="151"/>
      <c r="J208" s="204"/>
    </row>
    <row r="209" spans="1:12" collapsed="1">
      <c r="A209" s="239" t="s">
        <v>309</v>
      </c>
      <c r="B209" s="238" t="s">
        <v>310</v>
      </c>
      <c r="C209" s="213"/>
      <c r="D209" s="272"/>
      <c r="E209" s="151"/>
      <c r="F209" s="139"/>
      <c r="G209" s="152"/>
      <c r="H209" s="141"/>
      <c r="I209" s="142"/>
      <c r="J209" s="142"/>
    </row>
    <row r="210" spans="1:12" hidden="1" outlineLevel="1">
      <c r="A210" s="153" t="s">
        <v>5</v>
      </c>
      <c r="B210" s="153" t="s">
        <v>6</v>
      </c>
      <c r="C210" s="194" t="s">
        <v>7</v>
      </c>
      <c r="D210" s="134" t="s">
        <v>8</v>
      </c>
      <c r="E210" s="154" t="s">
        <v>9</v>
      </c>
      <c r="F210" s="155" t="s">
        <v>10</v>
      </c>
      <c r="G210" s="156" t="s">
        <v>5</v>
      </c>
      <c r="H210" s="156" t="s">
        <v>6</v>
      </c>
      <c r="I210" s="155" t="s">
        <v>11</v>
      </c>
      <c r="J210" s="155" t="s">
        <v>19</v>
      </c>
    </row>
    <row r="211" spans="1:12" hidden="1" outlineLevel="1">
      <c r="A211" s="157"/>
      <c r="B211" s="157"/>
      <c r="C211" s="215"/>
      <c r="D211" s="134"/>
      <c r="E211" s="154" t="s">
        <v>241</v>
      </c>
      <c r="F211" s="160"/>
      <c r="G211" s="161"/>
      <c r="H211" s="162"/>
      <c r="I211" s="211"/>
      <c r="J211" s="211">
        <v>0</v>
      </c>
    </row>
    <row r="212" spans="1:12" hidden="1" outlineLevel="1">
      <c r="A212" s="143" t="s">
        <v>311</v>
      </c>
      <c r="B212" s="186">
        <v>42151</v>
      </c>
      <c r="C212" s="147" t="s">
        <v>312</v>
      </c>
      <c r="D212" s="216" t="s">
        <v>313</v>
      </c>
      <c r="E212" s="151" t="s">
        <v>34</v>
      </c>
      <c r="F212" s="198">
        <v>13953.72</v>
      </c>
      <c r="G212" s="143" t="s">
        <v>314</v>
      </c>
      <c r="H212" s="186">
        <v>42215</v>
      </c>
      <c r="I212" s="198">
        <v>11547.91</v>
      </c>
      <c r="J212" s="209">
        <f>F212-I212</f>
        <v>2405.8099999999995</v>
      </c>
      <c r="L212" s="188"/>
    </row>
    <row r="213" spans="1:12" hidden="1" outlineLevel="1">
      <c r="B213" s="186"/>
      <c r="E213" s="151"/>
      <c r="F213" s="185"/>
      <c r="G213" s="161"/>
      <c r="H213" s="162"/>
      <c r="I213" s="211"/>
      <c r="J213" s="209"/>
    </row>
    <row r="214" spans="1:12" hidden="1" outlineLevel="1">
      <c r="A214" s="157"/>
      <c r="B214" s="157"/>
      <c r="C214" s="215"/>
      <c r="D214" s="134"/>
      <c r="E214" s="191"/>
      <c r="F214" s="166" t="s">
        <v>15</v>
      </c>
      <c r="H214" s="164"/>
      <c r="I214" s="198"/>
      <c r="J214" s="246">
        <f>SUM(J211:J212)</f>
        <v>2405.8099999999995</v>
      </c>
    </row>
    <row r="215" spans="1:12" ht="12" hidden="1" outlineLevel="1" thickBot="1">
      <c r="A215" s="157"/>
      <c r="B215" s="157"/>
      <c r="C215" s="215"/>
      <c r="D215" s="134"/>
      <c r="E215" s="191"/>
      <c r="F215" s="166" t="s">
        <v>16</v>
      </c>
      <c r="H215" s="164"/>
      <c r="I215" s="198"/>
      <c r="J215" s="226">
        <v>2405.81</v>
      </c>
    </row>
    <row r="216" spans="1:12" ht="12" hidden="1" outlineLevel="1" thickTop="1">
      <c r="A216" s="157"/>
      <c r="B216" s="157"/>
      <c r="C216" s="215"/>
      <c r="D216" s="134"/>
      <c r="E216" s="191"/>
      <c r="F216" s="166" t="s">
        <v>17</v>
      </c>
      <c r="H216" s="164"/>
      <c r="I216" s="198"/>
      <c r="J216" s="222">
        <f>+J214-J215</f>
        <v>0</v>
      </c>
    </row>
    <row r="217" spans="1:12" hidden="1" outlineLevel="1">
      <c r="A217" s="157"/>
      <c r="B217" s="157"/>
      <c r="C217" s="215"/>
      <c r="D217" s="134"/>
      <c r="E217" s="191"/>
      <c r="F217" s="166"/>
      <c r="H217" s="164"/>
      <c r="J217" s="168"/>
    </row>
    <row r="218" spans="1:12" collapsed="1">
      <c r="A218" s="239" t="s">
        <v>632</v>
      </c>
      <c r="B218" s="238" t="s">
        <v>631</v>
      </c>
      <c r="C218" s="213"/>
      <c r="D218" s="272"/>
      <c r="E218" s="191"/>
      <c r="F218" s="166"/>
      <c r="H218" s="164"/>
      <c r="J218" s="168"/>
    </row>
    <row r="219" spans="1:12" hidden="1" outlineLevel="1">
      <c r="A219" s="153" t="s">
        <v>5</v>
      </c>
      <c r="B219" s="153" t="s">
        <v>6</v>
      </c>
      <c r="C219" s="194" t="s">
        <v>7</v>
      </c>
      <c r="D219" s="134" t="s">
        <v>8</v>
      </c>
      <c r="E219" s="154" t="s">
        <v>9</v>
      </c>
      <c r="F219" s="155" t="s">
        <v>10</v>
      </c>
      <c r="G219" s="156" t="s">
        <v>5</v>
      </c>
      <c r="H219" s="156" t="s">
        <v>6</v>
      </c>
      <c r="I219" s="155" t="s">
        <v>11</v>
      </c>
      <c r="J219" s="155" t="s">
        <v>19</v>
      </c>
    </row>
    <row r="220" spans="1:12" hidden="1" outlineLevel="1">
      <c r="A220" s="157"/>
      <c r="B220" s="157"/>
      <c r="C220" s="215"/>
      <c r="D220" s="134"/>
      <c r="E220" s="191"/>
      <c r="F220" s="166"/>
      <c r="H220" s="164"/>
      <c r="J220" s="168"/>
    </row>
    <row r="221" spans="1:12" hidden="1" outlineLevel="1">
      <c r="A221" s="183" t="s">
        <v>633</v>
      </c>
      <c r="B221" s="184">
        <v>42467</v>
      </c>
      <c r="C221" s="197" t="s">
        <v>634</v>
      </c>
      <c r="D221" s="273" t="s">
        <v>635</v>
      </c>
      <c r="E221" s="197" t="s">
        <v>76</v>
      </c>
      <c r="F221" s="102">
        <v>3826.7</v>
      </c>
      <c r="G221" s="188"/>
      <c r="H221" s="106"/>
      <c r="I221" s="198"/>
      <c r="J221" s="222">
        <f>+F221-I221</f>
        <v>3826.7</v>
      </c>
    </row>
    <row r="222" spans="1:12" hidden="1" outlineLevel="1">
      <c r="A222" s="183"/>
      <c r="B222" s="184"/>
      <c r="C222" s="197"/>
      <c r="D222" s="273"/>
      <c r="E222" s="197"/>
      <c r="F222" s="182"/>
      <c r="H222" s="164"/>
      <c r="J222" s="168"/>
    </row>
    <row r="223" spans="1:12" hidden="1" outlineLevel="1">
      <c r="A223" s="183"/>
      <c r="B223" s="184"/>
      <c r="C223" s="197"/>
      <c r="D223" s="273"/>
      <c r="E223" s="197"/>
      <c r="F223" s="166" t="s">
        <v>15</v>
      </c>
      <c r="H223" s="164"/>
      <c r="J223" s="246">
        <f>SUM(J221:J222)</f>
        <v>3826.7</v>
      </c>
    </row>
    <row r="224" spans="1:12" ht="12" hidden="1" outlineLevel="1" thickBot="1">
      <c r="A224" s="157"/>
      <c r="B224" s="157"/>
      <c r="C224" s="215"/>
      <c r="D224" s="134"/>
      <c r="E224" s="191"/>
      <c r="F224" s="166" t="s">
        <v>16</v>
      </c>
      <c r="H224" s="164"/>
      <c r="J224" s="226">
        <v>3826.7</v>
      </c>
    </row>
    <row r="225" spans="1:10" ht="12" hidden="1" outlineLevel="1" thickTop="1">
      <c r="A225" s="157"/>
      <c r="B225" s="157"/>
      <c r="C225" s="215"/>
      <c r="D225" s="134"/>
      <c r="E225" s="191"/>
      <c r="F225" s="166" t="s">
        <v>17</v>
      </c>
      <c r="H225" s="164"/>
      <c r="J225" s="222">
        <f>+J223-J224</f>
        <v>0</v>
      </c>
    </row>
    <row r="226" spans="1:10" hidden="1" outlineLevel="1">
      <c r="B226" s="186"/>
      <c r="F226" s="148"/>
      <c r="G226" s="156"/>
      <c r="H226" s="156"/>
      <c r="I226" s="155"/>
      <c r="J226" s="195"/>
    </row>
    <row r="227" spans="1:10" collapsed="1">
      <c r="A227" s="239" t="s">
        <v>465</v>
      </c>
      <c r="B227" s="213" t="s">
        <v>466</v>
      </c>
      <c r="C227" s="213"/>
      <c r="D227" s="272"/>
      <c r="E227" s="154"/>
      <c r="F227" s="166"/>
      <c r="G227" s="156"/>
      <c r="H227" s="156"/>
      <c r="I227" s="155"/>
      <c r="J227" s="196"/>
    </row>
    <row r="228" spans="1:10" hidden="1" outlineLevel="1">
      <c r="A228" s="153" t="s">
        <v>5</v>
      </c>
      <c r="B228" s="153" t="s">
        <v>6</v>
      </c>
      <c r="C228" s="194" t="s">
        <v>7</v>
      </c>
      <c r="D228" s="134" t="s">
        <v>8</v>
      </c>
      <c r="E228" s="154" t="s">
        <v>9</v>
      </c>
      <c r="F228" s="155" t="s">
        <v>10</v>
      </c>
      <c r="G228" s="156" t="s">
        <v>5</v>
      </c>
      <c r="H228" s="156" t="s">
        <v>6</v>
      </c>
      <c r="I228" s="155" t="s">
        <v>11</v>
      </c>
      <c r="J228" s="155" t="s">
        <v>19</v>
      </c>
    </row>
    <row r="229" spans="1:10" hidden="1" outlineLevel="1">
      <c r="A229" s="183"/>
      <c r="B229" s="184"/>
      <c r="C229" s="197"/>
      <c r="D229" s="273"/>
      <c r="E229" s="197"/>
      <c r="F229" s="208"/>
      <c r="G229" s="155"/>
      <c r="H229" s="155"/>
      <c r="I229" s="155"/>
      <c r="J229" s="233"/>
    </row>
    <row r="230" spans="1:10" hidden="1" outlineLevel="1">
      <c r="A230" s="183" t="s">
        <v>761</v>
      </c>
      <c r="B230" s="184">
        <v>42523</v>
      </c>
      <c r="C230" s="183" t="s">
        <v>762</v>
      </c>
      <c r="D230" s="268" t="s">
        <v>763</v>
      </c>
      <c r="E230" s="183" t="s">
        <v>76</v>
      </c>
      <c r="F230" s="182">
        <v>1840</v>
      </c>
      <c r="G230" s="155"/>
      <c r="H230" s="155"/>
      <c r="I230" s="155"/>
      <c r="J230" s="233">
        <f>+F230-I230</f>
        <v>1840</v>
      </c>
    </row>
    <row r="231" spans="1:10" hidden="1" outlineLevel="1">
      <c r="A231" s="183"/>
      <c r="B231" s="184"/>
      <c r="C231" s="183"/>
      <c r="D231" s="268"/>
      <c r="E231" s="183"/>
      <c r="F231" s="83"/>
      <c r="G231" s="155"/>
      <c r="H231" s="155"/>
      <c r="I231" s="155"/>
      <c r="J231" s="233"/>
    </row>
    <row r="232" spans="1:10" hidden="1" outlineLevel="1">
      <c r="F232" s="166" t="s">
        <v>15</v>
      </c>
      <c r="J232" s="246">
        <f>+SUM(J229:J230)</f>
        <v>1840</v>
      </c>
    </row>
    <row r="233" spans="1:10" ht="12" hidden="1" outlineLevel="1" thickBot="1">
      <c r="F233" s="166" t="s">
        <v>16</v>
      </c>
      <c r="J233" s="225">
        <v>1840</v>
      </c>
    </row>
    <row r="234" spans="1:10" ht="12" hidden="1" outlineLevel="1" thickTop="1">
      <c r="F234" s="166" t="s">
        <v>17</v>
      </c>
      <c r="J234" s="209">
        <f>+J232-J233</f>
        <v>0</v>
      </c>
    </row>
    <row r="235" spans="1:10" hidden="1" outlineLevel="1">
      <c r="E235" s="151"/>
      <c r="H235" s="164"/>
      <c r="J235" s="142"/>
    </row>
    <row r="236" spans="1:10" collapsed="1">
      <c r="A236" s="239" t="s">
        <v>333</v>
      </c>
      <c r="B236" s="238" t="s">
        <v>334</v>
      </c>
      <c r="C236" s="213"/>
      <c r="D236" s="272"/>
      <c r="E236" s="151"/>
      <c r="F236" s="139"/>
      <c r="G236" s="152"/>
      <c r="H236" s="141"/>
      <c r="I236" s="142"/>
      <c r="J236" s="142"/>
    </row>
    <row r="237" spans="1:10" hidden="1" outlineLevel="1">
      <c r="A237" s="153" t="s">
        <v>5</v>
      </c>
      <c r="B237" s="153" t="s">
        <v>6</v>
      </c>
      <c r="C237" s="194" t="s">
        <v>7</v>
      </c>
      <c r="D237" s="134" t="s">
        <v>8</v>
      </c>
      <c r="E237" s="154" t="s">
        <v>9</v>
      </c>
      <c r="F237" s="155" t="s">
        <v>10</v>
      </c>
      <c r="G237" s="156" t="s">
        <v>5</v>
      </c>
      <c r="H237" s="156" t="s">
        <v>6</v>
      </c>
      <c r="I237" s="155" t="s">
        <v>11</v>
      </c>
      <c r="J237" s="155" t="s">
        <v>19</v>
      </c>
    </row>
    <row r="238" spans="1:10" hidden="1" outlineLevel="1">
      <c r="A238" s="157"/>
      <c r="B238" s="157"/>
      <c r="C238" s="215"/>
      <c r="D238" s="134"/>
      <c r="E238" s="154" t="s">
        <v>13</v>
      </c>
      <c r="F238" s="185"/>
      <c r="G238" s="161"/>
      <c r="H238" s="162"/>
      <c r="I238" s="211"/>
      <c r="J238" s="211">
        <f t="shared" ref="J238:J245" si="5">+F238-I238</f>
        <v>0</v>
      </c>
    </row>
    <row r="239" spans="1:10" hidden="1" outlineLevel="1">
      <c r="A239" s="143" t="s">
        <v>335</v>
      </c>
      <c r="B239" s="186">
        <v>42009</v>
      </c>
      <c r="C239" s="147" t="s">
        <v>336</v>
      </c>
      <c r="D239" s="216" t="s">
        <v>337</v>
      </c>
      <c r="E239" s="151" t="s">
        <v>338</v>
      </c>
      <c r="F239" s="198">
        <v>2583.19</v>
      </c>
      <c r="G239" s="148"/>
      <c r="H239" s="148"/>
      <c r="I239" s="198"/>
      <c r="J239" s="230">
        <f t="shared" si="5"/>
        <v>2583.19</v>
      </c>
    </row>
    <row r="240" spans="1:10" hidden="1" outlineLevel="1">
      <c r="A240" s="143" t="s">
        <v>339</v>
      </c>
      <c r="B240" s="186">
        <v>42280</v>
      </c>
      <c r="C240" s="147" t="s">
        <v>340</v>
      </c>
      <c r="D240" s="216" t="s">
        <v>341</v>
      </c>
      <c r="E240" s="151" t="s">
        <v>76</v>
      </c>
      <c r="F240" s="198">
        <v>4024.69</v>
      </c>
      <c r="G240" s="148"/>
      <c r="H240" s="148"/>
      <c r="I240" s="198"/>
      <c r="J240" s="230">
        <f t="shared" si="5"/>
        <v>4024.69</v>
      </c>
    </row>
    <row r="241" spans="1:10" hidden="1" outlineLevel="1">
      <c r="A241" s="143" t="s">
        <v>342</v>
      </c>
      <c r="B241" s="186">
        <v>42292</v>
      </c>
      <c r="C241" s="147" t="s">
        <v>343</v>
      </c>
      <c r="D241" s="216" t="s">
        <v>344</v>
      </c>
      <c r="E241" s="151" t="s">
        <v>76</v>
      </c>
      <c r="F241" s="198">
        <v>2719.41</v>
      </c>
      <c r="G241" s="148"/>
      <c r="H241" s="148"/>
      <c r="I241" s="198">
        <v>2719.41</v>
      </c>
      <c r="J241" s="230">
        <f t="shared" si="5"/>
        <v>0</v>
      </c>
    </row>
    <row r="242" spans="1:10" hidden="1" outlineLevel="1">
      <c r="A242" s="143" t="s">
        <v>345</v>
      </c>
      <c r="B242" s="186">
        <v>42349</v>
      </c>
      <c r="C242" s="147" t="s">
        <v>346</v>
      </c>
      <c r="D242" s="216" t="s">
        <v>347</v>
      </c>
      <c r="E242" s="147" t="s">
        <v>76</v>
      </c>
      <c r="F242" s="198">
        <v>3038.52</v>
      </c>
      <c r="G242" s="148"/>
      <c r="H242" s="148"/>
      <c r="I242" s="198">
        <v>3038.52</v>
      </c>
      <c r="J242" s="230">
        <f t="shared" si="5"/>
        <v>0</v>
      </c>
    </row>
    <row r="243" spans="1:10" hidden="1" outlineLevel="1">
      <c r="A243" s="143" t="s">
        <v>348</v>
      </c>
      <c r="B243" s="186">
        <v>42349</v>
      </c>
      <c r="C243" s="147" t="s">
        <v>346</v>
      </c>
      <c r="D243" s="216" t="s">
        <v>349</v>
      </c>
      <c r="E243" s="147" t="s">
        <v>76</v>
      </c>
      <c r="F243" s="198">
        <v>8932</v>
      </c>
      <c r="G243" s="148"/>
      <c r="H243" s="148"/>
      <c r="I243" s="198">
        <v>8932</v>
      </c>
      <c r="J243" s="230">
        <f t="shared" si="5"/>
        <v>0</v>
      </c>
    </row>
    <row r="244" spans="1:10" hidden="1" outlineLevel="1">
      <c r="A244" s="143" t="s">
        <v>350</v>
      </c>
      <c r="B244" s="186">
        <v>42349</v>
      </c>
      <c r="C244" s="147" t="s">
        <v>346</v>
      </c>
      <c r="D244" s="216" t="s">
        <v>351</v>
      </c>
      <c r="E244" s="147" t="s">
        <v>76</v>
      </c>
      <c r="F244" s="198">
        <v>835.94</v>
      </c>
      <c r="G244" s="148"/>
      <c r="H244" s="148"/>
      <c r="I244" s="198">
        <v>835.94</v>
      </c>
      <c r="J244" s="230">
        <f t="shared" si="5"/>
        <v>0</v>
      </c>
    </row>
    <row r="245" spans="1:10" hidden="1" outlineLevel="1">
      <c r="A245" s="143" t="s">
        <v>352</v>
      </c>
      <c r="B245" s="186">
        <v>42349</v>
      </c>
      <c r="C245" s="147" t="s">
        <v>346</v>
      </c>
      <c r="D245" s="216" t="s">
        <v>353</v>
      </c>
      <c r="E245" s="147" t="s">
        <v>76</v>
      </c>
      <c r="F245" s="198">
        <v>9071.2999999999993</v>
      </c>
      <c r="G245" s="148"/>
      <c r="H245" s="148"/>
      <c r="I245" s="198">
        <v>9071.2999999999993</v>
      </c>
      <c r="J245" s="230">
        <f t="shared" si="5"/>
        <v>0</v>
      </c>
    </row>
    <row r="246" spans="1:10" hidden="1" outlineLevel="1">
      <c r="B246" s="186"/>
      <c r="E246" s="151"/>
      <c r="F246" s="198"/>
      <c r="H246" s="186"/>
      <c r="I246" s="198"/>
      <c r="J246" s="230"/>
    </row>
    <row r="247" spans="1:10" hidden="1" outlineLevel="1">
      <c r="E247" s="151"/>
      <c r="F247" s="166" t="s">
        <v>15</v>
      </c>
      <c r="H247" s="164"/>
      <c r="I247" s="198"/>
      <c r="J247" s="246">
        <f>+SUM(J238:J246)</f>
        <v>6607.88</v>
      </c>
    </row>
    <row r="248" spans="1:10" ht="12" hidden="1" outlineLevel="1" thickBot="1">
      <c r="E248" s="151"/>
      <c r="F248" s="166" t="s">
        <v>16</v>
      </c>
      <c r="H248" s="164"/>
      <c r="I248" s="198"/>
      <c r="J248" s="226">
        <v>6607.88</v>
      </c>
    </row>
    <row r="249" spans="1:10" ht="12" hidden="1" outlineLevel="1" thickTop="1">
      <c r="E249" s="151"/>
      <c r="F249" s="166" t="s">
        <v>17</v>
      </c>
      <c r="H249" s="164"/>
      <c r="J249" s="168">
        <f>+J247-J248</f>
        <v>0</v>
      </c>
    </row>
    <row r="250" spans="1:10" collapsed="1">
      <c r="E250" s="151"/>
      <c r="F250" s="166"/>
      <c r="H250" s="164"/>
      <c r="J250" s="168"/>
    </row>
    <row r="251" spans="1:10">
      <c r="E251" s="151"/>
      <c r="F251" s="166"/>
      <c r="H251" s="164"/>
      <c r="J251" s="168"/>
    </row>
    <row r="252" spans="1:10">
      <c r="D252" s="220"/>
      <c r="E252" s="151"/>
      <c r="F252" s="166"/>
      <c r="H252" s="164"/>
      <c r="J252" s="168"/>
    </row>
    <row r="253" spans="1:10">
      <c r="A253" s="240" t="s">
        <v>676</v>
      </c>
      <c r="B253" s="243" t="s">
        <v>18</v>
      </c>
      <c r="C253" s="244"/>
      <c r="D253" s="294"/>
      <c r="E253" s="151"/>
      <c r="F253" s="166"/>
      <c r="H253" s="164"/>
      <c r="J253" s="168"/>
    </row>
    <row r="254" spans="1:10" hidden="1" outlineLevel="1">
      <c r="A254" s="153" t="s">
        <v>5</v>
      </c>
      <c r="B254" s="153" t="s">
        <v>6</v>
      </c>
      <c r="C254" s="194" t="s">
        <v>7</v>
      </c>
      <c r="D254" s="134" t="s">
        <v>8</v>
      </c>
      <c r="E254" s="154" t="s">
        <v>9</v>
      </c>
      <c r="F254" s="155" t="s">
        <v>10</v>
      </c>
      <c r="G254" s="156" t="s">
        <v>5</v>
      </c>
      <c r="H254" s="156" t="s">
        <v>6</v>
      </c>
      <c r="I254" s="155" t="s">
        <v>11</v>
      </c>
      <c r="J254" s="155" t="s">
        <v>19</v>
      </c>
    </row>
    <row r="255" spans="1:10" hidden="1" outlineLevel="1">
      <c r="A255" s="139"/>
      <c r="B255" s="140"/>
      <c r="C255" s="189"/>
      <c r="D255" s="220"/>
      <c r="E255" s="154" t="s">
        <v>13</v>
      </c>
      <c r="F255" s="139"/>
      <c r="G255" s="139"/>
      <c r="H255" s="141"/>
      <c r="I255" s="142"/>
      <c r="J255" s="223">
        <v>212252.41</v>
      </c>
    </row>
    <row r="256" spans="1:10" hidden="1" outlineLevel="1">
      <c r="D256" s="220"/>
      <c r="E256" s="151"/>
      <c r="F256" s="166"/>
      <c r="G256" s="183"/>
      <c r="H256" s="184"/>
      <c r="I256" s="182"/>
      <c r="J256" s="224"/>
    </row>
    <row r="257" spans="1:11" hidden="1" outlineLevel="1">
      <c r="D257" s="220"/>
      <c r="E257" s="151"/>
      <c r="F257" s="166"/>
      <c r="H257" s="164"/>
      <c r="J257" s="222"/>
    </row>
    <row r="258" spans="1:11" hidden="1" outlineLevel="1">
      <c r="D258" s="220"/>
      <c r="E258" s="151"/>
      <c r="F258" s="166" t="s">
        <v>15</v>
      </c>
      <c r="H258" s="164"/>
      <c r="J258" s="246">
        <f>+SUM(J255:J256)</f>
        <v>212252.41</v>
      </c>
    </row>
    <row r="259" spans="1:11" ht="12" hidden="1" outlineLevel="1" thickBot="1">
      <c r="D259" s="220"/>
      <c r="E259" s="151"/>
      <c r="F259" s="166" t="s">
        <v>16</v>
      </c>
      <c r="H259" s="164"/>
      <c r="J259" s="225">
        <v>212252.41</v>
      </c>
    </row>
    <row r="260" spans="1:11" ht="12" hidden="1" outlineLevel="1" thickTop="1">
      <c r="D260" s="220"/>
      <c r="E260" s="151"/>
      <c r="F260" s="166" t="s">
        <v>17</v>
      </c>
      <c r="H260" s="164"/>
      <c r="J260" s="222">
        <f>+J258-J259</f>
        <v>0</v>
      </c>
    </row>
    <row r="261" spans="1:11" hidden="1" outlineLevel="1">
      <c r="E261" s="151"/>
    </row>
    <row r="262" spans="1:11" collapsed="1">
      <c r="A262" s="240" t="s">
        <v>354</v>
      </c>
      <c r="B262" s="243" t="s">
        <v>355</v>
      </c>
      <c r="C262" s="244"/>
      <c r="D262" s="294"/>
      <c r="E262" s="151"/>
    </row>
    <row r="263" spans="1:11" hidden="1" outlineLevel="1">
      <c r="A263" s="153" t="s">
        <v>5</v>
      </c>
      <c r="B263" s="153" t="s">
        <v>6</v>
      </c>
      <c r="C263" s="194" t="s">
        <v>7</v>
      </c>
      <c r="D263" s="134" t="s">
        <v>8</v>
      </c>
      <c r="E263" s="154" t="s">
        <v>9</v>
      </c>
      <c r="F263" s="155" t="s">
        <v>10</v>
      </c>
      <c r="G263" s="156" t="s">
        <v>5</v>
      </c>
      <c r="H263" s="156" t="s">
        <v>6</v>
      </c>
      <c r="I263" s="155" t="s">
        <v>11</v>
      </c>
      <c r="J263" s="155" t="s">
        <v>19</v>
      </c>
    </row>
    <row r="264" spans="1:11" hidden="1" outlineLevel="1">
      <c r="E264" s="154" t="s">
        <v>13</v>
      </c>
      <c r="J264" s="223">
        <v>8624.9699999999993</v>
      </c>
    </row>
    <row r="265" spans="1:11" hidden="1" outlineLevel="1">
      <c r="E265" s="151"/>
      <c r="J265" s="204"/>
    </row>
    <row r="266" spans="1:11" hidden="1" outlineLevel="1">
      <c r="E266" s="151"/>
      <c r="F266" s="166" t="s">
        <v>15</v>
      </c>
      <c r="H266" s="164"/>
      <c r="J266" s="246">
        <f>+SUM(J262:J265)</f>
        <v>8624.9699999999993</v>
      </c>
    </row>
    <row r="267" spans="1:11" ht="12" hidden="1" outlineLevel="1" thickBot="1">
      <c r="E267" s="151"/>
      <c r="F267" s="166" t="s">
        <v>16</v>
      </c>
      <c r="H267" s="164"/>
      <c r="J267" s="225">
        <v>8624.9699999999993</v>
      </c>
    </row>
    <row r="268" spans="1:11" ht="12" hidden="1" outlineLevel="1" thickTop="1">
      <c r="E268" s="151"/>
      <c r="F268" s="166" t="s">
        <v>17</v>
      </c>
      <c r="H268" s="164"/>
      <c r="J268" s="222">
        <f>+J266-J267</f>
        <v>0</v>
      </c>
    </row>
    <row r="269" spans="1:11" collapsed="1">
      <c r="C269" s="143"/>
      <c r="D269" s="164"/>
      <c r="E269" s="143"/>
      <c r="F269" s="166"/>
      <c r="I269" s="143"/>
      <c r="J269" s="168"/>
    </row>
    <row r="270" spans="1:11">
      <c r="I270" s="166" t="s">
        <v>15</v>
      </c>
      <c r="J270" s="204">
        <f>+J266+J258+J247+J232+J223+J214+J205+J195+J186+J176+J166+J156+J102+J94+J86+J69+J61+J35+J11</f>
        <v>1699951.36</v>
      </c>
    </row>
    <row r="271" spans="1:11" ht="12" thickBot="1">
      <c r="I271" s="166" t="s">
        <v>16</v>
      </c>
      <c r="J271" s="225">
        <v>1699951.99</v>
      </c>
      <c r="K271" s="188"/>
    </row>
    <row r="272" spans="1:11" ht="12" thickTop="1">
      <c r="I272" s="166" t="s">
        <v>17</v>
      </c>
      <c r="J272" s="204">
        <f>+J270-J271</f>
        <v>-0.62999999988824129</v>
      </c>
    </row>
  </sheetData>
  <mergeCells count="2"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0"/>
  <sheetViews>
    <sheetView topLeftCell="A6" workbookViewId="0">
      <selection activeCell="A31" sqref="A31:K60"/>
    </sheetView>
  </sheetViews>
  <sheetFormatPr baseColWidth="10" defaultRowHeight="11.25" outlineLevelRow="1"/>
  <cols>
    <col min="1" max="1" width="11.5703125" style="143" bestFit="1" customWidth="1"/>
    <col min="2" max="2" width="11.42578125" style="143"/>
    <col min="3" max="3" width="9.85546875" style="147" customWidth="1"/>
    <col min="4" max="4" width="11.5703125" style="216" customWidth="1"/>
    <col min="5" max="5" width="22.85546875" style="147" customWidth="1"/>
    <col min="6" max="6" width="10.7109375" style="143" bestFit="1" customWidth="1"/>
    <col min="7" max="7" width="8.140625" style="143" bestFit="1" customWidth="1"/>
    <col min="8" max="8" width="9" style="143" bestFit="1" customWidth="1"/>
    <col min="9" max="9" width="10.7109375" style="148" bestFit="1" customWidth="1"/>
    <col min="10" max="10" width="11.140625" style="139" bestFit="1" customWidth="1"/>
    <col min="11" max="11" width="9.7109375" style="143" customWidth="1"/>
    <col min="12" max="12" width="11.5703125" style="143" bestFit="1" customWidth="1"/>
    <col min="13" max="16384" width="11.42578125" style="143"/>
  </cols>
  <sheetData>
    <row r="1" spans="1:12">
      <c r="A1" s="1"/>
      <c r="B1" s="1"/>
      <c r="C1" s="2"/>
      <c r="D1" s="271"/>
      <c r="E1" s="2"/>
      <c r="F1" s="139"/>
      <c r="G1" s="8"/>
      <c r="H1" s="141"/>
      <c r="I1" s="142"/>
      <c r="J1" s="142"/>
      <c r="K1" s="144"/>
      <c r="L1" s="145" t="s">
        <v>0</v>
      </c>
    </row>
    <row r="2" spans="1:12">
      <c r="A2" s="297" t="s">
        <v>1</v>
      </c>
      <c r="B2" s="297"/>
      <c r="C2" s="297"/>
      <c r="D2" s="297"/>
      <c r="E2" s="297"/>
      <c r="F2" s="297"/>
      <c r="G2" s="297"/>
      <c r="H2" s="297"/>
      <c r="I2" s="297"/>
      <c r="J2" s="297"/>
      <c r="K2" s="146"/>
      <c r="L2" s="145" t="s">
        <v>2</v>
      </c>
    </row>
    <row r="3" spans="1:12">
      <c r="A3" s="297" t="s">
        <v>807</v>
      </c>
      <c r="B3" s="297"/>
      <c r="C3" s="297"/>
      <c r="D3" s="297"/>
      <c r="E3" s="297"/>
      <c r="F3" s="297"/>
      <c r="G3" s="297"/>
      <c r="H3" s="297"/>
      <c r="I3" s="297"/>
      <c r="J3" s="297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>
      <c r="A5" s="281"/>
      <c r="B5" s="281"/>
      <c r="C5" s="281"/>
      <c r="D5" s="281"/>
      <c r="E5" s="281"/>
      <c r="F5" s="281"/>
      <c r="G5" s="281"/>
      <c r="H5" s="281"/>
      <c r="I5" s="281"/>
      <c r="J5" s="281"/>
    </row>
    <row r="6" spans="1:12">
      <c r="A6" s="239" t="s">
        <v>673</v>
      </c>
      <c r="B6" s="238" t="s">
        <v>18</v>
      </c>
      <c r="C6" s="213"/>
      <c r="D6" s="272"/>
      <c r="E6" s="151"/>
      <c r="G6" s="148"/>
      <c r="H6" s="141"/>
      <c r="I6" s="142"/>
      <c r="J6" s="142"/>
    </row>
    <row r="7" spans="1:12" hidden="1" outlineLevel="1">
      <c r="A7" s="153" t="s">
        <v>5</v>
      </c>
      <c r="B7" s="153" t="s">
        <v>6</v>
      </c>
      <c r="C7" s="153" t="s">
        <v>7</v>
      </c>
      <c r="D7" s="19" t="s">
        <v>8</v>
      </c>
      <c r="E7" s="154" t="s">
        <v>9</v>
      </c>
      <c r="F7" s="155" t="s">
        <v>10</v>
      </c>
      <c r="G7" s="156" t="s">
        <v>5</v>
      </c>
      <c r="H7" s="156" t="s">
        <v>6</v>
      </c>
      <c r="I7" s="155" t="s">
        <v>11</v>
      </c>
      <c r="J7" s="155" t="s">
        <v>19</v>
      </c>
    </row>
    <row r="8" spans="1:12" hidden="1" outlineLevel="1">
      <c r="A8" s="139"/>
      <c r="B8" s="140"/>
      <c r="C8" s="139"/>
      <c r="D8" s="139"/>
      <c r="E8" s="154" t="s">
        <v>13</v>
      </c>
      <c r="F8" s="139"/>
      <c r="G8" s="139"/>
      <c r="H8" s="141"/>
      <c r="I8" s="142"/>
      <c r="J8" s="203">
        <v>122092.87</v>
      </c>
    </row>
    <row r="9" spans="1:12" hidden="1" outlineLevel="1">
      <c r="A9" s="139"/>
      <c r="B9" s="140"/>
      <c r="C9" s="139"/>
      <c r="D9" s="139"/>
      <c r="E9" s="170"/>
      <c r="F9" s="152"/>
      <c r="G9" s="171" t="s">
        <v>20</v>
      </c>
      <c r="H9" s="172">
        <v>41655</v>
      </c>
      <c r="I9" s="173">
        <v>18916.22</v>
      </c>
      <c r="J9" s="142">
        <f>+F9-I9</f>
        <v>-18916.22</v>
      </c>
    </row>
    <row r="10" spans="1:12" hidden="1" outlineLevel="1">
      <c r="A10" s="139"/>
      <c r="B10" s="140"/>
      <c r="C10" s="139"/>
      <c r="D10" s="139"/>
      <c r="E10" s="170"/>
      <c r="F10" s="152"/>
      <c r="G10" s="171" t="s">
        <v>21</v>
      </c>
      <c r="H10" s="172">
        <v>41663</v>
      </c>
      <c r="I10" s="173">
        <v>61343.16</v>
      </c>
      <c r="J10" s="142">
        <f t="shared" ref="J10:J23" si="0">+F10-I10</f>
        <v>-61343.16</v>
      </c>
    </row>
    <row r="11" spans="1:12" hidden="1" outlineLevel="1">
      <c r="A11" s="139"/>
      <c r="B11" s="140"/>
      <c r="C11" s="139"/>
      <c r="D11" s="41" t="s">
        <v>22</v>
      </c>
      <c r="E11" s="170"/>
      <c r="F11" s="152"/>
      <c r="G11" s="171" t="s">
        <v>23</v>
      </c>
      <c r="H11" s="172">
        <v>41698</v>
      </c>
      <c r="I11" s="173">
        <v>44.44</v>
      </c>
      <c r="J11" s="142">
        <f t="shared" si="0"/>
        <v>-44.44</v>
      </c>
    </row>
    <row r="12" spans="1:12" hidden="1" outlineLevel="1">
      <c r="A12" s="139"/>
      <c r="B12" s="140"/>
      <c r="C12" s="139"/>
      <c r="D12" s="41" t="s">
        <v>24</v>
      </c>
      <c r="E12" s="170"/>
      <c r="F12" s="152"/>
      <c r="G12" s="171" t="s">
        <v>25</v>
      </c>
      <c r="H12" s="172">
        <v>41724</v>
      </c>
      <c r="I12" s="169">
        <v>15012.58</v>
      </c>
      <c r="J12" s="142">
        <f t="shared" si="0"/>
        <v>-15012.58</v>
      </c>
    </row>
    <row r="13" spans="1:12" hidden="1" outlineLevel="1">
      <c r="A13" s="139"/>
      <c r="B13" s="140"/>
      <c r="C13" s="139"/>
      <c r="D13" s="41" t="s">
        <v>26</v>
      </c>
      <c r="E13" s="170"/>
      <c r="F13" s="152"/>
      <c r="G13" s="171" t="s">
        <v>27</v>
      </c>
      <c r="H13" s="172">
        <v>41731</v>
      </c>
      <c r="I13" s="173">
        <v>58530.5</v>
      </c>
      <c r="J13" s="142">
        <f t="shared" si="0"/>
        <v>-58530.5</v>
      </c>
    </row>
    <row r="14" spans="1:12" hidden="1" outlineLevel="1">
      <c r="A14" s="139"/>
      <c r="B14" s="140"/>
      <c r="C14" s="139"/>
      <c r="D14" s="41" t="s">
        <v>28</v>
      </c>
      <c r="E14" s="170"/>
      <c r="F14" s="152"/>
      <c r="G14" s="171" t="s">
        <v>29</v>
      </c>
      <c r="H14" s="172">
        <v>41844</v>
      </c>
      <c r="I14" s="169">
        <v>27284.41</v>
      </c>
      <c r="J14" s="142">
        <f t="shared" si="0"/>
        <v>-27284.41</v>
      </c>
    </row>
    <row r="15" spans="1:12" hidden="1" outlineLevel="1">
      <c r="A15" s="139"/>
      <c r="B15" s="140"/>
      <c r="C15" s="139"/>
      <c r="D15" s="41" t="s">
        <v>28</v>
      </c>
      <c r="E15" s="170"/>
      <c r="F15" s="152"/>
      <c r="G15" s="171" t="s">
        <v>30</v>
      </c>
      <c r="H15" s="172">
        <v>41851</v>
      </c>
      <c r="I15" s="173">
        <v>174.05</v>
      </c>
      <c r="J15" s="142">
        <f t="shared" si="0"/>
        <v>-174.05</v>
      </c>
    </row>
    <row r="16" spans="1:12" hidden="1" outlineLevel="1">
      <c r="A16" s="174" t="s">
        <v>35</v>
      </c>
      <c r="B16" s="175">
        <v>42233</v>
      </c>
      <c r="C16" s="199" t="s">
        <v>36</v>
      </c>
      <c r="D16" s="176" t="s">
        <v>37</v>
      </c>
      <c r="E16" s="177" t="s">
        <v>34</v>
      </c>
      <c r="F16" s="173">
        <v>72752.570000000007</v>
      </c>
      <c r="G16" s="171" t="s">
        <v>381</v>
      </c>
      <c r="H16" s="180">
        <v>42373</v>
      </c>
      <c r="I16" s="148">
        <v>72310.929999999993</v>
      </c>
      <c r="J16" s="142">
        <f t="shared" si="0"/>
        <v>441.64000000001397</v>
      </c>
    </row>
    <row r="17" spans="1:10" hidden="1" outlineLevel="1">
      <c r="A17" s="171" t="s">
        <v>1011</v>
      </c>
      <c r="B17" s="180">
        <v>42401</v>
      </c>
      <c r="C17" s="179"/>
      <c r="D17" s="176"/>
      <c r="E17" s="179" t="s">
        <v>1013</v>
      </c>
      <c r="F17" s="173">
        <v>58770.85</v>
      </c>
      <c r="H17" s="178"/>
      <c r="J17" s="142">
        <f t="shared" si="0"/>
        <v>58770.85</v>
      </c>
    </row>
    <row r="18" spans="1:10" hidden="1" outlineLevel="1">
      <c r="A18" s="171" t="s">
        <v>684</v>
      </c>
      <c r="B18" s="180">
        <v>42521</v>
      </c>
      <c r="C18" s="179" t="s">
        <v>686</v>
      </c>
      <c r="D18" s="176" t="s">
        <v>688</v>
      </c>
      <c r="E18" s="179" t="s">
        <v>34</v>
      </c>
      <c r="F18" s="173">
        <v>12153.67</v>
      </c>
      <c r="H18" s="178"/>
      <c r="I18" s="60"/>
      <c r="J18" s="142">
        <f t="shared" si="0"/>
        <v>12153.67</v>
      </c>
    </row>
    <row r="19" spans="1:10" hidden="1" outlineLevel="1">
      <c r="A19" s="171" t="s">
        <v>753</v>
      </c>
      <c r="B19" s="180">
        <v>42530</v>
      </c>
      <c r="C19" s="179" t="s">
        <v>754</v>
      </c>
      <c r="D19" s="176" t="s">
        <v>757</v>
      </c>
      <c r="E19" s="179" t="s">
        <v>34</v>
      </c>
      <c r="F19" s="173">
        <v>12672.21</v>
      </c>
      <c r="H19" s="178"/>
      <c r="I19" s="60"/>
      <c r="J19" s="142">
        <f t="shared" si="0"/>
        <v>12672.21</v>
      </c>
    </row>
    <row r="20" spans="1:10" hidden="1" outlineLevel="1">
      <c r="A20" s="171" t="s">
        <v>206</v>
      </c>
      <c r="B20" s="180">
        <v>42548</v>
      </c>
      <c r="C20" s="179" t="s">
        <v>769</v>
      </c>
      <c r="D20" s="176" t="s">
        <v>770</v>
      </c>
      <c r="E20" s="179" t="s">
        <v>34</v>
      </c>
      <c r="F20" s="173">
        <v>17617.2</v>
      </c>
      <c r="H20" s="178"/>
      <c r="I20" s="60"/>
      <c r="J20" s="142">
        <f t="shared" si="0"/>
        <v>17617.2</v>
      </c>
    </row>
    <row r="21" spans="1:10" hidden="1" outlineLevel="1">
      <c r="A21" s="171" t="s">
        <v>1018</v>
      </c>
      <c r="B21" s="180">
        <v>42569</v>
      </c>
      <c r="C21" s="179" t="s">
        <v>1019</v>
      </c>
      <c r="D21" s="176" t="s">
        <v>1017</v>
      </c>
      <c r="E21" s="179" t="s">
        <v>34</v>
      </c>
      <c r="F21" s="173">
        <v>8160.48</v>
      </c>
      <c r="H21" s="178"/>
      <c r="I21" s="60"/>
      <c r="J21" s="142">
        <f t="shared" si="0"/>
        <v>8160.48</v>
      </c>
    </row>
    <row r="22" spans="1:10" hidden="1" outlineLevel="1">
      <c r="A22" s="171" t="s">
        <v>830</v>
      </c>
      <c r="B22" s="180">
        <v>42579</v>
      </c>
      <c r="C22" s="179" t="s">
        <v>831</v>
      </c>
      <c r="D22" s="176" t="s">
        <v>834</v>
      </c>
      <c r="E22" s="179" t="s">
        <v>34</v>
      </c>
      <c r="F22" s="173">
        <v>11241.53</v>
      </c>
      <c r="H22" s="178"/>
      <c r="I22" s="60"/>
      <c r="J22" s="142">
        <f t="shared" si="0"/>
        <v>11241.53</v>
      </c>
    </row>
    <row r="23" spans="1:10" hidden="1" outlineLevel="1">
      <c r="A23" s="171" t="s">
        <v>832</v>
      </c>
      <c r="B23" s="180">
        <v>42581</v>
      </c>
      <c r="C23" s="179" t="s">
        <v>833</v>
      </c>
      <c r="D23" s="176" t="s">
        <v>835</v>
      </c>
      <c r="E23" s="179" t="s">
        <v>34</v>
      </c>
      <c r="F23" s="173">
        <v>13563.04</v>
      </c>
      <c r="H23" s="178"/>
      <c r="I23" s="60"/>
      <c r="J23" s="142">
        <f t="shared" si="0"/>
        <v>13563.04</v>
      </c>
    </row>
    <row r="24" spans="1:10" hidden="1" outlineLevel="1">
      <c r="A24" s="171"/>
      <c r="B24" s="180"/>
      <c r="C24" s="179"/>
      <c r="D24" s="176"/>
      <c r="E24" s="179"/>
      <c r="F24" s="173"/>
      <c r="H24" s="178"/>
      <c r="I24" s="60"/>
      <c r="J24" s="142"/>
    </row>
    <row r="25" spans="1:10" hidden="1" outlineLevel="1">
      <c r="C25" s="143"/>
      <c r="D25" s="139"/>
      <c r="E25" s="151"/>
      <c r="H25" s="178"/>
      <c r="J25" s="142"/>
    </row>
    <row r="26" spans="1:10" hidden="1" outlineLevel="1">
      <c r="C26" s="143"/>
      <c r="D26" s="139"/>
      <c r="E26" s="151"/>
      <c r="F26" s="166" t="s">
        <v>15</v>
      </c>
      <c r="H26" s="164"/>
      <c r="J26" s="167">
        <f>+SUM(J8:J23)</f>
        <v>75408.129999999976</v>
      </c>
    </row>
    <row r="27" spans="1:10" ht="12" hidden="1" outlineLevel="1" thickBot="1">
      <c r="C27" s="143"/>
      <c r="D27" s="139"/>
      <c r="E27" s="151"/>
      <c r="F27" s="166" t="s">
        <v>16</v>
      </c>
      <c r="H27" s="164"/>
      <c r="J27" s="263">
        <v>75408.13</v>
      </c>
    </row>
    <row r="28" spans="1:10" ht="12" hidden="1" outlineLevel="1" thickTop="1">
      <c r="C28" s="143"/>
      <c r="D28" s="139"/>
      <c r="E28" s="151"/>
      <c r="F28" s="166" t="s">
        <v>17</v>
      </c>
      <c r="H28" s="164"/>
      <c r="J28" s="168">
        <f>+J26-J27</f>
        <v>0</v>
      </c>
    </row>
    <row r="29" spans="1:10" hidden="1" outlineLevel="1">
      <c r="A29" s="289"/>
      <c r="B29" s="291"/>
      <c r="C29" s="292"/>
      <c r="D29" s="290"/>
      <c r="E29" s="292"/>
      <c r="F29" s="136"/>
      <c r="G29" s="289"/>
      <c r="H29" s="291"/>
      <c r="I29" s="293"/>
      <c r="J29" s="209"/>
    </row>
    <row r="30" spans="1:10" collapsed="1">
      <c r="A30" s="239" t="s">
        <v>48</v>
      </c>
      <c r="B30" s="238" t="s">
        <v>49</v>
      </c>
      <c r="C30" s="213"/>
      <c r="D30" s="272"/>
      <c r="E30" s="151"/>
      <c r="G30" s="148"/>
      <c r="H30" s="141"/>
      <c r="I30" s="142"/>
      <c r="J30" s="142"/>
    </row>
    <row r="31" spans="1:10" outlineLevel="1">
      <c r="A31" s="153" t="s">
        <v>5</v>
      </c>
      <c r="B31" s="153" t="s">
        <v>6</v>
      </c>
      <c r="C31" s="153" t="s">
        <v>7</v>
      </c>
      <c r="D31" s="19" t="s">
        <v>8</v>
      </c>
      <c r="E31" s="154" t="s">
        <v>9</v>
      </c>
      <c r="F31" s="155" t="s">
        <v>10</v>
      </c>
      <c r="G31" s="156" t="s">
        <v>5</v>
      </c>
      <c r="H31" s="156" t="s">
        <v>6</v>
      </c>
      <c r="I31" s="155" t="s">
        <v>11</v>
      </c>
      <c r="J31" s="155" t="s">
        <v>19</v>
      </c>
    </row>
    <row r="32" spans="1:10" outlineLevel="1">
      <c r="A32" s="139"/>
      <c r="B32" s="139"/>
      <c r="C32" s="139"/>
      <c r="D32" s="139"/>
      <c r="E32" s="154" t="s">
        <v>13</v>
      </c>
      <c r="F32" s="139"/>
      <c r="G32" s="152"/>
      <c r="H32" s="141"/>
      <c r="I32" s="207"/>
      <c r="J32" s="235">
        <v>37164.730000000003</v>
      </c>
    </row>
    <row r="33" spans="1:12" outlineLevel="1">
      <c r="A33" s="139"/>
      <c r="B33" s="139"/>
      <c r="C33" s="139"/>
      <c r="D33" s="164" t="s">
        <v>50</v>
      </c>
      <c r="E33" s="154"/>
      <c r="F33" s="142"/>
      <c r="G33" s="143" t="s">
        <v>51</v>
      </c>
      <c r="H33" s="205">
        <v>41281</v>
      </c>
      <c r="I33" s="59">
        <v>14072.68</v>
      </c>
      <c r="J33" s="203">
        <f>+F33-I33</f>
        <v>-14072.68</v>
      </c>
    </row>
    <row r="34" spans="1:12" outlineLevel="1">
      <c r="A34" s="139"/>
      <c r="B34" s="139"/>
      <c r="C34" s="139"/>
      <c r="D34" s="143" t="s">
        <v>52</v>
      </c>
      <c r="E34" s="154"/>
      <c r="F34" s="142"/>
      <c r="G34" s="143" t="s">
        <v>53</v>
      </c>
      <c r="H34" s="205">
        <v>41284</v>
      </c>
      <c r="I34" s="59">
        <v>4436.7700000000004</v>
      </c>
      <c r="J34" s="203">
        <f t="shared" ref="J34:J38" si="1">+F34-I34</f>
        <v>-4436.7700000000004</v>
      </c>
    </row>
    <row r="35" spans="1:12" outlineLevel="1">
      <c r="A35" s="139"/>
      <c r="B35" s="139"/>
      <c r="C35" s="139"/>
      <c r="D35" s="143" t="s">
        <v>54</v>
      </c>
      <c r="E35" s="154"/>
      <c r="F35" s="142"/>
      <c r="G35" s="143" t="s">
        <v>55</v>
      </c>
      <c r="H35" s="205">
        <v>41297</v>
      </c>
      <c r="I35" s="59">
        <v>12102.88</v>
      </c>
      <c r="J35" s="203">
        <f t="shared" si="1"/>
        <v>-12102.88</v>
      </c>
    </row>
    <row r="36" spans="1:12" outlineLevel="1">
      <c r="A36" s="139"/>
      <c r="B36" s="139"/>
      <c r="C36" s="139"/>
      <c r="D36" s="139"/>
      <c r="E36" s="154"/>
      <c r="F36" s="142"/>
      <c r="G36" s="143" t="s">
        <v>56</v>
      </c>
      <c r="H36" s="205">
        <v>41517</v>
      </c>
      <c r="I36" s="59">
        <v>702.64</v>
      </c>
      <c r="J36" s="203">
        <f t="shared" si="1"/>
        <v>-702.64</v>
      </c>
    </row>
    <row r="37" spans="1:12" outlineLevel="1">
      <c r="A37" s="139"/>
      <c r="B37" s="139"/>
      <c r="C37" s="139"/>
      <c r="D37" s="143" t="s">
        <v>57</v>
      </c>
      <c r="E37" s="154"/>
      <c r="F37" s="142"/>
      <c r="G37" s="143" t="s">
        <v>58</v>
      </c>
      <c r="H37" s="205">
        <v>41517</v>
      </c>
      <c r="I37" s="206">
        <v>6376.54</v>
      </c>
      <c r="J37" s="203">
        <f t="shared" si="1"/>
        <v>-6376.54</v>
      </c>
    </row>
    <row r="38" spans="1:12" outlineLevel="1">
      <c r="A38" s="143" t="s">
        <v>62</v>
      </c>
      <c r="B38" s="186">
        <v>41990</v>
      </c>
      <c r="C38" s="143" t="s">
        <v>63</v>
      </c>
      <c r="D38" s="164" t="s">
        <v>64</v>
      </c>
      <c r="E38" s="151" t="s">
        <v>34</v>
      </c>
      <c r="F38" s="148">
        <v>92316.160000000003</v>
      </c>
      <c r="G38" s="152"/>
      <c r="H38" s="65"/>
      <c r="I38" s="207">
        <v>83084.55</v>
      </c>
      <c r="J38" s="203">
        <f t="shared" si="1"/>
        <v>9231.61</v>
      </c>
    </row>
    <row r="39" spans="1:12" outlineLevel="1">
      <c r="A39" s="143" t="s">
        <v>65</v>
      </c>
      <c r="B39" s="186">
        <v>42017</v>
      </c>
      <c r="C39" s="143" t="s">
        <v>66</v>
      </c>
      <c r="D39" s="164" t="s">
        <v>67</v>
      </c>
      <c r="E39" s="151" t="s">
        <v>34</v>
      </c>
      <c r="F39" s="148">
        <v>25072.45</v>
      </c>
      <c r="G39" s="143" t="s">
        <v>417</v>
      </c>
      <c r="H39" s="205">
        <v>42400</v>
      </c>
      <c r="I39" s="207">
        <f>631.11+383.62+7.37+16835.24</f>
        <v>17857.34</v>
      </c>
      <c r="J39" s="203">
        <f>+F39-I39</f>
        <v>7215.1100000000006</v>
      </c>
    </row>
    <row r="40" spans="1:12" outlineLevel="1">
      <c r="A40" s="143" t="s">
        <v>68</v>
      </c>
      <c r="B40" s="186">
        <v>42205</v>
      </c>
      <c r="C40" s="143" t="s">
        <v>69</v>
      </c>
      <c r="D40" s="164" t="s">
        <v>70</v>
      </c>
      <c r="E40" s="151" t="s">
        <v>34</v>
      </c>
      <c r="F40" s="148">
        <v>28223.52</v>
      </c>
      <c r="G40" s="152"/>
      <c r="H40" s="141"/>
      <c r="I40" s="142">
        <v>1121.72</v>
      </c>
      <c r="J40" s="203">
        <f>+F40-I40</f>
        <v>27101.8</v>
      </c>
      <c r="K40" s="143" t="s">
        <v>1015</v>
      </c>
    </row>
    <row r="41" spans="1:12" outlineLevel="1">
      <c r="A41" s="143" t="s">
        <v>71</v>
      </c>
      <c r="B41" s="186">
        <v>42349</v>
      </c>
      <c r="C41" s="143" t="s">
        <v>72</v>
      </c>
      <c r="D41" s="164">
        <v>56727</v>
      </c>
      <c r="E41" s="143" t="s">
        <v>34</v>
      </c>
      <c r="F41" s="148">
        <v>5150.47</v>
      </c>
      <c r="G41" s="152"/>
      <c r="H41" s="141"/>
      <c r="I41" s="142"/>
      <c r="J41" s="203">
        <f>+F41-I41</f>
        <v>5150.47</v>
      </c>
      <c r="L41" s="188"/>
    </row>
    <row r="42" spans="1:12" outlineLevel="1">
      <c r="B42" s="186"/>
      <c r="C42" s="143"/>
      <c r="D42" s="164"/>
      <c r="E42" s="143"/>
      <c r="F42" s="148"/>
      <c r="G42" s="282" t="s">
        <v>1014</v>
      </c>
      <c r="H42" s="283">
        <v>42423</v>
      </c>
      <c r="I42" s="284">
        <v>9334.57</v>
      </c>
      <c r="J42" s="203">
        <f t="shared" ref="J42:J56" si="2">+F42-I42</f>
        <v>-9334.57</v>
      </c>
    </row>
    <row r="43" spans="1:12" outlineLevel="1">
      <c r="A43" s="143" t="s">
        <v>814</v>
      </c>
      <c r="B43" s="186">
        <v>42569</v>
      </c>
      <c r="C43" s="143" t="s">
        <v>815</v>
      </c>
      <c r="D43" s="216" t="s">
        <v>818</v>
      </c>
      <c r="E43" s="143" t="s">
        <v>34</v>
      </c>
      <c r="F43" s="148">
        <v>8657.1</v>
      </c>
      <c r="G43" s="139"/>
      <c r="H43" s="140"/>
      <c r="I43" s="207"/>
      <c r="J43" s="203">
        <f t="shared" si="2"/>
        <v>8657.1</v>
      </c>
    </row>
    <row r="44" spans="1:12" outlineLevel="1">
      <c r="A44" s="143" t="s">
        <v>816</v>
      </c>
      <c r="B44" s="186">
        <v>42570</v>
      </c>
      <c r="C44" s="143" t="s">
        <v>817</v>
      </c>
      <c r="D44" s="216" t="s">
        <v>819</v>
      </c>
      <c r="E44" s="143" t="s">
        <v>34</v>
      </c>
      <c r="F44" s="148">
        <v>18876.189999999999</v>
      </c>
      <c r="G44" s="139"/>
      <c r="H44" s="140"/>
      <c r="I44" s="207"/>
      <c r="J44" s="203">
        <f t="shared" si="2"/>
        <v>18876.189999999999</v>
      </c>
    </row>
    <row r="45" spans="1:12" outlineLevel="1">
      <c r="A45" s="143" t="s">
        <v>808</v>
      </c>
      <c r="B45" s="186">
        <v>42571</v>
      </c>
      <c r="C45" s="143" t="s">
        <v>809</v>
      </c>
      <c r="D45" s="216" t="s">
        <v>812</v>
      </c>
      <c r="E45" s="143" t="s">
        <v>34</v>
      </c>
      <c r="F45" s="148">
        <v>12970.18</v>
      </c>
      <c r="G45" s="139"/>
      <c r="H45" s="140"/>
      <c r="I45" s="207"/>
      <c r="J45" s="203">
        <f t="shared" si="2"/>
        <v>12970.18</v>
      </c>
    </row>
    <row r="46" spans="1:12" outlineLevel="1">
      <c r="A46" s="143" t="s">
        <v>810</v>
      </c>
      <c r="B46" s="186">
        <v>42573</v>
      </c>
      <c r="C46" s="143" t="s">
        <v>811</v>
      </c>
      <c r="D46" s="216" t="s">
        <v>813</v>
      </c>
      <c r="E46" s="143" t="s">
        <v>34</v>
      </c>
      <c r="F46" s="148">
        <v>8657.1</v>
      </c>
      <c r="G46" s="139"/>
      <c r="H46" s="140"/>
      <c r="I46" s="207"/>
      <c r="J46" s="203">
        <f t="shared" si="2"/>
        <v>8657.1</v>
      </c>
    </row>
    <row r="47" spans="1:12" outlineLevel="1">
      <c r="A47" s="143" t="s">
        <v>836</v>
      </c>
      <c r="B47" s="186">
        <v>42576</v>
      </c>
      <c r="C47" s="143" t="s">
        <v>837</v>
      </c>
      <c r="D47" s="216" t="s">
        <v>838</v>
      </c>
      <c r="E47" s="143" t="s">
        <v>34</v>
      </c>
      <c r="F47" s="148">
        <v>13550.4</v>
      </c>
      <c r="G47" s="139"/>
      <c r="H47" s="140"/>
      <c r="I47" s="207"/>
      <c r="J47" s="203">
        <f t="shared" si="2"/>
        <v>13550.4</v>
      </c>
    </row>
    <row r="48" spans="1:12" outlineLevel="1">
      <c r="A48" s="143" t="s">
        <v>839</v>
      </c>
      <c r="B48" s="186">
        <v>42579</v>
      </c>
      <c r="C48" s="143" t="s">
        <v>841</v>
      </c>
      <c r="D48" s="216" t="s">
        <v>843</v>
      </c>
      <c r="E48" s="143" t="s">
        <v>34</v>
      </c>
      <c r="F48" s="148">
        <v>2459.19</v>
      </c>
      <c r="G48" s="139"/>
      <c r="H48" s="140"/>
      <c r="I48" s="207"/>
      <c r="J48" s="203">
        <f t="shared" si="2"/>
        <v>2459.19</v>
      </c>
    </row>
    <row r="49" spans="1:10" outlineLevel="1">
      <c r="A49" s="143" t="s">
        <v>840</v>
      </c>
      <c r="B49" s="186">
        <v>42579</v>
      </c>
      <c r="C49" s="143" t="s">
        <v>842</v>
      </c>
      <c r="D49" s="216" t="s">
        <v>844</v>
      </c>
      <c r="E49" s="143" t="s">
        <v>34</v>
      </c>
      <c r="F49" s="148">
        <v>8828.5300000000007</v>
      </c>
      <c r="G49" s="139"/>
      <c r="H49" s="140"/>
      <c r="I49" s="207"/>
      <c r="J49" s="203">
        <f t="shared" si="2"/>
        <v>8828.5300000000007</v>
      </c>
    </row>
    <row r="50" spans="1:10" outlineLevel="1">
      <c r="A50" s="143" t="s">
        <v>845</v>
      </c>
      <c r="B50" s="186">
        <v>42581</v>
      </c>
      <c r="C50" s="143" t="s">
        <v>846</v>
      </c>
      <c r="D50" s="216" t="s">
        <v>857</v>
      </c>
      <c r="E50" s="143" t="s">
        <v>34</v>
      </c>
      <c r="F50" s="148">
        <v>7224.33</v>
      </c>
      <c r="G50" s="139"/>
      <c r="H50" s="140"/>
      <c r="I50" s="207"/>
      <c r="J50" s="203">
        <f t="shared" si="2"/>
        <v>7224.33</v>
      </c>
    </row>
    <row r="51" spans="1:10" outlineLevel="1">
      <c r="A51" s="143" t="s">
        <v>847</v>
      </c>
      <c r="B51" s="186">
        <v>42581</v>
      </c>
      <c r="C51" s="143" t="s">
        <v>848</v>
      </c>
      <c r="D51" s="216">
        <v>63081</v>
      </c>
      <c r="E51" s="143" t="s">
        <v>34</v>
      </c>
      <c r="F51" s="148">
        <v>183166.74</v>
      </c>
      <c r="G51" s="139"/>
      <c r="H51" s="140"/>
      <c r="I51" s="207"/>
      <c r="J51" s="203">
        <f t="shared" si="2"/>
        <v>183166.74</v>
      </c>
    </row>
    <row r="52" spans="1:10" outlineLevel="1">
      <c r="A52" s="143" t="s">
        <v>849</v>
      </c>
      <c r="B52" s="186">
        <v>42581</v>
      </c>
      <c r="C52" s="143" t="s">
        <v>850</v>
      </c>
      <c r="D52" s="216" t="s">
        <v>858</v>
      </c>
      <c r="E52" s="143" t="s">
        <v>34</v>
      </c>
      <c r="F52" s="148">
        <v>27961.82</v>
      </c>
      <c r="G52" s="139"/>
      <c r="H52" s="140"/>
      <c r="I52" s="207"/>
      <c r="J52" s="203">
        <f t="shared" si="2"/>
        <v>27961.82</v>
      </c>
    </row>
    <row r="53" spans="1:10" outlineLevel="1">
      <c r="A53" s="143" t="s">
        <v>851</v>
      </c>
      <c r="B53" s="186">
        <v>42581</v>
      </c>
      <c r="C53" s="143" t="s">
        <v>852</v>
      </c>
      <c r="D53" s="216" t="s">
        <v>859</v>
      </c>
      <c r="E53" s="143" t="s">
        <v>34</v>
      </c>
      <c r="F53" s="148">
        <v>11909.3</v>
      </c>
      <c r="G53" s="139"/>
      <c r="H53" s="140"/>
      <c r="I53" s="207"/>
      <c r="J53" s="203">
        <f t="shared" si="2"/>
        <v>11909.3</v>
      </c>
    </row>
    <row r="54" spans="1:10" outlineLevel="1">
      <c r="A54" s="143" t="s">
        <v>853</v>
      </c>
      <c r="B54" s="186">
        <v>42581</v>
      </c>
      <c r="C54" s="143" t="s">
        <v>854</v>
      </c>
      <c r="D54" s="216" t="s">
        <v>860</v>
      </c>
      <c r="E54" s="143" t="s">
        <v>34</v>
      </c>
      <c r="F54" s="148">
        <v>12043.62</v>
      </c>
      <c r="G54" s="139"/>
      <c r="H54" s="140"/>
      <c r="I54" s="207"/>
      <c r="J54" s="203">
        <f t="shared" si="2"/>
        <v>12043.62</v>
      </c>
    </row>
    <row r="55" spans="1:10" outlineLevel="1">
      <c r="A55" s="143" t="s">
        <v>855</v>
      </c>
      <c r="B55" s="186">
        <v>42581</v>
      </c>
      <c r="C55" s="143" t="s">
        <v>856</v>
      </c>
      <c r="D55" s="216" t="s">
        <v>861</v>
      </c>
      <c r="E55" s="143" t="s">
        <v>34</v>
      </c>
      <c r="F55" s="148">
        <v>27530.13</v>
      </c>
      <c r="G55" s="139"/>
      <c r="H55" s="140"/>
      <c r="I55" s="207"/>
      <c r="J55" s="203">
        <f t="shared" si="2"/>
        <v>27530.13</v>
      </c>
    </row>
    <row r="56" spans="1:10" outlineLevel="1">
      <c r="A56" s="143" t="s">
        <v>862</v>
      </c>
      <c r="B56" s="186">
        <v>42581</v>
      </c>
      <c r="C56" s="143" t="s">
        <v>863</v>
      </c>
      <c r="D56" s="216">
        <v>65311</v>
      </c>
      <c r="E56" s="143" t="s">
        <v>34</v>
      </c>
      <c r="F56" s="148">
        <v>7827.68</v>
      </c>
      <c r="G56" s="139"/>
      <c r="H56" s="140"/>
      <c r="I56" s="207"/>
      <c r="J56" s="203">
        <f t="shared" si="2"/>
        <v>7827.68</v>
      </c>
    </row>
    <row r="57" spans="1:10" outlineLevel="1">
      <c r="B57" s="186"/>
      <c r="C57" s="143"/>
      <c r="D57" s="164"/>
      <c r="E57" s="143"/>
      <c r="F57" s="142"/>
      <c r="G57" s="139"/>
      <c r="H57" s="140"/>
      <c r="I57" s="207"/>
      <c r="J57" s="203"/>
    </row>
    <row r="58" spans="1:10" outlineLevel="1">
      <c r="C58" s="143"/>
      <c r="D58" s="143"/>
      <c r="E58" s="151"/>
      <c r="F58" s="166" t="s">
        <v>15</v>
      </c>
      <c r="H58" s="164"/>
      <c r="J58" s="167">
        <f>+SUM(J32:J56)</f>
        <v>390499.95</v>
      </c>
    </row>
    <row r="59" spans="1:10" ht="12" outlineLevel="1" thickBot="1">
      <c r="C59" s="143"/>
      <c r="D59" s="143"/>
      <c r="E59" s="151"/>
      <c r="F59" s="166" t="s">
        <v>16</v>
      </c>
      <c r="H59" s="164"/>
      <c r="J59" s="264">
        <v>390499.94</v>
      </c>
    </row>
    <row r="60" spans="1:10" outlineLevel="1">
      <c r="C60" s="143"/>
      <c r="D60" s="143"/>
      <c r="E60" s="151"/>
      <c r="F60" s="166" t="s">
        <v>17</v>
      </c>
      <c r="H60" s="164"/>
      <c r="J60" s="168">
        <f>+J58-J59</f>
        <v>1.0000000009313226E-2</v>
      </c>
    </row>
    <row r="61" spans="1:10" outlineLevel="1">
      <c r="E61" s="151"/>
    </row>
    <row r="62" spans="1:10">
      <c r="A62" s="239" t="s">
        <v>356</v>
      </c>
      <c r="B62" s="238" t="s">
        <v>357</v>
      </c>
      <c r="C62" s="213"/>
      <c r="D62" s="272"/>
      <c r="E62" s="151"/>
      <c r="F62" s="139"/>
      <c r="G62" s="152"/>
      <c r="H62" s="141"/>
      <c r="I62" s="142"/>
      <c r="J62" s="142"/>
    </row>
    <row r="63" spans="1:10" hidden="1" outlineLevel="1">
      <c r="A63" s="153" t="s">
        <v>5</v>
      </c>
      <c r="B63" s="153" t="s">
        <v>6</v>
      </c>
      <c r="C63" s="194" t="s">
        <v>7</v>
      </c>
      <c r="D63" s="134" t="s">
        <v>8</v>
      </c>
      <c r="E63" s="194" t="s">
        <v>9</v>
      </c>
      <c r="F63" s="155" t="s">
        <v>10</v>
      </c>
      <c r="G63" s="156" t="s">
        <v>5</v>
      </c>
      <c r="H63" s="156" t="s">
        <v>6</v>
      </c>
      <c r="I63" s="155" t="s">
        <v>11</v>
      </c>
      <c r="J63" s="155" t="s">
        <v>19</v>
      </c>
    </row>
    <row r="64" spans="1:10" hidden="1" outlineLevel="1">
      <c r="A64" s="143" t="s">
        <v>358</v>
      </c>
      <c r="B64" s="186">
        <v>42308</v>
      </c>
      <c r="C64" s="147">
        <v>29048</v>
      </c>
      <c r="D64" s="216" t="s">
        <v>359</v>
      </c>
      <c r="E64" s="147" t="s">
        <v>76</v>
      </c>
      <c r="F64" s="188">
        <v>3035.3</v>
      </c>
      <c r="G64" s="188"/>
      <c r="H64" s="188"/>
      <c r="I64" s="198"/>
      <c r="J64" s="204">
        <f>+F64-I64</f>
        <v>3035.3</v>
      </c>
    </row>
    <row r="65" spans="1:10" hidden="1" outlineLevel="1">
      <c r="J65" s="204"/>
    </row>
    <row r="66" spans="1:10" hidden="1" outlineLevel="1">
      <c r="F66" s="166" t="s">
        <v>15</v>
      </c>
      <c r="J66" s="209">
        <f>+J64</f>
        <v>3035.3</v>
      </c>
    </row>
    <row r="67" spans="1:10" ht="12" hidden="1" outlineLevel="1" thickBot="1">
      <c r="F67" s="166" t="s">
        <v>16</v>
      </c>
      <c r="J67" s="226">
        <v>3035.3</v>
      </c>
    </row>
    <row r="68" spans="1:10" ht="12" hidden="1" outlineLevel="1" thickTop="1">
      <c r="F68" s="166" t="s">
        <v>17</v>
      </c>
      <c r="J68" s="204">
        <f>+J66-J67</f>
        <v>0</v>
      </c>
    </row>
    <row r="69" spans="1:10" hidden="1" outlineLevel="1">
      <c r="A69" s="139"/>
      <c r="B69" s="139"/>
      <c r="C69" s="189"/>
      <c r="D69" s="220"/>
      <c r="E69" s="170"/>
      <c r="F69" s="139"/>
      <c r="G69" s="139"/>
      <c r="H69" s="139"/>
      <c r="I69" s="142"/>
    </row>
    <row r="70" spans="1:10" ht="12" customHeight="1" collapsed="1">
      <c r="A70" s="239" t="s">
        <v>86</v>
      </c>
      <c r="B70" s="238" t="s">
        <v>87</v>
      </c>
      <c r="C70" s="213"/>
      <c r="D70" s="274"/>
      <c r="E70" s="151"/>
      <c r="F70" s="139"/>
      <c r="G70" s="152"/>
      <c r="H70" s="141"/>
      <c r="I70" s="142"/>
      <c r="J70" s="142"/>
    </row>
    <row r="71" spans="1:10" hidden="1" outlineLevel="1">
      <c r="A71" s="153" t="s">
        <v>5</v>
      </c>
      <c r="B71" s="153" t="s">
        <v>6</v>
      </c>
      <c r="C71" s="194" t="s">
        <v>7</v>
      </c>
      <c r="D71" s="134" t="s">
        <v>8</v>
      </c>
      <c r="E71" s="154" t="s">
        <v>9</v>
      </c>
      <c r="F71" s="155" t="s">
        <v>10</v>
      </c>
      <c r="G71" s="156" t="s">
        <v>5</v>
      </c>
      <c r="H71" s="156" t="s">
        <v>6</v>
      </c>
      <c r="I71" s="155" t="s">
        <v>11</v>
      </c>
      <c r="J71" s="155" t="s">
        <v>19</v>
      </c>
    </row>
    <row r="72" spans="1:10" hidden="1" outlineLevel="1">
      <c r="I72" s="198"/>
      <c r="J72" s="204"/>
    </row>
    <row r="73" spans="1:10" hidden="1" outlineLevel="1">
      <c r="A73" s="143" t="s">
        <v>88</v>
      </c>
      <c r="B73" s="186">
        <v>41904</v>
      </c>
      <c r="C73" s="147" t="s">
        <v>89</v>
      </c>
      <c r="D73" s="216">
        <v>45159</v>
      </c>
      <c r="E73" s="147" t="s">
        <v>34</v>
      </c>
      <c r="F73" s="209">
        <v>2468.4</v>
      </c>
      <c r="H73" s="186"/>
      <c r="I73" s="198"/>
      <c r="J73" s="204">
        <f>+F73-I73</f>
        <v>2468.4</v>
      </c>
    </row>
    <row r="74" spans="1:10" hidden="1" outlineLevel="1">
      <c r="A74" s="143" t="s">
        <v>90</v>
      </c>
      <c r="B74" s="186">
        <v>41909</v>
      </c>
      <c r="C74" s="147" t="s">
        <v>91</v>
      </c>
      <c r="D74" s="216" t="s">
        <v>92</v>
      </c>
      <c r="E74" s="147" t="s">
        <v>34</v>
      </c>
      <c r="F74" s="209">
        <v>10785</v>
      </c>
      <c r="H74" s="186"/>
      <c r="I74" s="198"/>
      <c r="J74" s="204">
        <f t="shared" ref="J74:J81" si="3">+F74-I74</f>
        <v>10785</v>
      </c>
    </row>
    <row r="75" spans="1:10" hidden="1" outlineLevel="1">
      <c r="A75" s="143" t="s">
        <v>93</v>
      </c>
      <c r="B75" s="186">
        <v>41911</v>
      </c>
      <c r="C75" s="147" t="s">
        <v>94</v>
      </c>
      <c r="D75" s="216" t="s">
        <v>95</v>
      </c>
      <c r="E75" s="147" t="s">
        <v>34</v>
      </c>
      <c r="F75" s="209">
        <v>5490</v>
      </c>
      <c r="H75" s="186"/>
      <c r="I75" s="209"/>
      <c r="J75" s="204">
        <f t="shared" si="3"/>
        <v>5490</v>
      </c>
    </row>
    <row r="76" spans="1:10" hidden="1" outlineLevel="1">
      <c r="A76" s="143" t="s">
        <v>96</v>
      </c>
      <c r="B76" s="186">
        <v>41929</v>
      </c>
      <c r="C76" s="147" t="s">
        <v>97</v>
      </c>
      <c r="D76" s="216" t="s">
        <v>98</v>
      </c>
      <c r="E76" s="147" t="s">
        <v>34</v>
      </c>
      <c r="F76" s="209">
        <v>2863.34</v>
      </c>
      <c r="H76" s="186"/>
      <c r="I76" s="209"/>
      <c r="J76" s="204">
        <f t="shared" si="3"/>
        <v>2863.34</v>
      </c>
    </row>
    <row r="77" spans="1:10" hidden="1" outlineLevel="1">
      <c r="A77" s="143" t="s">
        <v>99</v>
      </c>
      <c r="B77" s="186">
        <v>41949</v>
      </c>
      <c r="C77" s="147" t="s">
        <v>100</v>
      </c>
      <c r="D77" s="216" t="s">
        <v>101</v>
      </c>
      <c r="E77" s="147" t="s">
        <v>34</v>
      </c>
      <c r="F77" s="209">
        <v>5335</v>
      </c>
      <c r="H77" s="186"/>
      <c r="I77" s="209"/>
      <c r="J77" s="204">
        <f t="shared" si="3"/>
        <v>5335</v>
      </c>
    </row>
    <row r="78" spans="1:10" hidden="1" outlineLevel="1">
      <c r="A78" s="143" t="s">
        <v>102</v>
      </c>
      <c r="B78" s="186">
        <v>42030</v>
      </c>
      <c r="C78" s="147" t="s">
        <v>103</v>
      </c>
      <c r="D78" s="216" t="s">
        <v>104</v>
      </c>
      <c r="E78" s="147" t="s">
        <v>34</v>
      </c>
      <c r="F78" s="188">
        <v>54035.27</v>
      </c>
      <c r="G78" s="139" t="s">
        <v>105</v>
      </c>
      <c r="H78" s="140">
        <v>42094</v>
      </c>
      <c r="I78" s="209">
        <v>48497.27</v>
      </c>
      <c r="J78" s="204">
        <f t="shared" si="3"/>
        <v>5538</v>
      </c>
    </row>
    <row r="79" spans="1:10" hidden="1" outlineLevel="1">
      <c r="A79" s="143" t="s">
        <v>106</v>
      </c>
      <c r="B79" s="186">
        <v>42035</v>
      </c>
      <c r="C79" s="147" t="s">
        <v>107</v>
      </c>
      <c r="D79" s="216" t="s">
        <v>108</v>
      </c>
      <c r="E79" s="147" t="s">
        <v>34</v>
      </c>
      <c r="F79" s="188">
        <v>22247.96</v>
      </c>
      <c r="G79" s="139" t="s">
        <v>105</v>
      </c>
      <c r="H79" s="140">
        <v>42094</v>
      </c>
      <c r="I79" s="209">
        <v>15797.96</v>
      </c>
      <c r="J79" s="204">
        <f t="shared" si="3"/>
        <v>6450</v>
      </c>
    </row>
    <row r="80" spans="1:10" hidden="1" outlineLevel="1">
      <c r="A80" s="139" t="s">
        <v>109</v>
      </c>
      <c r="B80" s="140">
        <v>42052</v>
      </c>
      <c r="C80" s="189" t="s">
        <v>110</v>
      </c>
      <c r="D80" s="220" t="s">
        <v>111</v>
      </c>
      <c r="E80" s="189" t="s">
        <v>34</v>
      </c>
      <c r="F80" s="209">
        <v>69850.86</v>
      </c>
      <c r="G80" s="139" t="s">
        <v>105</v>
      </c>
      <c r="H80" s="140">
        <v>42094</v>
      </c>
      <c r="I80" s="209">
        <v>55960.86</v>
      </c>
      <c r="J80" s="204">
        <f t="shared" si="3"/>
        <v>13890</v>
      </c>
    </row>
    <row r="81" spans="1:10" hidden="1" outlineLevel="1">
      <c r="A81" s="143" t="s">
        <v>864</v>
      </c>
      <c r="B81" s="140">
        <v>42581</v>
      </c>
      <c r="C81" s="189" t="s">
        <v>865</v>
      </c>
      <c r="D81" s="220" t="s">
        <v>865</v>
      </c>
      <c r="E81" s="189" t="s">
        <v>34</v>
      </c>
      <c r="F81" s="209">
        <v>18990.099999999999</v>
      </c>
      <c r="G81" s="139"/>
      <c r="H81" s="140"/>
      <c r="I81" s="209"/>
      <c r="J81" s="204">
        <f t="shared" si="3"/>
        <v>18990.099999999999</v>
      </c>
    </row>
    <row r="82" spans="1:10" hidden="1" outlineLevel="1">
      <c r="A82" s="139"/>
      <c r="B82" s="140"/>
      <c r="C82" s="189"/>
      <c r="D82" s="220"/>
      <c r="E82" s="189"/>
      <c r="F82" s="152"/>
      <c r="H82" s="186"/>
      <c r="I82" s="209"/>
      <c r="J82" s="204"/>
    </row>
    <row r="83" spans="1:10" hidden="1" outlineLevel="1">
      <c r="I83" s="198"/>
      <c r="J83" s="204"/>
    </row>
    <row r="84" spans="1:10" hidden="1" outlineLevel="1">
      <c r="F84" s="166" t="s">
        <v>15</v>
      </c>
      <c r="I84" s="198"/>
      <c r="J84" s="246">
        <f>+SUM(J73:J81)</f>
        <v>71809.84</v>
      </c>
    </row>
    <row r="85" spans="1:10" ht="12" hidden="1" outlineLevel="1" thickBot="1">
      <c r="F85" s="166" t="s">
        <v>16</v>
      </c>
      <c r="I85" s="198"/>
      <c r="J85" s="228">
        <v>71809.84</v>
      </c>
    </row>
    <row r="86" spans="1:10" ht="12" hidden="1" outlineLevel="1" thickTop="1">
      <c r="F86" s="166" t="s">
        <v>17</v>
      </c>
      <c r="J86" s="168">
        <f>+J84-J85</f>
        <v>0</v>
      </c>
    </row>
    <row r="87" spans="1:10" hidden="1" outlineLevel="1">
      <c r="E87" s="151"/>
      <c r="F87" s="166"/>
      <c r="H87" s="164"/>
      <c r="J87" s="222"/>
    </row>
    <row r="88" spans="1:10" collapsed="1">
      <c r="A88" s="239" t="s">
        <v>360</v>
      </c>
      <c r="B88" s="238" t="s">
        <v>361</v>
      </c>
      <c r="C88" s="213"/>
      <c r="D88" s="272"/>
      <c r="E88" s="151"/>
      <c r="F88" s="139"/>
      <c r="G88" s="152"/>
      <c r="H88" s="141"/>
      <c r="I88" s="142"/>
      <c r="J88" s="142"/>
    </row>
    <row r="89" spans="1:10" hidden="1" outlineLevel="1">
      <c r="A89" s="153" t="s">
        <v>5</v>
      </c>
      <c r="B89" s="153" t="s">
        <v>6</v>
      </c>
      <c r="C89" s="194" t="s">
        <v>7</v>
      </c>
      <c r="D89" s="134" t="s">
        <v>8</v>
      </c>
      <c r="E89" s="194" t="s">
        <v>9</v>
      </c>
      <c r="F89" s="155" t="s">
        <v>10</v>
      </c>
      <c r="G89" s="156" t="s">
        <v>5</v>
      </c>
      <c r="H89" s="156" t="s">
        <v>6</v>
      </c>
      <c r="I89" s="155" t="s">
        <v>11</v>
      </c>
      <c r="J89" s="155" t="s">
        <v>19</v>
      </c>
    </row>
    <row r="90" spans="1:10" hidden="1" outlineLevel="1">
      <c r="A90" s="143" t="s">
        <v>362</v>
      </c>
      <c r="B90" s="186">
        <v>42308</v>
      </c>
      <c r="C90" s="147" t="s">
        <v>363</v>
      </c>
      <c r="D90" s="216" t="s">
        <v>364</v>
      </c>
      <c r="E90" s="147" t="s">
        <v>76</v>
      </c>
      <c r="F90" s="188">
        <v>1110.75</v>
      </c>
      <c r="G90" s="231"/>
      <c r="H90" s="231"/>
      <c r="I90" s="232"/>
      <c r="J90" s="233">
        <f>+F90</f>
        <v>1110.75</v>
      </c>
    </row>
    <row r="91" spans="1:10" hidden="1" outlineLevel="1">
      <c r="B91" s="186"/>
      <c r="F91" s="148"/>
      <c r="G91" s="156"/>
      <c r="H91" s="156"/>
      <c r="I91" s="155"/>
      <c r="J91" s="195"/>
    </row>
    <row r="92" spans="1:10" hidden="1" outlineLevel="1">
      <c r="B92" s="186"/>
      <c r="F92" s="166" t="s">
        <v>15</v>
      </c>
      <c r="G92" s="156"/>
      <c r="H92" s="156"/>
      <c r="I92" s="155"/>
      <c r="J92" s="247">
        <f>+J90</f>
        <v>1110.75</v>
      </c>
    </row>
    <row r="93" spans="1:10" ht="12" hidden="1" outlineLevel="1" thickBot="1">
      <c r="B93" s="186"/>
      <c r="F93" s="166" t="s">
        <v>16</v>
      </c>
      <c r="G93" s="156"/>
      <c r="H93" s="156"/>
      <c r="I93" s="155"/>
      <c r="J93" s="234">
        <v>1110.75</v>
      </c>
    </row>
    <row r="94" spans="1:10" ht="12" hidden="1" outlineLevel="1" thickTop="1">
      <c r="B94" s="186"/>
      <c r="F94" s="166" t="s">
        <v>17</v>
      </c>
      <c r="G94" s="156"/>
      <c r="H94" s="156"/>
      <c r="I94" s="155"/>
      <c r="J94" s="233">
        <f>+J92-J93</f>
        <v>0</v>
      </c>
    </row>
    <row r="95" spans="1:10" hidden="1" outlineLevel="1">
      <c r="F95" s="166"/>
      <c r="J95" s="168"/>
    </row>
    <row r="96" spans="1:10" collapsed="1">
      <c r="A96" s="239" t="s">
        <v>112</v>
      </c>
      <c r="B96" s="238" t="s">
        <v>113</v>
      </c>
      <c r="C96" s="213"/>
      <c r="D96" s="272"/>
      <c r="E96" s="190"/>
      <c r="F96" s="139"/>
      <c r="G96" s="152"/>
      <c r="H96" s="141"/>
      <c r="I96" s="142"/>
      <c r="J96" s="142"/>
    </row>
    <row r="97" spans="1:10" hidden="1" outlineLevel="1">
      <c r="A97" s="153" t="s">
        <v>5</v>
      </c>
      <c r="B97" s="153" t="s">
        <v>6</v>
      </c>
      <c r="C97" s="194" t="s">
        <v>7</v>
      </c>
      <c r="D97" s="134" t="s">
        <v>8</v>
      </c>
      <c r="E97" s="154" t="s">
        <v>9</v>
      </c>
      <c r="F97" s="155" t="s">
        <v>10</v>
      </c>
      <c r="G97" s="156" t="s">
        <v>5</v>
      </c>
      <c r="H97" s="156" t="s">
        <v>6</v>
      </c>
      <c r="I97" s="155" t="s">
        <v>11</v>
      </c>
      <c r="J97" s="155" t="s">
        <v>19</v>
      </c>
    </row>
    <row r="98" spans="1:10" hidden="1" outlineLevel="1">
      <c r="A98" s="139"/>
      <c r="B98" s="139"/>
      <c r="C98" s="189"/>
      <c r="D98" s="220"/>
      <c r="E98" s="154" t="s">
        <v>13</v>
      </c>
      <c r="F98" s="139"/>
      <c r="G98" s="152"/>
      <c r="H98" s="141"/>
      <c r="I98" s="142"/>
      <c r="J98" s="209">
        <v>3309.88</v>
      </c>
    </row>
    <row r="99" spans="1:10" hidden="1" outlineLevel="1">
      <c r="A99" s="157"/>
      <c r="B99" s="157"/>
      <c r="C99" s="215"/>
      <c r="D99" s="134"/>
      <c r="E99" s="191"/>
      <c r="F99" s="160"/>
      <c r="G99" s="161"/>
      <c r="H99" s="162"/>
      <c r="I99" s="160"/>
      <c r="J99" s="211"/>
    </row>
    <row r="100" spans="1:10" hidden="1" outlineLevel="1">
      <c r="A100" s="157"/>
      <c r="B100" s="157"/>
      <c r="C100" s="215"/>
      <c r="D100" s="134"/>
      <c r="E100" s="191"/>
      <c r="F100" s="166" t="s">
        <v>15</v>
      </c>
      <c r="H100" s="164"/>
      <c r="J100" s="246">
        <v>3309.88</v>
      </c>
    </row>
    <row r="101" spans="1:10" ht="12" hidden="1" outlineLevel="1" thickBot="1">
      <c r="A101" s="157"/>
      <c r="B101" s="157"/>
      <c r="C101" s="215"/>
      <c r="D101" s="134"/>
      <c r="E101" s="191"/>
      <c r="F101" s="166" t="s">
        <v>16</v>
      </c>
      <c r="H101" s="164"/>
      <c r="J101" s="226">
        <v>3309.88</v>
      </c>
    </row>
    <row r="102" spans="1:10" ht="12" hidden="1" outlineLevel="1" thickTop="1">
      <c r="E102" s="151"/>
      <c r="F102" s="166" t="s">
        <v>17</v>
      </c>
      <c r="H102" s="164"/>
      <c r="J102" s="222">
        <f>+J100-J101</f>
        <v>0</v>
      </c>
    </row>
    <row r="103" spans="1:10" hidden="1" outlineLevel="1">
      <c r="C103" s="143"/>
      <c r="D103" s="164"/>
      <c r="E103" s="143"/>
      <c r="F103" s="166"/>
      <c r="I103" s="143"/>
      <c r="J103" s="168"/>
    </row>
    <row r="104" spans="1:10" collapsed="1">
      <c r="A104" s="239" t="s">
        <v>866</v>
      </c>
      <c r="B104" s="149" t="s">
        <v>867</v>
      </c>
      <c r="C104" s="149"/>
      <c r="D104" s="266"/>
      <c r="E104" s="154"/>
      <c r="F104" s="166"/>
      <c r="G104" s="156"/>
      <c r="H104" s="156"/>
      <c r="I104" s="155"/>
      <c r="J104" s="196"/>
    </row>
    <row r="105" spans="1:10" hidden="1" outlineLevel="1">
      <c r="A105" s="157" t="s">
        <v>672</v>
      </c>
      <c r="B105" s="157" t="s">
        <v>6</v>
      </c>
      <c r="C105" s="158" t="s">
        <v>7</v>
      </c>
      <c r="D105" s="267" t="s">
        <v>8</v>
      </c>
      <c r="E105" s="158" t="s">
        <v>9</v>
      </c>
      <c r="F105" s="160" t="s">
        <v>10</v>
      </c>
      <c r="G105" s="161" t="s">
        <v>672</v>
      </c>
      <c r="H105" s="161" t="s">
        <v>6</v>
      </c>
      <c r="I105" s="236" t="s">
        <v>11</v>
      </c>
      <c r="J105" s="160" t="s">
        <v>12</v>
      </c>
    </row>
    <row r="106" spans="1:10" hidden="1" outlineLevel="1">
      <c r="A106" s="157"/>
      <c r="B106" s="157"/>
      <c r="C106" s="158"/>
      <c r="D106" s="267"/>
      <c r="E106" s="158"/>
      <c r="F106" s="160"/>
      <c r="G106" s="161"/>
      <c r="H106" s="161"/>
      <c r="I106" s="236"/>
      <c r="J106" s="160"/>
    </row>
    <row r="107" spans="1:10" hidden="1" outlineLevel="1">
      <c r="A107" s="139" t="s">
        <v>1022</v>
      </c>
      <c r="B107" s="184">
        <v>42578</v>
      </c>
      <c r="C107" s="183" t="s">
        <v>1020</v>
      </c>
      <c r="D107" s="268" t="s">
        <v>1021</v>
      </c>
      <c r="E107" s="183" t="s">
        <v>766</v>
      </c>
      <c r="F107" s="182">
        <v>4640</v>
      </c>
      <c r="G107" s="161"/>
      <c r="H107" s="161"/>
      <c r="I107" s="236"/>
      <c r="J107" s="193">
        <f>+F107-I107</f>
        <v>4640</v>
      </c>
    </row>
    <row r="108" spans="1:10" hidden="1" outlineLevel="1">
      <c r="A108" s="183"/>
      <c r="B108" s="184"/>
      <c r="C108" s="183"/>
      <c r="D108" s="268"/>
      <c r="E108" s="183"/>
      <c r="F108" s="182"/>
      <c r="G108" s="161"/>
      <c r="H108" s="161"/>
      <c r="I108" s="236"/>
      <c r="J108" s="193">
        <f>+F108-I108</f>
        <v>0</v>
      </c>
    </row>
    <row r="109" spans="1:10" hidden="1" outlineLevel="1">
      <c r="C109" s="143"/>
      <c r="D109" s="164"/>
      <c r="E109" s="143"/>
      <c r="F109" s="139"/>
      <c r="H109" s="166"/>
      <c r="I109" s="143"/>
      <c r="J109" s="168"/>
    </row>
    <row r="110" spans="1:10" hidden="1" outlineLevel="1">
      <c r="C110" s="143"/>
      <c r="D110" s="164"/>
      <c r="E110" s="143"/>
      <c r="F110" s="166" t="s">
        <v>15</v>
      </c>
      <c r="I110" s="143"/>
      <c r="J110" s="168">
        <f>+SUM(J107:J108)</f>
        <v>4640</v>
      </c>
    </row>
    <row r="111" spans="1:10" ht="12" hidden="1" outlineLevel="1" thickBot="1">
      <c r="C111" s="143"/>
      <c r="D111" s="164"/>
      <c r="E111" s="143"/>
      <c r="F111" s="166" t="s">
        <v>16</v>
      </c>
      <c r="I111" s="143"/>
      <c r="J111" s="237">
        <v>4640</v>
      </c>
    </row>
    <row r="112" spans="1:10" ht="12" hidden="1" outlineLevel="1" thickTop="1">
      <c r="C112" s="143"/>
      <c r="D112" s="164"/>
      <c r="E112" s="143"/>
      <c r="F112" s="166" t="s">
        <v>17</v>
      </c>
      <c r="I112" s="143"/>
      <c r="J112" s="168">
        <f>+J110-J111</f>
        <v>0</v>
      </c>
    </row>
    <row r="113" spans="1:10" hidden="1" outlineLevel="1">
      <c r="E113" s="151"/>
    </row>
    <row r="114" spans="1:10" collapsed="1">
      <c r="A114" s="239" t="s">
        <v>119</v>
      </c>
      <c r="B114" s="238" t="s">
        <v>87</v>
      </c>
      <c r="C114" s="213"/>
      <c r="D114" s="274"/>
      <c r="E114" s="151"/>
      <c r="F114" s="139"/>
      <c r="G114" s="152"/>
      <c r="H114" s="141"/>
      <c r="I114" s="142"/>
      <c r="J114" s="142"/>
    </row>
    <row r="115" spans="1:10" hidden="1" outlineLevel="1">
      <c r="A115" s="153" t="s">
        <v>5</v>
      </c>
      <c r="B115" s="153" t="s">
        <v>6</v>
      </c>
      <c r="C115" s="194" t="s">
        <v>7</v>
      </c>
      <c r="D115" s="134" t="s">
        <v>8</v>
      </c>
      <c r="E115" s="154" t="s">
        <v>9</v>
      </c>
      <c r="F115" s="155" t="s">
        <v>10</v>
      </c>
      <c r="G115" s="156" t="s">
        <v>5</v>
      </c>
      <c r="H115" s="156" t="s">
        <v>6</v>
      </c>
      <c r="I115" s="155" t="s">
        <v>11</v>
      </c>
      <c r="J115" s="155" t="s">
        <v>19</v>
      </c>
    </row>
    <row r="116" spans="1:10" hidden="1" outlineLevel="1">
      <c r="A116" s="157"/>
      <c r="B116" s="157"/>
      <c r="C116" s="215"/>
      <c r="D116" s="134"/>
      <c r="E116" s="154" t="s">
        <v>13</v>
      </c>
      <c r="F116" s="160"/>
      <c r="H116" s="164"/>
      <c r="I116" s="198"/>
      <c r="J116" s="204">
        <v>75107.91</v>
      </c>
    </row>
    <row r="117" spans="1:10" hidden="1" outlineLevel="1">
      <c r="B117" s="186"/>
      <c r="D117" s="220" t="s">
        <v>120</v>
      </c>
      <c r="E117" s="151"/>
      <c r="F117" s="185"/>
      <c r="G117" s="139" t="s">
        <v>121</v>
      </c>
      <c r="H117" s="140">
        <v>41394</v>
      </c>
      <c r="I117" s="229">
        <v>26676.11</v>
      </c>
      <c r="J117" s="209">
        <f>+F117-I117</f>
        <v>-26676.11</v>
      </c>
    </row>
    <row r="118" spans="1:10" hidden="1" outlineLevel="1">
      <c r="B118" s="186"/>
      <c r="D118" s="220" t="s">
        <v>122</v>
      </c>
      <c r="E118" s="151"/>
      <c r="F118" s="188"/>
      <c r="G118" s="139" t="s">
        <v>123</v>
      </c>
      <c r="H118" s="140">
        <v>41498</v>
      </c>
      <c r="I118" s="229">
        <v>8505.42</v>
      </c>
      <c r="J118" s="209">
        <f t="shared" ref="J118:J161" si="4">+F118-I118</f>
        <v>-8505.42</v>
      </c>
    </row>
    <row r="119" spans="1:10" hidden="1" outlineLevel="1">
      <c r="B119" s="186"/>
      <c r="D119" s="220" t="s">
        <v>124</v>
      </c>
      <c r="E119" s="151"/>
      <c r="F119" s="188"/>
      <c r="G119" s="139" t="s">
        <v>125</v>
      </c>
      <c r="H119" s="140">
        <v>41520</v>
      </c>
      <c r="I119" s="229">
        <v>2728.81</v>
      </c>
      <c r="J119" s="209">
        <f>+F119-I119</f>
        <v>-2728.81</v>
      </c>
    </row>
    <row r="120" spans="1:10" hidden="1" outlineLevel="1">
      <c r="B120" s="186"/>
      <c r="D120" s="220"/>
      <c r="E120" s="151"/>
      <c r="F120" s="188"/>
      <c r="G120" s="139" t="s">
        <v>126</v>
      </c>
      <c r="H120" s="140">
        <v>41547</v>
      </c>
      <c r="I120" s="229">
        <v>25981.06</v>
      </c>
      <c r="J120" s="209">
        <f>+F120-I120</f>
        <v>-25981.06</v>
      </c>
    </row>
    <row r="121" spans="1:10" hidden="1" outlineLevel="1">
      <c r="A121" s="139" t="s">
        <v>127</v>
      </c>
      <c r="B121" s="140">
        <v>41941</v>
      </c>
      <c r="C121" s="189" t="s">
        <v>128</v>
      </c>
      <c r="D121" s="220" t="s">
        <v>129</v>
      </c>
      <c r="E121" s="170" t="s">
        <v>34</v>
      </c>
      <c r="F121" s="209">
        <v>8658</v>
      </c>
      <c r="H121" s="186"/>
      <c r="I121" s="198"/>
      <c r="J121" s="209">
        <f t="shared" si="4"/>
        <v>8658</v>
      </c>
    </row>
    <row r="122" spans="1:10" hidden="1" outlineLevel="1">
      <c r="A122" s="139" t="s">
        <v>130</v>
      </c>
      <c r="B122" s="140">
        <v>41942</v>
      </c>
      <c r="C122" s="189" t="s">
        <v>131</v>
      </c>
      <c r="D122" s="220" t="s">
        <v>132</v>
      </c>
      <c r="E122" s="170" t="s">
        <v>34</v>
      </c>
      <c r="F122" s="209">
        <v>4734</v>
      </c>
      <c r="H122" s="186"/>
      <c r="I122" s="198"/>
      <c r="J122" s="209">
        <f t="shared" si="4"/>
        <v>4734</v>
      </c>
    </row>
    <row r="123" spans="1:10" hidden="1" outlineLevel="1">
      <c r="A123" s="139" t="s">
        <v>133</v>
      </c>
      <c r="B123" s="140">
        <v>41942</v>
      </c>
      <c r="C123" s="189" t="s">
        <v>134</v>
      </c>
      <c r="D123" s="220" t="s">
        <v>135</v>
      </c>
      <c r="E123" s="170" t="s">
        <v>34</v>
      </c>
      <c r="F123" s="209">
        <v>685.26</v>
      </c>
      <c r="H123" s="186"/>
      <c r="I123" s="198"/>
      <c r="J123" s="209">
        <f t="shared" si="4"/>
        <v>685.26</v>
      </c>
    </row>
    <row r="124" spans="1:10" hidden="1" outlineLevel="1">
      <c r="A124" s="139" t="s">
        <v>136</v>
      </c>
      <c r="B124" s="140">
        <v>41942</v>
      </c>
      <c r="C124" s="189" t="s">
        <v>137</v>
      </c>
      <c r="D124" s="220" t="s">
        <v>138</v>
      </c>
      <c r="E124" s="170" t="s">
        <v>34</v>
      </c>
      <c r="F124" s="209">
        <v>8691</v>
      </c>
      <c r="H124" s="186"/>
      <c r="I124" s="198"/>
      <c r="J124" s="209">
        <f t="shared" si="4"/>
        <v>8691</v>
      </c>
    </row>
    <row r="125" spans="1:10" hidden="1" outlineLevel="1">
      <c r="A125" s="139" t="s">
        <v>139</v>
      </c>
      <c r="B125" s="140">
        <v>41951</v>
      </c>
      <c r="C125" s="189" t="s">
        <v>140</v>
      </c>
      <c r="D125" s="220" t="s">
        <v>141</v>
      </c>
      <c r="E125" s="170" t="s">
        <v>34</v>
      </c>
      <c r="F125" s="209">
        <v>10315</v>
      </c>
      <c r="H125" s="186"/>
      <c r="I125" s="198"/>
      <c r="J125" s="209">
        <f t="shared" si="4"/>
        <v>10315</v>
      </c>
    </row>
    <row r="126" spans="1:10" hidden="1" outlineLevel="1">
      <c r="A126" s="139" t="s">
        <v>142</v>
      </c>
      <c r="B126" s="140">
        <v>41951</v>
      </c>
      <c r="C126" s="189" t="s">
        <v>143</v>
      </c>
      <c r="D126" s="220" t="s">
        <v>144</v>
      </c>
      <c r="E126" s="170" t="s">
        <v>34</v>
      </c>
      <c r="F126" s="209">
        <v>8096.7</v>
      </c>
      <c r="H126" s="186"/>
      <c r="I126" s="198"/>
      <c r="J126" s="209">
        <f t="shared" si="4"/>
        <v>8096.7</v>
      </c>
    </row>
    <row r="127" spans="1:10" hidden="1" outlineLevel="1">
      <c r="A127" s="139" t="s">
        <v>145</v>
      </c>
      <c r="B127" s="140">
        <v>41962</v>
      </c>
      <c r="C127" s="189" t="s">
        <v>146</v>
      </c>
      <c r="D127" s="220" t="s">
        <v>147</v>
      </c>
      <c r="E127" s="170" t="s">
        <v>34</v>
      </c>
      <c r="F127" s="209">
        <v>8055</v>
      </c>
      <c r="H127" s="178"/>
      <c r="I127" s="209"/>
      <c r="J127" s="209">
        <f t="shared" si="4"/>
        <v>8055</v>
      </c>
    </row>
    <row r="128" spans="1:10" hidden="1" outlineLevel="1">
      <c r="A128" s="139" t="s">
        <v>148</v>
      </c>
      <c r="B128" s="140">
        <v>41962</v>
      </c>
      <c r="C128" s="189" t="s">
        <v>149</v>
      </c>
      <c r="D128" s="220" t="s">
        <v>150</v>
      </c>
      <c r="E128" s="170" t="s">
        <v>34</v>
      </c>
      <c r="F128" s="209">
        <v>2620</v>
      </c>
      <c r="H128" s="186"/>
      <c r="I128" s="198"/>
      <c r="J128" s="209">
        <f t="shared" si="4"/>
        <v>2620</v>
      </c>
    </row>
    <row r="129" spans="1:10" hidden="1" outlineLevel="1">
      <c r="A129" s="139" t="s">
        <v>151</v>
      </c>
      <c r="B129" s="140">
        <v>41971</v>
      </c>
      <c r="C129" s="189" t="s">
        <v>152</v>
      </c>
      <c r="D129" s="220" t="s">
        <v>153</v>
      </c>
      <c r="E129" s="170" t="s">
        <v>34</v>
      </c>
      <c r="F129" s="209">
        <v>11615</v>
      </c>
      <c r="H129" s="178"/>
      <c r="I129" s="198"/>
      <c r="J129" s="209">
        <f t="shared" si="4"/>
        <v>11615</v>
      </c>
    </row>
    <row r="130" spans="1:10" hidden="1" outlineLevel="1">
      <c r="A130" s="139" t="s">
        <v>154</v>
      </c>
      <c r="B130" s="140">
        <v>41971</v>
      </c>
      <c r="C130" s="189" t="s">
        <v>155</v>
      </c>
      <c r="D130" s="220" t="s">
        <v>156</v>
      </c>
      <c r="E130" s="170" t="s">
        <v>34</v>
      </c>
      <c r="F130" s="209">
        <v>6702</v>
      </c>
      <c r="H130" s="186"/>
      <c r="I130" s="198"/>
      <c r="J130" s="209">
        <f t="shared" si="4"/>
        <v>6702</v>
      </c>
    </row>
    <row r="131" spans="1:10" hidden="1" outlineLevel="1">
      <c r="A131" s="139" t="s">
        <v>157</v>
      </c>
      <c r="B131" s="140">
        <v>41988</v>
      </c>
      <c r="C131" s="189" t="s">
        <v>158</v>
      </c>
      <c r="D131" s="220" t="s">
        <v>159</v>
      </c>
      <c r="E131" s="170" t="s">
        <v>34</v>
      </c>
      <c r="F131" s="209">
        <v>14637</v>
      </c>
      <c r="H131" s="186"/>
      <c r="I131" s="198"/>
      <c r="J131" s="209">
        <f t="shared" si="4"/>
        <v>14637</v>
      </c>
    </row>
    <row r="132" spans="1:10" hidden="1" outlineLevel="1">
      <c r="A132" s="139" t="s">
        <v>160</v>
      </c>
      <c r="B132" s="140">
        <v>41988</v>
      </c>
      <c r="C132" s="189" t="s">
        <v>161</v>
      </c>
      <c r="D132" s="220" t="s">
        <v>162</v>
      </c>
      <c r="E132" s="170" t="s">
        <v>34</v>
      </c>
      <c r="F132" s="209">
        <v>6774</v>
      </c>
      <c r="H132" s="186"/>
      <c r="I132" s="198"/>
      <c r="J132" s="209">
        <f t="shared" si="4"/>
        <v>6774</v>
      </c>
    </row>
    <row r="133" spans="1:10" hidden="1" outlineLevel="1">
      <c r="A133" s="139" t="s">
        <v>163</v>
      </c>
      <c r="B133" s="140">
        <v>42004</v>
      </c>
      <c r="C133" s="189" t="s">
        <v>164</v>
      </c>
      <c r="D133" s="220">
        <v>24083</v>
      </c>
      <c r="E133" s="170" t="s">
        <v>165</v>
      </c>
      <c r="F133" s="209">
        <v>32143</v>
      </c>
      <c r="G133" s="185"/>
      <c r="H133" s="165"/>
      <c r="I133" s="198"/>
      <c r="J133" s="209">
        <f t="shared" si="4"/>
        <v>32143</v>
      </c>
    </row>
    <row r="134" spans="1:10" hidden="1" outlineLevel="1">
      <c r="A134" s="139" t="s">
        <v>166</v>
      </c>
      <c r="B134" s="140">
        <v>42006</v>
      </c>
      <c r="C134" s="189" t="s">
        <v>167</v>
      </c>
      <c r="D134" s="220" t="s">
        <v>168</v>
      </c>
      <c r="E134" s="170" t="s">
        <v>34</v>
      </c>
      <c r="F134" s="209">
        <v>3005.7</v>
      </c>
      <c r="H134" s="186"/>
      <c r="I134" s="198"/>
      <c r="J134" s="209">
        <f t="shared" si="4"/>
        <v>3005.7</v>
      </c>
    </row>
    <row r="135" spans="1:10" hidden="1" outlineLevel="1">
      <c r="A135" s="139" t="s">
        <v>169</v>
      </c>
      <c r="B135" s="140">
        <v>42020</v>
      </c>
      <c r="C135" s="189" t="s">
        <v>170</v>
      </c>
      <c r="D135" s="220">
        <v>48074</v>
      </c>
      <c r="E135" s="170" t="s">
        <v>34</v>
      </c>
      <c r="F135" s="209">
        <v>7299</v>
      </c>
      <c r="H135" s="186"/>
      <c r="I135" s="198"/>
      <c r="J135" s="209">
        <f t="shared" si="4"/>
        <v>7299</v>
      </c>
    </row>
    <row r="136" spans="1:10" hidden="1" outlineLevel="1">
      <c r="A136" s="139" t="s">
        <v>171</v>
      </c>
      <c r="B136" s="140">
        <v>42023</v>
      </c>
      <c r="C136" s="189" t="s">
        <v>172</v>
      </c>
      <c r="D136" s="220" t="s">
        <v>173</v>
      </c>
      <c r="E136" s="170" t="s">
        <v>76</v>
      </c>
      <c r="F136" s="209">
        <v>7648</v>
      </c>
      <c r="H136" s="165"/>
      <c r="I136" s="198"/>
      <c r="J136" s="209">
        <f t="shared" si="4"/>
        <v>7648</v>
      </c>
    </row>
    <row r="137" spans="1:10" hidden="1" outlineLevel="1">
      <c r="A137" s="139" t="s">
        <v>174</v>
      </c>
      <c r="B137" s="140">
        <v>42033</v>
      </c>
      <c r="C137" s="189" t="s">
        <v>175</v>
      </c>
      <c r="D137" s="220" t="s">
        <v>176</v>
      </c>
      <c r="E137" s="170" t="s">
        <v>34</v>
      </c>
      <c r="F137" s="209">
        <v>7496.7</v>
      </c>
      <c r="H137" s="186"/>
      <c r="I137" s="198"/>
      <c r="J137" s="209">
        <f t="shared" si="4"/>
        <v>7496.7</v>
      </c>
    </row>
    <row r="138" spans="1:10" hidden="1" outlineLevel="1">
      <c r="A138" s="139" t="s">
        <v>177</v>
      </c>
      <c r="B138" s="140">
        <v>42056</v>
      </c>
      <c r="C138" s="189" t="s">
        <v>178</v>
      </c>
      <c r="D138" s="220" t="s">
        <v>179</v>
      </c>
      <c r="E138" s="170" t="s">
        <v>34</v>
      </c>
      <c r="F138" s="209">
        <f>7286.1+810.6</f>
        <v>8096.7000000000007</v>
      </c>
      <c r="H138" s="186"/>
      <c r="I138" s="198"/>
      <c r="J138" s="209">
        <f t="shared" si="4"/>
        <v>8096.7000000000007</v>
      </c>
    </row>
    <row r="139" spans="1:10" hidden="1" outlineLevel="1">
      <c r="A139" s="139" t="s">
        <v>180</v>
      </c>
      <c r="B139" s="140">
        <v>42072</v>
      </c>
      <c r="C139" s="189" t="s">
        <v>181</v>
      </c>
      <c r="D139" s="220" t="s">
        <v>182</v>
      </c>
      <c r="E139" s="170" t="s">
        <v>34</v>
      </c>
      <c r="F139" s="209">
        <v>2319.6</v>
      </c>
      <c r="H139" s="186"/>
      <c r="I139" s="198"/>
      <c r="J139" s="209">
        <f t="shared" si="4"/>
        <v>2319.6</v>
      </c>
    </row>
    <row r="140" spans="1:10" hidden="1" outlineLevel="1">
      <c r="A140" s="139" t="s">
        <v>183</v>
      </c>
      <c r="B140" s="140">
        <v>42080</v>
      </c>
      <c r="C140" s="189" t="s">
        <v>184</v>
      </c>
      <c r="D140" s="220" t="s">
        <v>185</v>
      </c>
      <c r="E140" s="170" t="s">
        <v>34</v>
      </c>
      <c r="F140" s="209">
        <v>6000</v>
      </c>
      <c r="H140" s="186"/>
      <c r="I140" s="198"/>
      <c r="J140" s="209">
        <f t="shared" si="4"/>
        <v>6000</v>
      </c>
    </row>
    <row r="141" spans="1:10" hidden="1" outlineLevel="1">
      <c r="A141" s="139" t="s">
        <v>186</v>
      </c>
      <c r="B141" s="140">
        <v>42094</v>
      </c>
      <c r="C141" s="189" t="s">
        <v>187</v>
      </c>
      <c r="D141" s="220" t="s">
        <v>188</v>
      </c>
      <c r="E141" s="170" t="s">
        <v>34</v>
      </c>
      <c r="F141" s="209">
        <v>12255</v>
      </c>
      <c r="H141" s="186"/>
      <c r="I141" s="198"/>
      <c r="J141" s="209">
        <f t="shared" si="4"/>
        <v>12255</v>
      </c>
    </row>
    <row r="142" spans="1:10" hidden="1" outlineLevel="1">
      <c r="A142" s="139" t="s">
        <v>189</v>
      </c>
      <c r="B142" s="140">
        <v>42104</v>
      </c>
      <c r="C142" s="189" t="s">
        <v>190</v>
      </c>
      <c r="D142" s="220" t="s">
        <v>191</v>
      </c>
      <c r="E142" s="170" t="s">
        <v>34</v>
      </c>
      <c r="F142" s="209">
        <v>552.04999999999995</v>
      </c>
      <c r="H142" s="186"/>
      <c r="I142" s="198"/>
      <c r="J142" s="209">
        <f t="shared" si="4"/>
        <v>552.04999999999995</v>
      </c>
    </row>
    <row r="143" spans="1:10" hidden="1" outlineLevel="1">
      <c r="A143" s="139" t="s">
        <v>192</v>
      </c>
      <c r="B143" s="140">
        <v>42115</v>
      </c>
      <c r="C143" s="189" t="s">
        <v>193</v>
      </c>
      <c r="D143" s="220" t="s">
        <v>194</v>
      </c>
      <c r="E143" s="170" t="s">
        <v>34</v>
      </c>
      <c r="F143" s="209">
        <v>9370.01</v>
      </c>
      <c r="H143" s="186"/>
      <c r="I143" s="198"/>
      <c r="J143" s="209">
        <f t="shared" si="4"/>
        <v>9370.01</v>
      </c>
    </row>
    <row r="144" spans="1:10" hidden="1" outlineLevel="1">
      <c r="A144" s="139" t="s">
        <v>195</v>
      </c>
      <c r="B144" s="140">
        <v>42116</v>
      </c>
      <c r="C144" s="189" t="s">
        <v>196</v>
      </c>
      <c r="D144" s="220" t="s">
        <v>197</v>
      </c>
      <c r="E144" s="170" t="s">
        <v>34</v>
      </c>
      <c r="F144" s="209">
        <v>6051</v>
      </c>
      <c r="H144" s="186"/>
      <c r="I144" s="198"/>
      <c r="J144" s="209">
        <f t="shared" si="4"/>
        <v>6051</v>
      </c>
    </row>
    <row r="145" spans="1:10" hidden="1" outlineLevel="1">
      <c r="A145" s="139" t="s">
        <v>198</v>
      </c>
      <c r="B145" s="140">
        <v>42158</v>
      </c>
      <c r="C145" s="189" t="s">
        <v>199</v>
      </c>
      <c r="D145" s="220">
        <v>52716</v>
      </c>
      <c r="E145" s="170" t="s">
        <v>34</v>
      </c>
      <c r="F145" s="209">
        <v>10050</v>
      </c>
      <c r="H145" s="186"/>
      <c r="I145" s="198"/>
      <c r="J145" s="209">
        <f t="shared" si="4"/>
        <v>10050</v>
      </c>
    </row>
    <row r="146" spans="1:10" hidden="1" outlineLevel="1">
      <c r="A146" s="139" t="s">
        <v>200</v>
      </c>
      <c r="B146" s="140">
        <v>42174</v>
      </c>
      <c r="C146" s="189" t="s">
        <v>201</v>
      </c>
      <c r="D146" s="220">
        <v>52663</v>
      </c>
      <c r="E146" s="170" t="s">
        <v>34</v>
      </c>
      <c r="F146" s="209">
        <v>30516.71</v>
      </c>
      <c r="G146" s="139" t="s">
        <v>202</v>
      </c>
      <c r="H146" s="140">
        <v>42308</v>
      </c>
      <c r="I146" s="209">
        <f>21080.13+361.58</f>
        <v>21441.710000000003</v>
      </c>
      <c r="J146" s="209">
        <f t="shared" si="4"/>
        <v>9074.9999999999964</v>
      </c>
    </row>
    <row r="147" spans="1:10" hidden="1" outlineLevel="1">
      <c r="A147" s="139" t="s">
        <v>203</v>
      </c>
      <c r="B147" s="140">
        <v>42208</v>
      </c>
      <c r="C147" s="189" t="s">
        <v>204</v>
      </c>
      <c r="D147" s="220" t="s">
        <v>205</v>
      </c>
      <c r="E147" s="170" t="s">
        <v>34</v>
      </c>
      <c r="F147" s="209">
        <v>18777.93</v>
      </c>
      <c r="G147" s="139" t="s">
        <v>202</v>
      </c>
      <c r="H147" s="140">
        <v>42308</v>
      </c>
      <c r="I147" s="209">
        <v>15540.32</v>
      </c>
      <c r="J147" s="209">
        <f t="shared" si="4"/>
        <v>3237.6100000000006</v>
      </c>
    </row>
    <row r="148" spans="1:10" hidden="1" outlineLevel="1">
      <c r="A148" s="139" t="s">
        <v>206</v>
      </c>
      <c r="B148" s="140">
        <v>42216</v>
      </c>
      <c r="C148" s="189" t="s">
        <v>207</v>
      </c>
      <c r="D148" s="220" t="s">
        <v>208</v>
      </c>
      <c r="E148" s="170" t="s">
        <v>34</v>
      </c>
      <c r="F148" s="111">
        <v>12482.67</v>
      </c>
      <c r="G148" s="139" t="s">
        <v>209</v>
      </c>
      <c r="H148" s="140">
        <v>42313</v>
      </c>
      <c r="I148" s="209">
        <v>1032.67</v>
      </c>
      <c r="J148" s="209">
        <f t="shared" si="4"/>
        <v>11450</v>
      </c>
    </row>
    <row r="149" spans="1:10" hidden="1" outlineLevel="1">
      <c r="A149" s="139" t="s">
        <v>210</v>
      </c>
      <c r="B149" s="140">
        <v>42233</v>
      </c>
      <c r="C149" s="189" t="s">
        <v>211</v>
      </c>
      <c r="D149" s="220" t="s">
        <v>212</v>
      </c>
      <c r="E149" s="170" t="s">
        <v>34</v>
      </c>
      <c r="F149" s="209">
        <v>4592.0600000000004</v>
      </c>
      <c r="G149" s="139" t="s">
        <v>213</v>
      </c>
      <c r="H149" s="140">
        <v>42293</v>
      </c>
      <c r="I149" s="229">
        <v>3800.26</v>
      </c>
      <c r="J149" s="209">
        <f t="shared" si="4"/>
        <v>791.80000000000018</v>
      </c>
    </row>
    <row r="150" spans="1:10" hidden="1" outlineLevel="1">
      <c r="A150" s="139" t="s">
        <v>214</v>
      </c>
      <c r="B150" s="140">
        <v>42235</v>
      </c>
      <c r="C150" s="189" t="s">
        <v>215</v>
      </c>
      <c r="D150" s="220" t="s">
        <v>216</v>
      </c>
      <c r="E150" s="170" t="s">
        <v>34</v>
      </c>
      <c r="F150" s="209">
        <v>7956.76</v>
      </c>
      <c r="H150" s="186"/>
      <c r="I150" s="198"/>
      <c r="J150" s="209">
        <f t="shared" si="4"/>
        <v>7956.76</v>
      </c>
    </row>
    <row r="151" spans="1:10" hidden="1" outlineLevel="1">
      <c r="A151" s="139" t="s">
        <v>220</v>
      </c>
      <c r="B151" s="140">
        <v>42300</v>
      </c>
      <c r="C151" s="189" t="s">
        <v>221</v>
      </c>
      <c r="D151" s="220" t="s">
        <v>222</v>
      </c>
      <c r="E151" s="170" t="s">
        <v>34</v>
      </c>
      <c r="F151" s="209">
        <v>86049.1</v>
      </c>
      <c r="G151" s="139" t="s">
        <v>223</v>
      </c>
      <c r="H151" s="140">
        <v>42369</v>
      </c>
      <c r="I151" s="209">
        <v>78069.100000000006</v>
      </c>
      <c r="J151" s="209">
        <f t="shared" si="4"/>
        <v>7980</v>
      </c>
    </row>
    <row r="152" spans="1:10" hidden="1" outlineLevel="1">
      <c r="A152" s="139" t="s">
        <v>224</v>
      </c>
      <c r="B152" s="140">
        <v>42307</v>
      </c>
      <c r="C152" s="189" t="s">
        <v>225</v>
      </c>
      <c r="D152" s="220" t="s">
        <v>226</v>
      </c>
      <c r="E152" s="170" t="s">
        <v>34</v>
      </c>
      <c r="F152" s="209">
        <v>36142.54</v>
      </c>
      <c r="G152" s="139" t="s">
        <v>223</v>
      </c>
      <c r="H152" s="140">
        <v>42369</v>
      </c>
      <c r="I152" s="209">
        <v>27445.84</v>
      </c>
      <c r="J152" s="209">
        <f t="shared" si="4"/>
        <v>8696.7000000000007</v>
      </c>
    </row>
    <row r="153" spans="1:10" hidden="1" outlineLevel="1">
      <c r="A153" s="139" t="s">
        <v>701</v>
      </c>
      <c r="B153" s="140">
        <v>42501</v>
      </c>
      <c r="C153" s="139" t="s">
        <v>702</v>
      </c>
      <c r="D153" s="141" t="s">
        <v>702</v>
      </c>
      <c r="E153" s="189" t="s">
        <v>34</v>
      </c>
      <c r="F153" s="142">
        <v>21267.25</v>
      </c>
      <c r="H153" s="186"/>
      <c r="I153" s="198"/>
      <c r="J153" s="209">
        <f t="shared" si="4"/>
        <v>21267.25</v>
      </c>
    </row>
    <row r="154" spans="1:10" hidden="1" outlineLevel="1">
      <c r="A154" s="139" t="s">
        <v>707</v>
      </c>
      <c r="B154" s="140">
        <v>42517</v>
      </c>
      <c r="C154" s="139" t="s">
        <v>708</v>
      </c>
      <c r="D154" s="141" t="s">
        <v>708</v>
      </c>
      <c r="E154" s="189" t="s">
        <v>34</v>
      </c>
      <c r="F154" s="142">
        <v>22655.88</v>
      </c>
      <c r="H154" s="186"/>
      <c r="I154" s="198">
        <v>5217.93</v>
      </c>
      <c r="J154" s="209">
        <f t="shared" si="4"/>
        <v>17437.95</v>
      </c>
    </row>
    <row r="155" spans="1:10" hidden="1" outlineLevel="1">
      <c r="A155" s="139" t="s">
        <v>758</v>
      </c>
      <c r="B155" s="140">
        <v>42538</v>
      </c>
      <c r="C155" s="139" t="s">
        <v>759</v>
      </c>
      <c r="D155" s="141" t="s">
        <v>760</v>
      </c>
      <c r="E155" s="139" t="s">
        <v>34</v>
      </c>
      <c r="F155" s="142">
        <v>72314.91</v>
      </c>
      <c r="H155" s="186"/>
      <c r="I155" s="198"/>
      <c r="J155" s="209">
        <f t="shared" si="4"/>
        <v>72314.91</v>
      </c>
    </row>
    <row r="156" spans="1:10" hidden="1" outlineLevel="1">
      <c r="A156" s="139" t="s">
        <v>786</v>
      </c>
      <c r="B156" s="140">
        <v>42542</v>
      </c>
      <c r="C156" s="139" t="s">
        <v>787</v>
      </c>
      <c r="D156" s="141" t="s">
        <v>792</v>
      </c>
      <c r="E156" s="139" t="s">
        <v>34</v>
      </c>
      <c r="F156" s="142">
        <v>16587.77</v>
      </c>
      <c r="H156" s="186"/>
      <c r="I156" s="198"/>
      <c r="J156" s="209">
        <f t="shared" si="4"/>
        <v>16587.77</v>
      </c>
    </row>
    <row r="157" spans="1:10" hidden="1" outlineLevel="1">
      <c r="A157" s="139" t="s">
        <v>820</v>
      </c>
      <c r="B157" s="140">
        <v>42556</v>
      </c>
      <c r="C157" s="139" t="s">
        <v>804</v>
      </c>
      <c r="D157" s="141">
        <v>64195</v>
      </c>
      <c r="E157" s="139" t="s">
        <v>34</v>
      </c>
      <c r="F157" s="142">
        <v>11311.03</v>
      </c>
      <c r="H157" s="186"/>
      <c r="I157" s="198"/>
      <c r="J157" s="209">
        <f t="shared" si="4"/>
        <v>11311.03</v>
      </c>
    </row>
    <row r="158" spans="1:10" hidden="1" outlineLevel="1">
      <c r="A158" s="139" t="s">
        <v>753</v>
      </c>
      <c r="B158" s="140">
        <v>42562</v>
      </c>
      <c r="C158" s="139" t="s">
        <v>821</v>
      </c>
      <c r="D158" s="141" t="s">
        <v>822</v>
      </c>
      <c r="E158" s="139" t="s">
        <v>34</v>
      </c>
      <c r="F158" s="142">
        <v>13120.66</v>
      </c>
      <c r="H158" s="186"/>
      <c r="I158" s="198"/>
      <c r="J158" s="209">
        <f t="shared" si="4"/>
        <v>13120.66</v>
      </c>
    </row>
    <row r="159" spans="1:10" hidden="1" outlineLevel="1">
      <c r="A159" s="139" t="s">
        <v>823</v>
      </c>
      <c r="B159" s="140">
        <v>42569</v>
      </c>
      <c r="C159" s="139" t="s">
        <v>824</v>
      </c>
      <c r="D159" s="141" t="s">
        <v>825</v>
      </c>
      <c r="E159" s="139" t="s">
        <v>34</v>
      </c>
      <c r="F159" s="142">
        <v>11326.69</v>
      </c>
      <c r="H159" s="186"/>
      <c r="I159" s="198"/>
      <c r="J159" s="209">
        <f t="shared" si="4"/>
        <v>11326.69</v>
      </c>
    </row>
    <row r="160" spans="1:10" hidden="1" outlineLevel="1">
      <c r="A160" s="139" t="s">
        <v>826</v>
      </c>
      <c r="B160" s="140">
        <v>42571</v>
      </c>
      <c r="C160" s="139" t="s">
        <v>802</v>
      </c>
      <c r="D160" s="141">
        <v>63680</v>
      </c>
      <c r="E160" s="139" t="s">
        <v>34</v>
      </c>
      <c r="F160" s="142">
        <v>66201.05</v>
      </c>
      <c r="H160" s="186"/>
      <c r="I160" s="198"/>
      <c r="J160" s="209">
        <f t="shared" si="4"/>
        <v>66201.05</v>
      </c>
    </row>
    <row r="161" spans="1:13" hidden="1" outlineLevel="1">
      <c r="A161" s="139" t="s">
        <v>827</v>
      </c>
      <c r="B161" s="140">
        <v>42572</v>
      </c>
      <c r="C161" s="139" t="s">
        <v>828</v>
      </c>
      <c r="D161" s="141" t="s">
        <v>829</v>
      </c>
      <c r="E161" s="139" t="s">
        <v>34</v>
      </c>
      <c r="F161" s="142">
        <v>20078.919999999998</v>
      </c>
      <c r="H161" s="186"/>
      <c r="I161" s="198"/>
      <c r="J161" s="209">
        <f t="shared" si="4"/>
        <v>20078.919999999998</v>
      </c>
    </row>
    <row r="162" spans="1:13" hidden="1" outlineLevel="1">
      <c r="A162" s="139"/>
      <c r="B162" s="140"/>
      <c r="C162" s="139"/>
      <c r="D162" s="141"/>
      <c r="E162" s="139"/>
      <c r="F162" s="142"/>
      <c r="H162" s="186"/>
      <c r="I162" s="198"/>
      <c r="J162" s="209"/>
    </row>
    <row r="163" spans="1:13" hidden="1" outlineLevel="1">
      <c r="E163" s="151"/>
      <c r="F163" s="166" t="s">
        <v>15</v>
      </c>
      <c r="H163" s="164"/>
      <c r="I163" s="198"/>
      <c r="J163" s="246">
        <f>SUM(J116:J162)</f>
        <v>513920.33000000007</v>
      </c>
      <c r="M163" s="148"/>
    </row>
    <row r="164" spans="1:13" ht="12" hidden="1" outlineLevel="1" thickBot="1">
      <c r="E164" s="151"/>
      <c r="F164" s="166" t="s">
        <v>16</v>
      </c>
      <c r="H164" s="164"/>
      <c r="I164" s="198"/>
      <c r="J164" s="226">
        <v>513920.41</v>
      </c>
      <c r="M164" s="188"/>
    </row>
    <row r="165" spans="1:13" ht="12" hidden="1" outlineLevel="1" thickTop="1">
      <c r="E165" s="151"/>
      <c r="F165" s="166" t="s">
        <v>17</v>
      </c>
      <c r="H165" s="164"/>
      <c r="I165" s="198"/>
      <c r="J165" s="222">
        <f>+J163-J164</f>
        <v>-7.9999999899882823E-2</v>
      </c>
    </row>
    <row r="166" spans="1:13" hidden="1" outlineLevel="1">
      <c r="E166" s="151"/>
      <c r="F166" s="166"/>
      <c r="H166" s="164"/>
      <c r="J166" s="168"/>
    </row>
    <row r="167" spans="1:13" collapsed="1">
      <c r="A167" s="239" t="s">
        <v>239</v>
      </c>
      <c r="B167" s="238" t="s">
        <v>240</v>
      </c>
      <c r="C167" s="213"/>
      <c r="D167" s="272"/>
      <c r="E167" s="151"/>
      <c r="F167" s="139"/>
      <c r="G167" s="152"/>
      <c r="H167" s="141"/>
      <c r="I167" s="142"/>
      <c r="J167" s="142"/>
    </row>
    <row r="168" spans="1:13" ht="12" hidden="1" customHeight="1" outlineLevel="1">
      <c r="A168" s="153" t="s">
        <v>5</v>
      </c>
      <c r="B168" s="153" t="s">
        <v>6</v>
      </c>
      <c r="C168" s="194" t="s">
        <v>7</v>
      </c>
      <c r="D168" s="134" t="s">
        <v>8</v>
      </c>
      <c r="E168" s="154" t="s">
        <v>9</v>
      </c>
      <c r="F168" s="155" t="s">
        <v>10</v>
      </c>
      <c r="G168" s="156" t="s">
        <v>5</v>
      </c>
      <c r="H168" s="156" t="s">
        <v>6</v>
      </c>
      <c r="I168" s="155" t="s">
        <v>11</v>
      </c>
      <c r="J168" s="155" t="s">
        <v>19</v>
      </c>
    </row>
    <row r="169" spans="1:13" hidden="1" outlineLevel="1">
      <c r="A169" s="157"/>
      <c r="B169" s="157"/>
      <c r="C169" s="215"/>
      <c r="D169" s="134"/>
      <c r="E169" s="154" t="s">
        <v>241</v>
      </c>
      <c r="F169" s="160"/>
      <c r="G169" s="161"/>
      <c r="H169" s="162"/>
      <c r="I169" s="160"/>
      <c r="J169" s="211"/>
    </row>
    <row r="170" spans="1:13" hidden="1" outlineLevel="1">
      <c r="A170" s="157"/>
      <c r="B170" s="157"/>
      <c r="C170" s="215"/>
      <c r="D170" s="134"/>
      <c r="E170" s="154"/>
      <c r="F170" s="160"/>
      <c r="G170" s="161"/>
      <c r="H170" s="162"/>
      <c r="I170" s="193">
        <v>680.77</v>
      </c>
      <c r="J170" s="230">
        <f>+F170-I170</f>
        <v>-680.77</v>
      </c>
    </row>
    <row r="171" spans="1:13" hidden="1" outlineLevel="1">
      <c r="A171" s="157"/>
      <c r="B171" s="157"/>
      <c r="C171" s="215"/>
      <c r="D171" s="134"/>
      <c r="E171" s="191"/>
      <c r="F171" s="160"/>
      <c r="G171" s="161"/>
      <c r="H171" s="162"/>
      <c r="I171" s="193">
        <v>4224.22</v>
      </c>
      <c r="J171" s="230">
        <f>+F171-I171</f>
        <v>-4224.22</v>
      </c>
    </row>
    <row r="172" spans="1:13" hidden="1" outlineLevel="1">
      <c r="A172" s="157"/>
      <c r="B172" s="157"/>
      <c r="C172" s="215"/>
      <c r="D172" s="134"/>
      <c r="E172" s="191"/>
      <c r="F172" s="160"/>
      <c r="G172" s="161"/>
      <c r="H172" s="162"/>
      <c r="I172" s="160"/>
      <c r="J172" s="211"/>
    </row>
    <row r="173" spans="1:13" hidden="1" outlineLevel="1">
      <c r="A173" s="157"/>
      <c r="B173" s="157"/>
      <c r="C173" s="215"/>
      <c r="D173" s="134"/>
      <c r="E173" s="191"/>
      <c r="F173" s="166" t="s">
        <v>15</v>
      </c>
      <c r="H173" s="164"/>
      <c r="J173" s="246">
        <f>SUM(J169:J171)</f>
        <v>-4904.99</v>
      </c>
    </row>
    <row r="174" spans="1:13" ht="12" hidden="1" outlineLevel="1" thickBot="1">
      <c r="A174" s="157"/>
      <c r="B174" s="157"/>
      <c r="C174" s="215"/>
      <c r="D174" s="134"/>
      <c r="E174" s="191"/>
      <c r="F174" s="166" t="s">
        <v>16</v>
      </c>
      <c r="H174" s="164"/>
      <c r="J174" s="226">
        <v>-4904.99</v>
      </c>
    </row>
    <row r="175" spans="1:13" ht="12" hidden="1" outlineLevel="1" thickTop="1">
      <c r="E175" s="151"/>
      <c r="F175" s="166" t="s">
        <v>17</v>
      </c>
      <c r="H175" s="164"/>
      <c r="J175" s="222">
        <f>+J173-J174</f>
        <v>0</v>
      </c>
    </row>
    <row r="176" spans="1:13" hidden="1" outlineLevel="1">
      <c r="E176" s="151"/>
    </row>
    <row r="177" spans="1:12" collapsed="1">
      <c r="A177" s="239" t="s">
        <v>242</v>
      </c>
      <c r="B177" s="238" t="s">
        <v>243</v>
      </c>
      <c r="C177" s="213"/>
      <c r="D177" s="272"/>
      <c r="E177" s="151"/>
      <c r="F177" s="139"/>
      <c r="G177" s="152"/>
      <c r="H177" s="141"/>
      <c r="I177" s="142"/>
      <c r="J177" s="142"/>
    </row>
    <row r="178" spans="1:12" hidden="1" outlineLevel="1">
      <c r="A178" s="153" t="s">
        <v>5</v>
      </c>
      <c r="B178" s="153" t="s">
        <v>6</v>
      </c>
      <c r="C178" s="194" t="s">
        <v>7</v>
      </c>
      <c r="D178" s="134" t="s">
        <v>8</v>
      </c>
      <c r="E178" s="154" t="s">
        <v>9</v>
      </c>
      <c r="F178" s="155" t="s">
        <v>10</v>
      </c>
      <c r="G178" s="156" t="s">
        <v>5</v>
      </c>
      <c r="H178" s="156" t="s">
        <v>6</v>
      </c>
      <c r="I178" s="155" t="s">
        <v>11</v>
      </c>
      <c r="J178" s="155" t="s">
        <v>19</v>
      </c>
    </row>
    <row r="179" spans="1:12" hidden="1" outlineLevel="1">
      <c r="A179" s="157"/>
      <c r="B179" s="157"/>
      <c r="C179" s="215"/>
      <c r="D179" s="134"/>
      <c r="E179" s="154" t="s">
        <v>241</v>
      </c>
      <c r="F179" s="160"/>
      <c r="G179" s="161"/>
      <c r="H179" s="162"/>
      <c r="I179" s="160"/>
      <c r="J179" s="192"/>
    </row>
    <row r="180" spans="1:12" hidden="1" outlineLevel="1">
      <c r="A180" s="143" t="s">
        <v>247</v>
      </c>
      <c r="B180" s="186">
        <v>42149</v>
      </c>
      <c r="C180" s="147" t="s">
        <v>248</v>
      </c>
      <c r="D180" s="216">
        <v>51536</v>
      </c>
      <c r="E180" s="147" t="s">
        <v>34</v>
      </c>
      <c r="F180" s="198">
        <v>36874.089999999997</v>
      </c>
      <c r="G180" s="188"/>
      <c r="H180" s="210"/>
      <c r="I180" s="230">
        <f>30124.06+300.14</f>
        <v>30424.2</v>
      </c>
      <c r="J180" s="209">
        <f>+F180-I180</f>
        <v>6449.8899999999958</v>
      </c>
    </row>
    <row r="181" spans="1:12" hidden="1" outlineLevel="1">
      <c r="A181" s="143" t="s">
        <v>629</v>
      </c>
      <c r="B181" s="186">
        <v>42471</v>
      </c>
      <c r="C181" s="147" t="s">
        <v>630</v>
      </c>
      <c r="D181" s="216">
        <v>59402</v>
      </c>
      <c r="E181" s="147" t="s">
        <v>34</v>
      </c>
      <c r="F181" s="198">
        <v>84432.4</v>
      </c>
      <c r="G181" s="212"/>
      <c r="H181" s="210"/>
      <c r="I181" s="230">
        <v>84132.26</v>
      </c>
      <c r="J181" s="209">
        <f>+F181-I181-331.52</f>
        <v>-31.380000000000564</v>
      </c>
    </row>
    <row r="182" spans="1:12" hidden="1" outlineLevel="1">
      <c r="B182" s="186"/>
      <c r="D182" s="134"/>
      <c r="E182" s="191"/>
      <c r="F182" s="160"/>
      <c r="G182" s="161"/>
      <c r="H182" s="162"/>
      <c r="I182" s="160"/>
      <c r="J182" s="211"/>
    </row>
    <row r="183" spans="1:12" hidden="1" outlineLevel="1">
      <c r="A183" s="157"/>
      <c r="B183" s="157"/>
      <c r="C183" s="215"/>
      <c r="D183" s="134"/>
      <c r="E183" s="191"/>
      <c r="F183" s="166" t="s">
        <v>15</v>
      </c>
      <c r="H183" s="164"/>
      <c r="J183" s="246">
        <f>+SUM(J180:J181)</f>
        <v>6418.5099999999948</v>
      </c>
    </row>
    <row r="184" spans="1:12" ht="12" hidden="1" outlineLevel="1" thickBot="1">
      <c r="A184" s="157"/>
      <c r="B184" s="157"/>
      <c r="C184" s="215"/>
      <c r="D184" s="134"/>
      <c r="E184" s="191"/>
      <c r="F184" s="166" t="s">
        <v>16</v>
      </c>
      <c r="H184" s="164"/>
      <c r="J184" s="201">
        <v>6418.48</v>
      </c>
      <c r="L184" s="182"/>
    </row>
    <row r="185" spans="1:12" ht="12" hidden="1" outlineLevel="1" thickTop="1">
      <c r="A185" s="157"/>
      <c r="B185" s="157"/>
      <c r="C185" s="215"/>
      <c r="D185" s="134"/>
      <c r="E185" s="191"/>
      <c r="F185" s="166" t="s">
        <v>17</v>
      </c>
      <c r="H185" s="164"/>
      <c r="J185" s="222">
        <f>+J183-J184</f>
        <v>2.9999999995197868E-2</v>
      </c>
    </row>
    <row r="186" spans="1:12" hidden="1" outlineLevel="1">
      <c r="F186" s="166"/>
      <c r="J186" s="142"/>
    </row>
    <row r="187" spans="1:12" collapsed="1">
      <c r="A187" s="239" t="s">
        <v>677</v>
      </c>
      <c r="B187" s="149" t="s">
        <v>680</v>
      </c>
      <c r="C187" s="149"/>
      <c r="D187" s="266"/>
      <c r="E187" s="154"/>
      <c r="F187" s="166"/>
      <c r="G187" s="156"/>
      <c r="H187" s="156"/>
      <c r="I187" s="155"/>
      <c r="J187" s="196"/>
    </row>
    <row r="188" spans="1:12" hidden="1" outlineLevel="1">
      <c r="A188" s="157" t="s">
        <v>672</v>
      </c>
      <c r="B188" s="157" t="s">
        <v>6</v>
      </c>
      <c r="C188" s="158" t="s">
        <v>7</v>
      </c>
      <c r="D188" s="267" t="s">
        <v>8</v>
      </c>
      <c r="E188" s="158" t="s">
        <v>9</v>
      </c>
      <c r="F188" s="160" t="s">
        <v>10</v>
      </c>
      <c r="G188" s="161" t="s">
        <v>672</v>
      </c>
      <c r="H188" s="161" t="s">
        <v>6</v>
      </c>
      <c r="I188" s="236" t="s">
        <v>11</v>
      </c>
      <c r="J188" s="160" t="s">
        <v>12</v>
      </c>
    </row>
    <row r="189" spans="1:12" hidden="1" outlineLevel="1">
      <c r="C189" s="143"/>
      <c r="D189" s="164"/>
      <c r="E189" s="143"/>
      <c r="F189" s="139"/>
      <c r="H189" s="166"/>
      <c r="I189" s="143"/>
      <c r="J189" s="168"/>
    </row>
    <row r="190" spans="1:12" hidden="1" outlineLevel="1">
      <c r="A190" s="143" t="s">
        <v>678</v>
      </c>
      <c r="B190" s="186">
        <v>42186</v>
      </c>
      <c r="C190" s="143">
        <v>53798</v>
      </c>
      <c r="D190" s="164" t="s">
        <v>679</v>
      </c>
      <c r="E190" s="143" t="s">
        <v>34</v>
      </c>
      <c r="F190" s="142">
        <v>1840</v>
      </c>
      <c r="H190" s="166"/>
      <c r="J190" s="168">
        <f>+F190-I190</f>
        <v>1840</v>
      </c>
    </row>
    <row r="191" spans="1:12" hidden="1" outlineLevel="1">
      <c r="C191" s="143"/>
      <c r="D191" s="164"/>
      <c r="E191" s="143"/>
      <c r="F191" s="139"/>
      <c r="H191" s="166"/>
      <c r="I191" s="143"/>
      <c r="J191" s="168"/>
    </row>
    <row r="192" spans="1:12" hidden="1" outlineLevel="1">
      <c r="C192" s="143"/>
      <c r="D192" s="164"/>
      <c r="E192" s="143"/>
      <c r="F192" s="166" t="s">
        <v>15</v>
      </c>
      <c r="I192" s="143"/>
      <c r="J192" s="168">
        <f>+J190</f>
        <v>1840</v>
      </c>
    </row>
    <row r="193" spans="1:10" ht="12" hidden="1" outlineLevel="1" thickBot="1">
      <c r="C193" s="143"/>
      <c r="D193" s="164"/>
      <c r="E193" s="143"/>
      <c r="F193" s="166" t="s">
        <v>16</v>
      </c>
      <c r="I193" s="143"/>
      <c r="J193" s="237">
        <v>1840</v>
      </c>
    </row>
    <row r="194" spans="1:10" ht="12" hidden="1" outlineLevel="1" thickTop="1">
      <c r="C194" s="143"/>
      <c r="D194" s="164"/>
      <c r="E194" s="143"/>
      <c r="F194" s="166" t="s">
        <v>17</v>
      </c>
      <c r="I194" s="143"/>
      <c r="J194" s="168">
        <f>+J192-J193</f>
        <v>0</v>
      </c>
    </row>
    <row r="195" spans="1:10" hidden="1" outlineLevel="1">
      <c r="E195" s="151"/>
    </row>
    <row r="196" spans="1:10" collapsed="1">
      <c r="A196" s="239" t="s">
        <v>298</v>
      </c>
      <c r="B196" s="238" t="s">
        <v>299</v>
      </c>
      <c r="C196" s="213"/>
      <c r="D196" s="272"/>
      <c r="E196" s="151"/>
      <c r="F196" s="139"/>
      <c r="G196" s="152"/>
      <c r="H196" s="141"/>
      <c r="I196" s="142"/>
      <c r="J196" s="142"/>
    </row>
    <row r="197" spans="1:10" hidden="1" outlineLevel="1">
      <c r="A197" s="153" t="s">
        <v>5</v>
      </c>
      <c r="B197" s="153" t="s">
        <v>6</v>
      </c>
      <c r="C197" s="194" t="s">
        <v>7</v>
      </c>
      <c r="D197" s="134" t="s">
        <v>8</v>
      </c>
      <c r="E197" s="154" t="s">
        <v>9</v>
      </c>
      <c r="F197" s="155" t="s">
        <v>10</v>
      </c>
      <c r="G197" s="156" t="s">
        <v>5</v>
      </c>
      <c r="H197" s="156" t="s">
        <v>6</v>
      </c>
      <c r="I197" s="155" t="s">
        <v>11</v>
      </c>
      <c r="J197" s="155" t="s">
        <v>19</v>
      </c>
    </row>
    <row r="198" spans="1:10" hidden="1" outlineLevel="1">
      <c r="A198" s="143" t="s">
        <v>300</v>
      </c>
      <c r="B198" s="186">
        <v>41820</v>
      </c>
      <c r="C198" s="147" t="s">
        <v>301</v>
      </c>
      <c r="D198" s="216" t="s">
        <v>302</v>
      </c>
      <c r="E198" s="151" t="s">
        <v>76</v>
      </c>
      <c r="F198" s="114">
        <v>4535.16</v>
      </c>
      <c r="G198" s="212"/>
      <c r="H198" s="210"/>
      <c r="I198" s="211"/>
      <c r="J198" s="230">
        <f>+F198-I198</f>
        <v>4535.16</v>
      </c>
    </row>
    <row r="199" spans="1:10" hidden="1" outlineLevel="1">
      <c r="A199" s="143" t="s">
        <v>303</v>
      </c>
      <c r="B199" s="186">
        <v>41880</v>
      </c>
      <c r="C199" s="147" t="s">
        <v>304</v>
      </c>
      <c r="D199" s="216" t="s">
        <v>305</v>
      </c>
      <c r="E199" s="151" t="s">
        <v>76</v>
      </c>
      <c r="F199" s="114">
        <v>9397.7199999999993</v>
      </c>
      <c r="G199" s="212"/>
      <c r="H199" s="210"/>
      <c r="I199" s="211"/>
      <c r="J199" s="230">
        <f>+F199-I199</f>
        <v>9397.7199999999993</v>
      </c>
    </row>
    <row r="200" spans="1:10" hidden="1" outlineLevel="1">
      <c r="A200" s="143" t="s">
        <v>306</v>
      </c>
      <c r="B200" s="186">
        <v>42326</v>
      </c>
      <c r="C200" s="147" t="s">
        <v>307</v>
      </c>
      <c r="D200" s="216" t="s">
        <v>308</v>
      </c>
      <c r="E200" s="147" t="s">
        <v>76</v>
      </c>
      <c r="F200" s="114">
        <v>2547.64</v>
      </c>
      <c r="G200" s="188"/>
      <c r="H200" s="188"/>
      <c r="I200" s="230">
        <v>1909.64</v>
      </c>
      <c r="J200" s="230">
        <f>+F200-I200</f>
        <v>637.99999999999977</v>
      </c>
    </row>
    <row r="201" spans="1:10" hidden="1" outlineLevel="1">
      <c r="B201" s="186"/>
      <c r="D201" s="135"/>
      <c r="E201" s="151"/>
      <c r="F201" s="198"/>
      <c r="G201" s="188"/>
      <c r="H201" s="188"/>
      <c r="I201" s="230"/>
      <c r="J201" s="209"/>
    </row>
    <row r="202" spans="1:10" hidden="1" outlineLevel="1">
      <c r="A202" s="157"/>
      <c r="B202" s="157"/>
      <c r="C202" s="215"/>
      <c r="D202" s="134"/>
      <c r="E202" s="191"/>
      <c r="F202" s="166" t="s">
        <v>15</v>
      </c>
      <c r="H202" s="164"/>
      <c r="J202" s="246">
        <f>SUM(J198:J201)</f>
        <v>14570.88</v>
      </c>
    </row>
    <row r="203" spans="1:10" ht="12" hidden="1" outlineLevel="1" thickBot="1">
      <c r="A203" s="157"/>
      <c r="B203" s="157"/>
      <c r="C203" s="215"/>
      <c r="D203" s="134"/>
      <c r="E203" s="191"/>
      <c r="F203" s="166" t="s">
        <v>16</v>
      </c>
      <c r="H203" s="164"/>
      <c r="J203" s="226">
        <v>14570.88</v>
      </c>
    </row>
    <row r="204" spans="1:10" ht="12" hidden="1" outlineLevel="1" thickTop="1">
      <c r="E204" s="151"/>
      <c r="F204" s="166" t="s">
        <v>17</v>
      </c>
      <c r="H204" s="164"/>
      <c r="J204" s="222">
        <f>+J202-J203</f>
        <v>0</v>
      </c>
    </row>
    <row r="205" spans="1:10" hidden="1" outlineLevel="1">
      <c r="E205" s="151"/>
      <c r="J205" s="204"/>
    </row>
    <row r="206" spans="1:10" collapsed="1">
      <c r="A206" s="239" t="s">
        <v>309</v>
      </c>
      <c r="B206" s="238" t="s">
        <v>310</v>
      </c>
      <c r="C206" s="213"/>
      <c r="D206" s="272"/>
      <c r="E206" s="151"/>
      <c r="F206" s="139"/>
      <c r="G206" s="152"/>
      <c r="H206" s="141"/>
      <c r="I206" s="142"/>
      <c r="J206" s="142"/>
    </row>
    <row r="207" spans="1:10" hidden="1" outlineLevel="1">
      <c r="A207" s="153" t="s">
        <v>5</v>
      </c>
      <c r="B207" s="153" t="s">
        <v>6</v>
      </c>
      <c r="C207" s="194" t="s">
        <v>7</v>
      </c>
      <c r="D207" s="134" t="s">
        <v>8</v>
      </c>
      <c r="E207" s="154" t="s">
        <v>9</v>
      </c>
      <c r="F207" s="155" t="s">
        <v>10</v>
      </c>
      <c r="G207" s="156" t="s">
        <v>5</v>
      </c>
      <c r="H207" s="156" t="s">
        <v>6</v>
      </c>
      <c r="I207" s="155" t="s">
        <v>11</v>
      </c>
      <c r="J207" s="155" t="s">
        <v>19</v>
      </c>
    </row>
    <row r="208" spans="1:10" hidden="1" outlineLevel="1">
      <c r="A208" s="157"/>
      <c r="B208" s="157"/>
      <c r="C208" s="215"/>
      <c r="D208" s="134"/>
      <c r="E208" s="154" t="s">
        <v>241</v>
      </c>
      <c r="F208" s="160"/>
      <c r="G208" s="161"/>
      <c r="H208" s="162"/>
      <c r="I208" s="211"/>
      <c r="J208" s="211">
        <v>0</v>
      </c>
    </row>
    <row r="209" spans="1:12" hidden="1" outlineLevel="1">
      <c r="A209" s="143" t="s">
        <v>311</v>
      </c>
      <c r="B209" s="186">
        <v>42151</v>
      </c>
      <c r="C209" s="147" t="s">
        <v>312</v>
      </c>
      <c r="D209" s="216" t="s">
        <v>313</v>
      </c>
      <c r="E209" s="151" t="s">
        <v>34</v>
      </c>
      <c r="F209" s="198">
        <v>13953.72</v>
      </c>
      <c r="G209" s="143" t="s">
        <v>314</v>
      </c>
      <c r="H209" s="186">
        <v>42215</v>
      </c>
      <c r="I209" s="198">
        <v>11547.91</v>
      </c>
      <c r="J209" s="209">
        <f>F209-I209</f>
        <v>2405.8099999999995</v>
      </c>
      <c r="L209" s="188"/>
    </row>
    <row r="210" spans="1:12" hidden="1" outlineLevel="1">
      <c r="B210" s="186"/>
      <c r="E210" s="151"/>
      <c r="F210" s="185"/>
      <c r="G210" s="161"/>
      <c r="H210" s="162"/>
      <c r="I210" s="211"/>
      <c r="J210" s="209"/>
    </row>
    <row r="211" spans="1:12" hidden="1" outlineLevel="1">
      <c r="A211" s="157"/>
      <c r="B211" s="157"/>
      <c r="C211" s="215"/>
      <c r="D211" s="134"/>
      <c r="E211" s="191"/>
      <c r="F211" s="166" t="s">
        <v>15</v>
      </c>
      <c r="H211" s="164"/>
      <c r="I211" s="198"/>
      <c r="J211" s="246">
        <f>SUM(J208:J209)</f>
        <v>2405.8099999999995</v>
      </c>
    </row>
    <row r="212" spans="1:12" ht="12" hidden="1" outlineLevel="1" thickBot="1">
      <c r="A212" s="157"/>
      <c r="B212" s="157"/>
      <c r="C212" s="215"/>
      <c r="D212" s="134"/>
      <c r="E212" s="191"/>
      <c r="F212" s="166" t="s">
        <v>16</v>
      </c>
      <c r="H212" s="164"/>
      <c r="I212" s="198"/>
      <c r="J212" s="226">
        <v>2405.81</v>
      </c>
    </row>
    <row r="213" spans="1:12" ht="12" hidden="1" outlineLevel="1" thickTop="1">
      <c r="A213" s="157"/>
      <c r="B213" s="157"/>
      <c r="C213" s="215"/>
      <c r="D213" s="134"/>
      <c r="E213" s="191"/>
      <c r="F213" s="166" t="s">
        <v>17</v>
      </c>
      <c r="H213" s="164"/>
      <c r="I213" s="198"/>
      <c r="J213" s="222">
        <f>+J211-J212</f>
        <v>0</v>
      </c>
    </row>
    <row r="214" spans="1:12" hidden="1" outlineLevel="1">
      <c r="A214" s="157"/>
      <c r="B214" s="157"/>
      <c r="C214" s="215"/>
      <c r="D214" s="134"/>
      <c r="E214" s="191"/>
      <c r="F214" s="166"/>
      <c r="H214" s="164"/>
      <c r="J214" s="168"/>
    </row>
    <row r="215" spans="1:12" collapsed="1">
      <c r="A215" s="239" t="s">
        <v>632</v>
      </c>
      <c r="B215" s="238" t="s">
        <v>631</v>
      </c>
      <c r="C215" s="213"/>
      <c r="D215" s="272"/>
      <c r="E215" s="191"/>
      <c r="F215" s="166"/>
      <c r="H215" s="164"/>
      <c r="J215" s="168"/>
    </row>
    <row r="216" spans="1:12" hidden="1" outlineLevel="1">
      <c r="A216" s="153" t="s">
        <v>5</v>
      </c>
      <c r="B216" s="153" t="s">
        <v>6</v>
      </c>
      <c r="C216" s="194" t="s">
        <v>7</v>
      </c>
      <c r="D216" s="134" t="s">
        <v>8</v>
      </c>
      <c r="E216" s="154" t="s">
        <v>9</v>
      </c>
      <c r="F216" s="155" t="s">
        <v>10</v>
      </c>
      <c r="G216" s="156" t="s">
        <v>5</v>
      </c>
      <c r="H216" s="156" t="s">
        <v>6</v>
      </c>
      <c r="I216" s="155" t="s">
        <v>11</v>
      </c>
      <c r="J216" s="155" t="s">
        <v>19</v>
      </c>
    </row>
    <row r="217" spans="1:12" hidden="1" outlineLevel="1">
      <c r="A217" s="157"/>
      <c r="B217" s="157"/>
      <c r="C217" s="215"/>
      <c r="D217" s="134"/>
      <c r="E217" s="191"/>
      <c r="F217" s="166"/>
      <c r="H217" s="164"/>
      <c r="J217" s="168"/>
    </row>
    <row r="218" spans="1:12" hidden="1" outlineLevel="1">
      <c r="A218" s="183" t="s">
        <v>633</v>
      </c>
      <c r="B218" s="184">
        <v>42467</v>
      </c>
      <c r="C218" s="197" t="s">
        <v>634</v>
      </c>
      <c r="D218" s="273" t="s">
        <v>635</v>
      </c>
      <c r="E218" s="197" t="s">
        <v>76</v>
      </c>
      <c r="F218" s="102">
        <v>3826.7</v>
      </c>
      <c r="G218" s="188"/>
      <c r="H218" s="106"/>
      <c r="I218" s="198"/>
      <c r="J218" s="222">
        <f>+F218-I218</f>
        <v>3826.7</v>
      </c>
    </row>
    <row r="219" spans="1:12" hidden="1" outlineLevel="1">
      <c r="A219" s="183"/>
      <c r="B219" s="184"/>
      <c r="C219" s="197"/>
      <c r="D219" s="273"/>
      <c r="E219" s="197"/>
      <c r="F219" s="182"/>
      <c r="H219" s="164"/>
      <c r="J219" s="168"/>
    </row>
    <row r="220" spans="1:12" hidden="1" outlineLevel="1">
      <c r="A220" s="183"/>
      <c r="B220" s="184"/>
      <c r="C220" s="197"/>
      <c r="D220" s="273"/>
      <c r="E220" s="197"/>
      <c r="F220" s="166" t="s">
        <v>15</v>
      </c>
      <c r="H220" s="164"/>
      <c r="J220" s="246">
        <f>SUM(J218:J219)</f>
        <v>3826.7</v>
      </c>
    </row>
    <row r="221" spans="1:12" ht="12" hidden="1" outlineLevel="1" thickBot="1">
      <c r="A221" s="157"/>
      <c r="B221" s="157"/>
      <c r="C221" s="215"/>
      <c r="D221" s="134"/>
      <c r="E221" s="191"/>
      <c r="F221" s="166" t="s">
        <v>16</v>
      </c>
      <c r="H221" s="164"/>
      <c r="J221" s="226">
        <v>3826.7</v>
      </c>
    </row>
    <row r="222" spans="1:12" ht="12" hidden="1" outlineLevel="1" thickTop="1">
      <c r="A222" s="157"/>
      <c r="B222" s="157"/>
      <c r="C222" s="215"/>
      <c r="D222" s="134"/>
      <c r="E222" s="191"/>
      <c r="F222" s="166" t="s">
        <v>17</v>
      </c>
      <c r="H222" s="164"/>
      <c r="J222" s="222">
        <f>+J220-J221</f>
        <v>0</v>
      </c>
    </row>
    <row r="223" spans="1:12" hidden="1" outlineLevel="1">
      <c r="A223" s="157"/>
      <c r="B223" s="157"/>
      <c r="C223" s="215"/>
      <c r="D223" s="134"/>
      <c r="E223" s="191"/>
      <c r="F223" s="166"/>
      <c r="H223" s="164"/>
      <c r="J223" s="222"/>
    </row>
    <row r="224" spans="1:12" collapsed="1">
      <c r="A224" s="239" t="s">
        <v>325</v>
      </c>
      <c r="B224" s="149" t="s">
        <v>868</v>
      </c>
      <c r="C224" s="149"/>
      <c r="D224" s="266"/>
      <c r="E224" s="154"/>
      <c r="F224" s="166"/>
      <c r="G224" s="156"/>
      <c r="H224" s="156"/>
      <c r="I224" s="155"/>
      <c r="J224" s="196"/>
    </row>
    <row r="225" spans="1:10" hidden="1" outlineLevel="1">
      <c r="A225" s="157" t="s">
        <v>672</v>
      </c>
      <c r="B225" s="157" t="s">
        <v>6</v>
      </c>
      <c r="C225" s="158" t="s">
        <v>7</v>
      </c>
      <c r="D225" s="267" t="s">
        <v>8</v>
      </c>
      <c r="E225" s="158" t="s">
        <v>9</v>
      </c>
      <c r="F225" s="160" t="s">
        <v>10</v>
      </c>
      <c r="G225" s="161" t="s">
        <v>672</v>
      </c>
      <c r="H225" s="161" t="s">
        <v>6</v>
      </c>
      <c r="I225" s="236" t="s">
        <v>11</v>
      </c>
      <c r="J225" s="160" t="s">
        <v>12</v>
      </c>
    </row>
    <row r="226" spans="1:10" hidden="1" outlineLevel="1">
      <c r="A226" s="157"/>
      <c r="B226" s="157"/>
      <c r="C226" s="158"/>
      <c r="D226" s="267"/>
      <c r="E226" s="158"/>
      <c r="F226" s="160"/>
      <c r="G226" s="161"/>
      <c r="H226" s="161"/>
      <c r="I226" s="236"/>
      <c r="J226" s="160"/>
    </row>
    <row r="227" spans="1:10" hidden="1" outlineLevel="1">
      <c r="A227" s="143" t="s">
        <v>1024</v>
      </c>
      <c r="B227" s="184">
        <v>42576</v>
      </c>
      <c r="C227" s="268" t="s">
        <v>1023</v>
      </c>
      <c r="D227" s="268" t="s">
        <v>1023</v>
      </c>
      <c r="E227" s="183" t="s">
        <v>34</v>
      </c>
      <c r="F227" s="182">
        <v>13232.65</v>
      </c>
      <c r="G227" s="161"/>
      <c r="H227" s="161"/>
      <c r="I227" s="236"/>
      <c r="J227" s="193">
        <f>+F227-I227</f>
        <v>13232.65</v>
      </c>
    </row>
    <row r="228" spans="1:10" hidden="1" outlineLevel="1">
      <c r="A228" s="183"/>
      <c r="B228" s="184"/>
      <c r="C228" s="183"/>
      <c r="D228" s="268"/>
      <c r="E228" s="183"/>
      <c r="F228" s="182"/>
      <c r="G228" s="161"/>
      <c r="H228" s="161"/>
      <c r="I228" s="236"/>
      <c r="J228" s="193">
        <f>+F228-I228</f>
        <v>0</v>
      </c>
    </row>
    <row r="229" spans="1:10" hidden="1" outlineLevel="1">
      <c r="C229" s="143"/>
      <c r="D229" s="164"/>
      <c r="E229" s="143"/>
      <c r="F229" s="139"/>
      <c r="H229" s="166"/>
      <c r="I229" s="143"/>
      <c r="J229" s="168"/>
    </row>
    <row r="230" spans="1:10" hidden="1" outlineLevel="1">
      <c r="C230" s="143"/>
      <c r="D230" s="164"/>
      <c r="E230" s="143"/>
      <c r="F230" s="166" t="s">
        <v>15</v>
      </c>
      <c r="I230" s="143"/>
      <c r="J230" s="168">
        <f>+SUM(J227:J228)</f>
        <v>13232.65</v>
      </c>
    </row>
    <row r="231" spans="1:10" ht="12" hidden="1" outlineLevel="1" thickBot="1">
      <c r="C231" s="143"/>
      <c r="D231" s="164"/>
      <c r="E231" s="143"/>
      <c r="F231" s="166" t="s">
        <v>16</v>
      </c>
      <c r="I231" s="143"/>
      <c r="J231" s="237">
        <v>13232.65</v>
      </c>
    </row>
    <row r="232" spans="1:10" ht="12" hidden="1" outlineLevel="1" thickTop="1">
      <c r="C232" s="143"/>
      <c r="D232" s="164"/>
      <c r="E232" s="143"/>
      <c r="F232" s="166" t="s">
        <v>17</v>
      </c>
      <c r="I232" s="143"/>
      <c r="J232" s="168">
        <f>+J230-J231</f>
        <v>0</v>
      </c>
    </row>
    <row r="233" spans="1:10" hidden="1" outlineLevel="1">
      <c r="B233" s="186"/>
      <c r="F233" s="148"/>
      <c r="G233" s="156"/>
      <c r="H233" s="156"/>
      <c r="I233" s="155"/>
      <c r="J233" s="195"/>
    </row>
    <row r="234" spans="1:10" collapsed="1">
      <c r="A234" s="239" t="s">
        <v>465</v>
      </c>
      <c r="B234" s="213" t="s">
        <v>466</v>
      </c>
      <c r="C234" s="213"/>
      <c r="D234" s="272"/>
      <c r="E234" s="154"/>
      <c r="F234" s="166"/>
      <c r="G234" s="156"/>
      <c r="H234" s="156"/>
      <c r="I234" s="155"/>
      <c r="J234" s="196"/>
    </row>
    <row r="235" spans="1:10" hidden="1" outlineLevel="1">
      <c r="A235" s="153" t="s">
        <v>5</v>
      </c>
      <c r="B235" s="153" t="s">
        <v>6</v>
      </c>
      <c r="C235" s="194" t="s">
        <v>7</v>
      </c>
      <c r="D235" s="134" t="s">
        <v>8</v>
      </c>
      <c r="E235" s="154" t="s">
        <v>9</v>
      </c>
      <c r="F235" s="155" t="s">
        <v>10</v>
      </c>
      <c r="G235" s="156" t="s">
        <v>5</v>
      </c>
      <c r="H235" s="156" t="s">
        <v>6</v>
      </c>
      <c r="I235" s="155" t="s">
        <v>11</v>
      </c>
      <c r="J235" s="155" t="s">
        <v>19</v>
      </c>
    </row>
    <row r="236" spans="1:10" hidden="1" outlineLevel="1">
      <c r="A236" s="183"/>
      <c r="B236" s="184"/>
      <c r="C236" s="197"/>
      <c r="D236" s="273"/>
      <c r="E236" s="197"/>
      <c r="F236" s="208"/>
      <c r="G236" s="155"/>
      <c r="H236" s="155"/>
      <c r="I236" s="155"/>
      <c r="J236" s="233"/>
    </row>
    <row r="237" spans="1:10" hidden="1" outlineLevel="1">
      <c r="A237" s="183" t="s">
        <v>761</v>
      </c>
      <c r="B237" s="184">
        <v>42523</v>
      </c>
      <c r="C237" s="183" t="s">
        <v>762</v>
      </c>
      <c r="D237" s="268" t="s">
        <v>763</v>
      </c>
      <c r="E237" s="183" t="s">
        <v>76</v>
      </c>
      <c r="F237" s="182">
        <v>1840</v>
      </c>
      <c r="G237" s="155"/>
      <c r="H237" s="155"/>
      <c r="I237" s="155"/>
      <c r="J237" s="233">
        <f>+F237-I237</f>
        <v>1840</v>
      </c>
    </row>
    <row r="238" spans="1:10" hidden="1" outlineLevel="1">
      <c r="A238" s="183"/>
      <c r="B238" s="184"/>
      <c r="C238" s="183"/>
      <c r="D238" s="268"/>
      <c r="E238" s="183"/>
      <c r="F238" s="83"/>
      <c r="G238" s="155"/>
      <c r="H238" s="155"/>
      <c r="I238" s="155"/>
      <c r="J238" s="233"/>
    </row>
    <row r="239" spans="1:10" hidden="1" outlineLevel="1">
      <c r="F239" s="166" t="s">
        <v>15</v>
      </c>
      <c r="J239" s="246">
        <f>+SUM(J236:J237)</f>
        <v>1840</v>
      </c>
    </row>
    <row r="240" spans="1:10" ht="12" hidden="1" outlineLevel="1" thickBot="1">
      <c r="F240" s="166" t="s">
        <v>16</v>
      </c>
      <c r="J240" s="225">
        <v>1840</v>
      </c>
    </row>
    <row r="241" spans="1:10" ht="12" hidden="1" outlineLevel="1" thickTop="1">
      <c r="F241" s="166" t="s">
        <v>17</v>
      </c>
      <c r="J241" s="209">
        <f>+J239-J240</f>
        <v>0</v>
      </c>
    </row>
    <row r="242" spans="1:10" hidden="1" outlineLevel="1">
      <c r="E242" s="151"/>
      <c r="H242" s="164"/>
      <c r="J242" s="142"/>
    </row>
    <row r="243" spans="1:10" collapsed="1">
      <c r="A243" s="239" t="s">
        <v>333</v>
      </c>
      <c r="B243" s="238" t="s">
        <v>334</v>
      </c>
      <c r="C243" s="213"/>
      <c r="D243" s="272"/>
      <c r="E243" s="151"/>
      <c r="F243" s="139"/>
      <c r="G243" s="152"/>
      <c r="H243" s="141"/>
      <c r="I243" s="142"/>
      <c r="J243" s="142"/>
    </row>
    <row r="244" spans="1:10" hidden="1" outlineLevel="1">
      <c r="A244" s="153" t="s">
        <v>5</v>
      </c>
      <c r="B244" s="153" t="s">
        <v>6</v>
      </c>
      <c r="C244" s="194" t="s">
        <v>7</v>
      </c>
      <c r="D244" s="134" t="s">
        <v>8</v>
      </c>
      <c r="E244" s="154" t="s">
        <v>9</v>
      </c>
      <c r="F244" s="155" t="s">
        <v>10</v>
      </c>
      <c r="G244" s="156" t="s">
        <v>5</v>
      </c>
      <c r="H244" s="156" t="s">
        <v>6</v>
      </c>
      <c r="I244" s="155" t="s">
        <v>11</v>
      </c>
      <c r="J244" s="155" t="s">
        <v>19</v>
      </c>
    </row>
    <row r="245" spans="1:10" hidden="1" outlineLevel="1">
      <c r="A245" s="157"/>
      <c r="B245" s="157"/>
      <c r="C245" s="215"/>
      <c r="D245" s="134"/>
      <c r="E245" s="154" t="s">
        <v>13</v>
      </c>
      <c r="F245" s="185"/>
      <c r="G245" s="161"/>
      <c r="H245" s="162"/>
      <c r="I245" s="211"/>
      <c r="J245" s="211">
        <f t="shared" ref="J245:J252" si="5">+F245-I245</f>
        <v>0</v>
      </c>
    </row>
    <row r="246" spans="1:10" hidden="1" outlineLevel="1">
      <c r="A246" s="143" t="s">
        <v>335</v>
      </c>
      <c r="B246" s="186">
        <v>42009</v>
      </c>
      <c r="C246" s="147" t="s">
        <v>336</v>
      </c>
      <c r="D246" s="216" t="s">
        <v>337</v>
      </c>
      <c r="E246" s="151" t="s">
        <v>338</v>
      </c>
      <c r="F246" s="198">
        <v>2583.19</v>
      </c>
      <c r="G246" s="148"/>
      <c r="H246" s="148"/>
      <c r="I246" s="198"/>
      <c r="J246" s="230">
        <f t="shared" si="5"/>
        <v>2583.19</v>
      </c>
    </row>
    <row r="247" spans="1:10" hidden="1" outlineLevel="1">
      <c r="A247" s="143" t="s">
        <v>339</v>
      </c>
      <c r="B247" s="186">
        <v>42280</v>
      </c>
      <c r="C247" s="147" t="s">
        <v>340</v>
      </c>
      <c r="D247" s="216" t="s">
        <v>341</v>
      </c>
      <c r="E247" s="151" t="s">
        <v>76</v>
      </c>
      <c r="F247" s="198">
        <v>4024.69</v>
      </c>
      <c r="G247" s="148"/>
      <c r="H247" s="148"/>
      <c r="I247" s="198"/>
      <c r="J247" s="230">
        <f t="shared" si="5"/>
        <v>4024.69</v>
      </c>
    </row>
    <row r="248" spans="1:10" hidden="1" outlineLevel="1">
      <c r="A248" s="143" t="s">
        <v>342</v>
      </c>
      <c r="B248" s="186">
        <v>42292</v>
      </c>
      <c r="C248" s="147" t="s">
        <v>343</v>
      </c>
      <c r="D248" s="216" t="s">
        <v>344</v>
      </c>
      <c r="E248" s="151" t="s">
        <v>76</v>
      </c>
      <c r="F248" s="198">
        <v>2719.41</v>
      </c>
      <c r="G248" s="148"/>
      <c r="H248" s="148"/>
      <c r="I248" s="198">
        <v>2719.41</v>
      </c>
      <c r="J248" s="230">
        <f t="shared" si="5"/>
        <v>0</v>
      </c>
    </row>
    <row r="249" spans="1:10" hidden="1" outlineLevel="1">
      <c r="A249" s="143" t="s">
        <v>345</v>
      </c>
      <c r="B249" s="186">
        <v>42349</v>
      </c>
      <c r="C249" s="147" t="s">
        <v>346</v>
      </c>
      <c r="D249" s="216" t="s">
        <v>347</v>
      </c>
      <c r="E249" s="147" t="s">
        <v>76</v>
      </c>
      <c r="F249" s="198">
        <v>3038.52</v>
      </c>
      <c r="G249" s="148"/>
      <c r="H249" s="148"/>
      <c r="I249" s="198">
        <v>3038.52</v>
      </c>
      <c r="J249" s="230">
        <f t="shared" si="5"/>
        <v>0</v>
      </c>
    </row>
    <row r="250" spans="1:10" hidden="1" outlineLevel="1">
      <c r="A250" s="143" t="s">
        <v>348</v>
      </c>
      <c r="B250" s="186">
        <v>42349</v>
      </c>
      <c r="C250" s="147" t="s">
        <v>346</v>
      </c>
      <c r="D250" s="216" t="s">
        <v>349</v>
      </c>
      <c r="E250" s="147" t="s">
        <v>76</v>
      </c>
      <c r="F250" s="198">
        <v>8932</v>
      </c>
      <c r="G250" s="148"/>
      <c r="H250" s="148"/>
      <c r="I250" s="198">
        <v>8932</v>
      </c>
      <c r="J250" s="230">
        <f t="shared" si="5"/>
        <v>0</v>
      </c>
    </row>
    <row r="251" spans="1:10" hidden="1" outlineLevel="1">
      <c r="A251" s="143" t="s">
        <v>350</v>
      </c>
      <c r="B251" s="186">
        <v>42349</v>
      </c>
      <c r="C251" s="147" t="s">
        <v>346</v>
      </c>
      <c r="D251" s="216" t="s">
        <v>351</v>
      </c>
      <c r="E251" s="147" t="s">
        <v>76</v>
      </c>
      <c r="F251" s="198">
        <v>835.94</v>
      </c>
      <c r="G251" s="148"/>
      <c r="H251" s="148"/>
      <c r="I251" s="198">
        <v>835.94</v>
      </c>
      <c r="J251" s="230">
        <f t="shared" si="5"/>
        <v>0</v>
      </c>
    </row>
    <row r="252" spans="1:10" hidden="1" outlineLevel="1">
      <c r="A252" s="143" t="s">
        <v>352</v>
      </c>
      <c r="B252" s="186">
        <v>42349</v>
      </c>
      <c r="C252" s="147" t="s">
        <v>346</v>
      </c>
      <c r="D252" s="216" t="s">
        <v>353</v>
      </c>
      <c r="E252" s="147" t="s">
        <v>76</v>
      </c>
      <c r="F252" s="198">
        <v>9071.2999999999993</v>
      </c>
      <c r="G252" s="148"/>
      <c r="H252" s="148"/>
      <c r="I252" s="198">
        <v>9071.2999999999993</v>
      </c>
      <c r="J252" s="230">
        <f t="shared" si="5"/>
        <v>0</v>
      </c>
    </row>
    <row r="253" spans="1:10" hidden="1" outlineLevel="1">
      <c r="B253" s="186"/>
      <c r="E253" s="151"/>
      <c r="F253" s="198"/>
      <c r="H253" s="186"/>
      <c r="I253" s="198"/>
      <c r="J253" s="230"/>
    </row>
    <row r="254" spans="1:10" hidden="1" outlineLevel="1">
      <c r="E254" s="151"/>
      <c r="F254" s="166" t="s">
        <v>15</v>
      </c>
      <c r="H254" s="164"/>
      <c r="I254" s="198"/>
      <c r="J254" s="246">
        <f>+SUM(J245:J253)</f>
        <v>6607.88</v>
      </c>
    </row>
    <row r="255" spans="1:10" ht="12" hidden="1" outlineLevel="1" thickBot="1">
      <c r="E255" s="151"/>
      <c r="F255" s="166" t="s">
        <v>16</v>
      </c>
      <c r="H255" s="164"/>
      <c r="I255" s="198"/>
      <c r="J255" s="226">
        <v>6607.88</v>
      </c>
    </row>
    <row r="256" spans="1:10" ht="12" hidden="1" outlineLevel="1" thickTop="1">
      <c r="E256" s="151"/>
      <c r="F256" s="166" t="s">
        <v>17</v>
      </c>
      <c r="H256" s="164"/>
      <c r="J256" s="168">
        <f>+J254-J255</f>
        <v>0</v>
      </c>
    </row>
    <row r="257" spans="1:10" collapsed="1">
      <c r="E257" s="151"/>
      <c r="F257" s="166"/>
      <c r="H257" s="164"/>
      <c r="J257" s="168"/>
    </row>
    <row r="258" spans="1:10">
      <c r="E258" s="151"/>
      <c r="F258" s="166"/>
      <c r="H258" s="164"/>
      <c r="J258" s="168"/>
    </row>
    <row r="259" spans="1:10">
      <c r="A259" s="289"/>
      <c r="B259" s="291"/>
      <c r="C259" s="292"/>
      <c r="D259" s="290"/>
      <c r="E259" s="292"/>
      <c r="F259" s="136"/>
      <c r="G259" s="289"/>
      <c r="H259" s="291"/>
      <c r="I259" s="293"/>
      <c r="J259" s="209"/>
    </row>
    <row r="260" spans="1:10">
      <c r="A260" s="240" t="s">
        <v>676</v>
      </c>
      <c r="B260" s="243" t="s">
        <v>18</v>
      </c>
      <c r="C260" s="244"/>
      <c r="D260" s="294"/>
      <c r="E260" s="151"/>
      <c r="F260" s="166"/>
      <c r="H260" s="164"/>
      <c r="J260" s="168"/>
    </row>
    <row r="261" spans="1:10" hidden="1" outlineLevel="1">
      <c r="A261" s="153" t="s">
        <v>5</v>
      </c>
      <c r="B261" s="153" t="s">
        <v>6</v>
      </c>
      <c r="C261" s="194" t="s">
        <v>7</v>
      </c>
      <c r="D261" s="134" t="s">
        <v>8</v>
      </c>
      <c r="E261" s="154" t="s">
        <v>9</v>
      </c>
      <c r="F261" s="155" t="s">
        <v>10</v>
      </c>
      <c r="G261" s="156" t="s">
        <v>5</v>
      </c>
      <c r="H261" s="156" t="s">
        <v>6</v>
      </c>
      <c r="I261" s="155" t="s">
        <v>11</v>
      </c>
      <c r="J261" s="155" t="s">
        <v>19</v>
      </c>
    </row>
    <row r="262" spans="1:10" hidden="1" outlineLevel="1">
      <c r="A262" s="139"/>
      <c r="B262" s="140"/>
      <c r="C262" s="189"/>
      <c r="D262" s="220"/>
      <c r="E262" s="154" t="s">
        <v>13</v>
      </c>
      <c r="F262" s="139"/>
      <c r="G262" s="139"/>
      <c r="H262" s="141"/>
      <c r="I262" s="142"/>
      <c r="J262" s="223">
        <v>212252.41</v>
      </c>
    </row>
    <row r="263" spans="1:10" hidden="1" outlineLevel="1">
      <c r="D263" s="220"/>
      <c r="E263" s="151"/>
      <c r="F263" s="166"/>
      <c r="G263" s="183"/>
      <c r="H263" s="184"/>
      <c r="I263" s="182"/>
      <c r="J263" s="224"/>
    </row>
    <row r="264" spans="1:10" hidden="1" outlineLevel="1">
      <c r="D264" s="220"/>
      <c r="E264" s="151"/>
      <c r="F264" s="166"/>
      <c r="H264" s="164"/>
      <c r="J264" s="222"/>
    </row>
    <row r="265" spans="1:10" hidden="1" outlineLevel="1">
      <c r="D265" s="220"/>
      <c r="E265" s="151"/>
      <c r="F265" s="166" t="s">
        <v>15</v>
      </c>
      <c r="H265" s="164"/>
      <c r="J265" s="246">
        <f>+SUM(J262:J263)</f>
        <v>212252.41</v>
      </c>
    </row>
    <row r="266" spans="1:10" ht="12" hidden="1" outlineLevel="1" thickBot="1">
      <c r="D266" s="220"/>
      <c r="E266" s="151"/>
      <c r="F266" s="166" t="s">
        <v>16</v>
      </c>
      <c r="H266" s="164"/>
      <c r="J266" s="225">
        <v>212252.41</v>
      </c>
    </row>
    <row r="267" spans="1:10" ht="12" hidden="1" outlineLevel="1" thickTop="1">
      <c r="D267" s="220"/>
      <c r="E267" s="151"/>
      <c r="F267" s="166" t="s">
        <v>17</v>
      </c>
      <c r="H267" s="164"/>
      <c r="J267" s="222">
        <f>+J265-J266</f>
        <v>0</v>
      </c>
    </row>
    <row r="268" spans="1:10" hidden="1" outlineLevel="1">
      <c r="E268" s="151"/>
    </row>
    <row r="269" spans="1:10" collapsed="1">
      <c r="A269" s="240" t="s">
        <v>354</v>
      </c>
      <c r="B269" s="243" t="s">
        <v>355</v>
      </c>
      <c r="C269" s="244"/>
      <c r="D269" s="294"/>
      <c r="E269" s="151"/>
    </row>
    <row r="270" spans="1:10" ht="12" hidden="1" customHeight="1" outlineLevel="1">
      <c r="A270" s="153" t="s">
        <v>5</v>
      </c>
      <c r="B270" s="153" t="s">
        <v>6</v>
      </c>
      <c r="C270" s="194" t="s">
        <v>7</v>
      </c>
      <c r="D270" s="134" t="s">
        <v>8</v>
      </c>
      <c r="E270" s="154" t="s">
        <v>9</v>
      </c>
      <c r="F270" s="155" t="s">
        <v>10</v>
      </c>
      <c r="G270" s="156" t="s">
        <v>5</v>
      </c>
      <c r="H270" s="156" t="s">
        <v>6</v>
      </c>
      <c r="I270" s="155" t="s">
        <v>11</v>
      </c>
      <c r="J270" s="155" t="s">
        <v>19</v>
      </c>
    </row>
    <row r="271" spans="1:10" hidden="1" outlineLevel="1">
      <c r="E271" s="154" t="s">
        <v>13</v>
      </c>
      <c r="J271" s="223">
        <v>8624.9699999999993</v>
      </c>
    </row>
    <row r="272" spans="1:10" hidden="1" outlineLevel="1">
      <c r="E272" s="151"/>
      <c r="J272" s="204"/>
    </row>
    <row r="273" spans="3:11" hidden="1" outlineLevel="1">
      <c r="E273" s="151"/>
      <c r="F273" s="166" t="s">
        <v>15</v>
      </c>
      <c r="H273" s="164"/>
      <c r="J273" s="246">
        <f>+SUM(J269:J272)</f>
        <v>8624.9699999999993</v>
      </c>
    </row>
    <row r="274" spans="3:11" ht="12" hidden="1" outlineLevel="1" thickBot="1">
      <c r="E274" s="151"/>
      <c r="F274" s="166" t="s">
        <v>16</v>
      </c>
      <c r="H274" s="164"/>
      <c r="J274" s="225">
        <v>8624.9699999999993</v>
      </c>
    </row>
    <row r="275" spans="3:11" ht="12" hidden="1" outlineLevel="1" thickTop="1">
      <c r="E275" s="151"/>
      <c r="F275" s="166" t="s">
        <v>17</v>
      </c>
      <c r="H275" s="164"/>
      <c r="J275" s="222">
        <f>+J273-J274</f>
        <v>0</v>
      </c>
    </row>
    <row r="276" spans="3:11" collapsed="1">
      <c r="F276" s="166"/>
      <c r="J276" s="209"/>
    </row>
    <row r="277" spans="3:11">
      <c r="C277" s="143"/>
      <c r="D277" s="164"/>
      <c r="E277" s="143"/>
      <c r="F277" s="166"/>
      <c r="I277" s="143"/>
      <c r="J277" s="168"/>
    </row>
    <row r="278" spans="3:11">
      <c r="I278" s="166" t="s">
        <v>15</v>
      </c>
      <c r="J278" s="204">
        <f>+J273+J265+J254+J239+J230+J220+J211+J202+J192+J183+J173+J163+J110+J100+J92+J84+J66+J58+J26</f>
        <v>1330449</v>
      </c>
    </row>
    <row r="279" spans="3:11" ht="12" thickBot="1">
      <c r="I279" s="166" t="s">
        <v>16</v>
      </c>
      <c r="J279" s="225">
        <v>1330449.6299999999</v>
      </c>
      <c r="K279" s="188"/>
    </row>
    <row r="280" spans="3:11" ht="12" thickTop="1">
      <c r="I280" s="166" t="s">
        <v>17</v>
      </c>
      <c r="J280" s="204">
        <f>+J278-J279</f>
        <v>-0.62999999988824129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88"/>
  <sheetViews>
    <sheetView topLeftCell="A70" workbookViewId="0">
      <selection activeCell="A91" sqref="A91:J105"/>
    </sheetView>
  </sheetViews>
  <sheetFormatPr baseColWidth="10" defaultRowHeight="11.25" outlineLevelRow="1"/>
  <cols>
    <col min="1" max="1" width="11.42578125" style="183"/>
    <col min="2" max="2" width="14.7109375" style="183" customWidth="1"/>
    <col min="3" max="3" width="9.85546875" style="183" bestFit="1" customWidth="1"/>
    <col min="4" max="4" width="8" style="183" bestFit="1" customWidth="1"/>
    <col min="5" max="5" width="24.7109375" style="183" customWidth="1"/>
    <col min="6" max="6" width="10.7109375" style="248" bestFit="1" customWidth="1"/>
    <col min="7" max="7" width="11.42578125" style="183"/>
    <col min="8" max="8" width="8.7109375" style="183" bestFit="1" customWidth="1"/>
    <col min="9" max="9" width="11.140625" style="183" bestFit="1" customWidth="1"/>
    <col min="10" max="10" width="12.42578125" style="183" bestFit="1" customWidth="1"/>
    <col min="11" max="11" width="6.85546875" style="183" customWidth="1"/>
    <col min="12" max="12" width="11.5703125" style="183" bestFit="1" customWidth="1"/>
    <col min="13" max="16384" width="11.42578125" style="183"/>
  </cols>
  <sheetData>
    <row r="1" spans="1:12" ht="12.75">
      <c r="A1" s="256"/>
      <c r="B1" s="256"/>
      <c r="C1" s="257"/>
      <c r="D1" s="257"/>
      <c r="E1" s="257"/>
      <c r="F1" s="258"/>
      <c r="G1" s="259"/>
      <c r="H1" s="260"/>
      <c r="I1" s="261"/>
      <c r="J1" s="261"/>
      <c r="K1" s="144"/>
      <c r="L1" s="145" t="s">
        <v>0</v>
      </c>
    </row>
    <row r="2" spans="1:12" ht="12.7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146"/>
      <c r="L2" s="145" t="s">
        <v>2</v>
      </c>
    </row>
    <row r="3" spans="1:12" ht="12.75">
      <c r="A3" s="299" t="s">
        <v>924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2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>
      <c r="A5" s="138"/>
      <c r="B5" s="138"/>
      <c r="C5" s="138"/>
      <c r="D5" s="138"/>
      <c r="E5" s="138"/>
      <c r="F5" s="138"/>
      <c r="G5" s="138"/>
      <c r="H5" s="138"/>
      <c r="I5" s="138"/>
      <c r="J5" s="138"/>
    </row>
    <row r="6" spans="1:12">
      <c r="A6" s="239" t="s">
        <v>454</v>
      </c>
      <c r="B6" s="149" t="s">
        <v>869</v>
      </c>
      <c r="C6" s="149"/>
      <c r="D6" s="150"/>
      <c r="E6" s="154"/>
      <c r="F6" s="137"/>
      <c r="G6" s="156"/>
      <c r="H6" s="156"/>
      <c r="I6" s="155"/>
      <c r="J6" s="196"/>
    </row>
    <row r="7" spans="1:12" hidden="1" outlineLevel="1">
      <c r="A7" s="157" t="s">
        <v>672</v>
      </c>
      <c r="B7" s="157" t="s">
        <v>6</v>
      </c>
      <c r="C7" s="158" t="s">
        <v>7</v>
      </c>
      <c r="D7" s="159" t="s">
        <v>8</v>
      </c>
      <c r="E7" s="158" t="s">
        <v>9</v>
      </c>
      <c r="F7" s="160" t="s">
        <v>10</v>
      </c>
      <c r="G7" s="161" t="s">
        <v>672</v>
      </c>
      <c r="H7" s="161" t="s">
        <v>6</v>
      </c>
      <c r="I7" s="236" t="s">
        <v>11</v>
      </c>
      <c r="J7" s="160" t="s">
        <v>12</v>
      </c>
    </row>
    <row r="8" spans="1:12" hidden="1" outlineLevel="1">
      <c r="C8" s="143"/>
      <c r="D8" s="143"/>
      <c r="E8" s="143"/>
      <c r="F8" s="137"/>
      <c r="I8" s="143"/>
      <c r="J8" s="168"/>
    </row>
    <row r="9" spans="1:12" hidden="1" outlineLevel="1">
      <c r="A9" s="143" t="s">
        <v>870</v>
      </c>
      <c r="B9" s="186">
        <v>42608</v>
      </c>
      <c r="C9" s="143" t="s">
        <v>871</v>
      </c>
      <c r="D9" s="143" t="s">
        <v>871</v>
      </c>
      <c r="E9" s="147" t="s">
        <v>76</v>
      </c>
      <c r="F9" s="108">
        <v>3056.45</v>
      </c>
      <c r="I9" s="143"/>
      <c r="J9" s="168">
        <f>+F9</f>
        <v>3056.45</v>
      </c>
    </row>
    <row r="10" spans="1:12" hidden="1" outlineLevel="1">
      <c r="C10" s="143"/>
      <c r="D10" s="143"/>
      <c r="E10" s="143"/>
      <c r="F10" s="137"/>
      <c r="I10" s="143"/>
      <c r="J10" s="168"/>
    </row>
    <row r="11" spans="1:12" hidden="1" outlineLevel="1">
      <c r="C11" s="143"/>
      <c r="D11" s="143"/>
      <c r="E11" s="143"/>
      <c r="F11" s="137"/>
      <c r="I11" s="143"/>
      <c r="J11" s="168"/>
    </row>
    <row r="12" spans="1:12" hidden="1" outlineLevel="1">
      <c r="C12" s="143"/>
      <c r="D12" s="143"/>
      <c r="E12" s="143"/>
      <c r="F12" s="137" t="s">
        <v>15</v>
      </c>
      <c r="I12" s="143"/>
      <c r="J12" s="168">
        <f>+J9</f>
        <v>3056.45</v>
      </c>
    </row>
    <row r="13" spans="1:12" ht="12" hidden="1" outlineLevel="1" thickBot="1">
      <c r="C13" s="143"/>
      <c r="D13" s="143"/>
      <c r="E13" s="143"/>
      <c r="F13" s="137" t="s">
        <v>16</v>
      </c>
      <c r="I13" s="143"/>
      <c r="J13" s="237">
        <v>3056.45</v>
      </c>
    </row>
    <row r="14" spans="1:12" ht="12" hidden="1" outlineLevel="1" thickTop="1">
      <c r="C14" s="143"/>
      <c r="D14" s="143"/>
      <c r="E14" s="143"/>
      <c r="F14" s="137" t="s">
        <v>17</v>
      </c>
      <c r="I14" s="143"/>
      <c r="J14" s="168">
        <f>+J12-J13</f>
        <v>0</v>
      </c>
    </row>
    <row r="15" spans="1:12" hidden="1" outlineLevel="1"/>
    <row r="16" spans="1:12" collapsed="1">
      <c r="A16" s="239" t="s">
        <v>872</v>
      </c>
      <c r="B16" s="149" t="s">
        <v>873</v>
      </c>
      <c r="C16" s="149"/>
      <c r="D16" s="150"/>
      <c r="E16" s="154"/>
      <c r="F16" s="137"/>
      <c r="G16" s="156"/>
      <c r="H16" s="156"/>
      <c r="I16" s="155"/>
      <c r="J16" s="196"/>
    </row>
    <row r="17" spans="1:10" hidden="1" outlineLevel="1">
      <c r="A17" s="157" t="s">
        <v>672</v>
      </c>
      <c r="B17" s="157" t="s">
        <v>6</v>
      </c>
      <c r="C17" s="158" t="s">
        <v>7</v>
      </c>
      <c r="D17" s="159" t="s">
        <v>8</v>
      </c>
      <c r="E17" s="158" t="s">
        <v>9</v>
      </c>
      <c r="F17" s="160" t="s">
        <v>10</v>
      </c>
      <c r="G17" s="161" t="s">
        <v>672</v>
      </c>
      <c r="H17" s="161" t="s">
        <v>6</v>
      </c>
      <c r="I17" s="236" t="s">
        <v>11</v>
      </c>
      <c r="J17" s="160" t="s">
        <v>12</v>
      </c>
    </row>
    <row r="18" spans="1:10" hidden="1" outlineLevel="1">
      <c r="C18" s="143"/>
      <c r="D18" s="143"/>
      <c r="E18" s="143"/>
      <c r="F18" s="137"/>
      <c r="I18" s="143"/>
      <c r="J18" s="168"/>
    </row>
    <row r="19" spans="1:10" hidden="1" outlineLevel="1">
      <c r="A19" s="143" t="s">
        <v>874</v>
      </c>
      <c r="B19" s="186">
        <v>42608</v>
      </c>
      <c r="C19" s="143" t="s">
        <v>875</v>
      </c>
      <c r="D19" s="143" t="s">
        <v>876</v>
      </c>
      <c r="E19" s="147" t="s">
        <v>76</v>
      </c>
      <c r="F19" s="108">
        <v>3680.26</v>
      </c>
      <c r="I19" s="143"/>
      <c r="J19" s="168">
        <f>+F19</f>
        <v>3680.26</v>
      </c>
    </row>
    <row r="20" spans="1:10" hidden="1" outlineLevel="1">
      <c r="C20" s="143"/>
      <c r="D20" s="143"/>
      <c r="E20" s="143"/>
      <c r="F20" s="137"/>
      <c r="I20" s="143"/>
      <c r="J20" s="168"/>
    </row>
    <row r="21" spans="1:10" hidden="1" outlineLevel="1">
      <c r="C21" s="143"/>
      <c r="D21" s="143"/>
      <c r="E21" s="143"/>
      <c r="F21" s="137" t="s">
        <v>15</v>
      </c>
      <c r="I21" s="143"/>
      <c r="J21" s="168">
        <f>+J19</f>
        <v>3680.26</v>
      </c>
    </row>
    <row r="22" spans="1:10" ht="12" hidden="1" outlineLevel="1" thickBot="1">
      <c r="C22" s="143"/>
      <c r="D22" s="143"/>
      <c r="E22" s="143"/>
      <c r="F22" s="137" t="s">
        <v>16</v>
      </c>
      <c r="I22" s="143"/>
      <c r="J22" s="237">
        <v>3680.26</v>
      </c>
    </row>
    <row r="23" spans="1:10" ht="12" hidden="1" outlineLevel="1" thickTop="1">
      <c r="C23" s="143"/>
      <c r="D23" s="143"/>
      <c r="E23" s="143"/>
      <c r="F23" s="137" t="s">
        <v>17</v>
      </c>
      <c r="I23" s="143"/>
      <c r="J23" s="168">
        <f>+J21-J22</f>
        <v>0</v>
      </c>
    </row>
    <row r="24" spans="1:10" hidden="1" outlineLevel="1"/>
    <row r="25" spans="1:10" collapsed="1">
      <c r="A25" s="239" t="s">
        <v>673</v>
      </c>
      <c r="B25" s="238" t="s">
        <v>18</v>
      </c>
      <c r="C25" s="213"/>
      <c r="D25" s="214"/>
      <c r="E25" s="151"/>
      <c r="G25" s="148"/>
      <c r="H25" s="141"/>
      <c r="I25" s="142"/>
      <c r="J25" s="142"/>
    </row>
    <row r="26" spans="1:10" outlineLevel="1">
      <c r="A26" s="153" t="s">
        <v>5</v>
      </c>
      <c r="B26" s="153" t="s">
        <v>6</v>
      </c>
      <c r="C26" s="153" t="s">
        <v>7</v>
      </c>
      <c r="D26" s="19" t="s">
        <v>8</v>
      </c>
      <c r="E26" s="154" t="s">
        <v>9</v>
      </c>
      <c r="F26" s="155" t="s">
        <v>10</v>
      </c>
      <c r="G26" s="156" t="s">
        <v>5</v>
      </c>
      <c r="H26" s="156" t="s">
        <v>6</v>
      </c>
      <c r="I26" s="155" t="s">
        <v>11</v>
      </c>
      <c r="J26" s="155" t="s">
        <v>19</v>
      </c>
    </row>
    <row r="27" spans="1:10" outlineLevel="1">
      <c r="A27" s="139"/>
      <c r="B27" s="140"/>
      <c r="C27" s="139"/>
      <c r="D27" s="139"/>
      <c r="E27" s="154" t="s">
        <v>13</v>
      </c>
      <c r="F27" s="139"/>
      <c r="G27" s="139"/>
      <c r="H27" s="141"/>
      <c r="I27" s="142"/>
      <c r="J27" s="203">
        <v>122092.87</v>
      </c>
    </row>
    <row r="28" spans="1:10" outlineLevel="1">
      <c r="A28" s="139"/>
      <c r="B28" s="140"/>
      <c r="C28" s="139"/>
      <c r="D28" s="139"/>
      <c r="E28" s="170"/>
      <c r="F28" s="152"/>
      <c r="G28" s="171" t="s">
        <v>20</v>
      </c>
      <c r="H28" s="172">
        <v>41655</v>
      </c>
      <c r="I28" s="173">
        <v>18916.22</v>
      </c>
      <c r="J28" s="142">
        <f>+F28-I28</f>
        <v>-18916.22</v>
      </c>
    </row>
    <row r="29" spans="1:10" outlineLevel="1">
      <c r="A29" s="139"/>
      <c r="B29" s="140"/>
      <c r="C29" s="139"/>
      <c r="D29" s="139"/>
      <c r="E29" s="170"/>
      <c r="F29" s="152"/>
      <c r="G29" s="171" t="s">
        <v>21</v>
      </c>
      <c r="H29" s="172">
        <v>41663</v>
      </c>
      <c r="I29" s="173">
        <v>61343.16</v>
      </c>
      <c r="J29" s="142">
        <f t="shared" ref="J29:J37" si="0">+F29-I29</f>
        <v>-61343.16</v>
      </c>
    </row>
    <row r="30" spans="1:10" outlineLevel="1">
      <c r="A30" s="139"/>
      <c r="B30" s="140"/>
      <c r="C30" s="139"/>
      <c r="D30" s="41" t="s">
        <v>22</v>
      </c>
      <c r="E30" s="170"/>
      <c r="F30" s="152"/>
      <c r="G30" s="171" t="s">
        <v>23</v>
      </c>
      <c r="H30" s="172">
        <v>41698</v>
      </c>
      <c r="I30" s="173">
        <v>44.44</v>
      </c>
      <c r="J30" s="142">
        <f t="shared" si="0"/>
        <v>-44.44</v>
      </c>
    </row>
    <row r="31" spans="1:10" outlineLevel="1">
      <c r="A31" s="139"/>
      <c r="B31" s="140"/>
      <c r="C31" s="139"/>
      <c r="D31" s="41" t="s">
        <v>24</v>
      </c>
      <c r="E31" s="170"/>
      <c r="F31" s="152"/>
      <c r="G31" s="171" t="s">
        <v>25</v>
      </c>
      <c r="H31" s="172">
        <v>41724</v>
      </c>
      <c r="I31" s="169">
        <v>15012.58</v>
      </c>
      <c r="J31" s="142">
        <f t="shared" si="0"/>
        <v>-15012.58</v>
      </c>
    </row>
    <row r="32" spans="1:10" outlineLevel="1">
      <c r="A32" s="139"/>
      <c r="B32" s="140"/>
      <c r="C32" s="139"/>
      <c r="D32" s="41" t="s">
        <v>26</v>
      </c>
      <c r="E32" s="170"/>
      <c r="F32" s="152"/>
      <c r="G32" s="171" t="s">
        <v>27</v>
      </c>
      <c r="H32" s="172">
        <v>41731</v>
      </c>
      <c r="I32" s="173">
        <v>58530.5</v>
      </c>
      <c r="J32" s="142">
        <f t="shared" si="0"/>
        <v>-58530.5</v>
      </c>
    </row>
    <row r="33" spans="1:11" outlineLevel="1">
      <c r="A33" s="139"/>
      <c r="B33" s="140"/>
      <c r="C33" s="139"/>
      <c r="D33" s="41" t="s">
        <v>28</v>
      </c>
      <c r="E33" s="170"/>
      <c r="F33" s="152"/>
      <c r="G33" s="171" t="s">
        <v>29</v>
      </c>
      <c r="H33" s="172">
        <v>41844</v>
      </c>
      <c r="I33" s="169">
        <v>27284.41</v>
      </c>
      <c r="J33" s="142">
        <f t="shared" si="0"/>
        <v>-27284.41</v>
      </c>
    </row>
    <row r="34" spans="1:11" outlineLevel="1">
      <c r="A34" s="139"/>
      <c r="B34" s="140"/>
      <c r="C34" s="139"/>
      <c r="D34" s="41" t="s">
        <v>28</v>
      </c>
      <c r="E34" s="170"/>
      <c r="F34" s="152"/>
      <c r="G34" s="171" t="s">
        <v>30</v>
      </c>
      <c r="H34" s="172">
        <v>41851</v>
      </c>
      <c r="I34" s="173">
        <v>174.05</v>
      </c>
      <c r="J34" s="142">
        <f t="shared" si="0"/>
        <v>-174.05</v>
      </c>
    </row>
    <row r="35" spans="1:11" outlineLevel="1">
      <c r="A35" s="174" t="s">
        <v>35</v>
      </c>
      <c r="B35" s="175">
        <v>42233</v>
      </c>
      <c r="C35" s="199" t="s">
        <v>36</v>
      </c>
      <c r="D35" s="176" t="s">
        <v>37</v>
      </c>
      <c r="E35" s="177" t="s">
        <v>34</v>
      </c>
      <c r="F35" s="173">
        <v>72752.570000000007</v>
      </c>
      <c r="G35" s="171" t="s">
        <v>381</v>
      </c>
      <c r="H35" s="180">
        <v>42373</v>
      </c>
      <c r="I35" s="148">
        <v>72310.929999999993</v>
      </c>
      <c r="J35" s="142">
        <f t="shared" si="0"/>
        <v>441.64000000001397</v>
      </c>
    </row>
    <row r="36" spans="1:11" outlineLevel="1">
      <c r="A36" s="171" t="s">
        <v>1011</v>
      </c>
      <c r="B36" s="180">
        <v>42401</v>
      </c>
      <c r="C36" s="179"/>
      <c r="D36" s="176"/>
      <c r="E36" s="179" t="s">
        <v>1013</v>
      </c>
      <c r="F36" s="173">
        <v>58770.85</v>
      </c>
      <c r="G36" s="143"/>
      <c r="H36" s="178"/>
      <c r="I36" s="148"/>
      <c r="J36" s="142">
        <f t="shared" si="0"/>
        <v>58770.85</v>
      </c>
    </row>
    <row r="37" spans="1:11" outlineLevel="1">
      <c r="A37" s="171" t="s">
        <v>684</v>
      </c>
      <c r="B37" s="180">
        <v>42521</v>
      </c>
      <c r="C37" s="179" t="s">
        <v>686</v>
      </c>
      <c r="D37" s="176" t="s">
        <v>688</v>
      </c>
      <c r="E37" s="179" t="s">
        <v>34</v>
      </c>
      <c r="F37" s="173">
        <v>12153.67</v>
      </c>
      <c r="G37" s="143"/>
      <c r="H37" s="178"/>
      <c r="I37" s="60"/>
      <c r="J37" s="142">
        <f t="shared" si="0"/>
        <v>12153.67</v>
      </c>
    </row>
    <row r="38" spans="1:11" outlineLevel="1">
      <c r="A38" s="171" t="s">
        <v>830</v>
      </c>
      <c r="B38" s="180">
        <v>42579</v>
      </c>
      <c r="C38" s="179" t="s">
        <v>831</v>
      </c>
      <c r="D38" s="176" t="s">
        <v>834</v>
      </c>
      <c r="E38" s="179" t="s">
        <v>34</v>
      </c>
      <c r="F38" s="173">
        <v>11241.53</v>
      </c>
      <c r="G38" s="143"/>
      <c r="H38" s="178"/>
      <c r="I38" s="60"/>
      <c r="J38" s="142">
        <f>+F38-I38</f>
        <v>11241.53</v>
      </c>
    </row>
    <row r="39" spans="1:11" outlineLevel="1">
      <c r="A39" s="171" t="s">
        <v>877</v>
      </c>
      <c r="B39" s="180">
        <v>42585</v>
      </c>
      <c r="C39" s="179" t="s">
        <v>833</v>
      </c>
      <c r="D39" s="181">
        <v>64596</v>
      </c>
      <c r="E39" s="179" t="s">
        <v>34</v>
      </c>
      <c r="F39" s="173">
        <v>16249.31</v>
      </c>
      <c r="G39" s="143"/>
      <c r="H39" s="178"/>
      <c r="I39" s="60"/>
      <c r="J39" s="142">
        <f t="shared" ref="J39:J40" si="1">+F39-I39</f>
        <v>16249.31</v>
      </c>
    </row>
    <row r="40" spans="1:11" outlineLevel="1">
      <c r="A40" s="171" t="s">
        <v>878</v>
      </c>
      <c r="B40" s="180">
        <v>42613</v>
      </c>
      <c r="C40" s="179" t="s">
        <v>879</v>
      </c>
      <c r="D40" s="181" t="s">
        <v>880</v>
      </c>
      <c r="E40" s="179" t="s">
        <v>34</v>
      </c>
      <c r="F40" s="173">
        <v>12368.29</v>
      </c>
      <c r="G40" s="143"/>
      <c r="H40" s="178"/>
      <c r="I40" s="60"/>
      <c r="J40" s="142">
        <f t="shared" si="1"/>
        <v>12368.29</v>
      </c>
    </row>
    <row r="41" spans="1:11" outlineLevel="1">
      <c r="A41" s="171"/>
      <c r="B41" s="180"/>
      <c r="C41" s="179"/>
      <c r="D41" s="176"/>
      <c r="E41" s="179"/>
      <c r="F41" s="173"/>
      <c r="G41" s="143"/>
      <c r="H41" s="178"/>
      <c r="I41" s="60"/>
      <c r="J41" s="142"/>
    </row>
    <row r="42" spans="1:11" outlineLevel="1">
      <c r="A42" s="143"/>
      <c r="B42" s="143"/>
      <c r="C42" s="143"/>
      <c r="D42" s="139"/>
      <c r="E42" s="151"/>
      <c r="F42" s="143"/>
      <c r="G42" s="143"/>
      <c r="H42" s="178"/>
      <c r="I42" s="148"/>
      <c r="J42" s="142"/>
    </row>
    <row r="43" spans="1:11" outlineLevel="1">
      <c r="A43" s="143"/>
      <c r="B43" s="143"/>
      <c r="C43" s="143"/>
      <c r="D43" s="139"/>
      <c r="E43" s="151"/>
      <c r="F43" s="166" t="s">
        <v>15</v>
      </c>
      <c r="G43" s="143"/>
      <c r="H43" s="164"/>
      <c r="I43" s="148"/>
      <c r="J43" s="167">
        <f>+SUM(J27:J40)</f>
        <v>52012.799999999996</v>
      </c>
    </row>
    <row r="44" spans="1:11" ht="12" outlineLevel="1" thickBot="1">
      <c r="A44" s="143"/>
      <c r="B44" s="143"/>
      <c r="C44" s="143"/>
      <c r="D44" s="139"/>
      <c r="E44" s="151"/>
      <c r="F44" s="166" t="s">
        <v>16</v>
      </c>
      <c r="G44" s="143"/>
      <c r="H44" s="164"/>
      <c r="I44" s="148"/>
      <c r="J44" s="263">
        <v>52012.800000000003</v>
      </c>
    </row>
    <row r="45" spans="1:11" ht="12" outlineLevel="1" thickTop="1">
      <c r="A45" s="143"/>
      <c r="B45" s="143"/>
      <c r="C45" s="143"/>
      <c r="D45" s="139"/>
      <c r="E45" s="151"/>
      <c r="F45" s="166" t="s">
        <v>17</v>
      </c>
      <c r="G45" s="143"/>
      <c r="H45" s="164"/>
      <c r="I45" s="148"/>
      <c r="J45" s="168">
        <f>+J43-J44</f>
        <v>0</v>
      </c>
    </row>
    <row r="46" spans="1:11" outlineLevel="1"/>
    <row r="47" spans="1:11">
      <c r="A47" s="239" t="s">
        <v>48</v>
      </c>
      <c r="B47" s="238" t="s">
        <v>49</v>
      </c>
      <c r="C47" s="213"/>
      <c r="D47" s="214"/>
      <c r="E47" s="151"/>
      <c r="G47" s="148"/>
      <c r="H47" s="141"/>
      <c r="I47" s="142"/>
      <c r="J47" s="142"/>
    </row>
    <row r="48" spans="1:11" outlineLevel="1">
      <c r="A48" s="153" t="s">
        <v>5</v>
      </c>
      <c r="B48" s="153" t="s">
        <v>6</v>
      </c>
      <c r="C48" s="153" t="s">
        <v>7</v>
      </c>
      <c r="D48" s="19" t="s">
        <v>8</v>
      </c>
      <c r="E48" s="154" t="s">
        <v>9</v>
      </c>
      <c r="F48" s="155" t="s">
        <v>10</v>
      </c>
      <c r="G48" s="156" t="s">
        <v>5</v>
      </c>
      <c r="H48" s="156" t="s">
        <v>6</v>
      </c>
      <c r="I48" s="155" t="s">
        <v>11</v>
      </c>
      <c r="J48" s="155" t="s">
        <v>19</v>
      </c>
      <c r="K48" s="143"/>
    </row>
    <row r="49" spans="1:11" outlineLevel="1">
      <c r="A49" s="139"/>
      <c r="B49" s="139"/>
      <c r="C49" s="139"/>
      <c r="D49" s="139"/>
      <c r="E49" s="154" t="s">
        <v>13</v>
      </c>
      <c r="F49" s="139"/>
      <c r="G49" s="152"/>
      <c r="H49" s="141"/>
      <c r="I49" s="207"/>
      <c r="J49" s="235">
        <v>37164.730000000003</v>
      </c>
      <c r="K49" s="143"/>
    </row>
    <row r="50" spans="1:11" outlineLevel="1">
      <c r="A50" s="139"/>
      <c r="B50" s="139"/>
      <c r="C50" s="139"/>
      <c r="D50" s="164" t="s">
        <v>50</v>
      </c>
      <c r="E50" s="154"/>
      <c r="F50" s="142"/>
      <c r="G50" s="143" t="s">
        <v>51</v>
      </c>
      <c r="H50" s="205">
        <v>41281</v>
      </c>
      <c r="I50" s="59">
        <v>14072.68</v>
      </c>
      <c r="J50" s="203">
        <f>+F50-I50</f>
        <v>-14072.68</v>
      </c>
      <c r="K50" s="143"/>
    </row>
    <row r="51" spans="1:11" outlineLevel="1">
      <c r="A51" s="139"/>
      <c r="B51" s="139"/>
      <c r="C51" s="139"/>
      <c r="D51" s="143" t="s">
        <v>52</v>
      </c>
      <c r="E51" s="154"/>
      <c r="F51" s="142"/>
      <c r="G51" s="143" t="s">
        <v>53</v>
      </c>
      <c r="H51" s="205">
        <v>41284</v>
      </c>
      <c r="I51" s="59">
        <v>4436.7700000000004</v>
      </c>
      <c r="J51" s="203">
        <f t="shared" ref="J51:J55" si="2">+F51-I51</f>
        <v>-4436.7700000000004</v>
      </c>
      <c r="K51" s="143"/>
    </row>
    <row r="52" spans="1:11" outlineLevel="1">
      <c r="A52" s="139"/>
      <c r="B52" s="139"/>
      <c r="C52" s="139"/>
      <c r="D52" s="143" t="s">
        <v>54</v>
      </c>
      <c r="E52" s="154"/>
      <c r="F52" s="142"/>
      <c r="G52" s="143" t="s">
        <v>55</v>
      </c>
      <c r="H52" s="205">
        <v>41297</v>
      </c>
      <c r="I52" s="59">
        <v>12102.88</v>
      </c>
      <c r="J52" s="203">
        <f t="shared" si="2"/>
        <v>-12102.88</v>
      </c>
      <c r="K52" s="143"/>
    </row>
    <row r="53" spans="1:11" outlineLevel="1">
      <c r="A53" s="139"/>
      <c r="B53" s="139"/>
      <c r="C53" s="139"/>
      <c r="D53" s="139"/>
      <c r="E53" s="154"/>
      <c r="F53" s="142"/>
      <c r="G53" s="143" t="s">
        <v>56</v>
      </c>
      <c r="H53" s="205">
        <v>41517</v>
      </c>
      <c r="I53" s="59">
        <v>702.64</v>
      </c>
      <c r="J53" s="203">
        <f t="shared" si="2"/>
        <v>-702.64</v>
      </c>
      <c r="K53" s="143"/>
    </row>
    <row r="54" spans="1:11" outlineLevel="1">
      <c r="A54" s="139"/>
      <c r="B54" s="139"/>
      <c r="C54" s="139"/>
      <c r="D54" s="143" t="s">
        <v>57</v>
      </c>
      <c r="E54" s="154"/>
      <c r="F54" s="142"/>
      <c r="G54" s="143" t="s">
        <v>58</v>
      </c>
      <c r="H54" s="205">
        <v>41517</v>
      </c>
      <c r="I54" s="206">
        <v>6376.54</v>
      </c>
      <c r="J54" s="203">
        <f t="shared" si="2"/>
        <v>-6376.54</v>
      </c>
      <c r="K54" s="143"/>
    </row>
    <row r="55" spans="1:11" outlineLevel="1">
      <c r="A55" s="143" t="s">
        <v>62</v>
      </c>
      <c r="B55" s="186">
        <v>41990</v>
      </c>
      <c r="C55" s="143" t="s">
        <v>63</v>
      </c>
      <c r="D55" s="164" t="s">
        <v>64</v>
      </c>
      <c r="E55" s="151" t="s">
        <v>34</v>
      </c>
      <c r="F55" s="148">
        <v>92316.160000000003</v>
      </c>
      <c r="G55" s="152"/>
      <c r="H55" s="65"/>
      <c r="I55" s="207">
        <v>83084.55</v>
      </c>
      <c r="J55" s="203">
        <f t="shared" si="2"/>
        <v>9231.61</v>
      </c>
      <c r="K55" s="143"/>
    </row>
    <row r="56" spans="1:11" outlineLevel="1">
      <c r="A56" s="143" t="s">
        <v>65</v>
      </c>
      <c r="B56" s="186">
        <v>42017</v>
      </c>
      <c r="C56" s="143" t="s">
        <v>66</v>
      </c>
      <c r="D56" s="164" t="s">
        <v>67</v>
      </c>
      <c r="E56" s="151" t="s">
        <v>34</v>
      </c>
      <c r="F56" s="148">
        <v>25072.45</v>
      </c>
      <c r="G56" s="143" t="s">
        <v>417</v>
      </c>
      <c r="H56" s="205">
        <v>42400</v>
      </c>
      <c r="I56" s="207">
        <f>631.11+383.62+7.37+16835.24</f>
        <v>17857.34</v>
      </c>
      <c r="J56" s="203">
        <f>+F56-I56</f>
        <v>7215.1100000000006</v>
      </c>
      <c r="K56" s="143"/>
    </row>
    <row r="57" spans="1:11" outlineLevel="1">
      <c r="A57" s="143" t="s">
        <v>68</v>
      </c>
      <c r="B57" s="186">
        <v>42205</v>
      </c>
      <c r="C57" s="143" t="s">
        <v>69</v>
      </c>
      <c r="D57" s="164" t="s">
        <v>70</v>
      </c>
      <c r="E57" s="151" t="s">
        <v>34</v>
      </c>
      <c r="F57" s="148">
        <v>28223.52</v>
      </c>
      <c r="G57" s="152"/>
      <c r="H57" s="141"/>
      <c r="I57" s="142">
        <v>1121.72</v>
      </c>
      <c r="J57" s="203">
        <f>+F57-I57</f>
        <v>27101.8</v>
      </c>
      <c r="K57" s="143" t="s">
        <v>1015</v>
      </c>
    </row>
    <row r="58" spans="1:11" outlineLevel="1">
      <c r="A58" s="143" t="s">
        <v>71</v>
      </c>
      <c r="B58" s="186">
        <v>42349</v>
      </c>
      <c r="C58" s="143" t="s">
        <v>72</v>
      </c>
      <c r="D58" s="164">
        <v>56727</v>
      </c>
      <c r="E58" s="143" t="s">
        <v>34</v>
      </c>
      <c r="F58" s="148">
        <v>5150.47</v>
      </c>
      <c r="G58" s="152"/>
      <c r="H58" s="141"/>
      <c r="I58" s="142"/>
      <c r="J58" s="203">
        <f>+F58-I58</f>
        <v>5150.47</v>
      </c>
      <c r="K58" s="143"/>
    </row>
    <row r="59" spans="1:11" outlineLevel="1">
      <c r="A59" s="143"/>
      <c r="B59" s="186"/>
      <c r="C59" s="143"/>
      <c r="D59" s="164"/>
      <c r="E59" s="143"/>
      <c r="F59" s="148"/>
      <c r="G59" s="282" t="s">
        <v>1014</v>
      </c>
      <c r="H59" s="283">
        <v>42423</v>
      </c>
      <c r="I59" s="284">
        <v>9334.57</v>
      </c>
      <c r="J59" s="203">
        <f t="shared" ref="J59:J76" si="3">+F59-I59</f>
        <v>-9334.57</v>
      </c>
      <c r="K59" s="143"/>
    </row>
    <row r="60" spans="1:11" outlineLevel="1">
      <c r="A60" s="143" t="s">
        <v>845</v>
      </c>
      <c r="B60" s="186">
        <v>42581</v>
      </c>
      <c r="C60" s="143" t="s">
        <v>846</v>
      </c>
      <c r="D60" s="216" t="s">
        <v>857</v>
      </c>
      <c r="E60" s="143" t="s">
        <v>34</v>
      </c>
      <c r="F60" s="148">
        <v>7224.33</v>
      </c>
      <c r="G60" s="139"/>
      <c r="H60" s="140"/>
      <c r="I60" s="207"/>
      <c r="J60" s="203">
        <f t="shared" si="3"/>
        <v>7224.33</v>
      </c>
      <c r="K60" s="143"/>
    </row>
    <row r="61" spans="1:11" outlineLevel="1">
      <c r="A61" s="143" t="s">
        <v>853</v>
      </c>
      <c r="B61" s="186">
        <v>42581</v>
      </c>
      <c r="C61" s="143" t="s">
        <v>854</v>
      </c>
      <c r="D61" s="216" t="s">
        <v>860</v>
      </c>
      <c r="E61" s="143" t="s">
        <v>34</v>
      </c>
      <c r="F61" s="148">
        <v>12043.62</v>
      </c>
      <c r="G61" s="139"/>
      <c r="H61" s="140"/>
      <c r="I61" s="207"/>
      <c r="J61" s="203">
        <f t="shared" si="3"/>
        <v>12043.62</v>
      </c>
      <c r="K61" s="143"/>
    </row>
    <row r="62" spans="1:11" outlineLevel="1">
      <c r="A62" s="143"/>
      <c r="B62" s="186"/>
      <c r="C62" s="143"/>
      <c r="D62" s="216"/>
      <c r="E62" s="143"/>
      <c r="F62" s="148"/>
      <c r="G62" s="143" t="s">
        <v>889</v>
      </c>
      <c r="H62" s="186">
        <v>42601</v>
      </c>
      <c r="I62" s="207">
        <v>1795.32</v>
      </c>
      <c r="J62" s="203">
        <f t="shared" si="3"/>
        <v>-1795.32</v>
      </c>
      <c r="K62" s="143"/>
    </row>
    <row r="63" spans="1:11" outlineLevel="1">
      <c r="A63" s="143" t="s">
        <v>1025</v>
      </c>
      <c r="B63" s="186">
        <v>42598</v>
      </c>
      <c r="C63" s="143" t="s">
        <v>1026</v>
      </c>
      <c r="D63" s="216" t="s">
        <v>1033</v>
      </c>
      <c r="E63" s="143" t="s">
        <v>34</v>
      </c>
      <c r="F63" s="148">
        <v>23102.97</v>
      </c>
      <c r="G63" s="139"/>
      <c r="H63" s="140"/>
      <c r="I63" s="207"/>
      <c r="J63" s="203">
        <f t="shared" si="3"/>
        <v>23102.97</v>
      </c>
      <c r="K63" s="143"/>
    </row>
    <row r="64" spans="1:11" outlineLevel="1">
      <c r="A64" s="143" t="s">
        <v>1027</v>
      </c>
      <c r="B64" s="186">
        <v>42599</v>
      </c>
      <c r="C64" s="143" t="s">
        <v>1028</v>
      </c>
      <c r="D64" s="216" t="s">
        <v>1034</v>
      </c>
      <c r="E64" s="143" t="s">
        <v>34</v>
      </c>
      <c r="F64" s="148">
        <v>38028.400000000001</v>
      </c>
      <c r="G64" s="139"/>
      <c r="H64" s="140"/>
      <c r="I64" s="207"/>
      <c r="J64" s="203">
        <f t="shared" si="3"/>
        <v>38028.400000000001</v>
      </c>
      <c r="K64" s="143"/>
    </row>
    <row r="65" spans="1:11" outlineLevel="1">
      <c r="A65" s="143" t="s">
        <v>1029</v>
      </c>
      <c r="B65" s="186">
        <v>42600</v>
      </c>
      <c r="C65" s="143" t="s">
        <v>1030</v>
      </c>
      <c r="D65" s="216" t="s">
        <v>1035</v>
      </c>
      <c r="E65" s="143" t="s">
        <v>34</v>
      </c>
      <c r="F65" s="148">
        <v>39788.699999999997</v>
      </c>
      <c r="G65" s="139"/>
      <c r="H65" s="140"/>
      <c r="I65" s="207"/>
      <c r="J65" s="203">
        <f t="shared" si="3"/>
        <v>39788.699999999997</v>
      </c>
      <c r="K65" s="143"/>
    </row>
    <row r="66" spans="1:11" outlineLevel="1">
      <c r="A66" s="143" t="s">
        <v>1031</v>
      </c>
      <c r="B66" s="186">
        <v>42600</v>
      </c>
      <c r="C66" s="143" t="s">
        <v>1032</v>
      </c>
      <c r="D66" s="216" t="s">
        <v>1036</v>
      </c>
      <c r="E66" s="143" t="s">
        <v>34</v>
      </c>
      <c r="F66" s="148">
        <v>9391.6299999999992</v>
      </c>
      <c r="G66" s="139"/>
      <c r="H66" s="140"/>
      <c r="I66" s="207"/>
      <c r="J66" s="203">
        <f t="shared" si="3"/>
        <v>9391.6299999999992</v>
      </c>
      <c r="K66" s="143"/>
    </row>
    <row r="67" spans="1:11" outlineLevel="1">
      <c r="A67" s="143" t="s">
        <v>1037</v>
      </c>
      <c r="B67" s="186">
        <v>42608</v>
      </c>
      <c r="C67" s="143" t="s">
        <v>884</v>
      </c>
      <c r="D67" s="216" t="s">
        <v>1038</v>
      </c>
      <c r="E67" s="143" t="s">
        <v>34</v>
      </c>
      <c r="F67" s="148">
        <v>5819.62</v>
      </c>
      <c r="G67" s="139"/>
      <c r="H67" s="140"/>
      <c r="I67" s="207"/>
      <c r="J67" s="203">
        <f t="shared" si="3"/>
        <v>5819.62</v>
      </c>
      <c r="K67" s="143"/>
    </row>
    <row r="68" spans="1:11" outlineLevel="1">
      <c r="A68" s="143" t="s">
        <v>881</v>
      </c>
      <c r="B68" s="186">
        <v>42608</v>
      </c>
      <c r="C68" s="143" t="s">
        <v>885</v>
      </c>
      <c r="D68" s="216" t="s">
        <v>887</v>
      </c>
      <c r="E68" s="143" t="s">
        <v>34</v>
      </c>
      <c r="F68" s="148">
        <v>55435.75</v>
      </c>
      <c r="G68" s="139"/>
      <c r="H68" s="140"/>
      <c r="I68" s="207"/>
      <c r="J68" s="203">
        <f t="shared" si="3"/>
        <v>55435.75</v>
      </c>
      <c r="K68" s="143"/>
    </row>
    <row r="69" spans="1:11" outlineLevel="1">
      <c r="A69" s="143" t="s">
        <v>882</v>
      </c>
      <c r="B69" s="186">
        <v>42608</v>
      </c>
      <c r="C69" s="143" t="s">
        <v>885</v>
      </c>
      <c r="D69" s="216">
        <v>29798</v>
      </c>
      <c r="E69" s="143" t="s">
        <v>165</v>
      </c>
      <c r="F69" s="148">
        <v>16276</v>
      </c>
      <c r="G69" s="139"/>
      <c r="H69" s="140"/>
      <c r="I69" s="207"/>
      <c r="J69" s="203">
        <f t="shared" si="3"/>
        <v>16276</v>
      </c>
      <c r="K69" s="143"/>
    </row>
    <row r="70" spans="1:11" outlineLevel="1">
      <c r="A70" s="143" t="s">
        <v>883</v>
      </c>
      <c r="B70" s="186">
        <v>42609</v>
      </c>
      <c r="C70" s="143" t="s">
        <v>884</v>
      </c>
      <c r="D70" s="216">
        <v>29811</v>
      </c>
      <c r="E70" s="143" t="s">
        <v>165</v>
      </c>
      <c r="F70" s="148">
        <v>559.63</v>
      </c>
      <c r="G70" s="139"/>
      <c r="H70" s="140"/>
      <c r="I70" s="207"/>
      <c r="J70" s="203">
        <f t="shared" si="3"/>
        <v>559.63</v>
      </c>
      <c r="K70" s="143"/>
    </row>
    <row r="71" spans="1:11" outlineLevel="1">
      <c r="A71" s="143" t="s">
        <v>1039</v>
      </c>
      <c r="B71" s="186">
        <v>42611</v>
      </c>
      <c r="C71" s="143" t="s">
        <v>1040</v>
      </c>
      <c r="D71" s="216" t="s">
        <v>1042</v>
      </c>
      <c r="E71" s="143" t="s">
        <v>34</v>
      </c>
      <c r="F71" s="148">
        <v>9771.93</v>
      </c>
      <c r="G71" s="139"/>
      <c r="H71" s="140"/>
      <c r="I71" s="207"/>
      <c r="J71" s="203">
        <f t="shared" si="3"/>
        <v>9771.93</v>
      </c>
      <c r="K71" s="143"/>
    </row>
    <row r="72" spans="1:11" outlineLevel="1">
      <c r="A72" s="143" t="s">
        <v>556</v>
      </c>
      <c r="B72" s="186">
        <v>42611</v>
      </c>
      <c r="C72" s="143" t="s">
        <v>1041</v>
      </c>
      <c r="D72" s="216" t="s">
        <v>1043</v>
      </c>
      <c r="E72" s="143" t="s">
        <v>34</v>
      </c>
      <c r="F72" s="148">
        <v>131452.92000000001</v>
      </c>
      <c r="G72" s="139"/>
      <c r="H72" s="140"/>
      <c r="I72" s="207"/>
      <c r="J72" s="203">
        <f t="shared" si="3"/>
        <v>131452.92000000001</v>
      </c>
      <c r="K72" s="143"/>
    </row>
    <row r="73" spans="1:11" outlineLevel="1">
      <c r="A73" s="143" t="s">
        <v>1044</v>
      </c>
      <c r="B73" s="186">
        <v>42612</v>
      </c>
      <c r="C73" s="143" t="s">
        <v>1045</v>
      </c>
      <c r="D73" s="216">
        <v>29872</v>
      </c>
      <c r="E73" s="143" t="s">
        <v>165</v>
      </c>
      <c r="F73" s="148">
        <v>5666.04</v>
      </c>
      <c r="G73" s="139"/>
      <c r="H73" s="140"/>
      <c r="I73" s="207"/>
      <c r="J73" s="203">
        <f t="shared" si="3"/>
        <v>5666.04</v>
      </c>
      <c r="K73" s="143"/>
    </row>
    <row r="74" spans="1:11" outlineLevel="1">
      <c r="A74" s="143" t="s">
        <v>800</v>
      </c>
      <c r="B74" s="186">
        <v>42613</v>
      </c>
      <c r="C74" s="143" t="s">
        <v>848</v>
      </c>
      <c r="D74" s="216" t="s">
        <v>888</v>
      </c>
      <c r="E74" s="143" t="s">
        <v>34</v>
      </c>
      <c r="F74" s="148">
        <v>198333.85</v>
      </c>
      <c r="G74" s="139"/>
      <c r="H74" s="140"/>
      <c r="I74" s="207"/>
      <c r="J74" s="203">
        <f t="shared" si="3"/>
        <v>198333.85</v>
      </c>
      <c r="K74" s="143"/>
    </row>
    <row r="75" spans="1:11" outlineLevel="1">
      <c r="A75" s="143" t="s">
        <v>1046</v>
      </c>
      <c r="B75" s="186">
        <v>42613</v>
      </c>
      <c r="C75" s="143" t="s">
        <v>886</v>
      </c>
      <c r="D75" s="216">
        <v>65640</v>
      </c>
      <c r="E75" s="143" t="s">
        <v>34</v>
      </c>
      <c r="F75" s="148">
        <v>36351.120000000003</v>
      </c>
      <c r="G75" s="139"/>
      <c r="H75" s="140"/>
      <c r="I75" s="207"/>
      <c r="J75" s="203">
        <f t="shared" si="3"/>
        <v>36351.120000000003</v>
      </c>
      <c r="K75" s="143"/>
    </row>
    <row r="76" spans="1:11" outlineLevel="1">
      <c r="A76" s="143" t="s">
        <v>1047</v>
      </c>
      <c r="B76" s="186">
        <v>42613</v>
      </c>
      <c r="C76" s="143" t="s">
        <v>1048</v>
      </c>
      <c r="D76" s="216">
        <v>65755</v>
      </c>
      <c r="E76" s="143" t="s">
        <v>34</v>
      </c>
      <c r="F76" s="148">
        <v>52178.95</v>
      </c>
      <c r="G76" s="139"/>
      <c r="H76" s="140"/>
      <c r="I76" s="207"/>
      <c r="J76" s="203">
        <f t="shared" si="3"/>
        <v>52178.95</v>
      </c>
      <c r="K76" s="143"/>
    </row>
    <row r="77" spans="1:11" outlineLevel="1">
      <c r="A77" s="143"/>
      <c r="B77" s="186"/>
      <c r="C77" s="143"/>
      <c r="D77" s="164"/>
      <c r="E77" s="143"/>
      <c r="F77" s="142"/>
      <c r="G77" s="139"/>
      <c r="H77" s="140"/>
      <c r="I77" s="207"/>
      <c r="J77" s="203"/>
      <c r="K77" s="143"/>
    </row>
    <row r="78" spans="1:11" outlineLevel="1">
      <c r="A78" s="143"/>
      <c r="B78" s="143"/>
      <c r="C78" s="143"/>
      <c r="D78" s="143"/>
      <c r="E78" s="151"/>
      <c r="F78" s="166" t="s">
        <v>15</v>
      </c>
      <c r="G78" s="143"/>
      <c r="H78" s="164"/>
      <c r="I78" s="148"/>
      <c r="J78" s="167">
        <f>+SUM(J49:J76)</f>
        <v>678467.78</v>
      </c>
      <c r="K78" s="143"/>
    </row>
    <row r="79" spans="1:11" ht="12" outlineLevel="1" thickBot="1">
      <c r="A79" s="143"/>
      <c r="B79" s="143"/>
      <c r="C79" s="143"/>
      <c r="D79" s="143"/>
      <c r="E79" s="151"/>
      <c r="F79" s="166" t="s">
        <v>16</v>
      </c>
      <c r="G79" s="143"/>
      <c r="H79" s="164"/>
      <c r="I79" s="148"/>
      <c r="J79" s="264">
        <v>678467.77</v>
      </c>
      <c r="K79" s="143"/>
    </row>
    <row r="80" spans="1:11" outlineLevel="1">
      <c r="A80" s="143"/>
      <c r="B80" s="143"/>
      <c r="C80" s="143"/>
      <c r="D80" s="143"/>
      <c r="E80" s="151"/>
      <c r="F80" s="166" t="s">
        <v>17</v>
      </c>
      <c r="G80" s="143"/>
      <c r="H80" s="164"/>
      <c r="I80" s="148"/>
      <c r="J80" s="168">
        <f>+J78-J79</f>
        <v>1.0000000009313226E-2</v>
      </c>
      <c r="K80" s="143"/>
    </row>
    <row r="81" spans="1:10" outlineLevel="1"/>
    <row r="82" spans="1:10">
      <c r="A82" s="239" t="s">
        <v>356</v>
      </c>
      <c r="B82" s="238" t="s">
        <v>357</v>
      </c>
      <c r="C82" s="213"/>
      <c r="D82" s="214"/>
      <c r="E82" s="151"/>
      <c r="F82" s="139"/>
      <c r="G82" s="152"/>
      <c r="H82" s="141"/>
      <c r="I82" s="142"/>
      <c r="J82" s="142"/>
    </row>
    <row r="83" spans="1:10" hidden="1" outlineLevel="1">
      <c r="A83" s="153" t="s">
        <v>5</v>
      </c>
      <c r="B83" s="153" t="s">
        <v>6</v>
      </c>
      <c r="C83" s="194" t="s">
        <v>7</v>
      </c>
      <c r="D83" s="194" t="s">
        <v>8</v>
      </c>
      <c r="E83" s="194" t="s">
        <v>9</v>
      </c>
      <c r="F83" s="155" t="s">
        <v>10</v>
      </c>
      <c r="G83" s="156" t="s">
        <v>5</v>
      </c>
      <c r="H83" s="156" t="s">
        <v>6</v>
      </c>
      <c r="I83" s="155" t="s">
        <v>11</v>
      </c>
      <c r="J83" s="155" t="s">
        <v>19</v>
      </c>
    </row>
    <row r="84" spans="1:10" hidden="1" outlineLevel="1">
      <c r="A84" s="143" t="s">
        <v>358</v>
      </c>
      <c r="B84" s="186">
        <v>42308</v>
      </c>
      <c r="C84" s="147">
        <v>29048</v>
      </c>
      <c r="D84" s="147" t="s">
        <v>359</v>
      </c>
      <c r="E84" s="147" t="s">
        <v>76</v>
      </c>
      <c r="F84" s="204">
        <v>3035.3</v>
      </c>
      <c r="G84" s="188"/>
      <c r="H84" s="188"/>
      <c r="I84" s="198"/>
      <c r="J84" s="204">
        <f>+F84-I84</f>
        <v>3035.3</v>
      </c>
    </row>
    <row r="85" spans="1:10" hidden="1" outlineLevel="1">
      <c r="J85" s="204"/>
    </row>
    <row r="86" spans="1:10" hidden="1" outlineLevel="1">
      <c r="F86" s="137" t="s">
        <v>15</v>
      </c>
      <c r="J86" s="209">
        <f>+J84</f>
        <v>3035.3</v>
      </c>
    </row>
    <row r="87" spans="1:10" ht="12" hidden="1" outlineLevel="1" thickBot="1">
      <c r="F87" s="137" t="s">
        <v>16</v>
      </c>
      <c r="J87" s="226">
        <v>3035.3</v>
      </c>
    </row>
    <row r="88" spans="1:10" ht="12" hidden="1" outlineLevel="1" thickTop="1">
      <c r="F88" s="137" t="s">
        <v>17</v>
      </c>
      <c r="J88" s="204">
        <f>+J86-J87</f>
        <v>0</v>
      </c>
    </row>
    <row r="89" spans="1:10" hidden="1" outlineLevel="1"/>
    <row r="90" spans="1:10" collapsed="1">
      <c r="A90" s="239" t="s">
        <v>86</v>
      </c>
      <c r="B90" s="238" t="s">
        <v>87</v>
      </c>
      <c r="C90" s="213"/>
      <c r="D90" s="217"/>
      <c r="E90" s="151"/>
      <c r="F90" s="139"/>
      <c r="G90" s="152"/>
      <c r="H90" s="141"/>
      <c r="I90" s="142"/>
      <c r="J90" s="142"/>
    </row>
    <row r="91" spans="1:10" outlineLevel="1">
      <c r="A91" s="153" t="s">
        <v>5</v>
      </c>
      <c r="B91" s="153" t="s">
        <v>6</v>
      </c>
      <c r="C91" s="194" t="s">
        <v>7</v>
      </c>
      <c r="D91" s="194" t="s">
        <v>8</v>
      </c>
      <c r="E91" s="154" t="s">
        <v>9</v>
      </c>
      <c r="F91" s="155" t="s">
        <v>10</v>
      </c>
      <c r="G91" s="156" t="s">
        <v>5</v>
      </c>
      <c r="H91" s="156" t="s">
        <v>6</v>
      </c>
      <c r="I91" s="155" t="s">
        <v>11</v>
      </c>
      <c r="J91" s="155" t="s">
        <v>19</v>
      </c>
    </row>
    <row r="92" spans="1:10" outlineLevel="1">
      <c r="D92" s="218"/>
      <c r="I92" s="198"/>
      <c r="J92" s="204"/>
    </row>
    <row r="93" spans="1:10" outlineLevel="1">
      <c r="A93" s="143" t="s">
        <v>88</v>
      </c>
      <c r="B93" s="186">
        <v>41904</v>
      </c>
      <c r="C93" s="147" t="s">
        <v>89</v>
      </c>
      <c r="D93" s="218">
        <v>45159</v>
      </c>
      <c r="E93" s="147" t="s">
        <v>34</v>
      </c>
      <c r="F93" s="209">
        <v>2468.4</v>
      </c>
      <c r="H93" s="186"/>
      <c r="I93" s="198"/>
      <c r="J93" s="204">
        <f>+F93-I93</f>
        <v>2468.4</v>
      </c>
    </row>
    <row r="94" spans="1:10" outlineLevel="1">
      <c r="A94" s="143" t="s">
        <v>90</v>
      </c>
      <c r="B94" s="186">
        <v>41909</v>
      </c>
      <c r="C94" s="147" t="s">
        <v>91</v>
      </c>
      <c r="D94" s="218" t="s">
        <v>92</v>
      </c>
      <c r="E94" s="147" t="s">
        <v>34</v>
      </c>
      <c r="F94" s="209">
        <v>10785</v>
      </c>
      <c r="H94" s="186"/>
      <c r="I94" s="198"/>
      <c r="J94" s="204">
        <f t="shared" ref="J94:J101" si="4">+F94-I94</f>
        <v>10785</v>
      </c>
    </row>
    <row r="95" spans="1:10" outlineLevel="1">
      <c r="A95" s="143" t="s">
        <v>93</v>
      </c>
      <c r="B95" s="186">
        <v>41911</v>
      </c>
      <c r="C95" s="147" t="s">
        <v>94</v>
      </c>
      <c r="D95" s="218" t="s">
        <v>95</v>
      </c>
      <c r="E95" s="147" t="s">
        <v>34</v>
      </c>
      <c r="F95" s="209">
        <v>5490</v>
      </c>
      <c r="H95" s="186"/>
      <c r="I95" s="209"/>
      <c r="J95" s="204">
        <f t="shared" si="4"/>
        <v>5490</v>
      </c>
    </row>
    <row r="96" spans="1:10" outlineLevel="1">
      <c r="A96" s="143" t="s">
        <v>96</v>
      </c>
      <c r="B96" s="186">
        <v>41929</v>
      </c>
      <c r="C96" s="147" t="s">
        <v>97</v>
      </c>
      <c r="D96" s="218" t="s">
        <v>98</v>
      </c>
      <c r="E96" s="147" t="s">
        <v>34</v>
      </c>
      <c r="F96" s="209">
        <v>2863.34</v>
      </c>
      <c r="H96" s="186"/>
      <c r="I96" s="209"/>
      <c r="J96" s="204">
        <f t="shared" si="4"/>
        <v>2863.34</v>
      </c>
    </row>
    <row r="97" spans="1:10" outlineLevel="1">
      <c r="A97" s="143" t="s">
        <v>99</v>
      </c>
      <c r="B97" s="186">
        <v>41949</v>
      </c>
      <c r="C97" s="147" t="s">
        <v>100</v>
      </c>
      <c r="D97" s="218" t="s">
        <v>101</v>
      </c>
      <c r="E97" s="147" t="s">
        <v>34</v>
      </c>
      <c r="F97" s="209">
        <v>5335</v>
      </c>
      <c r="H97" s="186"/>
      <c r="I97" s="209"/>
      <c r="J97" s="204">
        <f t="shared" si="4"/>
        <v>5335</v>
      </c>
    </row>
    <row r="98" spans="1:10" outlineLevel="1">
      <c r="A98" s="143" t="s">
        <v>102</v>
      </c>
      <c r="B98" s="186">
        <v>42030</v>
      </c>
      <c r="C98" s="147" t="s">
        <v>103</v>
      </c>
      <c r="D98" s="218" t="s">
        <v>104</v>
      </c>
      <c r="E98" s="147" t="s">
        <v>34</v>
      </c>
      <c r="F98" s="204">
        <v>54035.27</v>
      </c>
      <c r="G98" s="139" t="s">
        <v>105</v>
      </c>
      <c r="H98" s="140">
        <v>42094</v>
      </c>
      <c r="I98" s="209">
        <v>48497.27</v>
      </c>
      <c r="J98" s="204">
        <f t="shared" si="4"/>
        <v>5538</v>
      </c>
    </row>
    <row r="99" spans="1:10" outlineLevel="1">
      <c r="A99" s="143" t="s">
        <v>106</v>
      </c>
      <c r="B99" s="186">
        <v>42035</v>
      </c>
      <c r="C99" s="147" t="s">
        <v>107</v>
      </c>
      <c r="D99" s="218" t="s">
        <v>108</v>
      </c>
      <c r="E99" s="147" t="s">
        <v>34</v>
      </c>
      <c r="F99" s="204">
        <v>22247.96</v>
      </c>
      <c r="G99" s="139" t="s">
        <v>105</v>
      </c>
      <c r="H99" s="140">
        <v>42094</v>
      </c>
      <c r="I99" s="209">
        <v>15797.96</v>
      </c>
      <c r="J99" s="204">
        <f t="shared" si="4"/>
        <v>6450</v>
      </c>
    </row>
    <row r="100" spans="1:10" outlineLevel="1">
      <c r="A100" s="139" t="s">
        <v>109</v>
      </c>
      <c r="B100" s="140">
        <v>42052</v>
      </c>
      <c r="C100" s="189" t="s">
        <v>110</v>
      </c>
      <c r="D100" s="219" t="s">
        <v>111</v>
      </c>
      <c r="E100" s="189" t="s">
        <v>34</v>
      </c>
      <c r="F100" s="209">
        <v>69850.86</v>
      </c>
      <c r="G100" s="139" t="s">
        <v>105</v>
      </c>
      <c r="H100" s="140">
        <v>42094</v>
      </c>
      <c r="I100" s="209">
        <v>55960.86</v>
      </c>
      <c r="J100" s="204">
        <f t="shared" si="4"/>
        <v>13890</v>
      </c>
    </row>
    <row r="101" spans="1:10" outlineLevel="1">
      <c r="A101" s="139"/>
      <c r="B101" s="140"/>
      <c r="C101" s="189"/>
      <c r="D101" s="219"/>
      <c r="E101" s="189"/>
      <c r="F101" s="209"/>
      <c r="G101" s="139" t="s">
        <v>1049</v>
      </c>
      <c r="H101" s="140">
        <v>42247</v>
      </c>
      <c r="I101" s="209">
        <v>32578.28</v>
      </c>
      <c r="J101" s="204">
        <f t="shared" si="4"/>
        <v>-32578.28</v>
      </c>
    </row>
    <row r="102" spans="1:10" outlineLevel="1">
      <c r="A102" s="139"/>
      <c r="B102" s="140"/>
      <c r="C102" s="189"/>
      <c r="D102" s="189"/>
      <c r="E102" s="189"/>
      <c r="F102" s="152"/>
      <c r="H102" s="186"/>
      <c r="I102" s="209"/>
      <c r="J102" s="204"/>
    </row>
    <row r="103" spans="1:10" outlineLevel="1">
      <c r="F103" s="137" t="s">
        <v>15</v>
      </c>
      <c r="I103" s="198"/>
      <c r="J103" s="246">
        <f>+SUM(J93:J101)</f>
        <v>20241.460000000006</v>
      </c>
    </row>
    <row r="104" spans="1:10" ht="12" outlineLevel="1" thickBot="1">
      <c r="F104" s="137" t="s">
        <v>16</v>
      </c>
      <c r="I104" s="198"/>
      <c r="J104" s="228">
        <v>20241.46</v>
      </c>
    </row>
    <row r="105" spans="1:10" ht="12" outlineLevel="1" thickTop="1">
      <c r="F105" s="137" t="s">
        <v>17</v>
      </c>
      <c r="J105" s="168">
        <f>+J103-J104</f>
        <v>0</v>
      </c>
    </row>
    <row r="106" spans="1:10" outlineLevel="1"/>
    <row r="107" spans="1:10">
      <c r="A107" s="239" t="s">
        <v>890</v>
      </c>
      <c r="B107" s="149" t="s">
        <v>891</v>
      </c>
      <c r="C107" s="149"/>
      <c r="D107" s="150"/>
      <c r="E107" s="154"/>
      <c r="F107" s="137"/>
      <c r="G107" s="156"/>
      <c r="H107" s="156"/>
      <c r="I107" s="155"/>
      <c r="J107" s="196"/>
    </row>
    <row r="108" spans="1:10" ht="12" hidden="1" customHeight="1" outlineLevel="1">
      <c r="A108" s="157" t="s">
        <v>672</v>
      </c>
      <c r="B108" s="157" t="s">
        <v>6</v>
      </c>
      <c r="C108" s="158" t="s">
        <v>7</v>
      </c>
      <c r="D108" s="159" t="s">
        <v>8</v>
      </c>
      <c r="E108" s="158" t="s">
        <v>9</v>
      </c>
      <c r="F108" s="160" t="s">
        <v>10</v>
      </c>
      <c r="G108" s="161" t="s">
        <v>672</v>
      </c>
      <c r="H108" s="161" t="s">
        <v>6</v>
      </c>
      <c r="I108" s="236" t="s">
        <v>11</v>
      </c>
      <c r="J108" s="160" t="s">
        <v>12</v>
      </c>
    </row>
    <row r="109" spans="1:10" hidden="1" outlineLevel="1">
      <c r="C109" s="143"/>
      <c r="D109" s="143"/>
      <c r="E109" s="143"/>
      <c r="F109" s="137"/>
      <c r="I109" s="143"/>
      <c r="J109" s="168"/>
    </row>
    <row r="110" spans="1:10" hidden="1" outlineLevel="1">
      <c r="A110" s="143" t="s">
        <v>892</v>
      </c>
      <c r="B110" s="186">
        <v>42608</v>
      </c>
      <c r="C110" s="143" t="s">
        <v>893</v>
      </c>
      <c r="D110" s="143" t="s">
        <v>894</v>
      </c>
      <c r="E110" s="147" t="s">
        <v>76</v>
      </c>
      <c r="F110" s="249">
        <v>2552</v>
      </c>
      <c r="I110" s="143"/>
      <c r="J110" s="168">
        <f>+F110-I110</f>
        <v>2552</v>
      </c>
    </row>
    <row r="111" spans="1:10" hidden="1" outlineLevel="1">
      <c r="C111" s="143"/>
      <c r="D111" s="143"/>
      <c r="E111" s="143"/>
      <c r="F111" s="137"/>
      <c r="I111" s="143"/>
      <c r="J111" s="168"/>
    </row>
    <row r="112" spans="1:10" hidden="1" outlineLevel="1">
      <c r="C112" s="143"/>
      <c r="D112" s="143"/>
      <c r="E112" s="143"/>
      <c r="F112" s="137" t="s">
        <v>15</v>
      </c>
      <c r="I112" s="143"/>
      <c r="J112" s="168">
        <f>+J110</f>
        <v>2552</v>
      </c>
    </row>
    <row r="113" spans="1:10" ht="12" hidden="1" outlineLevel="1" thickBot="1">
      <c r="C113" s="143"/>
      <c r="D113" s="143"/>
      <c r="E113" s="143"/>
      <c r="F113" s="137" t="s">
        <v>16</v>
      </c>
      <c r="I113" s="143"/>
      <c r="J113" s="237">
        <v>2552</v>
      </c>
    </row>
    <row r="114" spans="1:10" ht="12" hidden="1" outlineLevel="1" thickTop="1">
      <c r="C114" s="143"/>
      <c r="D114" s="143"/>
      <c r="E114" s="143"/>
      <c r="F114" s="137" t="s">
        <v>17</v>
      </c>
      <c r="I114" s="143"/>
      <c r="J114" s="168">
        <f>+J112-J113</f>
        <v>0</v>
      </c>
    </row>
    <row r="115" spans="1:10" hidden="1" outlineLevel="1"/>
    <row r="116" spans="1:10" collapsed="1">
      <c r="A116" s="239" t="s">
        <v>360</v>
      </c>
      <c r="B116" s="238" t="s">
        <v>361</v>
      </c>
      <c r="C116" s="213"/>
      <c r="D116" s="214"/>
      <c r="E116" s="151"/>
      <c r="F116" s="139"/>
      <c r="G116" s="152"/>
      <c r="H116" s="141"/>
      <c r="I116" s="142"/>
      <c r="J116" s="142"/>
    </row>
    <row r="117" spans="1:10" hidden="1" outlineLevel="1">
      <c r="A117" s="153" t="s">
        <v>5</v>
      </c>
      <c r="B117" s="153" t="s">
        <v>6</v>
      </c>
      <c r="C117" s="194" t="s">
        <v>7</v>
      </c>
      <c r="D117" s="194" t="s">
        <v>8</v>
      </c>
      <c r="E117" s="194" t="s">
        <v>9</v>
      </c>
      <c r="F117" s="155" t="s">
        <v>10</v>
      </c>
      <c r="G117" s="156" t="s">
        <v>5</v>
      </c>
      <c r="H117" s="156" t="s">
        <v>6</v>
      </c>
      <c r="I117" s="155" t="s">
        <v>11</v>
      </c>
      <c r="J117" s="155" t="s">
        <v>19</v>
      </c>
    </row>
    <row r="118" spans="1:10" hidden="1" outlineLevel="1">
      <c r="A118" s="143" t="s">
        <v>362</v>
      </c>
      <c r="B118" s="186">
        <v>42308</v>
      </c>
      <c r="C118" s="147" t="s">
        <v>363</v>
      </c>
      <c r="D118" s="147" t="s">
        <v>364</v>
      </c>
      <c r="E118" s="147" t="s">
        <v>76</v>
      </c>
      <c r="F118" s="204">
        <v>1110.75</v>
      </c>
      <c r="G118" s="231"/>
      <c r="H118" s="231"/>
      <c r="I118" s="232"/>
      <c r="J118" s="233">
        <f>+F118-I118</f>
        <v>1110.75</v>
      </c>
    </row>
    <row r="119" spans="1:10" hidden="1" outlineLevel="1">
      <c r="B119" s="186"/>
      <c r="F119" s="142"/>
      <c r="G119" s="156"/>
      <c r="H119" s="156"/>
      <c r="I119" s="155"/>
      <c r="J119" s="195"/>
    </row>
    <row r="120" spans="1:10" hidden="1" outlineLevel="1">
      <c r="B120" s="186"/>
      <c r="F120" s="137" t="s">
        <v>15</v>
      </c>
      <c r="G120" s="156"/>
      <c r="H120" s="156"/>
      <c r="I120" s="155"/>
      <c r="J120" s="247">
        <f>+J118</f>
        <v>1110.75</v>
      </c>
    </row>
    <row r="121" spans="1:10" ht="12" hidden="1" outlineLevel="1" thickBot="1">
      <c r="B121" s="186"/>
      <c r="F121" s="137" t="s">
        <v>16</v>
      </c>
      <c r="G121" s="156"/>
      <c r="H121" s="156"/>
      <c r="I121" s="155"/>
      <c r="J121" s="234">
        <v>1110.75</v>
      </c>
    </row>
    <row r="122" spans="1:10" ht="12" hidden="1" outlineLevel="1" thickTop="1">
      <c r="B122" s="186"/>
      <c r="F122" s="137" t="s">
        <v>17</v>
      </c>
      <c r="G122" s="156"/>
      <c r="H122" s="156"/>
      <c r="I122" s="155"/>
      <c r="J122" s="233">
        <f>+J120-J121</f>
        <v>0</v>
      </c>
    </row>
    <row r="123" spans="1:10" hidden="1" outlineLevel="1"/>
    <row r="124" spans="1:10" collapsed="1">
      <c r="A124" s="239" t="s">
        <v>112</v>
      </c>
      <c r="B124" s="238" t="s">
        <v>113</v>
      </c>
      <c r="C124" s="213"/>
      <c r="D124" s="214"/>
      <c r="E124" s="190"/>
      <c r="F124" s="139"/>
      <c r="G124" s="152"/>
      <c r="H124" s="141"/>
      <c r="I124" s="142"/>
      <c r="J124" s="142"/>
    </row>
    <row r="125" spans="1:10" hidden="1" outlineLevel="1">
      <c r="A125" s="153" t="s">
        <v>5</v>
      </c>
      <c r="B125" s="153" t="s">
        <v>6</v>
      </c>
      <c r="C125" s="194" t="s">
        <v>7</v>
      </c>
      <c r="D125" s="194" t="s">
        <v>8</v>
      </c>
      <c r="E125" s="154" t="s">
        <v>9</v>
      </c>
      <c r="F125" s="155" t="s">
        <v>10</v>
      </c>
      <c r="G125" s="156" t="s">
        <v>5</v>
      </c>
      <c r="H125" s="156" t="s">
        <v>6</v>
      </c>
      <c r="I125" s="155" t="s">
        <v>11</v>
      </c>
      <c r="J125" s="155" t="s">
        <v>19</v>
      </c>
    </row>
    <row r="126" spans="1:10" hidden="1" outlineLevel="1">
      <c r="A126" s="139"/>
      <c r="B126" s="139"/>
      <c r="C126" s="189"/>
      <c r="D126" s="189"/>
      <c r="E126" s="154" t="s">
        <v>13</v>
      </c>
      <c r="F126" s="139"/>
      <c r="G126" s="152"/>
      <c r="H126" s="141"/>
      <c r="I126" s="142"/>
      <c r="J126" s="209">
        <v>3309.88</v>
      </c>
    </row>
    <row r="127" spans="1:10" hidden="1" outlineLevel="1">
      <c r="A127" s="157"/>
      <c r="B127" s="157"/>
      <c r="C127" s="215"/>
      <c r="D127" s="215"/>
      <c r="E127" s="191"/>
      <c r="F127" s="160"/>
      <c r="G127" s="161"/>
      <c r="H127" s="162"/>
      <c r="I127" s="160"/>
      <c r="J127" s="211"/>
    </row>
    <row r="128" spans="1:10" hidden="1" outlineLevel="1">
      <c r="A128" s="157"/>
      <c r="B128" s="157"/>
      <c r="C128" s="215"/>
      <c r="D128" s="215"/>
      <c r="E128" s="191"/>
      <c r="F128" s="137" t="s">
        <v>15</v>
      </c>
      <c r="H128" s="164"/>
      <c r="J128" s="246">
        <f>+J126</f>
        <v>3309.88</v>
      </c>
    </row>
    <row r="129" spans="1:10" ht="12" hidden="1" outlineLevel="1" thickBot="1">
      <c r="A129" s="157"/>
      <c r="B129" s="157"/>
      <c r="C129" s="215"/>
      <c r="D129" s="215"/>
      <c r="E129" s="191"/>
      <c r="F129" s="137" t="s">
        <v>16</v>
      </c>
      <c r="H129" s="164"/>
      <c r="J129" s="226">
        <v>3309.88</v>
      </c>
    </row>
    <row r="130" spans="1:10" ht="12" hidden="1" outlineLevel="1" thickTop="1">
      <c r="E130" s="151"/>
      <c r="F130" s="137" t="s">
        <v>17</v>
      </c>
      <c r="H130" s="164"/>
      <c r="J130" s="222">
        <f>+J128-J129</f>
        <v>0</v>
      </c>
    </row>
    <row r="131" spans="1:10" hidden="1" outlineLevel="1"/>
    <row r="132" spans="1:10" collapsed="1">
      <c r="A132" s="239" t="s">
        <v>119</v>
      </c>
      <c r="B132" s="238" t="s">
        <v>87</v>
      </c>
      <c r="C132" s="213"/>
      <c r="D132" s="217"/>
      <c r="E132" s="151"/>
      <c r="F132" s="139"/>
      <c r="G132" s="152"/>
      <c r="H132" s="141"/>
      <c r="I132" s="142"/>
      <c r="J132" s="142"/>
    </row>
    <row r="133" spans="1:10" hidden="1" outlineLevel="1">
      <c r="A133" s="153" t="s">
        <v>5</v>
      </c>
      <c r="B133" s="153" t="s">
        <v>6</v>
      </c>
      <c r="C133" s="194" t="s">
        <v>7</v>
      </c>
      <c r="D133" s="194" t="s">
        <v>8</v>
      </c>
      <c r="E133" s="154" t="s">
        <v>9</v>
      </c>
      <c r="F133" s="155" t="s">
        <v>10</v>
      </c>
      <c r="G133" s="156" t="s">
        <v>5</v>
      </c>
      <c r="H133" s="156" t="s">
        <v>6</v>
      </c>
      <c r="I133" s="155" t="s">
        <v>11</v>
      </c>
      <c r="J133" s="155" t="s">
        <v>19</v>
      </c>
    </row>
    <row r="134" spans="1:10" hidden="1" outlineLevel="1">
      <c r="A134" s="157"/>
      <c r="B134" s="157"/>
      <c r="C134" s="215"/>
      <c r="D134" s="215"/>
      <c r="E134" s="154" t="s">
        <v>13</v>
      </c>
      <c r="F134" s="160"/>
      <c r="H134" s="164"/>
      <c r="I134" s="198"/>
      <c r="J134" s="204">
        <v>75107.91</v>
      </c>
    </row>
    <row r="135" spans="1:10" hidden="1" outlineLevel="1">
      <c r="B135" s="186"/>
      <c r="D135" s="189" t="s">
        <v>120</v>
      </c>
      <c r="E135" s="151"/>
      <c r="F135" s="152"/>
      <c r="G135" s="139" t="s">
        <v>121</v>
      </c>
      <c r="H135" s="140">
        <v>41394</v>
      </c>
      <c r="I135" s="229">
        <v>26676.11</v>
      </c>
      <c r="J135" s="209">
        <f>+F135-I135</f>
        <v>-26676.11</v>
      </c>
    </row>
    <row r="136" spans="1:10" hidden="1" outlineLevel="1">
      <c r="B136" s="186"/>
      <c r="D136" s="189" t="s">
        <v>122</v>
      </c>
      <c r="E136" s="151"/>
      <c r="F136" s="204"/>
      <c r="G136" s="139" t="s">
        <v>123</v>
      </c>
      <c r="H136" s="140">
        <v>41498</v>
      </c>
      <c r="I136" s="229">
        <v>8505.42</v>
      </c>
      <c r="J136" s="209">
        <f t="shared" ref="J136:J177" si="5">+F136-I136</f>
        <v>-8505.42</v>
      </c>
    </row>
    <row r="137" spans="1:10" hidden="1" outlineLevel="1">
      <c r="B137" s="186"/>
      <c r="D137" s="189" t="s">
        <v>124</v>
      </c>
      <c r="E137" s="151"/>
      <c r="F137" s="204"/>
      <c r="G137" s="139" t="s">
        <v>125</v>
      </c>
      <c r="H137" s="140">
        <v>41520</v>
      </c>
      <c r="I137" s="229">
        <v>2728.81</v>
      </c>
      <c r="J137" s="209">
        <f t="shared" si="5"/>
        <v>-2728.81</v>
      </c>
    </row>
    <row r="138" spans="1:10" hidden="1" outlineLevel="1">
      <c r="B138" s="186"/>
      <c r="D138" s="189"/>
      <c r="E138" s="151"/>
      <c r="F138" s="204"/>
      <c r="G138" s="139" t="s">
        <v>126</v>
      </c>
      <c r="H138" s="140">
        <v>41547</v>
      </c>
      <c r="I138" s="229">
        <v>25981.06</v>
      </c>
      <c r="J138" s="209">
        <f t="shared" si="5"/>
        <v>-25981.06</v>
      </c>
    </row>
    <row r="139" spans="1:10" hidden="1" outlineLevel="1">
      <c r="A139" s="139" t="s">
        <v>127</v>
      </c>
      <c r="B139" s="140">
        <v>41941</v>
      </c>
      <c r="C139" s="189" t="s">
        <v>128</v>
      </c>
      <c r="D139" s="189" t="s">
        <v>129</v>
      </c>
      <c r="E139" s="170" t="s">
        <v>34</v>
      </c>
      <c r="F139" s="209">
        <v>8658</v>
      </c>
      <c r="H139" s="186"/>
      <c r="I139" s="198"/>
      <c r="J139" s="209">
        <f t="shared" si="5"/>
        <v>8658</v>
      </c>
    </row>
    <row r="140" spans="1:10" hidden="1" outlineLevel="1">
      <c r="A140" s="139" t="s">
        <v>130</v>
      </c>
      <c r="B140" s="140">
        <v>41942</v>
      </c>
      <c r="C140" s="189" t="s">
        <v>131</v>
      </c>
      <c r="D140" s="189" t="s">
        <v>132</v>
      </c>
      <c r="E140" s="170" t="s">
        <v>34</v>
      </c>
      <c r="F140" s="209">
        <v>4734</v>
      </c>
      <c r="H140" s="186"/>
      <c r="I140" s="198"/>
      <c r="J140" s="209">
        <f t="shared" si="5"/>
        <v>4734</v>
      </c>
    </row>
    <row r="141" spans="1:10" hidden="1" outlineLevel="1">
      <c r="A141" s="139" t="s">
        <v>133</v>
      </c>
      <c r="B141" s="140">
        <v>41942</v>
      </c>
      <c r="C141" s="189" t="s">
        <v>134</v>
      </c>
      <c r="D141" s="189" t="s">
        <v>135</v>
      </c>
      <c r="E141" s="170" t="s">
        <v>34</v>
      </c>
      <c r="F141" s="209">
        <v>685.26</v>
      </c>
      <c r="H141" s="186"/>
      <c r="I141" s="198"/>
      <c r="J141" s="209">
        <f t="shared" si="5"/>
        <v>685.26</v>
      </c>
    </row>
    <row r="142" spans="1:10" hidden="1" outlineLevel="1">
      <c r="A142" s="139" t="s">
        <v>136</v>
      </c>
      <c r="B142" s="140">
        <v>41942</v>
      </c>
      <c r="C142" s="189" t="s">
        <v>137</v>
      </c>
      <c r="D142" s="189" t="s">
        <v>138</v>
      </c>
      <c r="E142" s="170" t="s">
        <v>34</v>
      </c>
      <c r="F142" s="209">
        <v>8691</v>
      </c>
      <c r="H142" s="186"/>
      <c r="I142" s="198"/>
      <c r="J142" s="209">
        <f t="shared" si="5"/>
        <v>8691</v>
      </c>
    </row>
    <row r="143" spans="1:10" hidden="1" outlineLevel="1">
      <c r="A143" s="139" t="s">
        <v>139</v>
      </c>
      <c r="B143" s="140">
        <v>41951</v>
      </c>
      <c r="C143" s="189" t="s">
        <v>140</v>
      </c>
      <c r="D143" s="189" t="s">
        <v>141</v>
      </c>
      <c r="E143" s="170" t="s">
        <v>34</v>
      </c>
      <c r="F143" s="209">
        <v>10315</v>
      </c>
      <c r="H143" s="186"/>
      <c r="I143" s="198"/>
      <c r="J143" s="209">
        <f t="shared" si="5"/>
        <v>10315</v>
      </c>
    </row>
    <row r="144" spans="1:10" hidden="1" outlineLevel="1">
      <c r="A144" s="139" t="s">
        <v>142</v>
      </c>
      <c r="B144" s="140">
        <v>41951</v>
      </c>
      <c r="C144" s="189" t="s">
        <v>143</v>
      </c>
      <c r="D144" s="189" t="s">
        <v>144</v>
      </c>
      <c r="E144" s="170" t="s">
        <v>34</v>
      </c>
      <c r="F144" s="209">
        <v>8096.7</v>
      </c>
      <c r="H144" s="186"/>
      <c r="I144" s="198"/>
      <c r="J144" s="209">
        <f t="shared" si="5"/>
        <v>8096.7</v>
      </c>
    </row>
    <row r="145" spans="1:10" hidden="1" outlineLevel="1">
      <c r="A145" s="139" t="s">
        <v>145</v>
      </c>
      <c r="B145" s="140">
        <v>41962</v>
      </c>
      <c r="C145" s="189" t="s">
        <v>146</v>
      </c>
      <c r="D145" s="189" t="s">
        <v>147</v>
      </c>
      <c r="E145" s="170" t="s">
        <v>34</v>
      </c>
      <c r="F145" s="209">
        <v>8055</v>
      </c>
      <c r="H145" s="178"/>
      <c r="I145" s="209"/>
      <c r="J145" s="209">
        <f t="shared" si="5"/>
        <v>8055</v>
      </c>
    </row>
    <row r="146" spans="1:10" hidden="1" outlineLevel="1">
      <c r="A146" s="139" t="s">
        <v>148</v>
      </c>
      <c r="B146" s="140">
        <v>41962</v>
      </c>
      <c r="C146" s="189" t="s">
        <v>149</v>
      </c>
      <c r="D146" s="189" t="s">
        <v>150</v>
      </c>
      <c r="E146" s="170" t="s">
        <v>34</v>
      </c>
      <c r="F146" s="209">
        <v>2620</v>
      </c>
      <c r="H146" s="186"/>
      <c r="I146" s="198"/>
      <c r="J146" s="209">
        <f t="shared" si="5"/>
        <v>2620</v>
      </c>
    </row>
    <row r="147" spans="1:10" hidden="1" outlineLevel="1">
      <c r="A147" s="139" t="s">
        <v>151</v>
      </c>
      <c r="B147" s="140">
        <v>41971</v>
      </c>
      <c r="C147" s="189" t="s">
        <v>152</v>
      </c>
      <c r="D147" s="189" t="s">
        <v>153</v>
      </c>
      <c r="E147" s="170" t="s">
        <v>34</v>
      </c>
      <c r="F147" s="209">
        <v>11615</v>
      </c>
      <c r="H147" s="178"/>
      <c r="I147" s="198"/>
      <c r="J147" s="209">
        <f t="shared" si="5"/>
        <v>11615</v>
      </c>
    </row>
    <row r="148" spans="1:10" hidden="1" outlineLevel="1">
      <c r="A148" s="139" t="s">
        <v>154</v>
      </c>
      <c r="B148" s="140">
        <v>41971</v>
      </c>
      <c r="C148" s="189" t="s">
        <v>155</v>
      </c>
      <c r="D148" s="189" t="s">
        <v>156</v>
      </c>
      <c r="E148" s="170" t="s">
        <v>34</v>
      </c>
      <c r="F148" s="209">
        <v>6702</v>
      </c>
      <c r="H148" s="186"/>
      <c r="I148" s="198"/>
      <c r="J148" s="209">
        <f t="shared" si="5"/>
        <v>6702</v>
      </c>
    </row>
    <row r="149" spans="1:10" hidden="1" outlineLevel="1">
      <c r="A149" s="139" t="s">
        <v>157</v>
      </c>
      <c r="B149" s="140">
        <v>41988</v>
      </c>
      <c r="C149" s="189" t="s">
        <v>158</v>
      </c>
      <c r="D149" s="189" t="s">
        <v>159</v>
      </c>
      <c r="E149" s="170" t="s">
        <v>34</v>
      </c>
      <c r="F149" s="209">
        <v>14637</v>
      </c>
      <c r="H149" s="186"/>
      <c r="I149" s="198"/>
      <c r="J149" s="209">
        <f t="shared" si="5"/>
        <v>14637</v>
      </c>
    </row>
    <row r="150" spans="1:10" hidden="1" outlineLevel="1">
      <c r="A150" s="139" t="s">
        <v>160</v>
      </c>
      <c r="B150" s="140">
        <v>41988</v>
      </c>
      <c r="C150" s="189" t="s">
        <v>161</v>
      </c>
      <c r="D150" s="189" t="s">
        <v>162</v>
      </c>
      <c r="E150" s="170" t="s">
        <v>34</v>
      </c>
      <c r="F150" s="209">
        <v>6774</v>
      </c>
      <c r="H150" s="186"/>
      <c r="I150" s="198"/>
      <c r="J150" s="209">
        <f t="shared" si="5"/>
        <v>6774</v>
      </c>
    </row>
    <row r="151" spans="1:10" hidden="1" outlineLevel="1">
      <c r="A151" s="139" t="s">
        <v>163</v>
      </c>
      <c r="B151" s="140">
        <v>42004</v>
      </c>
      <c r="C151" s="189" t="s">
        <v>164</v>
      </c>
      <c r="D151" s="220">
        <v>24083</v>
      </c>
      <c r="E151" s="170" t="s">
        <v>165</v>
      </c>
      <c r="F151" s="209">
        <v>32143</v>
      </c>
      <c r="G151" s="185"/>
      <c r="H151" s="165"/>
      <c r="I151" s="198"/>
      <c r="J151" s="209">
        <f t="shared" si="5"/>
        <v>32143</v>
      </c>
    </row>
    <row r="152" spans="1:10" hidden="1" outlineLevel="1">
      <c r="A152" s="139" t="s">
        <v>166</v>
      </c>
      <c r="B152" s="140">
        <v>42006</v>
      </c>
      <c r="C152" s="189" t="s">
        <v>167</v>
      </c>
      <c r="D152" s="189" t="s">
        <v>168</v>
      </c>
      <c r="E152" s="170" t="s">
        <v>34</v>
      </c>
      <c r="F152" s="209">
        <v>3005.7</v>
      </c>
      <c r="H152" s="186"/>
      <c r="I152" s="198"/>
      <c r="J152" s="209">
        <f t="shared" si="5"/>
        <v>3005.7</v>
      </c>
    </row>
    <row r="153" spans="1:10" hidden="1" outlineLevel="1">
      <c r="A153" s="139" t="s">
        <v>169</v>
      </c>
      <c r="B153" s="140">
        <v>42020</v>
      </c>
      <c r="C153" s="189" t="s">
        <v>170</v>
      </c>
      <c r="D153" s="189">
        <v>48074</v>
      </c>
      <c r="E153" s="170" t="s">
        <v>34</v>
      </c>
      <c r="F153" s="209">
        <v>7299</v>
      </c>
      <c r="H153" s="186"/>
      <c r="I153" s="198"/>
      <c r="J153" s="209">
        <f t="shared" si="5"/>
        <v>7299</v>
      </c>
    </row>
    <row r="154" spans="1:10" hidden="1" outlineLevel="1">
      <c r="A154" s="139" t="s">
        <v>171</v>
      </c>
      <c r="B154" s="140">
        <v>42023</v>
      </c>
      <c r="C154" s="189" t="s">
        <v>172</v>
      </c>
      <c r="D154" s="189" t="s">
        <v>173</v>
      </c>
      <c r="E154" s="170" t="s">
        <v>76</v>
      </c>
      <c r="F154" s="209">
        <v>7648</v>
      </c>
      <c r="H154" s="165"/>
      <c r="I154" s="198"/>
      <c r="J154" s="209">
        <f t="shared" si="5"/>
        <v>7648</v>
      </c>
    </row>
    <row r="155" spans="1:10" hidden="1" outlineLevel="1">
      <c r="A155" s="139" t="s">
        <v>174</v>
      </c>
      <c r="B155" s="140">
        <v>42033</v>
      </c>
      <c r="C155" s="189" t="s">
        <v>175</v>
      </c>
      <c r="D155" s="189" t="s">
        <v>176</v>
      </c>
      <c r="E155" s="170" t="s">
        <v>34</v>
      </c>
      <c r="F155" s="209">
        <v>7496.7</v>
      </c>
      <c r="H155" s="186"/>
      <c r="I155" s="198"/>
      <c r="J155" s="209">
        <f t="shared" si="5"/>
        <v>7496.7</v>
      </c>
    </row>
    <row r="156" spans="1:10" hidden="1" outlineLevel="1">
      <c r="A156" s="139" t="s">
        <v>177</v>
      </c>
      <c r="B156" s="140">
        <v>42056</v>
      </c>
      <c r="C156" s="189" t="s">
        <v>178</v>
      </c>
      <c r="D156" s="189" t="s">
        <v>179</v>
      </c>
      <c r="E156" s="170" t="s">
        <v>34</v>
      </c>
      <c r="F156" s="209">
        <v>8096.7000000000007</v>
      </c>
      <c r="H156" s="186"/>
      <c r="I156" s="198"/>
      <c r="J156" s="209">
        <f t="shared" si="5"/>
        <v>8096.7000000000007</v>
      </c>
    </row>
    <row r="157" spans="1:10" hidden="1" outlineLevel="1">
      <c r="A157" s="139" t="s">
        <v>180</v>
      </c>
      <c r="B157" s="140">
        <v>42072</v>
      </c>
      <c r="C157" s="189" t="s">
        <v>181</v>
      </c>
      <c r="D157" s="189" t="s">
        <v>182</v>
      </c>
      <c r="E157" s="170" t="s">
        <v>34</v>
      </c>
      <c r="F157" s="209">
        <v>2319.6</v>
      </c>
      <c r="H157" s="186"/>
      <c r="I157" s="198"/>
      <c r="J157" s="209">
        <f t="shared" si="5"/>
        <v>2319.6</v>
      </c>
    </row>
    <row r="158" spans="1:10" hidden="1" outlineLevel="1">
      <c r="A158" s="139" t="s">
        <v>183</v>
      </c>
      <c r="B158" s="140">
        <v>42080</v>
      </c>
      <c r="C158" s="189" t="s">
        <v>184</v>
      </c>
      <c r="D158" s="189" t="s">
        <v>185</v>
      </c>
      <c r="E158" s="170" t="s">
        <v>34</v>
      </c>
      <c r="F158" s="209">
        <v>6000</v>
      </c>
      <c r="H158" s="186"/>
      <c r="I158" s="198"/>
      <c r="J158" s="209">
        <f t="shared" si="5"/>
        <v>6000</v>
      </c>
    </row>
    <row r="159" spans="1:10" hidden="1" outlineLevel="1">
      <c r="A159" s="139" t="s">
        <v>186</v>
      </c>
      <c r="B159" s="140">
        <v>42094</v>
      </c>
      <c r="C159" s="189" t="s">
        <v>187</v>
      </c>
      <c r="D159" s="189" t="s">
        <v>188</v>
      </c>
      <c r="E159" s="170" t="s">
        <v>34</v>
      </c>
      <c r="F159" s="209">
        <v>12255</v>
      </c>
      <c r="H159" s="186"/>
      <c r="I159" s="198"/>
      <c r="J159" s="209">
        <f t="shared" si="5"/>
        <v>12255</v>
      </c>
    </row>
    <row r="160" spans="1:10" hidden="1" outlineLevel="1">
      <c r="A160" s="139" t="s">
        <v>189</v>
      </c>
      <c r="B160" s="140">
        <v>42104</v>
      </c>
      <c r="C160" s="189" t="s">
        <v>190</v>
      </c>
      <c r="D160" s="189" t="s">
        <v>191</v>
      </c>
      <c r="E160" s="170" t="s">
        <v>34</v>
      </c>
      <c r="F160" s="209">
        <v>552.04999999999995</v>
      </c>
      <c r="H160" s="186"/>
      <c r="I160" s="198"/>
      <c r="J160" s="209">
        <f t="shared" si="5"/>
        <v>552.04999999999995</v>
      </c>
    </row>
    <row r="161" spans="1:10" hidden="1" outlineLevel="1">
      <c r="A161" s="139" t="s">
        <v>192</v>
      </c>
      <c r="B161" s="140">
        <v>42115</v>
      </c>
      <c r="C161" s="189" t="s">
        <v>193</v>
      </c>
      <c r="D161" s="189" t="s">
        <v>194</v>
      </c>
      <c r="E161" s="170" t="s">
        <v>34</v>
      </c>
      <c r="F161" s="209">
        <v>9370.01</v>
      </c>
      <c r="H161" s="186"/>
      <c r="I161" s="198"/>
      <c r="J161" s="209">
        <f t="shared" si="5"/>
        <v>9370.01</v>
      </c>
    </row>
    <row r="162" spans="1:10" hidden="1" outlineLevel="1">
      <c r="A162" s="139" t="s">
        <v>195</v>
      </c>
      <c r="B162" s="140">
        <v>42116</v>
      </c>
      <c r="C162" s="189" t="s">
        <v>196</v>
      </c>
      <c r="D162" s="189" t="s">
        <v>197</v>
      </c>
      <c r="E162" s="170" t="s">
        <v>34</v>
      </c>
      <c r="F162" s="209">
        <v>6051</v>
      </c>
      <c r="H162" s="186"/>
      <c r="I162" s="198"/>
      <c r="J162" s="209">
        <f t="shared" si="5"/>
        <v>6051</v>
      </c>
    </row>
    <row r="163" spans="1:10" hidden="1" outlineLevel="1">
      <c r="A163" s="139" t="s">
        <v>198</v>
      </c>
      <c r="B163" s="140">
        <v>42158</v>
      </c>
      <c r="C163" s="189" t="s">
        <v>199</v>
      </c>
      <c r="D163" s="220">
        <v>52716</v>
      </c>
      <c r="E163" s="170" t="s">
        <v>34</v>
      </c>
      <c r="F163" s="209">
        <v>10050</v>
      </c>
      <c r="H163" s="186"/>
      <c r="I163" s="198"/>
      <c r="J163" s="209">
        <f t="shared" si="5"/>
        <v>10050</v>
      </c>
    </row>
    <row r="164" spans="1:10" hidden="1" outlineLevel="1">
      <c r="A164" s="139" t="s">
        <v>200</v>
      </c>
      <c r="B164" s="140">
        <v>42174</v>
      </c>
      <c r="C164" s="189" t="s">
        <v>201</v>
      </c>
      <c r="D164" s="220">
        <v>52663</v>
      </c>
      <c r="E164" s="170" t="s">
        <v>34</v>
      </c>
      <c r="F164" s="209">
        <v>30516.71</v>
      </c>
      <c r="G164" s="139" t="s">
        <v>202</v>
      </c>
      <c r="H164" s="140">
        <v>42308</v>
      </c>
      <c r="I164" s="209">
        <v>21441.710000000003</v>
      </c>
      <c r="J164" s="209">
        <f t="shared" si="5"/>
        <v>9074.9999999999964</v>
      </c>
    </row>
    <row r="165" spans="1:10" hidden="1" outlineLevel="1">
      <c r="A165" s="139" t="s">
        <v>203</v>
      </c>
      <c r="B165" s="140">
        <v>42208</v>
      </c>
      <c r="C165" s="189" t="s">
        <v>204</v>
      </c>
      <c r="D165" s="220" t="s">
        <v>205</v>
      </c>
      <c r="E165" s="170" t="s">
        <v>34</v>
      </c>
      <c r="F165" s="209">
        <v>18777.93</v>
      </c>
      <c r="G165" s="139" t="s">
        <v>202</v>
      </c>
      <c r="H165" s="140">
        <v>42308</v>
      </c>
      <c r="I165" s="209">
        <v>15540.32</v>
      </c>
      <c r="J165" s="209">
        <f t="shared" si="5"/>
        <v>3237.6100000000006</v>
      </c>
    </row>
    <row r="166" spans="1:10" hidden="1" outlineLevel="1">
      <c r="A166" s="139" t="s">
        <v>206</v>
      </c>
      <c r="B166" s="140">
        <v>42216</v>
      </c>
      <c r="C166" s="189" t="s">
        <v>207</v>
      </c>
      <c r="D166" s="189" t="s">
        <v>208</v>
      </c>
      <c r="E166" s="170" t="s">
        <v>34</v>
      </c>
      <c r="F166" s="209">
        <v>12482.67</v>
      </c>
      <c r="G166" s="139" t="s">
        <v>209</v>
      </c>
      <c r="H166" s="140">
        <v>42313</v>
      </c>
      <c r="I166" s="209">
        <v>1032.67</v>
      </c>
      <c r="J166" s="209">
        <f t="shared" si="5"/>
        <v>11450</v>
      </c>
    </row>
    <row r="167" spans="1:10" hidden="1" outlineLevel="1">
      <c r="A167" s="139" t="s">
        <v>210</v>
      </c>
      <c r="B167" s="140">
        <v>42233</v>
      </c>
      <c r="C167" s="189" t="s">
        <v>211</v>
      </c>
      <c r="D167" s="189" t="s">
        <v>212</v>
      </c>
      <c r="E167" s="170" t="s">
        <v>34</v>
      </c>
      <c r="F167" s="209">
        <v>4592.0600000000004</v>
      </c>
      <c r="G167" s="139" t="s">
        <v>213</v>
      </c>
      <c r="H167" s="140">
        <v>42293</v>
      </c>
      <c r="I167" s="229">
        <v>3800.26</v>
      </c>
      <c r="J167" s="209">
        <f t="shared" si="5"/>
        <v>791.80000000000018</v>
      </c>
    </row>
    <row r="168" spans="1:10" hidden="1" outlineLevel="1">
      <c r="A168" s="139" t="s">
        <v>214</v>
      </c>
      <c r="B168" s="140">
        <v>42235</v>
      </c>
      <c r="C168" s="189" t="s">
        <v>215</v>
      </c>
      <c r="D168" s="189" t="s">
        <v>216</v>
      </c>
      <c r="E168" s="170" t="s">
        <v>34</v>
      </c>
      <c r="F168" s="209">
        <v>7956.76</v>
      </c>
      <c r="H168" s="186"/>
      <c r="I168" s="198"/>
      <c r="J168" s="209">
        <f t="shared" si="5"/>
        <v>7956.76</v>
      </c>
    </row>
    <row r="169" spans="1:10" hidden="1" outlineLevel="1">
      <c r="A169" s="139" t="s">
        <v>220</v>
      </c>
      <c r="B169" s="140">
        <v>42300</v>
      </c>
      <c r="C169" s="189" t="s">
        <v>221</v>
      </c>
      <c r="D169" s="189" t="s">
        <v>222</v>
      </c>
      <c r="E169" s="170" t="s">
        <v>34</v>
      </c>
      <c r="F169" s="209">
        <v>86049.1</v>
      </c>
      <c r="G169" s="139" t="s">
        <v>223</v>
      </c>
      <c r="H169" s="140">
        <v>42369</v>
      </c>
      <c r="I169" s="209">
        <v>78069.100000000006</v>
      </c>
      <c r="J169" s="209">
        <f t="shared" si="5"/>
        <v>7980</v>
      </c>
    </row>
    <row r="170" spans="1:10" hidden="1" outlineLevel="1">
      <c r="A170" s="139" t="s">
        <v>224</v>
      </c>
      <c r="B170" s="140">
        <v>42307</v>
      </c>
      <c r="C170" s="189" t="s">
        <v>225</v>
      </c>
      <c r="D170" s="189" t="s">
        <v>226</v>
      </c>
      <c r="E170" s="170" t="s">
        <v>34</v>
      </c>
      <c r="F170" s="209">
        <v>36142.54</v>
      </c>
      <c r="G170" s="139" t="s">
        <v>223</v>
      </c>
      <c r="H170" s="140">
        <v>42369</v>
      </c>
      <c r="I170" s="209">
        <v>27445.84</v>
      </c>
      <c r="J170" s="209">
        <f t="shared" si="5"/>
        <v>8696.7000000000007</v>
      </c>
    </row>
    <row r="171" spans="1:10" hidden="1" outlineLevel="1">
      <c r="A171" s="139" t="s">
        <v>895</v>
      </c>
      <c r="B171" s="140">
        <v>42593</v>
      </c>
      <c r="C171" s="139" t="s">
        <v>865</v>
      </c>
      <c r="D171" s="141">
        <v>64809</v>
      </c>
      <c r="E171" s="139" t="s">
        <v>34</v>
      </c>
      <c r="F171" s="142">
        <v>18990.099999999999</v>
      </c>
      <c r="G171" s="139"/>
      <c r="H171" s="140"/>
      <c r="I171" s="209"/>
      <c r="J171" s="209">
        <f t="shared" si="5"/>
        <v>18990.099999999999</v>
      </c>
    </row>
    <row r="172" spans="1:10" hidden="1" outlineLevel="1">
      <c r="A172" s="139" t="s">
        <v>895</v>
      </c>
      <c r="B172" s="140">
        <v>42593</v>
      </c>
      <c r="C172" s="139" t="s">
        <v>865</v>
      </c>
      <c r="D172" s="141">
        <v>64809</v>
      </c>
      <c r="E172" s="139" t="s">
        <v>34</v>
      </c>
      <c r="F172" s="142">
        <v>54572.1</v>
      </c>
      <c r="G172" s="139"/>
      <c r="H172" s="140"/>
      <c r="I172" s="209"/>
      <c r="J172" s="209">
        <f t="shared" si="5"/>
        <v>54572.1</v>
      </c>
    </row>
    <row r="173" spans="1:10" hidden="1" outlineLevel="1">
      <c r="A173" s="139" t="s">
        <v>896</v>
      </c>
      <c r="B173" s="140">
        <v>42595</v>
      </c>
      <c r="C173" s="139" t="s">
        <v>897</v>
      </c>
      <c r="D173" s="141" t="s">
        <v>908</v>
      </c>
      <c r="E173" s="139" t="s">
        <v>34</v>
      </c>
      <c r="F173" s="142">
        <v>12644.53</v>
      </c>
      <c r="G173" s="139"/>
      <c r="H173" s="140"/>
      <c r="I173" s="209"/>
      <c r="J173" s="209">
        <f t="shared" si="5"/>
        <v>12644.53</v>
      </c>
    </row>
    <row r="174" spans="1:10" hidden="1" outlineLevel="1">
      <c r="A174" s="139" t="s">
        <v>898</v>
      </c>
      <c r="B174" s="140">
        <v>42600</v>
      </c>
      <c r="C174" s="139" t="s">
        <v>899</v>
      </c>
      <c r="D174" s="141" t="s">
        <v>909</v>
      </c>
      <c r="E174" s="139" t="s">
        <v>34</v>
      </c>
      <c r="F174" s="142">
        <v>24849.4</v>
      </c>
      <c r="G174" s="139"/>
      <c r="H174" s="140"/>
      <c r="I174" s="209"/>
      <c r="J174" s="209">
        <f t="shared" si="5"/>
        <v>24849.4</v>
      </c>
    </row>
    <row r="175" spans="1:10" hidden="1" outlineLevel="1">
      <c r="A175" s="139" t="s">
        <v>900</v>
      </c>
      <c r="B175" s="140">
        <v>42601</v>
      </c>
      <c r="C175" s="139" t="s">
        <v>901</v>
      </c>
      <c r="D175" s="141" t="s">
        <v>910</v>
      </c>
      <c r="E175" s="139" t="s">
        <v>34</v>
      </c>
      <c r="F175" s="142">
        <v>45559.29</v>
      </c>
      <c r="G175" s="139"/>
      <c r="H175" s="140"/>
      <c r="I175" s="209"/>
      <c r="J175" s="209">
        <f t="shared" si="5"/>
        <v>45559.29</v>
      </c>
    </row>
    <row r="176" spans="1:10" hidden="1" outlineLevel="1">
      <c r="A176" s="139" t="s">
        <v>902</v>
      </c>
      <c r="B176" s="140">
        <v>42608</v>
      </c>
      <c r="C176" s="139" t="s">
        <v>903</v>
      </c>
      <c r="D176" s="141" t="s">
        <v>911</v>
      </c>
      <c r="E176" s="139" t="s">
        <v>34</v>
      </c>
      <c r="F176" s="142">
        <v>21615.99</v>
      </c>
      <c r="H176" s="186"/>
      <c r="I176" s="198"/>
      <c r="J176" s="209">
        <f t="shared" si="5"/>
        <v>21615.99</v>
      </c>
    </row>
    <row r="177" spans="1:10" hidden="1" outlineLevel="1">
      <c r="A177" s="139" t="s">
        <v>904</v>
      </c>
      <c r="B177" s="140">
        <v>42611</v>
      </c>
      <c r="C177" s="139" t="s">
        <v>905</v>
      </c>
      <c r="D177" s="141" t="s">
        <v>912</v>
      </c>
      <c r="E177" s="139" t="s">
        <v>34</v>
      </c>
      <c r="F177" s="142">
        <v>12644.53</v>
      </c>
      <c r="H177" s="186"/>
      <c r="I177" s="198"/>
      <c r="J177" s="209">
        <f t="shared" si="5"/>
        <v>12644.53</v>
      </c>
    </row>
    <row r="178" spans="1:10" hidden="1" outlineLevel="1">
      <c r="A178" s="139" t="s">
        <v>906</v>
      </c>
      <c r="B178" s="140">
        <v>42613</v>
      </c>
      <c r="C178" s="139" t="s">
        <v>907</v>
      </c>
      <c r="D178" s="141">
        <v>66014</v>
      </c>
      <c r="E178" s="189"/>
      <c r="F178" s="209"/>
      <c r="H178" s="186"/>
      <c r="I178" s="198"/>
      <c r="J178" s="209"/>
    </row>
    <row r="179" spans="1:10" hidden="1" outlineLevel="1">
      <c r="E179" s="151"/>
      <c r="F179" s="137" t="s">
        <v>15</v>
      </c>
      <c r="H179" s="164"/>
      <c r="I179" s="198"/>
      <c r="J179" s="246">
        <f>+SUM(J134:J177)</f>
        <v>455150.04000000004</v>
      </c>
    </row>
    <row r="180" spans="1:10" ht="12" hidden="1" outlineLevel="1" thickBot="1">
      <c r="E180" s="151"/>
      <c r="F180" s="137" t="s">
        <v>16</v>
      </c>
      <c r="H180" s="164"/>
      <c r="I180" s="198"/>
      <c r="J180" s="226">
        <v>455150.95</v>
      </c>
    </row>
    <row r="181" spans="1:10" ht="12" hidden="1" outlineLevel="1" thickTop="1">
      <c r="E181" s="151"/>
      <c r="F181" s="137" t="s">
        <v>17</v>
      </c>
      <c r="H181" s="164"/>
      <c r="I181" s="198"/>
      <c r="J181" s="222">
        <f>+J179-J180</f>
        <v>-0.90999999997438863</v>
      </c>
    </row>
    <row r="182" spans="1:10" hidden="1" outlineLevel="1"/>
    <row r="183" spans="1:10" collapsed="1">
      <c r="A183" s="239" t="s">
        <v>239</v>
      </c>
      <c r="B183" s="238" t="s">
        <v>240</v>
      </c>
      <c r="C183" s="213"/>
      <c r="D183" s="214"/>
      <c r="E183" s="151"/>
      <c r="F183" s="139"/>
      <c r="G183" s="152"/>
      <c r="H183" s="141"/>
      <c r="I183" s="142"/>
      <c r="J183" s="142"/>
    </row>
    <row r="184" spans="1:10" hidden="1" outlineLevel="1">
      <c r="A184" s="153" t="s">
        <v>5</v>
      </c>
      <c r="B184" s="153" t="s">
        <v>6</v>
      </c>
      <c r="C184" s="194" t="s">
        <v>7</v>
      </c>
      <c r="D184" s="194" t="s">
        <v>8</v>
      </c>
      <c r="E184" s="154" t="s">
        <v>9</v>
      </c>
      <c r="F184" s="155" t="s">
        <v>10</v>
      </c>
      <c r="G184" s="156" t="s">
        <v>5</v>
      </c>
      <c r="H184" s="156" t="s">
        <v>6</v>
      </c>
      <c r="I184" s="155" t="s">
        <v>11</v>
      </c>
      <c r="J184" s="155" t="s">
        <v>19</v>
      </c>
    </row>
    <row r="185" spans="1:10" hidden="1" outlineLevel="1">
      <c r="A185" s="157"/>
      <c r="B185" s="157"/>
      <c r="C185" s="215"/>
      <c r="D185" s="215"/>
      <c r="E185" s="154" t="s">
        <v>241</v>
      </c>
      <c r="F185" s="160"/>
      <c r="G185" s="161"/>
      <c r="H185" s="162"/>
      <c r="I185" s="160"/>
      <c r="J185" s="211"/>
    </row>
    <row r="186" spans="1:10" hidden="1" outlineLevel="1">
      <c r="A186" s="157"/>
      <c r="B186" s="157"/>
      <c r="C186" s="215"/>
      <c r="D186" s="215"/>
      <c r="E186" s="154"/>
      <c r="F186" s="160"/>
      <c r="G186" s="161"/>
      <c r="H186" s="162"/>
      <c r="I186" s="193">
        <v>680.77</v>
      </c>
      <c r="J186" s="230">
        <f>+F186-I186</f>
        <v>-680.77</v>
      </c>
    </row>
    <row r="187" spans="1:10" hidden="1" outlineLevel="1">
      <c r="A187" s="157"/>
      <c r="B187" s="157"/>
      <c r="C187" s="215"/>
      <c r="D187" s="215"/>
      <c r="E187" s="191"/>
      <c r="F187" s="160"/>
      <c r="G187" s="161"/>
      <c r="H187" s="162"/>
      <c r="I187" s="193">
        <v>4224.22</v>
      </c>
      <c r="J187" s="230">
        <f>+F187-I187</f>
        <v>-4224.22</v>
      </c>
    </row>
    <row r="188" spans="1:10" hidden="1" outlineLevel="1">
      <c r="A188" s="157"/>
      <c r="B188" s="157"/>
      <c r="C188" s="215"/>
      <c r="D188" s="215"/>
      <c r="E188" s="191"/>
      <c r="F188" s="160"/>
      <c r="G188" s="161"/>
      <c r="H188" s="162"/>
      <c r="I188" s="160"/>
      <c r="J188" s="211"/>
    </row>
    <row r="189" spans="1:10" hidden="1" outlineLevel="1">
      <c r="A189" s="157"/>
      <c r="B189" s="157"/>
      <c r="C189" s="215"/>
      <c r="D189" s="215"/>
      <c r="E189" s="191"/>
      <c r="F189" s="137" t="s">
        <v>15</v>
      </c>
      <c r="H189" s="164"/>
      <c r="J189" s="246">
        <f>+J186+J187</f>
        <v>-4904.99</v>
      </c>
    </row>
    <row r="190" spans="1:10" ht="12" hidden="1" outlineLevel="1" thickBot="1">
      <c r="A190" s="157"/>
      <c r="B190" s="157"/>
      <c r="C190" s="215"/>
      <c r="D190" s="215"/>
      <c r="E190" s="191"/>
      <c r="F190" s="137" t="s">
        <v>16</v>
      </c>
      <c r="H190" s="164"/>
      <c r="J190" s="226">
        <v>-4904.99</v>
      </c>
    </row>
    <row r="191" spans="1:10" ht="12" hidden="1" outlineLevel="1" thickTop="1">
      <c r="E191" s="151"/>
      <c r="F191" s="137" t="s">
        <v>17</v>
      </c>
      <c r="H191" s="164"/>
      <c r="J191" s="222">
        <f>+J189-J190</f>
        <v>0</v>
      </c>
    </row>
    <row r="192" spans="1:10" hidden="1" outlineLevel="1">
      <c r="E192" s="151"/>
    </row>
    <row r="193" spans="1:10" collapsed="1">
      <c r="A193" s="239" t="s">
        <v>242</v>
      </c>
      <c r="B193" s="238" t="s">
        <v>243</v>
      </c>
      <c r="C193" s="213"/>
      <c r="D193" s="214"/>
      <c r="E193" s="151"/>
      <c r="F193" s="139"/>
      <c r="G193" s="152"/>
      <c r="H193" s="141"/>
      <c r="I193" s="142"/>
      <c r="J193" s="142"/>
    </row>
    <row r="194" spans="1:10" hidden="1" outlineLevel="1">
      <c r="A194" s="153" t="s">
        <v>5</v>
      </c>
      <c r="B194" s="153" t="s">
        <v>6</v>
      </c>
      <c r="C194" s="194" t="s">
        <v>7</v>
      </c>
      <c r="D194" s="194" t="s">
        <v>8</v>
      </c>
      <c r="E194" s="154" t="s">
        <v>9</v>
      </c>
      <c r="F194" s="155" t="s">
        <v>10</v>
      </c>
      <c r="G194" s="156" t="s">
        <v>5</v>
      </c>
      <c r="H194" s="156" t="s">
        <v>6</v>
      </c>
      <c r="I194" s="155" t="s">
        <v>11</v>
      </c>
      <c r="J194" s="155" t="s">
        <v>19</v>
      </c>
    </row>
    <row r="195" spans="1:10" hidden="1" outlineLevel="1">
      <c r="A195" s="157"/>
      <c r="B195" s="157"/>
      <c r="C195" s="215"/>
      <c r="D195" s="215"/>
      <c r="E195" s="154" t="s">
        <v>241</v>
      </c>
      <c r="F195" s="160"/>
      <c r="G195" s="161"/>
      <c r="H195" s="162"/>
      <c r="I195" s="160"/>
      <c r="J195" s="192"/>
    </row>
    <row r="196" spans="1:10" hidden="1" outlineLevel="1">
      <c r="A196" s="143" t="s">
        <v>247</v>
      </c>
      <c r="B196" s="186">
        <v>42149</v>
      </c>
      <c r="C196" s="147" t="s">
        <v>248</v>
      </c>
      <c r="D196" s="147">
        <v>51536</v>
      </c>
      <c r="E196" s="147" t="s">
        <v>34</v>
      </c>
      <c r="F196" s="209">
        <v>36874.089999999997</v>
      </c>
      <c r="G196" s="188"/>
      <c r="H196" s="210"/>
      <c r="I196" s="230">
        <v>30424.2</v>
      </c>
      <c r="J196" s="209">
        <f>+F196-I196</f>
        <v>6449.8899999999958</v>
      </c>
    </row>
    <row r="197" spans="1:10" hidden="1" outlineLevel="1">
      <c r="A197" s="143" t="s">
        <v>629</v>
      </c>
      <c r="B197" s="186">
        <v>42471</v>
      </c>
      <c r="C197" s="147" t="s">
        <v>630</v>
      </c>
      <c r="D197" s="147">
        <v>59402</v>
      </c>
      <c r="E197" s="147" t="s">
        <v>34</v>
      </c>
      <c r="F197" s="209">
        <v>84432.4</v>
      </c>
      <c r="G197" s="212"/>
      <c r="H197" s="210"/>
      <c r="I197" s="230">
        <v>84463.78</v>
      </c>
      <c r="J197" s="209">
        <f>+F197-I197</f>
        <v>-31.380000000004657</v>
      </c>
    </row>
    <row r="198" spans="1:10" hidden="1" outlineLevel="1">
      <c r="B198" s="186"/>
      <c r="D198" s="215"/>
      <c r="E198" s="191"/>
      <c r="F198" s="160"/>
      <c r="G198" s="161"/>
      <c r="H198" s="162"/>
      <c r="I198" s="160"/>
      <c r="J198" s="211"/>
    </row>
    <row r="199" spans="1:10" hidden="1" outlineLevel="1">
      <c r="A199" s="157"/>
      <c r="B199" s="157"/>
      <c r="C199" s="215"/>
      <c r="D199" s="215"/>
      <c r="E199" s="191"/>
      <c r="F199" s="137" t="s">
        <v>15</v>
      </c>
      <c r="H199" s="164"/>
      <c r="J199" s="246">
        <f>+J196+J197</f>
        <v>6418.5099999999911</v>
      </c>
    </row>
    <row r="200" spans="1:10" ht="12" hidden="1" outlineLevel="1" thickBot="1">
      <c r="A200" s="157"/>
      <c r="B200" s="157"/>
      <c r="C200" s="215"/>
      <c r="D200" s="215"/>
      <c r="E200" s="191"/>
      <c r="F200" s="137" t="s">
        <v>16</v>
      </c>
      <c r="H200" s="164"/>
      <c r="J200" s="201">
        <v>6418.48</v>
      </c>
    </row>
    <row r="201" spans="1:10" ht="12" hidden="1" outlineLevel="1" thickTop="1">
      <c r="A201" s="157"/>
      <c r="B201" s="157"/>
      <c r="C201" s="215"/>
      <c r="D201" s="215"/>
      <c r="E201" s="191"/>
      <c r="F201" s="137" t="s">
        <v>17</v>
      </c>
      <c r="H201" s="164"/>
      <c r="J201" s="222">
        <f>+J199-J200</f>
        <v>2.9999999991559889E-2</v>
      </c>
    </row>
    <row r="202" spans="1:10" hidden="1" outlineLevel="1">
      <c r="E202" s="151"/>
    </row>
    <row r="203" spans="1:10" collapsed="1">
      <c r="A203" s="239" t="s">
        <v>677</v>
      </c>
      <c r="B203" s="149" t="s">
        <v>680</v>
      </c>
      <c r="C203" s="149"/>
      <c r="D203" s="150"/>
      <c r="E203" s="154"/>
      <c r="F203" s="137"/>
      <c r="G203" s="156"/>
      <c r="H203" s="156"/>
      <c r="I203" s="155"/>
      <c r="J203" s="196"/>
    </row>
    <row r="204" spans="1:10" hidden="1" outlineLevel="1">
      <c r="A204" s="157" t="s">
        <v>672</v>
      </c>
      <c r="B204" s="157" t="s">
        <v>6</v>
      </c>
      <c r="C204" s="158" t="s">
        <v>7</v>
      </c>
      <c r="D204" s="159" t="s">
        <v>8</v>
      </c>
      <c r="E204" s="158" t="s">
        <v>9</v>
      </c>
      <c r="F204" s="160" t="s">
        <v>10</v>
      </c>
      <c r="G204" s="161" t="s">
        <v>672</v>
      </c>
      <c r="H204" s="161" t="s">
        <v>6</v>
      </c>
      <c r="I204" s="236" t="s">
        <v>11</v>
      </c>
      <c r="J204" s="160" t="s">
        <v>12</v>
      </c>
    </row>
    <row r="205" spans="1:10" hidden="1" outlineLevel="1">
      <c r="C205" s="143"/>
      <c r="D205" s="143"/>
      <c r="E205" s="143"/>
      <c r="F205" s="139"/>
      <c r="H205" s="166"/>
      <c r="I205" s="143"/>
      <c r="J205" s="168"/>
    </row>
    <row r="206" spans="1:10" hidden="1" outlineLevel="1">
      <c r="A206" s="143" t="s">
        <v>678</v>
      </c>
      <c r="B206" s="186">
        <v>42186</v>
      </c>
      <c r="C206" s="143">
        <v>53798</v>
      </c>
      <c r="D206" s="143" t="s">
        <v>679</v>
      </c>
      <c r="E206" s="143" t="s">
        <v>34</v>
      </c>
      <c r="F206" s="142">
        <v>1840</v>
      </c>
      <c r="H206" s="166"/>
      <c r="J206" s="168">
        <f>+F206-I206</f>
        <v>1840</v>
      </c>
    </row>
    <row r="207" spans="1:10" hidden="1" outlineLevel="1">
      <c r="C207" s="143"/>
      <c r="D207" s="143"/>
      <c r="E207" s="143"/>
      <c r="F207" s="139"/>
      <c r="H207" s="166"/>
      <c r="I207" s="143"/>
      <c r="J207" s="168"/>
    </row>
    <row r="208" spans="1:10" hidden="1" outlineLevel="1">
      <c r="C208" s="143"/>
      <c r="D208" s="143"/>
      <c r="E208" s="143"/>
      <c r="F208" s="137" t="s">
        <v>15</v>
      </c>
      <c r="I208" s="143"/>
      <c r="J208" s="168">
        <f>+J206</f>
        <v>1840</v>
      </c>
    </row>
    <row r="209" spans="1:10" ht="12" hidden="1" outlineLevel="1" thickBot="1">
      <c r="C209" s="143"/>
      <c r="D209" s="143"/>
      <c r="E209" s="143"/>
      <c r="F209" s="137" t="s">
        <v>16</v>
      </c>
      <c r="I209" s="143"/>
      <c r="J209" s="237">
        <v>1840</v>
      </c>
    </row>
    <row r="210" spans="1:10" ht="12" hidden="1" outlineLevel="1" thickTop="1">
      <c r="C210" s="143"/>
      <c r="D210" s="143"/>
      <c r="E210" s="143"/>
      <c r="F210" s="137" t="s">
        <v>17</v>
      </c>
      <c r="I210" s="143"/>
      <c r="J210" s="168">
        <f>+J208-J209</f>
        <v>0</v>
      </c>
    </row>
    <row r="211" spans="1:10" hidden="1" outlineLevel="1"/>
    <row r="212" spans="1:10" collapsed="1">
      <c r="A212" s="239" t="s">
        <v>298</v>
      </c>
      <c r="B212" s="238" t="s">
        <v>299</v>
      </c>
      <c r="C212" s="213"/>
      <c r="D212" s="214"/>
      <c r="E212" s="151"/>
      <c r="F212" s="139"/>
      <c r="G212" s="152"/>
      <c r="H212" s="141"/>
      <c r="I212" s="142"/>
      <c r="J212" s="142"/>
    </row>
    <row r="213" spans="1:10" hidden="1" outlineLevel="1">
      <c r="A213" s="153" t="s">
        <v>5</v>
      </c>
      <c r="B213" s="153" t="s">
        <v>6</v>
      </c>
      <c r="C213" s="194" t="s">
        <v>7</v>
      </c>
      <c r="D213" s="194" t="s">
        <v>8</v>
      </c>
      <c r="E213" s="154" t="s">
        <v>9</v>
      </c>
      <c r="F213" s="155" t="s">
        <v>10</v>
      </c>
      <c r="G213" s="156" t="s">
        <v>5</v>
      </c>
      <c r="H213" s="156" t="s">
        <v>6</v>
      </c>
      <c r="I213" s="155" t="s">
        <v>11</v>
      </c>
      <c r="J213" s="155" t="s">
        <v>19</v>
      </c>
    </row>
    <row r="214" spans="1:10" hidden="1" outlineLevel="1">
      <c r="A214" s="143" t="s">
        <v>300</v>
      </c>
      <c r="B214" s="186">
        <v>41820</v>
      </c>
      <c r="C214" s="147" t="s">
        <v>301</v>
      </c>
      <c r="D214" s="147" t="s">
        <v>302</v>
      </c>
      <c r="E214" s="151" t="s">
        <v>76</v>
      </c>
      <c r="F214" s="229">
        <v>4535.16</v>
      </c>
      <c r="G214" s="212"/>
      <c r="H214" s="210"/>
      <c r="I214" s="211"/>
      <c r="J214" s="230">
        <f>+F214-I214</f>
        <v>4535.16</v>
      </c>
    </row>
    <row r="215" spans="1:10" hidden="1" outlineLevel="1">
      <c r="A215" s="143" t="s">
        <v>303</v>
      </c>
      <c r="B215" s="186">
        <v>41880</v>
      </c>
      <c r="C215" s="147" t="s">
        <v>304</v>
      </c>
      <c r="D215" s="147" t="s">
        <v>305</v>
      </c>
      <c r="E215" s="151" t="s">
        <v>76</v>
      </c>
      <c r="F215" s="229">
        <v>9397.7199999999993</v>
      </c>
      <c r="G215" s="212"/>
      <c r="H215" s="210"/>
      <c r="I215" s="211"/>
      <c r="J215" s="230">
        <f t="shared" ref="J215:J216" si="6">+F215-I215</f>
        <v>9397.7199999999993</v>
      </c>
    </row>
    <row r="216" spans="1:10" hidden="1" outlineLevel="1">
      <c r="A216" s="143" t="s">
        <v>306</v>
      </c>
      <c r="B216" s="186">
        <v>42326</v>
      </c>
      <c r="C216" s="147" t="s">
        <v>307</v>
      </c>
      <c r="D216" s="147" t="s">
        <v>308</v>
      </c>
      <c r="E216" s="147" t="s">
        <v>76</v>
      </c>
      <c r="F216" s="229">
        <v>2547.64</v>
      </c>
      <c r="G216" s="188"/>
      <c r="H216" s="188"/>
      <c r="I216" s="230">
        <v>1909.64</v>
      </c>
      <c r="J216" s="230">
        <f t="shared" si="6"/>
        <v>637.99999999999977</v>
      </c>
    </row>
    <row r="217" spans="1:10" hidden="1" outlineLevel="1">
      <c r="B217" s="186"/>
      <c r="D217" s="221"/>
      <c r="E217" s="151"/>
      <c r="F217" s="209"/>
      <c r="G217" s="188"/>
      <c r="H217" s="188"/>
      <c r="I217" s="230"/>
      <c r="J217" s="209"/>
    </row>
    <row r="218" spans="1:10" hidden="1" outlineLevel="1">
      <c r="A218" s="157"/>
      <c r="B218" s="157"/>
      <c r="C218" s="215"/>
      <c r="D218" s="215"/>
      <c r="E218" s="191"/>
      <c r="F218" s="137" t="s">
        <v>15</v>
      </c>
      <c r="H218" s="164"/>
      <c r="J218" s="246">
        <f>+J214+J215+J216</f>
        <v>14570.88</v>
      </c>
    </row>
    <row r="219" spans="1:10" ht="12" hidden="1" outlineLevel="1" thickBot="1">
      <c r="A219" s="157"/>
      <c r="B219" s="157"/>
      <c r="C219" s="215"/>
      <c r="D219" s="215"/>
      <c r="E219" s="191"/>
      <c r="F219" s="137" t="s">
        <v>16</v>
      </c>
      <c r="H219" s="164"/>
      <c r="J219" s="226">
        <v>14570.88</v>
      </c>
    </row>
    <row r="220" spans="1:10" ht="12" hidden="1" outlineLevel="1" thickTop="1">
      <c r="E220" s="151"/>
      <c r="F220" s="137" t="s">
        <v>17</v>
      </c>
      <c r="H220" s="164"/>
      <c r="J220" s="222">
        <f>+J218-J219</f>
        <v>0</v>
      </c>
    </row>
    <row r="221" spans="1:10" hidden="1" outlineLevel="1"/>
    <row r="222" spans="1:10" hidden="1" outlineLevel="1"/>
    <row r="223" spans="1:10" collapsed="1">
      <c r="A223" s="239" t="s">
        <v>309</v>
      </c>
      <c r="B223" s="238" t="s">
        <v>310</v>
      </c>
      <c r="C223" s="213"/>
      <c r="D223" s="214"/>
      <c r="E223" s="151"/>
      <c r="F223" s="139"/>
      <c r="G223" s="152"/>
      <c r="H223" s="141"/>
      <c r="I223" s="142"/>
      <c r="J223" s="142"/>
    </row>
    <row r="224" spans="1:10" hidden="1" outlineLevel="1">
      <c r="A224" s="153" t="s">
        <v>5</v>
      </c>
      <c r="B224" s="153" t="s">
        <v>6</v>
      </c>
      <c r="C224" s="194" t="s">
        <v>7</v>
      </c>
      <c r="D224" s="194" t="s">
        <v>8</v>
      </c>
      <c r="E224" s="154" t="s">
        <v>9</v>
      </c>
      <c r="F224" s="155" t="s">
        <v>10</v>
      </c>
      <c r="G224" s="156" t="s">
        <v>5</v>
      </c>
      <c r="H224" s="156" t="s">
        <v>6</v>
      </c>
      <c r="I224" s="155" t="s">
        <v>11</v>
      </c>
      <c r="J224" s="155" t="s">
        <v>19</v>
      </c>
    </row>
    <row r="225" spans="1:10" hidden="1" outlineLevel="1">
      <c r="A225" s="157"/>
      <c r="B225" s="157"/>
      <c r="C225" s="215"/>
      <c r="D225" s="215"/>
      <c r="E225" s="154" t="s">
        <v>241</v>
      </c>
      <c r="F225" s="160"/>
      <c r="G225" s="161"/>
      <c r="H225" s="162"/>
      <c r="I225" s="211"/>
      <c r="J225" s="211">
        <v>0</v>
      </c>
    </row>
    <row r="226" spans="1:10" hidden="1" outlineLevel="1">
      <c r="A226" s="143" t="s">
        <v>311</v>
      </c>
      <c r="B226" s="186">
        <v>42151</v>
      </c>
      <c r="C226" s="147" t="s">
        <v>312</v>
      </c>
      <c r="D226" s="147" t="s">
        <v>313</v>
      </c>
      <c r="E226" s="151" t="s">
        <v>34</v>
      </c>
      <c r="F226" s="209">
        <v>13953.72</v>
      </c>
      <c r="G226" s="143" t="s">
        <v>314</v>
      </c>
      <c r="H226" s="186">
        <v>42215</v>
      </c>
      <c r="I226" s="198">
        <v>11547.91</v>
      </c>
      <c r="J226" s="209">
        <f>+F226-I226</f>
        <v>2405.8099999999995</v>
      </c>
    </row>
    <row r="227" spans="1:10" hidden="1" outlineLevel="1">
      <c r="A227" s="143" t="s">
        <v>915</v>
      </c>
      <c r="B227" s="186">
        <v>42594</v>
      </c>
      <c r="C227" s="147" t="s">
        <v>913</v>
      </c>
      <c r="D227" s="147" t="s">
        <v>913</v>
      </c>
      <c r="E227" s="151" t="s">
        <v>34</v>
      </c>
      <c r="F227" s="204">
        <v>12259.18</v>
      </c>
      <c r="G227" s="188"/>
      <c r="H227" s="188"/>
      <c r="I227" s="198"/>
      <c r="J227" s="209">
        <f t="shared" ref="J227:J228" si="7">+F227-I227</f>
        <v>12259.18</v>
      </c>
    </row>
    <row r="228" spans="1:10" hidden="1" outlineLevel="1">
      <c r="A228" s="143" t="s">
        <v>916</v>
      </c>
      <c r="B228" s="186">
        <v>42613</v>
      </c>
      <c r="C228" s="147" t="s">
        <v>914</v>
      </c>
      <c r="D228" s="147" t="s">
        <v>914</v>
      </c>
      <c r="E228" s="151" t="s">
        <v>34</v>
      </c>
      <c r="F228" s="204">
        <v>11038.08</v>
      </c>
      <c r="G228" s="188"/>
      <c r="H228" s="188"/>
      <c r="I228" s="198"/>
      <c r="J228" s="209">
        <f t="shared" si="7"/>
        <v>11038.08</v>
      </c>
    </row>
    <row r="229" spans="1:10" hidden="1" outlineLevel="1">
      <c r="B229" s="186"/>
      <c r="E229" s="151"/>
      <c r="F229" s="152"/>
      <c r="G229" s="161"/>
      <c r="H229" s="162"/>
      <c r="I229" s="211"/>
      <c r="J229" s="209"/>
    </row>
    <row r="230" spans="1:10" hidden="1" outlineLevel="1">
      <c r="A230" s="157"/>
      <c r="B230" s="157"/>
      <c r="C230" s="215"/>
      <c r="D230" s="215"/>
      <c r="E230" s="191"/>
      <c r="F230" s="137" t="s">
        <v>15</v>
      </c>
      <c r="H230" s="164"/>
      <c r="I230" s="198"/>
      <c r="J230" s="246">
        <f>+J226+J227+J228</f>
        <v>25703.07</v>
      </c>
    </row>
    <row r="231" spans="1:10" ht="12" hidden="1" outlineLevel="1" thickBot="1">
      <c r="A231" s="157"/>
      <c r="B231" s="157"/>
      <c r="C231" s="215"/>
      <c r="D231" s="215"/>
      <c r="E231" s="191"/>
      <c r="F231" s="137" t="s">
        <v>16</v>
      </c>
      <c r="H231" s="164"/>
      <c r="I231" s="198"/>
      <c r="J231" s="226">
        <v>25703.07</v>
      </c>
    </row>
    <row r="232" spans="1:10" ht="12" hidden="1" outlineLevel="1" thickTop="1">
      <c r="A232" s="157"/>
      <c r="B232" s="157"/>
      <c r="C232" s="215"/>
      <c r="D232" s="215"/>
      <c r="E232" s="191"/>
      <c r="F232" s="137" t="s">
        <v>17</v>
      </c>
      <c r="H232" s="164"/>
      <c r="I232" s="198"/>
      <c r="J232" s="222">
        <f>+J230-J231</f>
        <v>0</v>
      </c>
    </row>
    <row r="233" spans="1:10" hidden="1" outlineLevel="1"/>
    <row r="234" spans="1:10" collapsed="1">
      <c r="A234" s="239" t="s">
        <v>465</v>
      </c>
      <c r="B234" s="213" t="s">
        <v>466</v>
      </c>
      <c r="C234" s="213"/>
      <c r="D234" s="214"/>
      <c r="E234" s="154"/>
      <c r="F234" s="137"/>
      <c r="G234" s="156"/>
      <c r="H234" s="156"/>
      <c r="I234" s="155"/>
      <c r="J234" s="196"/>
    </row>
    <row r="235" spans="1:10" hidden="1" outlineLevel="1">
      <c r="A235" s="153" t="s">
        <v>5</v>
      </c>
      <c r="B235" s="153" t="s">
        <v>6</v>
      </c>
      <c r="C235" s="194" t="s">
        <v>7</v>
      </c>
      <c r="D235" s="194" t="s">
        <v>8</v>
      </c>
      <c r="E235" s="154" t="s">
        <v>9</v>
      </c>
      <c r="F235" s="155" t="s">
        <v>10</v>
      </c>
      <c r="G235" s="156" t="s">
        <v>5</v>
      </c>
      <c r="H235" s="156" t="s">
        <v>6</v>
      </c>
      <c r="I235" s="155" t="s">
        <v>11</v>
      </c>
      <c r="J235" s="155" t="s">
        <v>19</v>
      </c>
    </row>
    <row r="236" spans="1:10" hidden="1" outlineLevel="1">
      <c r="B236" s="184"/>
      <c r="C236" s="197"/>
      <c r="D236" s="197"/>
      <c r="E236" s="197"/>
      <c r="F236" s="250"/>
      <c r="G236" s="155"/>
      <c r="H236" s="155"/>
      <c r="I236" s="155"/>
      <c r="J236" s="233"/>
    </row>
    <row r="237" spans="1:10" hidden="1" outlineLevel="1">
      <c r="A237" s="183" t="s">
        <v>761</v>
      </c>
      <c r="B237" s="184">
        <v>42523</v>
      </c>
      <c r="C237" s="183" t="s">
        <v>762</v>
      </c>
      <c r="D237" s="183" t="s">
        <v>763</v>
      </c>
      <c r="E237" s="183" t="s">
        <v>76</v>
      </c>
      <c r="F237" s="95">
        <v>1840</v>
      </c>
      <c r="G237" s="155"/>
      <c r="H237" s="155"/>
      <c r="I237" s="195">
        <v>326.54000000000002</v>
      </c>
      <c r="J237" s="233">
        <f>+F237-I237</f>
        <v>1513.46</v>
      </c>
    </row>
    <row r="238" spans="1:10" hidden="1" outlineLevel="1">
      <c r="B238" s="184"/>
      <c r="F238" s="251"/>
      <c r="G238" s="155"/>
      <c r="H238" s="155"/>
      <c r="I238" s="155"/>
      <c r="J238" s="233"/>
    </row>
    <row r="239" spans="1:10" hidden="1" outlineLevel="1">
      <c r="F239" s="137" t="s">
        <v>15</v>
      </c>
      <c r="J239" s="246">
        <f>+J237</f>
        <v>1513.46</v>
      </c>
    </row>
    <row r="240" spans="1:10" ht="12" hidden="1" outlineLevel="1" thickBot="1">
      <c r="F240" s="137" t="s">
        <v>16</v>
      </c>
      <c r="J240" s="225">
        <v>1513.94</v>
      </c>
    </row>
    <row r="241" spans="1:10" ht="12" hidden="1" outlineLevel="1" thickTop="1">
      <c r="F241" s="137" t="s">
        <v>17</v>
      </c>
      <c r="J241" s="209">
        <f>+J239-J240</f>
        <v>-0.48000000000001819</v>
      </c>
    </row>
    <row r="242" spans="1:10" hidden="1" outlineLevel="1"/>
    <row r="243" spans="1:10" hidden="1" outlineLevel="1"/>
    <row r="244" spans="1:10" collapsed="1">
      <c r="A244" s="239" t="s">
        <v>333</v>
      </c>
      <c r="B244" s="238" t="s">
        <v>334</v>
      </c>
      <c r="C244" s="213"/>
      <c r="D244" s="214"/>
      <c r="E244" s="151"/>
      <c r="F244" s="139"/>
      <c r="G244" s="152"/>
      <c r="H244" s="141"/>
      <c r="I244" s="142"/>
      <c r="J244" s="142"/>
    </row>
    <row r="245" spans="1:10" hidden="1" outlineLevel="1">
      <c r="A245" s="153" t="s">
        <v>5</v>
      </c>
      <c r="B245" s="153" t="s">
        <v>6</v>
      </c>
      <c r="C245" s="194" t="s">
        <v>7</v>
      </c>
      <c r="D245" s="194" t="s">
        <v>8</v>
      </c>
      <c r="E245" s="154" t="s">
        <v>9</v>
      </c>
      <c r="F245" s="155" t="s">
        <v>10</v>
      </c>
      <c r="G245" s="156" t="s">
        <v>5</v>
      </c>
      <c r="H245" s="156" t="s">
        <v>6</v>
      </c>
      <c r="I245" s="155" t="s">
        <v>11</v>
      </c>
      <c r="J245" s="155" t="s">
        <v>19</v>
      </c>
    </row>
    <row r="246" spans="1:10" hidden="1" outlineLevel="1">
      <c r="A246" s="157"/>
      <c r="B246" s="157"/>
      <c r="C246" s="215"/>
      <c r="D246" s="215"/>
      <c r="E246" s="154"/>
      <c r="F246" s="152"/>
      <c r="G246" s="161"/>
      <c r="H246" s="162"/>
      <c r="I246" s="211"/>
      <c r="J246" s="211">
        <v>0</v>
      </c>
    </row>
    <row r="247" spans="1:10" hidden="1" outlineLevel="1">
      <c r="A247" s="143" t="s">
        <v>335</v>
      </c>
      <c r="B247" s="186">
        <v>42009</v>
      </c>
      <c r="C247" s="147" t="s">
        <v>336</v>
      </c>
      <c r="D247" s="147" t="s">
        <v>337</v>
      </c>
      <c r="E247" s="151" t="s">
        <v>338</v>
      </c>
      <c r="F247" s="209">
        <v>2583.19</v>
      </c>
      <c r="G247" s="148"/>
      <c r="H247" s="148"/>
      <c r="I247" s="198"/>
      <c r="J247" s="230">
        <f>+F247-I247</f>
        <v>2583.19</v>
      </c>
    </row>
    <row r="248" spans="1:10" hidden="1" outlineLevel="1">
      <c r="A248" s="143" t="s">
        <v>339</v>
      </c>
      <c r="B248" s="186">
        <v>42280</v>
      </c>
      <c r="C248" s="147" t="s">
        <v>340</v>
      </c>
      <c r="D248" s="147" t="s">
        <v>341</v>
      </c>
      <c r="E248" s="151" t="s">
        <v>76</v>
      </c>
      <c r="F248" s="209">
        <v>4024.69</v>
      </c>
      <c r="G248" s="148"/>
      <c r="H248" s="148"/>
      <c r="I248" s="198"/>
      <c r="J248" s="230">
        <f>+F248-I248</f>
        <v>4024.69</v>
      </c>
    </row>
    <row r="249" spans="1:10" hidden="1" outlineLevel="1">
      <c r="B249" s="186"/>
      <c r="E249" s="151"/>
      <c r="F249" s="209"/>
      <c r="H249" s="186"/>
      <c r="I249" s="198"/>
      <c r="J249" s="230"/>
    </row>
    <row r="250" spans="1:10" hidden="1" outlineLevel="1">
      <c r="E250" s="151"/>
      <c r="F250" s="137" t="s">
        <v>15</v>
      </c>
      <c r="H250" s="164"/>
      <c r="I250" s="198"/>
      <c r="J250" s="246">
        <f>+J247+J248</f>
        <v>6607.88</v>
      </c>
    </row>
    <row r="251" spans="1:10" ht="12" hidden="1" outlineLevel="1" thickBot="1">
      <c r="E251" s="151"/>
      <c r="F251" s="137" t="s">
        <v>16</v>
      </c>
      <c r="H251" s="164"/>
      <c r="I251" s="198"/>
      <c r="J251" s="201">
        <v>6607.88</v>
      </c>
    </row>
    <row r="252" spans="1:10" ht="12" hidden="1" outlineLevel="1" thickTop="1">
      <c r="E252" s="151"/>
      <c r="F252" s="137" t="s">
        <v>17</v>
      </c>
      <c r="H252" s="164"/>
      <c r="J252" s="168">
        <f>+J250-J251</f>
        <v>0</v>
      </c>
    </row>
    <row r="253" spans="1:10" hidden="1" outlineLevel="1">
      <c r="E253" s="151"/>
      <c r="F253" s="137"/>
      <c r="H253" s="164"/>
      <c r="J253" s="168"/>
    </row>
    <row r="254" spans="1:10" collapsed="1">
      <c r="E254" s="151"/>
      <c r="F254" s="137"/>
      <c r="H254" s="164"/>
      <c r="J254" s="168"/>
    </row>
    <row r="255" spans="1:10">
      <c r="E255" s="151"/>
      <c r="F255" s="137"/>
      <c r="H255" s="164"/>
      <c r="J255" s="168"/>
    </row>
    <row r="256" spans="1:10">
      <c r="A256" s="240" t="s">
        <v>676</v>
      </c>
      <c r="B256" s="243" t="s">
        <v>18</v>
      </c>
      <c r="C256" s="244"/>
      <c r="D256" s="245"/>
      <c r="E256" s="151"/>
      <c r="F256" s="137"/>
      <c r="H256" s="164"/>
      <c r="J256" s="168"/>
    </row>
    <row r="257" spans="1:10" hidden="1" outlineLevel="1">
      <c r="A257" s="153" t="s">
        <v>5</v>
      </c>
      <c r="B257" s="153" t="s">
        <v>6</v>
      </c>
      <c r="C257" s="194" t="s">
        <v>7</v>
      </c>
      <c r="D257" s="194" t="s">
        <v>8</v>
      </c>
      <c r="E257" s="154" t="s">
        <v>9</v>
      </c>
      <c r="F257" s="155" t="s">
        <v>10</v>
      </c>
      <c r="G257" s="156" t="s">
        <v>5</v>
      </c>
      <c r="H257" s="156" t="s">
        <v>6</v>
      </c>
      <c r="I257" s="155" t="s">
        <v>11</v>
      </c>
      <c r="J257" s="155" t="s">
        <v>19</v>
      </c>
    </row>
    <row r="258" spans="1:10" hidden="1" outlineLevel="1">
      <c r="A258" s="139"/>
      <c r="B258" s="140"/>
      <c r="C258" s="189"/>
      <c r="D258" s="189"/>
      <c r="E258" s="154" t="s">
        <v>13</v>
      </c>
      <c r="F258" s="139"/>
      <c r="G258" s="139"/>
      <c r="H258" s="141"/>
      <c r="I258" s="142"/>
      <c r="J258" s="223">
        <v>212252.41</v>
      </c>
    </row>
    <row r="259" spans="1:10" hidden="1" outlineLevel="1">
      <c r="D259" s="189"/>
      <c r="E259" s="151"/>
      <c r="F259" s="137"/>
      <c r="H259" s="184"/>
      <c r="I259" s="182"/>
      <c r="J259" s="224"/>
    </row>
    <row r="260" spans="1:10" hidden="1" outlineLevel="1">
      <c r="D260" s="189"/>
      <c r="E260" s="151"/>
      <c r="F260" s="137"/>
      <c r="H260" s="164"/>
      <c r="J260" s="222"/>
    </row>
    <row r="261" spans="1:10" hidden="1" outlineLevel="1">
      <c r="D261" s="189"/>
      <c r="E261" s="151"/>
      <c r="F261" s="137" t="s">
        <v>15</v>
      </c>
      <c r="H261" s="164"/>
      <c r="J261" s="246">
        <f>+J258</f>
        <v>212252.41</v>
      </c>
    </row>
    <row r="262" spans="1:10" ht="12" hidden="1" outlineLevel="1" thickBot="1">
      <c r="D262" s="189"/>
      <c r="E262" s="151"/>
      <c r="F262" s="137" t="s">
        <v>16</v>
      </c>
      <c r="H262" s="164"/>
      <c r="J262" s="225">
        <v>212252.41</v>
      </c>
    </row>
    <row r="263" spans="1:10" ht="12" hidden="1" outlineLevel="1" thickTop="1">
      <c r="D263" s="189"/>
      <c r="E263" s="151"/>
      <c r="F263" s="137" t="s">
        <v>17</v>
      </c>
      <c r="H263" s="164"/>
      <c r="J263" s="222">
        <v>0</v>
      </c>
    </row>
    <row r="264" spans="1:10" hidden="1" outlineLevel="1"/>
    <row r="265" spans="1:10" collapsed="1">
      <c r="A265" s="240" t="s">
        <v>917</v>
      </c>
      <c r="B265" s="241" t="s">
        <v>918</v>
      </c>
      <c r="C265" s="241"/>
      <c r="D265" s="242"/>
      <c r="E265" s="154"/>
      <c r="F265" s="137"/>
      <c r="G265" s="156"/>
      <c r="H265" s="156"/>
      <c r="I265" s="155"/>
      <c r="J265" s="196"/>
    </row>
    <row r="266" spans="1:10" hidden="1" outlineLevel="1">
      <c r="A266" s="157" t="s">
        <v>672</v>
      </c>
      <c r="B266" s="157" t="s">
        <v>6</v>
      </c>
      <c r="C266" s="158" t="s">
        <v>7</v>
      </c>
      <c r="D266" s="159" t="s">
        <v>8</v>
      </c>
      <c r="E266" s="158" t="s">
        <v>9</v>
      </c>
      <c r="F266" s="160" t="s">
        <v>10</v>
      </c>
      <c r="G266" s="161" t="s">
        <v>672</v>
      </c>
      <c r="H266" s="161" t="s">
        <v>6</v>
      </c>
      <c r="I266" s="236" t="s">
        <v>11</v>
      </c>
      <c r="J266" s="160" t="s">
        <v>12</v>
      </c>
    </row>
    <row r="267" spans="1:10" hidden="1" outlineLevel="1">
      <c r="C267" s="143"/>
      <c r="D267" s="143"/>
      <c r="E267" s="143"/>
      <c r="F267" s="137"/>
      <c r="I267" s="143"/>
      <c r="J267" s="168"/>
    </row>
    <row r="268" spans="1:10" hidden="1" outlineLevel="1">
      <c r="A268" s="143" t="s">
        <v>919</v>
      </c>
      <c r="B268" s="186">
        <v>42608</v>
      </c>
      <c r="C268" s="143" t="s">
        <v>921</v>
      </c>
      <c r="D268" s="143" t="s">
        <v>921</v>
      </c>
      <c r="E268" s="147" t="s">
        <v>923</v>
      </c>
      <c r="F268" s="249">
        <v>7568.78</v>
      </c>
      <c r="I268" s="143"/>
      <c r="J268" s="168">
        <v>7568.78</v>
      </c>
    </row>
    <row r="269" spans="1:10" hidden="1" outlineLevel="1">
      <c r="A269" s="143" t="s">
        <v>920</v>
      </c>
      <c r="B269" s="186">
        <v>42608</v>
      </c>
      <c r="C269" s="143" t="s">
        <v>922</v>
      </c>
      <c r="D269" s="143" t="s">
        <v>922</v>
      </c>
      <c r="E269" s="147" t="s">
        <v>923</v>
      </c>
      <c r="F269" s="249">
        <v>13780.81</v>
      </c>
      <c r="I269" s="143"/>
      <c r="J269" s="168">
        <v>13780.81</v>
      </c>
    </row>
    <row r="270" spans="1:10" hidden="1" outlineLevel="1">
      <c r="B270" s="186"/>
      <c r="C270" s="143"/>
      <c r="D270" s="143"/>
      <c r="E270" s="143"/>
      <c r="F270" s="137"/>
      <c r="I270" s="143"/>
      <c r="J270" s="168"/>
    </row>
    <row r="271" spans="1:10" hidden="1" outlineLevel="1">
      <c r="C271" s="143"/>
      <c r="D271" s="143"/>
      <c r="E271" s="143"/>
      <c r="F271" s="137" t="s">
        <v>15</v>
      </c>
      <c r="I271" s="143"/>
      <c r="J271" s="168">
        <v>21349.59</v>
      </c>
    </row>
    <row r="272" spans="1:10" ht="12" hidden="1" outlineLevel="1" thickBot="1">
      <c r="C272" s="143"/>
      <c r="D272" s="143"/>
      <c r="E272" s="143"/>
      <c r="F272" s="137" t="s">
        <v>16</v>
      </c>
      <c r="I272" s="143"/>
      <c r="J272" s="237">
        <v>21349.59</v>
      </c>
    </row>
    <row r="273" spans="1:12" ht="12" hidden="1" outlineLevel="1" thickTop="1">
      <c r="C273" s="143"/>
      <c r="D273" s="143"/>
      <c r="E273" s="143"/>
      <c r="F273" s="137" t="s">
        <v>17</v>
      </c>
      <c r="I273" s="143"/>
      <c r="J273" s="168">
        <v>0</v>
      </c>
    </row>
    <row r="274" spans="1:12" hidden="1" outlineLevel="1"/>
    <row r="275" spans="1:12" collapsed="1">
      <c r="A275" s="240" t="s">
        <v>354</v>
      </c>
      <c r="B275" s="243" t="s">
        <v>355</v>
      </c>
      <c r="C275" s="244"/>
      <c r="D275" s="245"/>
      <c r="E275" s="151"/>
    </row>
    <row r="276" spans="1:12" hidden="1" outlineLevel="1">
      <c r="A276" s="153" t="s">
        <v>5</v>
      </c>
      <c r="B276" s="153" t="s">
        <v>6</v>
      </c>
      <c r="C276" s="194" t="s">
        <v>7</v>
      </c>
      <c r="D276" s="194" t="s">
        <v>8</v>
      </c>
      <c r="E276" s="154" t="s">
        <v>9</v>
      </c>
      <c r="F276" s="155" t="s">
        <v>10</v>
      </c>
      <c r="G276" s="156" t="s">
        <v>5</v>
      </c>
      <c r="H276" s="156" t="s">
        <v>6</v>
      </c>
      <c r="I276" s="155" t="s">
        <v>11</v>
      </c>
      <c r="J276" s="155" t="s">
        <v>19</v>
      </c>
    </row>
    <row r="277" spans="1:12" hidden="1" outlineLevel="1">
      <c r="E277" s="154" t="s">
        <v>13</v>
      </c>
      <c r="J277" s="223">
        <v>8624.9699999999993</v>
      </c>
    </row>
    <row r="278" spans="1:12" hidden="1" outlineLevel="1">
      <c r="E278" s="151"/>
      <c r="J278" s="204"/>
    </row>
    <row r="279" spans="1:12" hidden="1" outlineLevel="1">
      <c r="E279" s="151"/>
      <c r="F279" s="137" t="s">
        <v>15</v>
      </c>
      <c r="H279" s="164"/>
      <c r="J279" s="246">
        <v>8624.9699999999993</v>
      </c>
    </row>
    <row r="280" spans="1:12" ht="12" hidden="1" outlineLevel="1" thickBot="1">
      <c r="E280" s="151"/>
      <c r="F280" s="137" t="s">
        <v>16</v>
      </c>
      <c r="H280" s="164"/>
      <c r="J280" s="225">
        <v>8624.9699999999993</v>
      </c>
    </row>
    <row r="281" spans="1:12" ht="12" hidden="1" outlineLevel="1" thickTop="1">
      <c r="E281" s="151"/>
      <c r="F281" s="137" t="s">
        <v>17</v>
      </c>
      <c r="H281" s="164"/>
      <c r="J281" s="222">
        <v>0</v>
      </c>
    </row>
    <row r="282" spans="1:12" hidden="1" outlineLevel="1"/>
    <row r="283" spans="1:12" collapsed="1"/>
    <row r="286" spans="1:12" ht="12">
      <c r="I286" s="252" t="s">
        <v>925</v>
      </c>
      <c r="J286" s="253">
        <f>+J279+J271+J261+J250+J239+J230+J218+J208+J199+J189+J179+J128+J120+J112+J103+J86+J78+J43+J21+J12</f>
        <v>1516592.5000000002</v>
      </c>
    </row>
    <row r="287" spans="1:12" ht="12.75" thickBot="1">
      <c r="I287" s="252" t="s">
        <v>926</v>
      </c>
      <c r="J287" s="254">
        <v>1516593.85</v>
      </c>
      <c r="K287" s="208"/>
      <c r="L287" s="208"/>
    </row>
    <row r="288" spans="1:12" ht="12.75" thickTop="1">
      <c r="I288" s="252" t="s">
        <v>19</v>
      </c>
      <c r="J288" s="255">
        <f>+J286-J287</f>
        <v>-1.3499999998603016</v>
      </c>
    </row>
  </sheetData>
  <mergeCells count="3">
    <mergeCell ref="A2:J2"/>
    <mergeCell ref="A3:J3"/>
    <mergeCell ref="A4:J4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02"/>
  <sheetViews>
    <sheetView tabSelected="1" workbookViewId="0">
      <selection activeCell="H186" sqref="H186"/>
    </sheetView>
  </sheetViews>
  <sheetFormatPr baseColWidth="10" defaultRowHeight="11.25" outlineLevelRow="1"/>
  <cols>
    <col min="1" max="1" width="11.42578125" style="183"/>
    <col min="2" max="2" width="14.7109375" style="183" customWidth="1"/>
    <col min="3" max="3" width="9.85546875" style="183" bestFit="1" customWidth="1"/>
    <col min="4" max="4" width="8" style="183" bestFit="1" customWidth="1"/>
    <col min="5" max="5" width="31.85546875" style="183" bestFit="1" customWidth="1"/>
    <col min="6" max="6" width="10.7109375" style="248" bestFit="1" customWidth="1"/>
    <col min="7" max="7" width="7.85546875" style="183" bestFit="1" customWidth="1"/>
    <col min="8" max="8" width="8.7109375" style="183" bestFit="1" customWidth="1"/>
    <col min="9" max="9" width="11.140625" style="183" bestFit="1" customWidth="1"/>
    <col min="10" max="10" width="12.42578125" style="183" bestFit="1" customWidth="1"/>
    <col min="11" max="11" width="6.85546875" style="183" customWidth="1"/>
    <col min="12" max="12" width="11.5703125" style="183" bestFit="1" customWidth="1"/>
    <col min="13" max="16384" width="11.42578125" style="183"/>
  </cols>
  <sheetData>
    <row r="1" spans="1:12" ht="12.75">
      <c r="A1" s="256"/>
      <c r="B1" s="256"/>
      <c r="C1" s="257"/>
      <c r="D1" s="257"/>
      <c r="E1" s="257"/>
      <c r="F1" s="258"/>
      <c r="G1" s="259"/>
      <c r="H1" s="260"/>
      <c r="I1" s="261"/>
      <c r="J1" s="261"/>
      <c r="K1" s="144"/>
      <c r="L1" s="145" t="s">
        <v>0</v>
      </c>
    </row>
    <row r="2" spans="1:12" ht="12.75">
      <c r="A2" s="299" t="s">
        <v>1</v>
      </c>
      <c r="B2" s="299"/>
      <c r="C2" s="299"/>
      <c r="D2" s="299"/>
      <c r="E2" s="299"/>
      <c r="F2" s="299"/>
      <c r="G2" s="299"/>
      <c r="H2" s="299"/>
      <c r="I2" s="299"/>
      <c r="J2" s="299"/>
      <c r="K2" s="242"/>
      <c r="L2" s="145" t="s">
        <v>2</v>
      </c>
    </row>
    <row r="3" spans="1:12" ht="12.75">
      <c r="A3" s="299" t="s">
        <v>1010</v>
      </c>
      <c r="B3" s="299"/>
      <c r="C3" s="299"/>
      <c r="D3" s="299"/>
      <c r="E3" s="299"/>
      <c r="F3" s="299"/>
      <c r="G3" s="299"/>
      <c r="H3" s="299"/>
      <c r="I3" s="299"/>
      <c r="J3" s="299"/>
    </row>
    <row r="4" spans="1:12" ht="20.25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</row>
    <row r="5" spans="1:12">
      <c r="A5" s="262"/>
      <c r="B5" s="262"/>
      <c r="C5" s="262"/>
      <c r="D5" s="262"/>
      <c r="E5" s="262"/>
      <c r="F5" s="262"/>
      <c r="G5" s="262"/>
      <c r="H5" s="262"/>
      <c r="I5" s="262"/>
      <c r="J5" s="262"/>
    </row>
    <row r="6" spans="1:12">
      <c r="A6" s="239" t="s">
        <v>767</v>
      </c>
      <c r="B6" s="238" t="s">
        <v>768</v>
      </c>
      <c r="C6" s="213"/>
      <c r="D6" s="214"/>
      <c r="E6" s="151" t="s">
        <v>956</v>
      </c>
      <c r="F6" s="139"/>
      <c r="G6" s="152"/>
      <c r="H6" s="141"/>
      <c r="I6" s="142"/>
      <c r="J6" s="142"/>
    </row>
    <row r="7" spans="1:12" hidden="1" outlineLevel="1">
      <c r="A7" s="153" t="s">
        <v>5</v>
      </c>
      <c r="B7" s="153" t="s">
        <v>6</v>
      </c>
      <c r="C7" s="194" t="s">
        <v>7</v>
      </c>
      <c r="D7" s="194" t="s">
        <v>8</v>
      </c>
      <c r="E7" s="154" t="s">
        <v>9</v>
      </c>
      <c r="F7" s="155" t="s">
        <v>10</v>
      </c>
      <c r="G7" s="156" t="s">
        <v>5</v>
      </c>
      <c r="H7" s="156" t="s">
        <v>6</v>
      </c>
      <c r="I7" s="155" t="s">
        <v>11</v>
      </c>
      <c r="J7" s="155" t="s">
        <v>12</v>
      </c>
    </row>
    <row r="8" spans="1:12" hidden="1" outlineLevel="1">
      <c r="A8" s="157"/>
      <c r="B8" s="157"/>
      <c r="C8" s="215"/>
      <c r="D8" s="215"/>
      <c r="E8" s="154" t="s">
        <v>13</v>
      </c>
      <c r="F8" s="160"/>
      <c r="G8" s="161"/>
      <c r="H8" s="162"/>
      <c r="I8" s="160"/>
      <c r="J8" s="160">
        <v>0</v>
      </c>
    </row>
    <row r="9" spans="1:12" hidden="1" outlineLevel="1">
      <c r="B9" s="205"/>
      <c r="D9" s="197"/>
      <c r="F9" s="209"/>
      <c r="G9" s="188"/>
      <c r="H9" s="188"/>
      <c r="I9" s="198"/>
      <c r="J9" s="209"/>
    </row>
    <row r="10" spans="1:12" hidden="1" outlineLevel="1">
      <c r="A10" s="174" t="s">
        <v>958</v>
      </c>
      <c r="B10" s="163">
        <v>42635</v>
      </c>
      <c r="C10" s="147" t="s">
        <v>959</v>
      </c>
      <c r="D10" s="147" t="s">
        <v>960</v>
      </c>
      <c r="E10" s="147" t="s">
        <v>766</v>
      </c>
      <c r="F10" s="142">
        <v>2901.16</v>
      </c>
      <c r="H10" s="165"/>
      <c r="J10" s="142">
        <f>+F10</f>
        <v>2901.16</v>
      </c>
    </row>
    <row r="11" spans="1:12" hidden="1" outlineLevel="1">
      <c r="A11" s="174"/>
      <c r="B11" s="163"/>
      <c r="C11" s="147"/>
      <c r="D11" s="147"/>
      <c r="E11" s="147"/>
      <c r="F11" s="142"/>
      <c r="H11" s="165"/>
      <c r="J11" s="142"/>
    </row>
    <row r="12" spans="1:12" hidden="1" outlineLevel="1">
      <c r="E12" s="151"/>
      <c r="F12" s="137" t="s">
        <v>15</v>
      </c>
      <c r="H12" s="164"/>
      <c r="J12" s="167">
        <f>+J10</f>
        <v>2901.16</v>
      </c>
    </row>
    <row r="13" spans="1:12" ht="12" hidden="1" outlineLevel="1" thickBot="1">
      <c r="E13" s="151"/>
      <c r="F13" s="137" t="s">
        <v>16</v>
      </c>
      <c r="H13" s="164"/>
      <c r="J13" s="202">
        <v>2901.16</v>
      </c>
    </row>
    <row r="14" spans="1:12" ht="12" hidden="1" outlineLevel="1" thickTop="1">
      <c r="E14" s="151"/>
      <c r="F14" s="137" t="s">
        <v>17</v>
      </c>
      <c r="H14" s="164"/>
      <c r="J14" s="168">
        <f>+J12-J13</f>
        <v>0</v>
      </c>
    </row>
    <row r="15" spans="1:12" hidden="1" outlineLevel="1"/>
    <row r="16" spans="1:12" collapsed="1">
      <c r="A16" s="239" t="s">
        <v>673</v>
      </c>
      <c r="B16" s="238" t="s">
        <v>18</v>
      </c>
      <c r="C16" s="213"/>
      <c r="D16" s="214"/>
      <c r="E16" s="151"/>
      <c r="G16" s="148"/>
      <c r="H16" s="141"/>
      <c r="I16" s="142"/>
      <c r="J16" s="142"/>
    </row>
    <row r="17" spans="1:10" s="248" customFormat="1" hidden="1" outlineLevel="1">
      <c r="A17" s="153" t="s">
        <v>5</v>
      </c>
      <c r="B17" s="153" t="s">
        <v>6</v>
      </c>
      <c r="C17" s="153" t="s">
        <v>7</v>
      </c>
      <c r="D17" s="19" t="s">
        <v>8</v>
      </c>
      <c r="E17" s="154" t="s">
        <v>9</v>
      </c>
      <c r="F17" s="155" t="s">
        <v>10</v>
      </c>
      <c r="G17" s="156" t="s">
        <v>5</v>
      </c>
      <c r="H17" s="156" t="s">
        <v>6</v>
      </c>
      <c r="I17" s="155" t="s">
        <v>11</v>
      </c>
      <c r="J17" s="155" t="s">
        <v>19</v>
      </c>
    </row>
    <row r="18" spans="1:10" s="248" customFormat="1" hidden="1" outlineLevel="1">
      <c r="A18" s="139"/>
      <c r="B18" s="140"/>
      <c r="C18" s="139"/>
      <c r="D18" s="139"/>
      <c r="E18" s="154" t="s">
        <v>13</v>
      </c>
      <c r="F18" s="139"/>
      <c r="G18" s="139"/>
      <c r="H18" s="141"/>
      <c r="I18" s="142"/>
      <c r="J18" s="203">
        <v>122092.87</v>
      </c>
    </row>
    <row r="19" spans="1:10" s="248" customFormat="1" hidden="1" outlineLevel="1">
      <c r="A19" s="139"/>
      <c r="B19" s="140"/>
      <c r="C19" s="139"/>
      <c r="D19" s="139"/>
      <c r="E19" s="170"/>
      <c r="F19" s="152"/>
      <c r="G19" s="171" t="s">
        <v>20</v>
      </c>
      <c r="H19" s="172">
        <v>41655</v>
      </c>
      <c r="I19" s="173">
        <v>18916.22</v>
      </c>
      <c r="J19" s="142">
        <f>+F19-I19</f>
        <v>-18916.22</v>
      </c>
    </row>
    <row r="20" spans="1:10" s="248" customFormat="1" hidden="1" outlineLevel="1">
      <c r="A20" s="139"/>
      <c r="B20" s="140"/>
      <c r="C20" s="139"/>
      <c r="D20" s="139"/>
      <c r="E20" s="170"/>
      <c r="F20" s="152"/>
      <c r="G20" s="171" t="s">
        <v>21</v>
      </c>
      <c r="H20" s="172">
        <v>41663</v>
      </c>
      <c r="I20" s="173">
        <v>61343.16</v>
      </c>
      <c r="J20" s="142">
        <f t="shared" ref="J20:J27" si="0">+F20-I20</f>
        <v>-61343.16</v>
      </c>
    </row>
    <row r="21" spans="1:10" s="248" customFormat="1" hidden="1" outlineLevel="1">
      <c r="A21" s="139"/>
      <c r="B21" s="140"/>
      <c r="C21" s="139"/>
      <c r="D21" s="41" t="s">
        <v>22</v>
      </c>
      <c r="E21" s="170"/>
      <c r="F21" s="152"/>
      <c r="G21" s="171" t="s">
        <v>23</v>
      </c>
      <c r="H21" s="172">
        <v>41698</v>
      </c>
      <c r="I21" s="173">
        <v>44.44</v>
      </c>
      <c r="J21" s="142">
        <f t="shared" si="0"/>
        <v>-44.44</v>
      </c>
    </row>
    <row r="22" spans="1:10" s="248" customFormat="1" hidden="1" outlineLevel="1">
      <c r="A22" s="139"/>
      <c r="B22" s="140"/>
      <c r="C22" s="139"/>
      <c r="D22" s="41" t="s">
        <v>24</v>
      </c>
      <c r="E22" s="170"/>
      <c r="F22" s="152"/>
      <c r="G22" s="171" t="s">
        <v>25</v>
      </c>
      <c r="H22" s="172">
        <v>41724</v>
      </c>
      <c r="I22" s="169">
        <v>15012.58</v>
      </c>
      <c r="J22" s="142">
        <f t="shared" si="0"/>
        <v>-15012.58</v>
      </c>
    </row>
    <row r="23" spans="1:10" s="248" customFormat="1" hidden="1" outlineLevel="1">
      <c r="A23" s="139"/>
      <c r="B23" s="140"/>
      <c r="C23" s="139"/>
      <c r="D23" s="41" t="s">
        <v>26</v>
      </c>
      <c r="E23" s="170"/>
      <c r="F23" s="152"/>
      <c r="G23" s="171" t="s">
        <v>27</v>
      </c>
      <c r="H23" s="172">
        <v>41731</v>
      </c>
      <c r="I23" s="173">
        <v>58530.5</v>
      </c>
      <c r="J23" s="142">
        <f t="shared" si="0"/>
        <v>-58530.5</v>
      </c>
    </row>
    <row r="24" spans="1:10" s="248" customFormat="1" hidden="1" outlineLevel="1">
      <c r="A24" s="139"/>
      <c r="B24" s="140"/>
      <c r="C24" s="139"/>
      <c r="D24" s="41" t="s">
        <v>28</v>
      </c>
      <c r="E24" s="170"/>
      <c r="F24" s="152"/>
      <c r="G24" s="171" t="s">
        <v>29</v>
      </c>
      <c r="H24" s="172">
        <v>41844</v>
      </c>
      <c r="I24" s="169">
        <v>27284.41</v>
      </c>
      <c r="J24" s="142">
        <f t="shared" si="0"/>
        <v>-27284.41</v>
      </c>
    </row>
    <row r="25" spans="1:10" s="248" customFormat="1" hidden="1" outlineLevel="1">
      <c r="A25" s="139"/>
      <c r="B25" s="140"/>
      <c r="C25" s="139"/>
      <c r="D25" s="41" t="s">
        <v>28</v>
      </c>
      <c r="E25" s="170"/>
      <c r="F25" s="152"/>
      <c r="G25" s="171" t="s">
        <v>30</v>
      </c>
      <c r="H25" s="172">
        <v>41851</v>
      </c>
      <c r="I25" s="173">
        <v>174.05</v>
      </c>
      <c r="J25" s="142">
        <f t="shared" si="0"/>
        <v>-174.05</v>
      </c>
    </row>
    <row r="26" spans="1:10" hidden="1" outlineLevel="1">
      <c r="A26" s="174" t="s">
        <v>35</v>
      </c>
      <c r="B26" s="175">
        <v>42233</v>
      </c>
      <c r="C26" s="199" t="s">
        <v>36</v>
      </c>
      <c r="D26" s="176" t="s">
        <v>37</v>
      </c>
      <c r="E26" s="177" t="s">
        <v>34</v>
      </c>
      <c r="F26" s="173">
        <v>72752.570000000007</v>
      </c>
      <c r="G26" s="171" t="s">
        <v>381</v>
      </c>
      <c r="H26" s="180">
        <v>42373</v>
      </c>
      <c r="I26" s="148">
        <v>72310.929999999993</v>
      </c>
      <c r="J26" s="142">
        <f t="shared" si="0"/>
        <v>441.64000000001397</v>
      </c>
    </row>
    <row r="27" spans="1:10" hidden="1" outlineLevel="1">
      <c r="A27" s="171" t="s">
        <v>1011</v>
      </c>
      <c r="B27" s="180">
        <v>42401</v>
      </c>
      <c r="C27" s="179"/>
      <c r="D27" s="176"/>
      <c r="E27" s="179" t="s">
        <v>1013</v>
      </c>
      <c r="F27" s="173">
        <v>58770.85</v>
      </c>
      <c r="G27" s="143"/>
      <c r="H27" s="178"/>
      <c r="I27" s="148"/>
      <c r="J27" s="142">
        <f t="shared" si="0"/>
        <v>58770.85</v>
      </c>
    </row>
    <row r="28" spans="1:10" hidden="1" outlineLevel="1">
      <c r="A28" s="171" t="s">
        <v>878</v>
      </c>
      <c r="B28" s="180">
        <v>42613</v>
      </c>
      <c r="C28" s="179" t="s">
        <v>879</v>
      </c>
      <c r="D28" s="176" t="s">
        <v>880</v>
      </c>
      <c r="E28" s="179" t="s">
        <v>34</v>
      </c>
      <c r="F28" s="173">
        <v>12368.29</v>
      </c>
      <c r="G28" s="143"/>
      <c r="H28" s="178"/>
      <c r="I28" s="60"/>
      <c r="J28" s="142">
        <f t="shared" ref="J28:J29" si="1">+F28-I28</f>
        <v>12368.29</v>
      </c>
    </row>
    <row r="29" spans="1:10" hidden="1" outlineLevel="1">
      <c r="A29" s="174" t="s">
        <v>1051</v>
      </c>
      <c r="B29" s="180">
        <v>42626</v>
      </c>
      <c r="C29" s="176" t="s">
        <v>1050</v>
      </c>
      <c r="D29" s="176" t="s">
        <v>1050</v>
      </c>
      <c r="E29" s="179" t="s">
        <v>34</v>
      </c>
      <c r="F29" s="173">
        <v>19537</v>
      </c>
      <c r="G29" s="143"/>
      <c r="H29" s="178"/>
      <c r="I29" s="60"/>
      <c r="J29" s="142">
        <f t="shared" si="1"/>
        <v>19537</v>
      </c>
    </row>
    <row r="30" spans="1:10" hidden="1" outlineLevel="1">
      <c r="A30" s="143"/>
      <c r="B30" s="143"/>
      <c r="C30" s="143"/>
      <c r="D30" s="139"/>
      <c r="E30" s="151"/>
      <c r="F30" s="143"/>
      <c r="G30" s="143"/>
      <c r="H30" s="178"/>
      <c r="I30" s="148"/>
      <c r="J30" s="142"/>
    </row>
    <row r="31" spans="1:10" hidden="1" outlineLevel="1">
      <c r="A31" s="143"/>
      <c r="B31" s="143"/>
      <c r="C31" s="143"/>
      <c r="D31" s="139"/>
      <c r="E31" s="151"/>
      <c r="F31" s="166" t="s">
        <v>15</v>
      </c>
      <c r="G31" s="143"/>
      <c r="H31" s="164"/>
      <c r="I31" s="148"/>
      <c r="J31" s="167">
        <f>+SUM(J18:J29)</f>
        <v>31905.289999999994</v>
      </c>
    </row>
    <row r="32" spans="1:10" ht="12" hidden="1" outlineLevel="1" thickBot="1">
      <c r="A32" s="143"/>
      <c r="B32" s="143"/>
      <c r="C32" s="143"/>
      <c r="D32" s="139"/>
      <c r="E32" s="151"/>
      <c r="F32" s="166" t="s">
        <v>16</v>
      </c>
      <c r="G32" s="143"/>
      <c r="H32" s="164"/>
      <c r="I32" s="148"/>
      <c r="J32" s="263">
        <v>31905.29</v>
      </c>
    </row>
    <row r="33" spans="1:11" ht="12" hidden="1" outlineLevel="1" thickTop="1">
      <c r="A33" s="143"/>
      <c r="B33" s="143"/>
      <c r="C33" s="143"/>
      <c r="D33" s="139"/>
      <c r="E33" s="151"/>
      <c r="F33" s="166" t="s">
        <v>17</v>
      </c>
      <c r="G33" s="143"/>
      <c r="H33" s="164"/>
      <c r="I33" s="148"/>
      <c r="J33" s="168">
        <f>+J31-J32</f>
        <v>0</v>
      </c>
    </row>
    <row r="34" spans="1:11" hidden="1" outlineLevel="1">
      <c r="A34" s="143"/>
      <c r="B34" s="143"/>
      <c r="C34" s="143"/>
      <c r="D34" s="139"/>
      <c r="E34" s="151"/>
      <c r="F34" s="166"/>
      <c r="G34" s="143"/>
      <c r="H34" s="164"/>
      <c r="I34" s="148"/>
      <c r="J34" s="168"/>
    </row>
    <row r="35" spans="1:11" collapsed="1">
      <c r="A35" s="239" t="s">
        <v>48</v>
      </c>
      <c r="B35" s="238" t="s">
        <v>49</v>
      </c>
      <c r="C35" s="213"/>
      <c r="D35" s="214"/>
      <c r="E35" s="151"/>
      <c r="G35" s="148"/>
      <c r="H35" s="141"/>
      <c r="I35" s="142"/>
      <c r="J35" s="142"/>
    </row>
    <row r="36" spans="1:11" hidden="1" outlineLevel="1">
      <c r="A36" s="153" t="s">
        <v>5</v>
      </c>
      <c r="B36" s="153" t="s">
        <v>6</v>
      </c>
      <c r="C36" s="153" t="s">
        <v>7</v>
      </c>
      <c r="D36" s="19" t="s">
        <v>8</v>
      </c>
      <c r="E36" s="154" t="s">
        <v>9</v>
      </c>
      <c r="F36" s="155" t="s">
        <v>10</v>
      </c>
      <c r="G36" s="156" t="s">
        <v>5</v>
      </c>
      <c r="H36" s="156" t="s">
        <v>6</v>
      </c>
      <c r="I36" s="155" t="s">
        <v>11</v>
      </c>
      <c r="J36" s="155" t="s">
        <v>19</v>
      </c>
      <c r="K36" s="143"/>
    </row>
    <row r="37" spans="1:11" hidden="1" outlineLevel="1">
      <c r="A37" s="139"/>
      <c r="B37" s="139"/>
      <c r="C37" s="139"/>
      <c r="D37" s="139"/>
      <c r="E37" s="154" t="s">
        <v>13</v>
      </c>
      <c r="F37" s="139"/>
      <c r="G37" s="152"/>
      <c r="H37" s="141"/>
      <c r="I37" s="207"/>
      <c r="J37" s="235">
        <v>37164.730000000003</v>
      </c>
      <c r="K37" s="143"/>
    </row>
    <row r="38" spans="1:11" hidden="1" outlineLevel="1">
      <c r="A38" s="139"/>
      <c r="B38" s="139"/>
      <c r="C38" s="139"/>
      <c r="D38" s="164" t="s">
        <v>50</v>
      </c>
      <c r="E38" s="154"/>
      <c r="F38" s="142"/>
      <c r="G38" s="143" t="s">
        <v>51</v>
      </c>
      <c r="H38" s="205">
        <v>41281</v>
      </c>
      <c r="I38" s="59">
        <v>14072.68</v>
      </c>
      <c r="J38" s="203">
        <f>+F38-I38</f>
        <v>-14072.68</v>
      </c>
      <c r="K38" s="143"/>
    </row>
    <row r="39" spans="1:11" hidden="1" outlineLevel="1">
      <c r="A39" s="139"/>
      <c r="B39" s="139"/>
      <c r="C39" s="139"/>
      <c r="D39" s="143" t="s">
        <v>52</v>
      </c>
      <c r="E39" s="154"/>
      <c r="F39" s="142"/>
      <c r="G39" s="143" t="s">
        <v>53</v>
      </c>
      <c r="H39" s="205">
        <v>41284</v>
      </c>
      <c r="I39" s="59">
        <v>4436.7700000000004</v>
      </c>
      <c r="J39" s="203">
        <f t="shared" ref="J39:J43" si="2">+F39-I39</f>
        <v>-4436.7700000000004</v>
      </c>
      <c r="K39" s="143"/>
    </row>
    <row r="40" spans="1:11" hidden="1" outlineLevel="1">
      <c r="A40" s="139"/>
      <c r="B40" s="139"/>
      <c r="C40" s="139"/>
      <c r="D40" s="143" t="s">
        <v>54</v>
      </c>
      <c r="E40" s="154"/>
      <c r="F40" s="142"/>
      <c r="G40" s="143" t="s">
        <v>55</v>
      </c>
      <c r="H40" s="205">
        <v>41297</v>
      </c>
      <c r="I40" s="59">
        <v>12102.88</v>
      </c>
      <c r="J40" s="203">
        <f t="shared" si="2"/>
        <v>-12102.88</v>
      </c>
      <c r="K40" s="143"/>
    </row>
    <row r="41" spans="1:11" hidden="1" outlineLevel="1">
      <c r="A41" s="139"/>
      <c r="B41" s="139"/>
      <c r="C41" s="139"/>
      <c r="D41" s="139"/>
      <c r="E41" s="154"/>
      <c r="F41" s="142"/>
      <c r="G41" s="143" t="s">
        <v>56</v>
      </c>
      <c r="H41" s="205">
        <v>41517</v>
      </c>
      <c r="I41" s="59">
        <v>702.64</v>
      </c>
      <c r="J41" s="203">
        <f t="shared" si="2"/>
        <v>-702.64</v>
      </c>
      <c r="K41" s="143"/>
    </row>
    <row r="42" spans="1:11" hidden="1" outlineLevel="1">
      <c r="A42" s="139"/>
      <c r="B42" s="139"/>
      <c r="C42" s="139"/>
      <c r="D42" s="143" t="s">
        <v>57</v>
      </c>
      <c r="E42" s="154"/>
      <c r="F42" s="142"/>
      <c r="G42" s="143" t="s">
        <v>58</v>
      </c>
      <c r="H42" s="205">
        <v>41517</v>
      </c>
      <c r="I42" s="206">
        <v>6376.54</v>
      </c>
      <c r="J42" s="203">
        <f t="shared" si="2"/>
        <v>-6376.54</v>
      </c>
      <c r="K42" s="143"/>
    </row>
    <row r="43" spans="1:11" hidden="1" outlineLevel="1">
      <c r="A43" s="143" t="s">
        <v>62</v>
      </c>
      <c r="B43" s="186">
        <v>41990</v>
      </c>
      <c r="C43" s="143" t="s">
        <v>63</v>
      </c>
      <c r="D43" s="164" t="s">
        <v>64</v>
      </c>
      <c r="E43" s="151" t="s">
        <v>34</v>
      </c>
      <c r="F43" s="148">
        <v>92316.160000000003</v>
      </c>
      <c r="G43" s="152"/>
      <c r="H43" s="65"/>
      <c r="I43" s="207">
        <v>83084.55</v>
      </c>
      <c r="J43" s="203">
        <f t="shared" si="2"/>
        <v>9231.61</v>
      </c>
      <c r="K43" s="143"/>
    </row>
    <row r="44" spans="1:11" hidden="1" outlineLevel="1">
      <c r="A44" s="143" t="s">
        <v>65</v>
      </c>
      <c r="B44" s="186">
        <v>42017</v>
      </c>
      <c r="C44" s="143" t="s">
        <v>66</v>
      </c>
      <c r="D44" s="164" t="s">
        <v>67</v>
      </c>
      <c r="E44" s="151" t="s">
        <v>34</v>
      </c>
      <c r="F44" s="148">
        <v>25072.45</v>
      </c>
      <c r="G44" s="143" t="s">
        <v>417</v>
      </c>
      <c r="H44" s="205">
        <v>42400</v>
      </c>
      <c r="I44" s="207">
        <f>631.11+383.62+7.37+16835.24</f>
        <v>17857.34</v>
      </c>
      <c r="J44" s="203">
        <f>+F44-I44</f>
        <v>7215.1100000000006</v>
      </c>
      <c r="K44" s="143"/>
    </row>
    <row r="45" spans="1:11" hidden="1" outlineLevel="1">
      <c r="A45" s="143" t="s">
        <v>68</v>
      </c>
      <c r="B45" s="186">
        <v>42205</v>
      </c>
      <c r="C45" s="143" t="s">
        <v>69</v>
      </c>
      <c r="D45" s="164" t="s">
        <v>70</v>
      </c>
      <c r="E45" s="151" t="s">
        <v>34</v>
      </c>
      <c r="F45" s="148">
        <v>28223.52</v>
      </c>
      <c r="G45" s="152"/>
      <c r="H45" s="141"/>
      <c r="I45" s="142">
        <v>1121.72</v>
      </c>
      <c r="J45" s="203">
        <f>+F45-I45</f>
        <v>27101.8</v>
      </c>
      <c r="K45" s="143" t="s">
        <v>1015</v>
      </c>
    </row>
    <row r="46" spans="1:11" hidden="1" outlineLevel="1">
      <c r="A46" s="143" t="s">
        <v>71</v>
      </c>
      <c r="B46" s="186">
        <v>42349</v>
      </c>
      <c r="C46" s="143" t="s">
        <v>72</v>
      </c>
      <c r="D46" s="164">
        <v>56727</v>
      </c>
      <c r="E46" s="143" t="s">
        <v>34</v>
      </c>
      <c r="F46" s="148">
        <v>5150.47</v>
      </c>
      <c r="G46" s="152"/>
      <c r="H46" s="141"/>
      <c r="I46" s="142"/>
      <c r="J46" s="203">
        <f>+F46-I46</f>
        <v>5150.47</v>
      </c>
      <c r="K46" s="143"/>
    </row>
    <row r="47" spans="1:11" hidden="1" outlineLevel="1">
      <c r="A47" s="143"/>
      <c r="B47" s="186"/>
      <c r="C47" s="143"/>
      <c r="D47" s="164"/>
      <c r="E47" s="143"/>
      <c r="F47" s="148"/>
      <c r="G47" s="282" t="s">
        <v>1014</v>
      </c>
      <c r="H47" s="283">
        <v>42423</v>
      </c>
      <c r="I47" s="284">
        <v>9334.57</v>
      </c>
      <c r="J47" s="203">
        <f t="shared" ref="J47:J75" si="3">+F47-I47</f>
        <v>-9334.57</v>
      </c>
      <c r="K47" s="143"/>
    </row>
    <row r="48" spans="1:11" hidden="1" outlineLevel="1">
      <c r="A48" s="143"/>
      <c r="B48" s="186"/>
      <c r="C48" s="143"/>
      <c r="D48" s="216"/>
      <c r="E48" s="143"/>
      <c r="F48" s="148"/>
      <c r="G48" s="143" t="s">
        <v>889</v>
      </c>
      <c r="H48" s="186">
        <v>42601</v>
      </c>
      <c r="I48" s="207">
        <v>1795.32</v>
      </c>
      <c r="J48" s="203">
        <f t="shared" si="3"/>
        <v>-1795.32</v>
      </c>
      <c r="K48" s="143"/>
    </row>
    <row r="49" spans="1:11" hidden="1" outlineLevel="1">
      <c r="A49" s="143" t="s">
        <v>881</v>
      </c>
      <c r="B49" s="186">
        <v>42608</v>
      </c>
      <c r="C49" s="143" t="s">
        <v>885</v>
      </c>
      <c r="D49" s="216" t="s">
        <v>887</v>
      </c>
      <c r="E49" s="143" t="s">
        <v>34</v>
      </c>
      <c r="F49" s="148">
        <v>55435.75</v>
      </c>
      <c r="G49" s="139"/>
      <c r="H49" s="140"/>
      <c r="I49" s="207"/>
      <c r="J49" s="203">
        <f t="shared" si="3"/>
        <v>55435.75</v>
      </c>
      <c r="K49" s="143"/>
    </row>
    <row r="50" spans="1:11" hidden="1" outlineLevel="1">
      <c r="A50" s="143" t="s">
        <v>882</v>
      </c>
      <c r="B50" s="186">
        <v>42608</v>
      </c>
      <c r="C50" s="143" t="s">
        <v>885</v>
      </c>
      <c r="D50" s="216">
        <v>29798</v>
      </c>
      <c r="E50" s="143" t="s">
        <v>165</v>
      </c>
      <c r="F50" s="148">
        <v>16276</v>
      </c>
      <c r="G50" s="139"/>
      <c r="H50" s="140"/>
      <c r="I50" s="207"/>
      <c r="J50" s="203">
        <f t="shared" si="3"/>
        <v>16276</v>
      </c>
      <c r="K50" s="143"/>
    </row>
    <row r="51" spans="1:11" hidden="1" outlineLevel="1">
      <c r="A51" s="143" t="s">
        <v>883</v>
      </c>
      <c r="B51" s="186">
        <v>42609</v>
      </c>
      <c r="C51" s="143" t="s">
        <v>884</v>
      </c>
      <c r="D51" s="216">
        <v>29811</v>
      </c>
      <c r="E51" s="143" t="s">
        <v>165</v>
      </c>
      <c r="F51" s="148">
        <v>559.63</v>
      </c>
      <c r="G51" s="139"/>
      <c r="H51" s="140"/>
      <c r="I51" s="207"/>
      <c r="J51" s="203">
        <f t="shared" si="3"/>
        <v>559.63</v>
      </c>
      <c r="K51" s="143"/>
    </row>
    <row r="52" spans="1:11" hidden="1" outlineLevel="1">
      <c r="A52" s="143" t="s">
        <v>800</v>
      </c>
      <c r="B52" s="186">
        <v>42613</v>
      </c>
      <c r="C52" s="143" t="s">
        <v>848</v>
      </c>
      <c r="D52" s="216" t="s">
        <v>888</v>
      </c>
      <c r="E52" s="143" t="s">
        <v>34</v>
      </c>
      <c r="F52" s="148">
        <v>198333.85</v>
      </c>
      <c r="G52" s="139"/>
      <c r="H52" s="140"/>
      <c r="I52" s="207"/>
      <c r="J52" s="203">
        <f t="shared" si="3"/>
        <v>198333.85</v>
      </c>
      <c r="K52" s="143"/>
    </row>
    <row r="53" spans="1:11" hidden="1" outlineLevel="1">
      <c r="A53" s="143" t="s">
        <v>928</v>
      </c>
      <c r="B53" s="186">
        <v>42618</v>
      </c>
      <c r="C53" s="143" t="s">
        <v>937</v>
      </c>
      <c r="D53" s="216" t="s">
        <v>946</v>
      </c>
      <c r="E53" s="143" t="s">
        <v>34</v>
      </c>
      <c r="F53" s="148">
        <v>18648.580000000002</v>
      </c>
      <c r="G53" s="139"/>
      <c r="H53" s="140"/>
      <c r="I53" s="207"/>
      <c r="J53" s="203">
        <f t="shared" si="3"/>
        <v>18648.580000000002</v>
      </c>
      <c r="K53" s="143"/>
    </row>
    <row r="54" spans="1:11" hidden="1" outlineLevel="1">
      <c r="A54" s="143" t="s">
        <v>929</v>
      </c>
      <c r="B54" s="186">
        <v>42619</v>
      </c>
      <c r="C54" s="143" t="s">
        <v>938</v>
      </c>
      <c r="D54" s="216">
        <v>30002</v>
      </c>
      <c r="E54" s="143" t="s">
        <v>165</v>
      </c>
      <c r="F54" s="148">
        <v>1476.55</v>
      </c>
      <c r="G54" s="139"/>
      <c r="H54" s="140"/>
      <c r="I54" s="207"/>
      <c r="J54" s="203">
        <f t="shared" si="3"/>
        <v>1476.55</v>
      </c>
      <c r="K54" s="143"/>
    </row>
    <row r="55" spans="1:11" hidden="1" outlineLevel="1">
      <c r="A55" s="143" t="s">
        <v>930</v>
      </c>
      <c r="B55" s="186">
        <v>42620</v>
      </c>
      <c r="C55" s="143" t="s">
        <v>886</v>
      </c>
      <c r="D55" s="216" t="s">
        <v>947</v>
      </c>
      <c r="E55" s="143" t="s">
        <v>34</v>
      </c>
      <c r="F55" s="148">
        <v>47316.77</v>
      </c>
      <c r="G55" s="139"/>
      <c r="H55" s="140"/>
      <c r="I55" s="207"/>
      <c r="J55" s="203">
        <f t="shared" si="3"/>
        <v>47316.77</v>
      </c>
      <c r="K55" s="143"/>
    </row>
    <row r="56" spans="1:11" hidden="1" outlineLevel="1">
      <c r="A56" s="143" t="s">
        <v>931</v>
      </c>
      <c r="B56" s="186">
        <v>42626</v>
      </c>
      <c r="C56" s="143" t="s">
        <v>939</v>
      </c>
      <c r="D56" s="216" t="s">
        <v>948</v>
      </c>
      <c r="E56" s="143" t="s">
        <v>34</v>
      </c>
      <c r="F56" s="148">
        <v>10706.6</v>
      </c>
      <c r="G56" s="139"/>
      <c r="H56" s="140"/>
      <c r="I56" s="207"/>
      <c r="J56" s="203">
        <f t="shared" si="3"/>
        <v>10706.6</v>
      </c>
      <c r="K56" s="143"/>
    </row>
    <row r="57" spans="1:11" hidden="1" outlineLevel="1">
      <c r="A57" s="143" t="s">
        <v>932</v>
      </c>
      <c r="B57" s="186">
        <v>42626</v>
      </c>
      <c r="C57" s="143" t="s">
        <v>940</v>
      </c>
      <c r="D57" s="216">
        <v>30070</v>
      </c>
      <c r="E57" s="143" t="s">
        <v>165</v>
      </c>
      <c r="F57" s="148">
        <v>1102.6400000000001</v>
      </c>
      <c r="G57" s="139"/>
      <c r="H57" s="140"/>
      <c r="I57" s="207"/>
      <c r="J57" s="203">
        <f t="shared" si="3"/>
        <v>1102.6400000000001</v>
      </c>
      <c r="K57" s="143"/>
    </row>
    <row r="58" spans="1:11" hidden="1" outlineLevel="1">
      <c r="A58" s="143" t="s">
        <v>933</v>
      </c>
      <c r="B58" s="186">
        <v>42627</v>
      </c>
      <c r="C58" s="143" t="s">
        <v>941</v>
      </c>
      <c r="D58" s="216" t="s">
        <v>949</v>
      </c>
      <c r="E58" s="143" t="s">
        <v>34</v>
      </c>
      <c r="F58" s="148">
        <v>23231.200000000001</v>
      </c>
      <c r="G58" s="139"/>
      <c r="H58" s="140"/>
      <c r="I58" s="207"/>
      <c r="J58" s="203">
        <f t="shared" si="3"/>
        <v>23231.200000000001</v>
      </c>
      <c r="K58" s="143"/>
    </row>
    <row r="59" spans="1:11" hidden="1" outlineLevel="1">
      <c r="A59" s="143" t="s">
        <v>934</v>
      </c>
      <c r="B59" s="186">
        <v>42627</v>
      </c>
      <c r="C59" s="143" t="s">
        <v>942</v>
      </c>
      <c r="D59" s="216" t="s">
        <v>950</v>
      </c>
      <c r="E59" s="143" t="s">
        <v>34</v>
      </c>
      <c r="F59" s="148">
        <v>12676.69</v>
      </c>
      <c r="G59" s="139"/>
      <c r="H59" s="140"/>
      <c r="I59" s="207"/>
      <c r="J59" s="203">
        <f t="shared" si="3"/>
        <v>12676.69</v>
      </c>
      <c r="K59" s="143"/>
    </row>
    <row r="60" spans="1:11" hidden="1" outlineLevel="1">
      <c r="A60" s="143" t="s">
        <v>935</v>
      </c>
      <c r="B60" s="186">
        <v>42630</v>
      </c>
      <c r="C60" s="143" t="s">
        <v>943</v>
      </c>
      <c r="D60" s="216">
        <v>30112</v>
      </c>
      <c r="E60" s="143" t="s">
        <v>165</v>
      </c>
      <c r="F60" s="148">
        <v>2198.0500000000002</v>
      </c>
      <c r="G60" s="139"/>
      <c r="H60" s="140"/>
      <c r="I60" s="207"/>
      <c r="J60" s="203">
        <f t="shared" si="3"/>
        <v>2198.0500000000002</v>
      </c>
      <c r="K60" s="143"/>
    </row>
    <row r="61" spans="1:11" hidden="1" outlineLevel="1">
      <c r="A61" s="143" t="s">
        <v>936</v>
      </c>
      <c r="B61" s="186">
        <v>42630</v>
      </c>
      <c r="C61" s="143" t="s">
        <v>944</v>
      </c>
      <c r="D61" s="216">
        <v>30113</v>
      </c>
      <c r="E61" s="143" t="s">
        <v>165</v>
      </c>
      <c r="F61" s="148">
        <v>1330.94</v>
      </c>
      <c r="G61" s="139"/>
      <c r="H61" s="140"/>
      <c r="I61" s="207"/>
      <c r="J61" s="203">
        <f t="shared" si="3"/>
        <v>1330.94</v>
      </c>
      <c r="K61" s="143"/>
    </row>
    <row r="62" spans="1:11" hidden="1" outlineLevel="1">
      <c r="A62" s="143" t="s">
        <v>600</v>
      </c>
      <c r="B62" s="186">
        <v>42630</v>
      </c>
      <c r="C62" s="143" t="s">
        <v>945</v>
      </c>
      <c r="D62" s="216">
        <v>30114</v>
      </c>
      <c r="E62" s="143" t="s">
        <v>165</v>
      </c>
      <c r="F62" s="148">
        <v>16276</v>
      </c>
      <c r="G62" s="139"/>
      <c r="H62" s="140"/>
      <c r="I62" s="207"/>
      <c r="J62" s="203">
        <f t="shared" si="3"/>
        <v>16276</v>
      </c>
      <c r="K62" s="143"/>
    </row>
    <row r="63" spans="1:11" hidden="1" outlineLevel="1">
      <c r="A63" s="143" t="s">
        <v>966</v>
      </c>
      <c r="B63" s="186">
        <v>42636</v>
      </c>
      <c r="C63" s="143" t="s">
        <v>977</v>
      </c>
      <c r="D63" s="216" t="s">
        <v>989</v>
      </c>
      <c r="E63" s="143" t="s">
        <v>34</v>
      </c>
      <c r="F63" s="148">
        <v>30751.05</v>
      </c>
      <c r="G63" s="139"/>
      <c r="H63" s="140"/>
      <c r="I63" s="207"/>
      <c r="J63" s="203">
        <f t="shared" si="3"/>
        <v>30751.05</v>
      </c>
      <c r="K63" s="143"/>
    </row>
    <row r="64" spans="1:11" hidden="1" outlineLevel="1">
      <c r="A64" s="143" t="s">
        <v>967</v>
      </c>
      <c r="B64" s="186">
        <v>42637</v>
      </c>
      <c r="C64" s="143" t="s">
        <v>978</v>
      </c>
      <c r="D64" s="216" t="s">
        <v>990</v>
      </c>
      <c r="E64" s="143" t="s">
        <v>34</v>
      </c>
      <c r="F64" s="148">
        <v>14426.5</v>
      </c>
      <c r="G64" s="139"/>
      <c r="H64" s="140"/>
      <c r="I64" s="207"/>
      <c r="J64" s="203">
        <f t="shared" si="3"/>
        <v>14426.5</v>
      </c>
      <c r="K64" s="143"/>
    </row>
    <row r="65" spans="1:11" hidden="1" outlineLevel="1">
      <c r="A65" s="143" t="s">
        <v>968</v>
      </c>
      <c r="B65" s="186">
        <v>42637</v>
      </c>
      <c r="C65" s="143" t="s">
        <v>979</v>
      </c>
      <c r="D65" s="216">
        <v>30207</v>
      </c>
      <c r="E65" s="143" t="s">
        <v>165</v>
      </c>
      <c r="F65" s="148">
        <v>2933.15</v>
      </c>
      <c r="G65" s="139"/>
      <c r="H65" s="140"/>
      <c r="I65" s="207"/>
      <c r="J65" s="203">
        <f t="shared" si="3"/>
        <v>2933.15</v>
      </c>
      <c r="K65" s="143"/>
    </row>
    <row r="66" spans="1:11" hidden="1" outlineLevel="1">
      <c r="A66" s="143" t="s">
        <v>969</v>
      </c>
      <c r="B66" s="186">
        <v>42637</v>
      </c>
      <c r="C66" s="143" t="s">
        <v>980</v>
      </c>
      <c r="D66" s="216">
        <v>30209</v>
      </c>
      <c r="E66" s="143" t="s">
        <v>165</v>
      </c>
      <c r="F66" s="148">
        <v>1216.58</v>
      </c>
      <c r="G66" s="139"/>
      <c r="H66" s="140"/>
      <c r="I66" s="207"/>
      <c r="J66" s="203">
        <f t="shared" si="3"/>
        <v>1216.58</v>
      </c>
      <c r="K66" s="143"/>
    </row>
    <row r="67" spans="1:11" hidden="1" outlineLevel="1">
      <c r="A67" s="143" t="s">
        <v>970</v>
      </c>
      <c r="B67" s="186">
        <v>42639</v>
      </c>
      <c r="C67" s="143" t="s">
        <v>981</v>
      </c>
      <c r="D67" s="216" t="s">
        <v>991</v>
      </c>
      <c r="E67" s="143" t="s">
        <v>34</v>
      </c>
      <c r="F67" s="148">
        <v>9613.2900000000009</v>
      </c>
      <c r="G67" s="139"/>
      <c r="H67" s="140"/>
      <c r="I67" s="207"/>
      <c r="J67" s="203">
        <f t="shared" si="3"/>
        <v>9613.2900000000009</v>
      </c>
      <c r="K67" s="143"/>
    </row>
    <row r="68" spans="1:11" hidden="1" outlineLevel="1">
      <c r="A68" s="143" t="s">
        <v>971</v>
      </c>
      <c r="B68" s="186">
        <v>42639</v>
      </c>
      <c r="C68" s="143" t="s">
        <v>982</v>
      </c>
      <c r="D68" s="216" t="s">
        <v>992</v>
      </c>
      <c r="E68" s="143" t="s">
        <v>34</v>
      </c>
      <c r="F68" s="148">
        <v>33817.47</v>
      </c>
      <c r="G68" s="139"/>
      <c r="H68" s="140"/>
      <c r="I68" s="207"/>
      <c r="J68" s="203">
        <f t="shared" si="3"/>
        <v>33817.47</v>
      </c>
      <c r="K68" s="143"/>
    </row>
    <row r="69" spans="1:11" hidden="1" outlineLevel="1">
      <c r="A69" s="143" t="s">
        <v>972</v>
      </c>
      <c r="B69" s="186">
        <v>42640</v>
      </c>
      <c r="C69" s="143" t="s">
        <v>983</v>
      </c>
      <c r="D69" s="216" t="s">
        <v>993</v>
      </c>
      <c r="E69" s="143" t="s">
        <v>34</v>
      </c>
      <c r="F69" s="148">
        <v>33932.019999999997</v>
      </c>
      <c r="G69" s="139"/>
      <c r="H69" s="140"/>
      <c r="I69" s="207"/>
      <c r="J69" s="203">
        <f t="shared" si="3"/>
        <v>33932.019999999997</v>
      </c>
      <c r="K69" s="143"/>
    </row>
    <row r="70" spans="1:11" hidden="1" outlineLevel="1">
      <c r="A70" s="143" t="s">
        <v>130</v>
      </c>
      <c r="B70" s="186">
        <v>42640</v>
      </c>
      <c r="C70" s="143" t="s">
        <v>984</v>
      </c>
      <c r="D70" s="216" t="s">
        <v>994</v>
      </c>
      <c r="E70" s="143" t="s">
        <v>34</v>
      </c>
      <c r="F70" s="148">
        <v>11291.75</v>
      </c>
      <c r="G70" s="139"/>
      <c r="H70" s="140"/>
      <c r="I70" s="207"/>
      <c r="J70" s="203">
        <f t="shared" si="3"/>
        <v>11291.75</v>
      </c>
      <c r="K70" s="143"/>
    </row>
    <row r="71" spans="1:11" hidden="1" outlineLevel="1">
      <c r="A71" s="143" t="s">
        <v>973</v>
      </c>
      <c r="B71" s="186">
        <v>42641</v>
      </c>
      <c r="C71" s="143" t="s">
        <v>985</v>
      </c>
      <c r="D71" s="216" t="s">
        <v>995</v>
      </c>
      <c r="E71" s="143" t="s">
        <v>34</v>
      </c>
      <c r="F71" s="148">
        <v>2235.88</v>
      </c>
      <c r="G71" s="139"/>
      <c r="H71" s="140"/>
      <c r="I71" s="207"/>
      <c r="J71" s="203">
        <f t="shared" si="3"/>
        <v>2235.88</v>
      </c>
      <c r="K71" s="143"/>
    </row>
    <row r="72" spans="1:11" hidden="1" outlineLevel="1">
      <c r="A72" s="143" t="s">
        <v>974</v>
      </c>
      <c r="B72" s="186">
        <v>42642</v>
      </c>
      <c r="C72" s="143" t="s">
        <v>940</v>
      </c>
      <c r="D72" s="216">
        <v>30266</v>
      </c>
      <c r="E72" s="143" t="s">
        <v>165</v>
      </c>
      <c r="F72" s="148">
        <v>198.97</v>
      </c>
      <c r="G72" s="139"/>
      <c r="H72" s="140"/>
      <c r="I72" s="207"/>
      <c r="J72" s="203">
        <f t="shared" si="3"/>
        <v>198.97</v>
      </c>
      <c r="K72" s="143"/>
    </row>
    <row r="73" spans="1:11" hidden="1" outlineLevel="1">
      <c r="A73" s="143" t="s">
        <v>975</v>
      </c>
      <c r="B73" s="186">
        <v>42642</v>
      </c>
      <c r="C73" s="143" t="s">
        <v>986</v>
      </c>
      <c r="D73" s="216" t="s">
        <v>996</v>
      </c>
      <c r="E73" s="143" t="s">
        <v>34</v>
      </c>
      <c r="F73" s="148">
        <v>17850.61</v>
      </c>
      <c r="G73" s="139"/>
      <c r="H73" s="140"/>
      <c r="I73" s="207"/>
      <c r="J73" s="203">
        <f t="shared" si="3"/>
        <v>17850.61</v>
      </c>
      <c r="K73" s="143"/>
    </row>
    <row r="74" spans="1:11" hidden="1" outlineLevel="1">
      <c r="A74" s="143" t="s">
        <v>906</v>
      </c>
      <c r="B74" s="186">
        <v>42643</v>
      </c>
      <c r="C74" s="143" t="s">
        <v>987</v>
      </c>
      <c r="D74" s="216" t="s">
        <v>997</v>
      </c>
      <c r="E74" s="143" t="s">
        <v>34</v>
      </c>
      <c r="F74" s="148">
        <v>39257.199999999997</v>
      </c>
      <c r="G74" s="139"/>
      <c r="H74" s="140"/>
      <c r="I74" s="207"/>
      <c r="J74" s="203">
        <f t="shared" si="3"/>
        <v>39257.199999999997</v>
      </c>
      <c r="K74" s="143"/>
    </row>
    <row r="75" spans="1:11" hidden="1" outlineLevel="1">
      <c r="A75" s="143" t="s">
        <v>976</v>
      </c>
      <c r="B75" s="186">
        <v>42643</v>
      </c>
      <c r="C75" s="143" t="s">
        <v>988</v>
      </c>
      <c r="D75" s="216" t="s">
        <v>998</v>
      </c>
      <c r="E75" s="143" t="s">
        <v>34</v>
      </c>
      <c r="F75" s="148">
        <v>8158.23</v>
      </c>
      <c r="J75" s="203">
        <f t="shared" si="3"/>
        <v>8158.23</v>
      </c>
      <c r="K75" s="143"/>
    </row>
    <row r="76" spans="1:11" hidden="1" outlineLevel="1">
      <c r="A76" s="143"/>
      <c r="B76" s="143"/>
      <c r="C76" s="143"/>
      <c r="D76" s="143"/>
      <c r="E76" s="151"/>
      <c r="F76" s="183"/>
      <c r="K76" s="143"/>
    </row>
    <row r="77" spans="1:11" hidden="1" outlineLevel="1">
      <c r="A77" s="143"/>
      <c r="B77" s="186"/>
      <c r="C77" s="143"/>
      <c r="D77" s="216"/>
      <c r="E77" s="143"/>
      <c r="F77" s="148"/>
      <c r="G77" s="152"/>
      <c r="H77" s="141"/>
      <c r="I77" s="227"/>
      <c r="J77" s="203"/>
    </row>
    <row r="78" spans="1:11" hidden="1" outlineLevel="1">
      <c r="A78" s="143"/>
      <c r="B78" s="186"/>
      <c r="C78" s="143"/>
      <c r="D78" s="216"/>
      <c r="E78" s="143"/>
      <c r="F78" s="166" t="s">
        <v>15</v>
      </c>
      <c r="G78" s="143"/>
      <c r="H78" s="164"/>
      <c r="I78" s="148"/>
      <c r="J78" s="167">
        <f>+SUM(J37:J75)</f>
        <v>648294.27</v>
      </c>
    </row>
    <row r="79" spans="1:11" ht="12" hidden="1" outlineLevel="1" thickBot="1">
      <c r="A79" s="143"/>
      <c r="B79" s="186"/>
      <c r="C79" s="143"/>
      <c r="D79" s="216"/>
      <c r="E79" s="143"/>
      <c r="F79" s="166" t="s">
        <v>16</v>
      </c>
      <c r="G79" s="143"/>
      <c r="H79" s="164"/>
      <c r="I79" s="148"/>
      <c r="J79" s="264">
        <v>648294.26</v>
      </c>
    </row>
    <row r="80" spans="1:11" hidden="1" outlineLevel="1">
      <c r="A80" s="143"/>
      <c r="B80" s="186"/>
      <c r="C80" s="143"/>
      <c r="D80" s="216"/>
      <c r="E80" s="143"/>
      <c r="F80" s="166" t="s">
        <v>17</v>
      </c>
      <c r="G80" s="143"/>
      <c r="H80" s="164"/>
      <c r="I80" s="148"/>
      <c r="J80" s="168">
        <f>+J78-J79</f>
        <v>1.0000000009313226E-2</v>
      </c>
    </row>
    <row r="81" spans="1:10" hidden="1" outlineLevel="1">
      <c r="E81" s="151"/>
      <c r="F81" s="137"/>
      <c r="H81" s="164"/>
      <c r="J81" s="246"/>
    </row>
    <row r="82" spans="1:10" hidden="1" outlineLevel="1"/>
    <row r="83" spans="1:10" collapsed="1">
      <c r="A83" s="239" t="s">
        <v>356</v>
      </c>
      <c r="B83" s="238" t="s">
        <v>357</v>
      </c>
      <c r="C83" s="213"/>
      <c r="D83" s="214"/>
      <c r="E83" s="151" t="s">
        <v>956</v>
      </c>
      <c r="F83" s="139"/>
      <c r="G83" s="152"/>
      <c r="H83" s="141"/>
      <c r="I83" s="142"/>
      <c r="J83" s="142"/>
    </row>
    <row r="84" spans="1:10" hidden="1" outlineLevel="1">
      <c r="A84" s="153" t="s">
        <v>5</v>
      </c>
      <c r="B84" s="153" t="s">
        <v>6</v>
      </c>
      <c r="C84" s="194" t="s">
        <v>7</v>
      </c>
      <c r="D84" s="194" t="s">
        <v>8</v>
      </c>
      <c r="E84" s="194" t="s">
        <v>9</v>
      </c>
      <c r="F84" s="155" t="s">
        <v>10</v>
      </c>
      <c r="G84" s="156" t="s">
        <v>5</v>
      </c>
      <c r="H84" s="156" t="s">
        <v>6</v>
      </c>
      <c r="I84" s="155" t="s">
        <v>11</v>
      </c>
      <c r="J84" s="155" t="s">
        <v>19</v>
      </c>
    </row>
    <row r="85" spans="1:10" hidden="1" outlineLevel="1">
      <c r="A85" s="143" t="s">
        <v>358</v>
      </c>
      <c r="B85" s="186">
        <v>42308</v>
      </c>
      <c r="C85" s="147">
        <v>29048</v>
      </c>
      <c r="D85" s="147" t="s">
        <v>359</v>
      </c>
      <c r="E85" s="147" t="s">
        <v>76</v>
      </c>
      <c r="F85" s="204">
        <v>3035.3</v>
      </c>
      <c r="G85" s="188"/>
      <c r="H85" s="188"/>
      <c r="I85" s="198"/>
      <c r="J85" s="204">
        <f>+F85-I85</f>
        <v>3035.3</v>
      </c>
    </row>
    <row r="86" spans="1:10" hidden="1" outlineLevel="1">
      <c r="J86" s="204"/>
    </row>
    <row r="87" spans="1:10" hidden="1" outlineLevel="1">
      <c r="F87" s="137" t="s">
        <v>15</v>
      </c>
      <c r="J87" s="209">
        <f>+J85</f>
        <v>3035.3</v>
      </c>
    </row>
    <row r="88" spans="1:10" ht="12" hidden="1" outlineLevel="1" thickBot="1">
      <c r="F88" s="137" t="s">
        <v>16</v>
      </c>
      <c r="J88" s="226">
        <v>3035.3</v>
      </c>
    </row>
    <row r="89" spans="1:10" ht="12" hidden="1" outlineLevel="1" thickTop="1">
      <c r="F89" s="137" t="s">
        <v>17</v>
      </c>
      <c r="J89" s="204">
        <f>+J87-J88</f>
        <v>0</v>
      </c>
    </row>
    <row r="90" spans="1:10" hidden="1" outlineLevel="1"/>
    <row r="91" spans="1:10" collapsed="1">
      <c r="A91" s="239" t="s">
        <v>86</v>
      </c>
      <c r="B91" s="238" t="s">
        <v>87</v>
      </c>
      <c r="C91" s="213"/>
      <c r="D91" s="217"/>
      <c r="E91" s="151"/>
      <c r="F91" s="139"/>
      <c r="G91" s="152"/>
      <c r="H91" s="141"/>
      <c r="I91" s="142"/>
      <c r="J91" s="142"/>
    </row>
    <row r="92" spans="1:10" hidden="1" outlineLevel="1">
      <c r="A92" s="153" t="s">
        <v>5</v>
      </c>
      <c r="B92" s="153" t="s">
        <v>6</v>
      </c>
      <c r="C92" s="194" t="s">
        <v>7</v>
      </c>
      <c r="D92" s="194" t="s">
        <v>8</v>
      </c>
      <c r="E92" s="154" t="s">
        <v>9</v>
      </c>
      <c r="F92" s="155" t="s">
        <v>10</v>
      </c>
      <c r="G92" s="156" t="s">
        <v>5</v>
      </c>
      <c r="H92" s="156" t="s">
        <v>6</v>
      </c>
      <c r="I92" s="155" t="s">
        <v>11</v>
      </c>
      <c r="J92" s="155" t="s">
        <v>19</v>
      </c>
    </row>
    <row r="93" spans="1:10" hidden="1" outlineLevel="1">
      <c r="D93" s="218"/>
      <c r="I93" s="198"/>
      <c r="J93" s="204"/>
    </row>
    <row r="94" spans="1:10" hidden="1" outlineLevel="1">
      <c r="A94" s="143" t="s">
        <v>88</v>
      </c>
      <c r="B94" s="186">
        <v>41904</v>
      </c>
      <c r="C94" s="147" t="s">
        <v>89</v>
      </c>
      <c r="D94" s="218">
        <v>45159</v>
      </c>
      <c r="E94" s="147" t="s">
        <v>34</v>
      </c>
      <c r="F94" s="209">
        <v>2468.4</v>
      </c>
      <c r="H94" s="186"/>
      <c r="I94" s="198"/>
      <c r="J94" s="204">
        <f>+F94-I94</f>
        <v>2468.4</v>
      </c>
    </row>
    <row r="95" spans="1:10" hidden="1" outlineLevel="1">
      <c r="A95" s="143" t="s">
        <v>90</v>
      </c>
      <c r="B95" s="186">
        <v>41909</v>
      </c>
      <c r="C95" s="147" t="s">
        <v>91</v>
      </c>
      <c r="D95" s="218" t="s">
        <v>92</v>
      </c>
      <c r="E95" s="147" t="s">
        <v>34</v>
      </c>
      <c r="F95" s="209">
        <v>10785</v>
      </c>
      <c r="H95" s="186"/>
      <c r="I95" s="198"/>
      <c r="J95" s="204">
        <f t="shared" ref="J95:J102" si="4">+F95-I95</f>
        <v>10785</v>
      </c>
    </row>
    <row r="96" spans="1:10" hidden="1" outlineLevel="1">
      <c r="A96" s="143" t="s">
        <v>93</v>
      </c>
      <c r="B96" s="186">
        <v>41911</v>
      </c>
      <c r="C96" s="147" t="s">
        <v>94</v>
      </c>
      <c r="D96" s="218" t="s">
        <v>95</v>
      </c>
      <c r="E96" s="147" t="s">
        <v>34</v>
      </c>
      <c r="F96" s="209">
        <v>5490</v>
      </c>
      <c r="H96" s="186"/>
      <c r="I96" s="209"/>
      <c r="J96" s="204">
        <f t="shared" si="4"/>
        <v>5490</v>
      </c>
    </row>
    <row r="97" spans="1:10" hidden="1" outlineLevel="1">
      <c r="A97" s="143" t="s">
        <v>96</v>
      </c>
      <c r="B97" s="186">
        <v>41929</v>
      </c>
      <c r="C97" s="147" t="s">
        <v>97</v>
      </c>
      <c r="D97" s="218" t="s">
        <v>98</v>
      </c>
      <c r="E97" s="147" t="s">
        <v>34</v>
      </c>
      <c r="F97" s="209">
        <v>2863.34</v>
      </c>
      <c r="H97" s="186"/>
      <c r="I97" s="209"/>
      <c r="J97" s="204">
        <f t="shared" si="4"/>
        <v>2863.34</v>
      </c>
    </row>
    <row r="98" spans="1:10" hidden="1" outlineLevel="1">
      <c r="A98" s="143" t="s">
        <v>99</v>
      </c>
      <c r="B98" s="186">
        <v>41949</v>
      </c>
      <c r="C98" s="147" t="s">
        <v>100</v>
      </c>
      <c r="D98" s="218" t="s">
        <v>101</v>
      </c>
      <c r="E98" s="147" t="s">
        <v>34</v>
      </c>
      <c r="F98" s="209">
        <v>5335</v>
      </c>
      <c r="H98" s="186"/>
      <c r="I98" s="209"/>
      <c r="J98" s="204">
        <f t="shared" si="4"/>
        <v>5335</v>
      </c>
    </row>
    <row r="99" spans="1:10" hidden="1" outlineLevel="1">
      <c r="A99" s="143" t="s">
        <v>102</v>
      </c>
      <c r="B99" s="186">
        <v>42030</v>
      </c>
      <c r="C99" s="147" t="s">
        <v>103</v>
      </c>
      <c r="D99" s="218" t="s">
        <v>104</v>
      </c>
      <c r="E99" s="147" t="s">
        <v>34</v>
      </c>
      <c r="F99" s="204">
        <v>54035.27</v>
      </c>
      <c r="G99" s="139" t="s">
        <v>105</v>
      </c>
      <c r="H99" s="140">
        <v>42094</v>
      </c>
      <c r="I99" s="209">
        <v>48497.27</v>
      </c>
      <c r="J99" s="204">
        <f t="shared" si="4"/>
        <v>5538</v>
      </c>
    </row>
    <row r="100" spans="1:10" hidden="1" outlineLevel="1">
      <c r="A100" s="143" t="s">
        <v>106</v>
      </c>
      <c r="B100" s="186">
        <v>42035</v>
      </c>
      <c r="C100" s="147" t="s">
        <v>107</v>
      </c>
      <c r="D100" s="218" t="s">
        <v>108</v>
      </c>
      <c r="E100" s="147" t="s">
        <v>34</v>
      </c>
      <c r="F100" s="204">
        <v>22247.96</v>
      </c>
      <c r="G100" s="139" t="s">
        <v>105</v>
      </c>
      <c r="H100" s="140">
        <v>42094</v>
      </c>
      <c r="I100" s="209">
        <v>15797.96</v>
      </c>
      <c r="J100" s="204">
        <f t="shared" si="4"/>
        <v>6450</v>
      </c>
    </row>
    <row r="101" spans="1:10" hidden="1" outlineLevel="1">
      <c r="A101" s="139" t="s">
        <v>109</v>
      </c>
      <c r="B101" s="140">
        <v>42052</v>
      </c>
      <c r="C101" s="189" t="s">
        <v>110</v>
      </c>
      <c r="D101" s="219" t="s">
        <v>111</v>
      </c>
      <c r="E101" s="189" t="s">
        <v>34</v>
      </c>
      <c r="F101" s="209">
        <v>69850.86</v>
      </c>
      <c r="G101" s="139" t="s">
        <v>105</v>
      </c>
      <c r="H101" s="140">
        <v>42094</v>
      </c>
      <c r="I101" s="209">
        <v>55960.86</v>
      </c>
      <c r="J101" s="204">
        <f t="shared" si="4"/>
        <v>13890</v>
      </c>
    </row>
    <row r="102" spans="1:10" hidden="1" outlineLevel="1">
      <c r="A102" s="139"/>
      <c r="B102" s="140"/>
      <c r="C102" s="189"/>
      <c r="D102" s="219"/>
      <c r="E102" s="189"/>
      <c r="F102" s="209"/>
      <c r="G102" s="139" t="s">
        <v>1049</v>
      </c>
      <c r="H102" s="140">
        <v>42247</v>
      </c>
      <c r="I102" s="209">
        <v>32578.28</v>
      </c>
      <c r="J102" s="204">
        <f t="shared" si="4"/>
        <v>-32578.28</v>
      </c>
    </row>
    <row r="103" spans="1:10" hidden="1" outlineLevel="1">
      <c r="A103" s="139"/>
      <c r="B103" s="140"/>
      <c r="C103" s="189"/>
      <c r="D103" s="189"/>
      <c r="E103" s="189"/>
      <c r="F103" s="152"/>
      <c r="H103" s="186"/>
      <c r="I103" s="209"/>
      <c r="J103" s="204"/>
    </row>
    <row r="104" spans="1:10" hidden="1" outlineLevel="1">
      <c r="F104" s="137" t="s">
        <v>15</v>
      </c>
      <c r="I104" s="198"/>
      <c r="J104" s="246">
        <f>+SUM(J94:J102)</f>
        <v>20241.460000000006</v>
      </c>
    </row>
    <row r="105" spans="1:10" ht="12" hidden="1" outlineLevel="1" thickBot="1">
      <c r="F105" s="137" t="s">
        <v>16</v>
      </c>
      <c r="I105" s="198"/>
      <c r="J105" s="228">
        <v>20241.46</v>
      </c>
    </row>
    <row r="106" spans="1:10" ht="12" hidden="1" outlineLevel="1" thickTop="1">
      <c r="F106" s="137" t="s">
        <v>17</v>
      </c>
      <c r="J106" s="168">
        <f>+J104-J105</f>
        <v>0</v>
      </c>
    </row>
    <row r="107" spans="1:10" hidden="1" outlineLevel="1"/>
    <row r="108" spans="1:10" collapsed="1">
      <c r="A108" s="239" t="s">
        <v>961</v>
      </c>
      <c r="B108" s="238" t="s">
        <v>962</v>
      </c>
      <c r="C108" s="213"/>
      <c r="D108" s="217"/>
      <c r="E108" s="151"/>
      <c r="F108" s="139"/>
      <c r="G108" s="152"/>
      <c r="H108" s="141"/>
      <c r="I108" s="142"/>
      <c r="J108" s="142"/>
    </row>
    <row r="109" spans="1:10" hidden="1" outlineLevel="1">
      <c r="A109" s="153" t="s">
        <v>5</v>
      </c>
      <c r="B109" s="153" t="s">
        <v>6</v>
      </c>
      <c r="C109" s="194" t="s">
        <v>7</v>
      </c>
      <c r="D109" s="194" t="s">
        <v>8</v>
      </c>
      <c r="E109" s="154" t="s">
        <v>9</v>
      </c>
      <c r="F109" s="155" t="s">
        <v>10</v>
      </c>
      <c r="G109" s="156" t="s">
        <v>5</v>
      </c>
      <c r="H109" s="156" t="s">
        <v>6</v>
      </c>
      <c r="I109" s="155" t="s">
        <v>11</v>
      </c>
      <c r="J109" s="155" t="s">
        <v>19</v>
      </c>
    </row>
    <row r="110" spans="1:10" hidden="1" outlineLevel="1">
      <c r="A110" s="153"/>
      <c r="B110" s="153"/>
      <c r="C110" s="194"/>
      <c r="D110" s="194"/>
      <c r="E110" s="154"/>
      <c r="F110" s="155"/>
      <c r="G110" s="156"/>
      <c r="H110" s="156"/>
      <c r="I110" s="155"/>
      <c r="J110" s="155"/>
    </row>
    <row r="111" spans="1:10" hidden="1" outlineLevel="1">
      <c r="A111" s="143" t="s">
        <v>963</v>
      </c>
      <c r="B111" s="276">
        <v>42635</v>
      </c>
      <c r="C111" s="277" t="s">
        <v>964</v>
      </c>
      <c r="D111" s="277" t="s">
        <v>965</v>
      </c>
      <c r="E111" s="147" t="s">
        <v>76</v>
      </c>
      <c r="F111" s="195">
        <v>1741.16</v>
      </c>
      <c r="G111" s="156"/>
      <c r="H111" s="156"/>
      <c r="I111" s="155"/>
      <c r="J111" s="195">
        <f>+F111</f>
        <v>1741.16</v>
      </c>
    </row>
    <row r="112" spans="1:10" hidden="1" outlineLevel="1"/>
    <row r="113" spans="1:10" hidden="1" outlineLevel="1">
      <c r="F113" s="137" t="s">
        <v>15</v>
      </c>
      <c r="I113" s="198"/>
      <c r="J113" s="246">
        <f>+J111</f>
        <v>1741.16</v>
      </c>
    </row>
    <row r="114" spans="1:10" ht="12" hidden="1" outlineLevel="1" thickBot="1">
      <c r="F114" s="137" t="s">
        <v>16</v>
      </c>
      <c r="I114" s="198"/>
      <c r="J114" s="228">
        <v>1741.16</v>
      </c>
    </row>
    <row r="115" spans="1:10" ht="12" hidden="1" outlineLevel="1" thickTop="1">
      <c r="F115" s="137" t="s">
        <v>17</v>
      </c>
      <c r="J115" s="168">
        <f>+J113-J114</f>
        <v>0</v>
      </c>
    </row>
    <row r="116" spans="1:10" hidden="1" outlineLevel="1"/>
    <row r="117" spans="1:10" collapsed="1">
      <c r="A117" s="239" t="s">
        <v>360</v>
      </c>
      <c r="B117" s="238" t="s">
        <v>361</v>
      </c>
      <c r="C117" s="213"/>
      <c r="D117" s="214"/>
      <c r="E117" s="151" t="s">
        <v>956</v>
      </c>
      <c r="F117" s="139"/>
      <c r="G117" s="152"/>
      <c r="H117" s="141"/>
      <c r="I117" s="142"/>
      <c r="J117" s="142"/>
    </row>
    <row r="118" spans="1:10" hidden="1" outlineLevel="1">
      <c r="A118" s="153" t="s">
        <v>5</v>
      </c>
      <c r="B118" s="153" t="s">
        <v>6</v>
      </c>
      <c r="C118" s="194" t="s">
        <v>7</v>
      </c>
      <c r="D118" s="194" t="s">
        <v>8</v>
      </c>
      <c r="E118" s="194" t="s">
        <v>9</v>
      </c>
      <c r="F118" s="155" t="s">
        <v>10</v>
      </c>
      <c r="G118" s="156" t="s">
        <v>5</v>
      </c>
      <c r="H118" s="156" t="s">
        <v>6</v>
      </c>
      <c r="I118" s="155" t="s">
        <v>11</v>
      </c>
      <c r="J118" s="155" t="s">
        <v>19</v>
      </c>
    </row>
    <row r="119" spans="1:10" hidden="1" outlineLevel="1">
      <c r="A119" s="143" t="s">
        <v>362</v>
      </c>
      <c r="B119" s="186">
        <v>42308</v>
      </c>
      <c r="C119" s="147" t="s">
        <v>363</v>
      </c>
      <c r="D119" s="147" t="s">
        <v>364</v>
      </c>
      <c r="E119" s="147" t="s">
        <v>76</v>
      </c>
      <c r="F119" s="204">
        <v>1110.75</v>
      </c>
      <c r="G119" s="231"/>
      <c r="H119" s="231"/>
      <c r="I119" s="232"/>
      <c r="J119" s="233">
        <f>+F119-I119</f>
        <v>1110.75</v>
      </c>
    </row>
    <row r="120" spans="1:10" hidden="1" outlineLevel="1">
      <c r="B120" s="186"/>
      <c r="F120" s="142"/>
      <c r="G120" s="156"/>
      <c r="H120" s="156"/>
      <c r="I120" s="155"/>
      <c r="J120" s="195"/>
    </row>
    <row r="121" spans="1:10" hidden="1" outlineLevel="1">
      <c r="B121" s="186"/>
      <c r="F121" s="137" t="s">
        <v>15</v>
      </c>
      <c r="G121" s="156"/>
      <c r="H121" s="156"/>
      <c r="I121" s="155"/>
      <c r="J121" s="247">
        <f>+J119</f>
        <v>1110.75</v>
      </c>
    </row>
    <row r="122" spans="1:10" ht="12" hidden="1" outlineLevel="1" thickBot="1">
      <c r="B122" s="186"/>
      <c r="F122" s="137" t="s">
        <v>16</v>
      </c>
      <c r="G122" s="156"/>
      <c r="H122" s="156"/>
      <c r="I122" s="155"/>
      <c r="J122" s="234">
        <v>1110.75</v>
      </c>
    </row>
    <row r="123" spans="1:10" ht="12" hidden="1" outlineLevel="1" thickTop="1">
      <c r="B123" s="186"/>
      <c r="F123" s="137" t="s">
        <v>17</v>
      </c>
      <c r="G123" s="156"/>
      <c r="H123" s="156"/>
      <c r="I123" s="155"/>
      <c r="J123" s="233">
        <f>+J121-J122</f>
        <v>0</v>
      </c>
    </row>
    <row r="124" spans="1:10" hidden="1" outlineLevel="1"/>
    <row r="125" spans="1:10" collapsed="1">
      <c r="A125" s="239" t="s">
        <v>112</v>
      </c>
      <c r="B125" s="238" t="s">
        <v>113</v>
      </c>
      <c r="C125" s="213"/>
      <c r="D125" s="214"/>
      <c r="E125" s="190"/>
      <c r="F125" s="139"/>
      <c r="G125" s="152"/>
      <c r="H125" s="141"/>
      <c r="I125" s="142"/>
      <c r="J125" s="142"/>
    </row>
    <row r="126" spans="1:10" hidden="1" outlineLevel="1">
      <c r="A126" s="153" t="s">
        <v>5</v>
      </c>
      <c r="B126" s="153" t="s">
        <v>6</v>
      </c>
      <c r="C126" s="194" t="s">
        <v>7</v>
      </c>
      <c r="D126" s="194" t="s">
        <v>8</v>
      </c>
      <c r="E126" s="154" t="s">
        <v>9</v>
      </c>
      <c r="F126" s="155" t="s">
        <v>10</v>
      </c>
      <c r="G126" s="156" t="s">
        <v>5</v>
      </c>
      <c r="H126" s="156" t="s">
        <v>6</v>
      </c>
      <c r="I126" s="155" t="s">
        <v>11</v>
      </c>
      <c r="J126" s="155" t="s">
        <v>19</v>
      </c>
    </row>
    <row r="127" spans="1:10" hidden="1" outlineLevel="1">
      <c r="A127" s="139"/>
      <c r="B127" s="139"/>
      <c r="C127" s="189"/>
      <c r="D127" s="189"/>
      <c r="E127" s="154" t="s">
        <v>13</v>
      </c>
      <c r="F127" s="139"/>
      <c r="G127" s="152"/>
      <c r="H127" s="141"/>
      <c r="I127" s="142"/>
      <c r="J127" s="209">
        <v>3309.88</v>
      </c>
    </row>
    <row r="128" spans="1:10" hidden="1" outlineLevel="1">
      <c r="A128" s="157"/>
      <c r="B128" s="157"/>
      <c r="C128" s="215"/>
      <c r="D128" s="215"/>
      <c r="E128" s="191"/>
      <c r="F128" s="160"/>
      <c r="G128" s="161"/>
      <c r="H128" s="162"/>
      <c r="I128" s="160"/>
      <c r="J128" s="211"/>
    </row>
    <row r="129" spans="1:10" hidden="1" outlineLevel="1">
      <c r="A129" s="157"/>
      <c r="B129" s="157"/>
      <c r="C129" s="215"/>
      <c r="D129" s="215"/>
      <c r="E129" s="191"/>
      <c r="F129" s="137" t="s">
        <v>15</v>
      </c>
      <c r="H129" s="164"/>
      <c r="J129" s="246">
        <f>+J127</f>
        <v>3309.88</v>
      </c>
    </row>
    <row r="130" spans="1:10" ht="12" hidden="1" outlineLevel="1" thickBot="1">
      <c r="A130" s="157"/>
      <c r="B130" s="157"/>
      <c r="C130" s="215"/>
      <c r="D130" s="215"/>
      <c r="E130" s="191"/>
      <c r="F130" s="137" t="s">
        <v>16</v>
      </c>
      <c r="H130" s="164"/>
      <c r="J130" s="226">
        <v>3309.88</v>
      </c>
    </row>
    <row r="131" spans="1:10" ht="12" hidden="1" outlineLevel="1" thickTop="1">
      <c r="E131" s="151"/>
      <c r="F131" s="137" t="s">
        <v>17</v>
      </c>
      <c r="H131" s="164"/>
      <c r="J131" s="222">
        <f>+J129-J130</f>
        <v>0</v>
      </c>
    </row>
    <row r="132" spans="1:10" hidden="1" outlineLevel="1"/>
    <row r="133" spans="1:10" collapsed="1">
      <c r="A133" s="239" t="s">
        <v>119</v>
      </c>
      <c r="B133" s="238" t="s">
        <v>87</v>
      </c>
      <c r="C133" s="213"/>
      <c r="D133" s="217"/>
      <c r="E133" s="151"/>
      <c r="F133" s="139"/>
      <c r="G133" s="152"/>
      <c r="H133" s="141"/>
      <c r="I133" s="142"/>
      <c r="J133" s="142"/>
    </row>
    <row r="134" spans="1:10" hidden="1" outlineLevel="1">
      <c r="A134" s="153" t="s">
        <v>5</v>
      </c>
      <c r="B134" s="153" t="s">
        <v>6</v>
      </c>
      <c r="C134" s="194" t="s">
        <v>7</v>
      </c>
      <c r="D134" s="194" t="s">
        <v>8</v>
      </c>
      <c r="E134" s="154" t="s">
        <v>9</v>
      </c>
      <c r="F134" s="155" t="s">
        <v>10</v>
      </c>
      <c r="G134" s="156" t="s">
        <v>5</v>
      </c>
      <c r="H134" s="156" t="s">
        <v>6</v>
      </c>
      <c r="I134" s="155" t="s">
        <v>11</v>
      </c>
      <c r="J134" s="155" t="s">
        <v>19</v>
      </c>
    </row>
    <row r="135" spans="1:10" hidden="1" outlineLevel="1">
      <c r="A135" s="157"/>
      <c r="B135" s="157"/>
      <c r="C135" s="215"/>
      <c r="D135" s="215"/>
      <c r="E135" s="154" t="s">
        <v>13</v>
      </c>
      <c r="F135" s="160"/>
      <c r="H135" s="164"/>
      <c r="I135" s="198"/>
      <c r="J135" s="204">
        <v>75107.91</v>
      </c>
    </row>
    <row r="136" spans="1:10" hidden="1" outlineLevel="1">
      <c r="B136" s="186"/>
      <c r="D136" s="189" t="s">
        <v>120</v>
      </c>
      <c r="E136" s="151"/>
      <c r="F136" s="152"/>
      <c r="G136" s="139" t="s">
        <v>121</v>
      </c>
      <c r="H136" s="140">
        <v>41394</v>
      </c>
      <c r="I136" s="229">
        <v>26676.11</v>
      </c>
      <c r="J136" s="209">
        <f>+F136-I136</f>
        <v>-26676.11</v>
      </c>
    </row>
    <row r="137" spans="1:10" hidden="1" outlineLevel="1">
      <c r="B137" s="186"/>
      <c r="D137" s="189" t="s">
        <v>122</v>
      </c>
      <c r="E137" s="151"/>
      <c r="F137" s="204"/>
      <c r="G137" s="139" t="s">
        <v>123</v>
      </c>
      <c r="H137" s="140">
        <v>41498</v>
      </c>
      <c r="I137" s="229">
        <v>8505.42</v>
      </c>
      <c r="J137" s="209">
        <f t="shared" ref="J137:J179" si="5">+F137-I137</f>
        <v>-8505.42</v>
      </c>
    </row>
    <row r="138" spans="1:10" hidden="1" outlineLevel="1">
      <c r="B138" s="186"/>
      <c r="D138" s="189" t="s">
        <v>124</v>
      </c>
      <c r="E138" s="151"/>
      <c r="F138" s="204"/>
      <c r="G138" s="139" t="s">
        <v>125</v>
      </c>
      <c r="H138" s="140">
        <v>41520</v>
      </c>
      <c r="I138" s="229">
        <v>2728.81</v>
      </c>
      <c r="J138" s="209">
        <f t="shared" si="5"/>
        <v>-2728.81</v>
      </c>
    </row>
    <row r="139" spans="1:10" hidden="1" outlineLevel="1">
      <c r="B139" s="186"/>
      <c r="D139" s="189"/>
      <c r="E139" s="151"/>
      <c r="F139" s="204"/>
      <c r="G139" s="139" t="s">
        <v>126</v>
      </c>
      <c r="H139" s="140">
        <v>41547</v>
      </c>
      <c r="I139" s="229">
        <v>25981.06</v>
      </c>
      <c r="J139" s="209">
        <f t="shared" si="5"/>
        <v>-25981.06</v>
      </c>
    </row>
    <row r="140" spans="1:10" hidden="1" outlineLevel="1">
      <c r="A140" s="139" t="s">
        <v>127</v>
      </c>
      <c r="B140" s="140">
        <v>41941</v>
      </c>
      <c r="C140" s="189" t="s">
        <v>128</v>
      </c>
      <c r="D140" s="189" t="s">
        <v>129</v>
      </c>
      <c r="E140" s="170" t="s">
        <v>34</v>
      </c>
      <c r="F140" s="209">
        <v>8658</v>
      </c>
      <c r="H140" s="186"/>
      <c r="I140" s="198"/>
      <c r="J140" s="209">
        <f t="shared" si="5"/>
        <v>8658</v>
      </c>
    </row>
    <row r="141" spans="1:10" hidden="1" outlineLevel="1">
      <c r="A141" s="139" t="s">
        <v>130</v>
      </c>
      <c r="B141" s="140">
        <v>41942</v>
      </c>
      <c r="C141" s="189" t="s">
        <v>131</v>
      </c>
      <c r="D141" s="189" t="s">
        <v>132</v>
      </c>
      <c r="E141" s="170" t="s">
        <v>34</v>
      </c>
      <c r="F141" s="209">
        <v>4734</v>
      </c>
      <c r="H141" s="186"/>
      <c r="I141" s="198"/>
      <c r="J141" s="209">
        <f t="shared" si="5"/>
        <v>4734</v>
      </c>
    </row>
    <row r="142" spans="1:10" hidden="1" outlineLevel="1">
      <c r="A142" s="139" t="s">
        <v>133</v>
      </c>
      <c r="B142" s="140">
        <v>41942</v>
      </c>
      <c r="C142" s="189" t="s">
        <v>134</v>
      </c>
      <c r="D142" s="189" t="s">
        <v>135</v>
      </c>
      <c r="E142" s="170" t="s">
        <v>34</v>
      </c>
      <c r="F142" s="209">
        <v>685.26</v>
      </c>
      <c r="H142" s="186"/>
      <c r="I142" s="198"/>
      <c r="J142" s="209">
        <f t="shared" si="5"/>
        <v>685.26</v>
      </c>
    </row>
    <row r="143" spans="1:10" hidden="1" outlineLevel="1">
      <c r="A143" s="139" t="s">
        <v>136</v>
      </c>
      <c r="B143" s="140">
        <v>41942</v>
      </c>
      <c r="C143" s="189" t="s">
        <v>137</v>
      </c>
      <c r="D143" s="189" t="s">
        <v>138</v>
      </c>
      <c r="E143" s="170" t="s">
        <v>34</v>
      </c>
      <c r="F143" s="209">
        <v>8691</v>
      </c>
      <c r="H143" s="186"/>
      <c r="I143" s="198"/>
      <c r="J143" s="209">
        <f t="shared" si="5"/>
        <v>8691</v>
      </c>
    </row>
    <row r="144" spans="1:10" hidden="1" outlineLevel="1">
      <c r="A144" s="139" t="s">
        <v>139</v>
      </c>
      <c r="B144" s="140">
        <v>41951</v>
      </c>
      <c r="C144" s="189" t="s">
        <v>140</v>
      </c>
      <c r="D144" s="189" t="s">
        <v>141</v>
      </c>
      <c r="E144" s="170" t="s">
        <v>34</v>
      </c>
      <c r="F144" s="209">
        <v>10315</v>
      </c>
      <c r="H144" s="186"/>
      <c r="I144" s="198"/>
      <c r="J144" s="209">
        <f t="shared" si="5"/>
        <v>10315</v>
      </c>
    </row>
    <row r="145" spans="1:10" hidden="1" outlineLevel="1">
      <c r="A145" s="139" t="s">
        <v>142</v>
      </c>
      <c r="B145" s="140">
        <v>41951</v>
      </c>
      <c r="C145" s="189" t="s">
        <v>143</v>
      </c>
      <c r="D145" s="189" t="s">
        <v>144</v>
      </c>
      <c r="E145" s="170" t="s">
        <v>34</v>
      </c>
      <c r="F145" s="209">
        <v>8096.7</v>
      </c>
      <c r="H145" s="186"/>
      <c r="I145" s="198"/>
      <c r="J145" s="209">
        <f t="shared" si="5"/>
        <v>8096.7</v>
      </c>
    </row>
    <row r="146" spans="1:10" hidden="1" outlineLevel="1">
      <c r="A146" s="139" t="s">
        <v>145</v>
      </c>
      <c r="B146" s="140">
        <v>41962</v>
      </c>
      <c r="C146" s="189" t="s">
        <v>146</v>
      </c>
      <c r="D146" s="189" t="s">
        <v>147</v>
      </c>
      <c r="E146" s="170" t="s">
        <v>34</v>
      </c>
      <c r="F146" s="209">
        <v>8055</v>
      </c>
      <c r="H146" s="178"/>
      <c r="I146" s="209"/>
      <c r="J146" s="209">
        <f t="shared" si="5"/>
        <v>8055</v>
      </c>
    </row>
    <row r="147" spans="1:10" hidden="1" outlineLevel="1">
      <c r="A147" s="139" t="s">
        <v>148</v>
      </c>
      <c r="B147" s="140">
        <v>41962</v>
      </c>
      <c r="C147" s="189" t="s">
        <v>149</v>
      </c>
      <c r="D147" s="189" t="s">
        <v>150</v>
      </c>
      <c r="E147" s="170" t="s">
        <v>34</v>
      </c>
      <c r="F147" s="209">
        <v>2620</v>
      </c>
      <c r="H147" s="186"/>
      <c r="I147" s="198"/>
      <c r="J147" s="209">
        <f t="shared" si="5"/>
        <v>2620</v>
      </c>
    </row>
    <row r="148" spans="1:10" hidden="1" outlineLevel="1">
      <c r="A148" s="139" t="s">
        <v>151</v>
      </c>
      <c r="B148" s="140">
        <v>41971</v>
      </c>
      <c r="C148" s="189" t="s">
        <v>152</v>
      </c>
      <c r="D148" s="189" t="s">
        <v>153</v>
      </c>
      <c r="E148" s="170" t="s">
        <v>34</v>
      </c>
      <c r="F148" s="209">
        <v>11615</v>
      </c>
      <c r="H148" s="178"/>
      <c r="I148" s="198"/>
      <c r="J148" s="209">
        <f t="shared" si="5"/>
        <v>11615</v>
      </c>
    </row>
    <row r="149" spans="1:10" hidden="1" outlineLevel="1">
      <c r="A149" s="139" t="s">
        <v>154</v>
      </c>
      <c r="B149" s="140">
        <v>41971</v>
      </c>
      <c r="C149" s="189" t="s">
        <v>155</v>
      </c>
      <c r="D149" s="189" t="s">
        <v>156</v>
      </c>
      <c r="E149" s="170" t="s">
        <v>34</v>
      </c>
      <c r="F149" s="209">
        <v>6702</v>
      </c>
      <c r="H149" s="186"/>
      <c r="I149" s="198"/>
      <c r="J149" s="209">
        <f t="shared" si="5"/>
        <v>6702</v>
      </c>
    </row>
    <row r="150" spans="1:10" hidden="1" outlineLevel="1">
      <c r="A150" s="139" t="s">
        <v>157</v>
      </c>
      <c r="B150" s="140">
        <v>41988</v>
      </c>
      <c r="C150" s="189" t="s">
        <v>158</v>
      </c>
      <c r="D150" s="189" t="s">
        <v>159</v>
      </c>
      <c r="E150" s="170" t="s">
        <v>34</v>
      </c>
      <c r="F150" s="209">
        <v>14637</v>
      </c>
      <c r="H150" s="186"/>
      <c r="I150" s="198"/>
      <c r="J150" s="209">
        <f t="shared" si="5"/>
        <v>14637</v>
      </c>
    </row>
    <row r="151" spans="1:10" hidden="1" outlineLevel="1">
      <c r="A151" s="139" t="s">
        <v>160</v>
      </c>
      <c r="B151" s="140">
        <v>41988</v>
      </c>
      <c r="C151" s="189" t="s">
        <v>161</v>
      </c>
      <c r="D151" s="189" t="s">
        <v>162</v>
      </c>
      <c r="E151" s="170" t="s">
        <v>34</v>
      </c>
      <c r="F151" s="209">
        <v>6774</v>
      </c>
      <c r="H151" s="186"/>
      <c r="I151" s="198"/>
      <c r="J151" s="209">
        <f t="shared" si="5"/>
        <v>6774</v>
      </c>
    </row>
    <row r="152" spans="1:10" hidden="1" outlineLevel="1">
      <c r="A152" s="139" t="s">
        <v>163</v>
      </c>
      <c r="B152" s="140">
        <v>42004</v>
      </c>
      <c r="C152" s="189" t="s">
        <v>164</v>
      </c>
      <c r="D152" s="220">
        <v>24083</v>
      </c>
      <c r="E152" s="170" t="s">
        <v>165</v>
      </c>
      <c r="F152" s="209">
        <v>32143</v>
      </c>
      <c r="G152" s="185"/>
      <c r="H152" s="165"/>
      <c r="I152" s="198"/>
      <c r="J152" s="209">
        <f t="shared" si="5"/>
        <v>32143</v>
      </c>
    </row>
    <row r="153" spans="1:10" hidden="1" outlineLevel="1">
      <c r="A153" s="139" t="s">
        <v>166</v>
      </c>
      <c r="B153" s="140">
        <v>42006</v>
      </c>
      <c r="C153" s="189" t="s">
        <v>167</v>
      </c>
      <c r="D153" s="189" t="s">
        <v>168</v>
      </c>
      <c r="E153" s="170" t="s">
        <v>34</v>
      </c>
      <c r="F153" s="209">
        <v>3005.7</v>
      </c>
      <c r="H153" s="186"/>
      <c r="I153" s="198"/>
      <c r="J153" s="209">
        <f t="shared" si="5"/>
        <v>3005.7</v>
      </c>
    </row>
    <row r="154" spans="1:10" hidden="1" outlineLevel="1">
      <c r="A154" s="139" t="s">
        <v>169</v>
      </c>
      <c r="B154" s="140">
        <v>42020</v>
      </c>
      <c r="C154" s="189" t="s">
        <v>170</v>
      </c>
      <c r="D154" s="189">
        <v>48074</v>
      </c>
      <c r="E154" s="170" t="s">
        <v>34</v>
      </c>
      <c r="F154" s="209">
        <v>7299</v>
      </c>
      <c r="H154" s="186"/>
      <c r="I154" s="198"/>
      <c r="J154" s="209">
        <f t="shared" si="5"/>
        <v>7299</v>
      </c>
    </row>
    <row r="155" spans="1:10" hidden="1" outlineLevel="1">
      <c r="A155" s="139" t="s">
        <v>171</v>
      </c>
      <c r="B155" s="140">
        <v>42023</v>
      </c>
      <c r="C155" s="189" t="s">
        <v>172</v>
      </c>
      <c r="D155" s="189" t="s">
        <v>173</v>
      </c>
      <c r="E155" s="170" t="s">
        <v>76</v>
      </c>
      <c r="F155" s="209">
        <v>7648</v>
      </c>
      <c r="H155" s="165"/>
      <c r="I155" s="198"/>
      <c r="J155" s="209">
        <f t="shared" si="5"/>
        <v>7648</v>
      </c>
    </row>
    <row r="156" spans="1:10" hidden="1" outlineLevel="1">
      <c r="A156" s="139" t="s">
        <v>174</v>
      </c>
      <c r="B156" s="140">
        <v>42033</v>
      </c>
      <c r="C156" s="189" t="s">
        <v>175</v>
      </c>
      <c r="D156" s="189" t="s">
        <v>176</v>
      </c>
      <c r="E156" s="170" t="s">
        <v>34</v>
      </c>
      <c r="F156" s="209">
        <v>7496.7</v>
      </c>
      <c r="H156" s="186"/>
      <c r="I156" s="198"/>
      <c r="J156" s="209">
        <f t="shared" si="5"/>
        <v>7496.7</v>
      </c>
    </row>
    <row r="157" spans="1:10" hidden="1" outlineLevel="1">
      <c r="A157" s="139" t="s">
        <v>177</v>
      </c>
      <c r="B157" s="140">
        <v>42056</v>
      </c>
      <c r="C157" s="189" t="s">
        <v>178</v>
      </c>
      <c r="D157" s="189" t="s">
        <v>179</v>
      </c>
      <c r="E157" s="170" t="s">
        <v>34</v>
      </c>
      <c r="F157" s="209">
        <v>8096.7000000000007</v>
      </c>
      <c r="H157" s="186"/>
      <c r="I157" s="198"/>
      <c r="J157" s="209">
        <f t="shared" si="5"/>
        <v>8096.7000000000007</v>
      </c>
    </row>
    <row r="158" spans="1:10" hidden="1" outlineLevel="1">
      <c r="A158" s="139" t="s">
        <v>180</v>
      </c>
      <c r="B158" s="140">
        <v>42072</v>
      </c>
      <c r="C158" s="189" t="s">
        <v>181</v>
      </c>
      <c r="D158" s="189" t="s">
        <v>182</v>
      </c>
      <c r="E158" s="170" t="s">
        <v>34</v>
      </c>
      <c r="F158" s="209">
        <v>2319.6</v>
      </c>
      <c r="H158" s="186"/>
      <c r="I158" s="198"/>
      <c r="J158" s="209">
        <f t="shared" si="5"/>
        <v>2319.6</v>
      </c>
    </row>
    <row r="159" spans="1:10" hidden="1" outlineLevel="1">
      <c r="A159" s="139" t="s">
        <v>183</v>
      </c>
      <c r="B159" s="140">
        <v>42080</v>
      </c>
      <c r="C159" s="189" t="s">
        <v>184</v>
      </c>
      <c r="D159" s="189" t="s">
        <v>185</v>
      </c>
      <c r="E159" s="170" t="s">
        <v>34</v>
      </c>
      <c r="F159" s="209">
        <v>6000</v>
      </c>
      <c r="H159" s="186"/>
      <c r="I159" s="198"/>
      <c r="J159" s="209">
        <f t="shared" si="5"/>
        <v>6000</v>
      </c>
    </row>
    <row r="160" spans="1:10" hidden="1" outlineLevel="1">
      <c r="A160" s="139" t="s">
        <v>186</v>
      </c>
      <c r="B160" s="140">
        <v>42094</v>
      </c>
      <c r="C160" s="189" t="s">
        <v>187</v>
      </c>
      <c r="D160" s="189" t="s">
        <v>188</v>
      </c>
      <c r="E160" s="170" t="s">
        <v>34</v>
      </c>
      <c r="F160" s="209">
        <v>12255</v>
      </c>
      <c r="H160" s="186"/>
      <c r="I160" s="198"/>
      <c r="J160" s="209">
        <f t="shared" si="5"/>
        <v>12255</v>
      </c>
    </row>
    <row r="161" spans="1:10" hidden="1" outlineLevel="1">
      <c r="A161" s="139" t="s">
        <v>189</v>
      </c>
      <c r="B161" s="140">
        <v>42104</v>
      </c>
      <c r="C161" s="189" t="s">
        <v>190</v>
      </c>
      <c r="D161" s="189" t="s">
        <v>191</v>
      </c>
      <c r="E161" s="170" t="s">
        <v>34</v>
      </c>
      <c r="F161" s="209">
        <v>552.04999999999995</v>
      </c>
      <c r="H161" s="186"/>
      <c r="I161" s="198"/>
      <c r="J161" s="209">
        <f t="shared" si="5"/>
        <v>552.04999999999995</v>
      </c>
    </row>
    <row r="162" spans="1:10" hidden="1" outlineLevel="1">
      <c r="A162" s="139" t="s">
        <v>192</v>
      </c>
      <c r="B162" s="140">
        <v>42115</v>
      </c>
      <c r="C162" s="189" t="s">
        <v>193</v>
      </c>
      <c r="D162" s="189" t="s">
        <v>194</v>
      </c>
      <c r="E162" s="170" t="s">
        <v>34</v>
      </c>
      <c r="F162" s="209">
        <v>9370.01</v>
      </c>
      <c r="H162" s="186"/>
      <c r="I162" s="198"/>
      <c r="J162" s="209">
        <f t="shared" si="5"/>
        <v>9370.01</v>
      </c>
    </row>
    <row r="163" spans="1:10" hidden="1" outlineLevel="1">
      <c r="A163" s="139" t="s">
        <v>195</v>
      </c>
      <c r="B163" s="140">
        <v>42116</v>
      </c>
      <c r="C163" s="189" t="s">
        <v>196</v>
      </c>
      <c r="D163" s="189" t="s">
        <v>197</v>
      </c>
      <c r="E163" s="170" t="s">
        <v>34</v>
      </c>
      <c r="F163" s="209">
        <v>6051</v>
      </c>
      <c r="H163" s="186"/>
      <c r="I163" s="198"/>
      <c r="J163" s="209">
        <f t="shared" si="5"/>
        <v>6051</v>
      </c>
    </row>
    <row r="164" spans="1:10" hidden="1" outlineLevel="1">
      <c r="A164" s="139" t="s">
        <v>198</v>
      </c>
      <c r="B164" s="140">
        <v>42158</v>
      </c>
      <c r="C164" s="189" t="s">
        <v>199</v>
      </c>
      <c r="D164" s="220">
        <v>52716</v>
      </c>
      <c r="E164" s="170" t="s">
        <v>34</v>
      </c>
      <c r="F164" s="209">
        <v>10050</v>
      </c>
      <c r="H164" s="186"/>
      <c r="I164" s="198"/>
      <c r="J164" s="209">
        <f t="shared" si="5"/>
        <v>10050</v>
      </c>
    </row>
    <row r="165" spans="1:10" hidden="1" outlineLevel="1">
      <c r="A165" s="139" t="s">
        <v>200</v>
      </c>
      <c r="B165" s="140">
        <v>42174</v>
      </c>
      <c r="C165" s="189" t="s">
        <v>201</v>
      </c>
      <c r="D165" s="220">
        <v>52663</v>
      </c>
      <c r="E165" s="170" t="s">
        <v>34</v>
      </c>
      <c r="F165" s="209">
        <v>30516.71</v>
      </c>
      <c r="G165" s="139" t="s">
        <v>202</v>
      </c>
      <c r="H165" s="140">
        <v>42308</v>
      </c>
      <c r="I165" s="209">
        <v>21441.710000000003</v>
      </c>
      <c r="J165" s="209">
        <f t="shared" si="5"/>
        <v>9074.9999999999964</v>
      </c>
    </row>
    <row r="166" spans="1:10" hidden="1" outlineLevel="1">
      <c r="A166" s="139" t="s">
        <v>203</v>
      </c>
      <c r="B166" s="140">
        <v>42208</v>
      </c>
      <c r="C166" s="189" t="s">
        <v>204</v>
      </c>
      <c r="D166" s="220" t="s">
        <v>205</v>
      </c>
      <c r="E166" s="170" t="s">
        <v>34</v>
      </c>
      <c r="F166" s="209">
        <v>18777.93</v>
      </c>
      <c r="G166" s="139" t="s">
        <v>202</v>
      </c>
      <c r="H166" s="140">
        <v>42308</v>
      </c>
      <c r="I166" s="209">
        <v>15540.32</v>
      </c>
      <c r="J166" s="209">
        <f t="shared" si="5"/>
        <v>3237.6100000000006</v>
      </c>
    </row>
    <row r="167" spans="1:10" hidden="1" outlineLevel="1">
      <c r="A167" s="139" t="s">
        <v>206</v>
      </c>
      <c r="B167" s="140">
        <v>42216</v>
      </c>
      <c r="C167" s="189" t="s">
        <v>207</v>
      </c>
      <c r="D167" s="189" t="s">
        <v>208</v>
      </c>
      <c r="E167" s="170" t="s">
        <v>34</v>
      </c>
      <c r="F167" s="209">
        <v>12482.67</v>
      </c>
      <c r="G167" s="139" t="s">
        <v>209</v>
      </c>
      <c r="H167" s="140">
        <v>42313</v>
      </c>
      <c r="I167" s="209">
        <v>1032.67</v>
      </c>
      <c r="J167" s="209">
        <f t="shared" si="5"/>
        <v>11450</v>
      </c>
    </row>
    <row r="168" spans="1:10" hidden="1" outlineLevel="1">
      <c r="A168" s="139" t="s">
        <v>210</v>
      </c>
      <c r="B168" s="140">
        <v>42233</v>
      </c>
      <c r="C168" s="189" t="s">
        <v>211</v>
      </c>
      <c r="D168" s="189" t="s">
        <v>212</v>
      </c>
      <c r="E168" s="170" t="s">
        <v>34</v>
      </c>
      <c r="F168" s="209">
        <v>4592.0600000000004</v>
      </c>
      <c r="G168" s="139" t="s">
        <v>213</v>
      </c>
      <c r="H168" s="140">
        <v>42293</v>
      </c>
      <c r="I168" s="229">
        <v>3800.26</v>
      </c>
      <c r="J168" s="209">
        <f t="shared" si="5"/>
        <v>791.80000000000018</v>
      </c>
    </row>
    <row r="169" spans="1:10" hidden="1" outlineLevel="1">
      <c r="A169" s="139" t="s">
        <v>214</v>
      </c>
      <c r="B169" s="140">
        <v>42235</v>
      </c>
      <c r="C169" s="189" t="s">
        <v>215</v>
      </c>
      <c r="D169" s="189" t="s">
        <v>216</v>
      </c>
      <c r="E169" s="170" t="s">
        <v>34</v>
      </c>
      <c r="F169" s="209">
        <v>7956.76</v>
      </c>
      <c r="H169" s="186"/>
      <c r="I169" s="198"/>
      <c r="J169" s="209">
        <f t="shared" si="5"/>
        <v>7956.76</v>
      </c>
    </row>
    <row r="170" spans="1:10" hidden="1" outlineLevel="1">
      <c r="A170" s="139" t="s">
        <v>220</v>
      </c>
      <c r="B170" s="140">
        <v>42300</v>
      </c>
      <c r="C170" s="189" t="s">
        <v>221</v>
      </c>
      <c r="D170" s="189" t="s">
        <v>222</v>
      </c>
      <c r="E170" s="170" t="s">
        <v>34</v>
      </c>
      <c r="F170" s="209">
        <v>86049.1</v>
      </c>
      <c r="G170" s="139" t="s">
        <v>223</v>
      </c>
      <c r="H170" s="140">
        <v>42369</v>
      </c>
      <c r="I170" s="209">
        <v>78069.100000000006</v>
      </c>
      <c r="J170" s="209">
        <f t="shared" si="5"/>
        <v>7980</v>
      </c>
    </row>
    <row r="171" spans="1:10" hidden="1" outlineLevel="1">
      <c r="A171" s="139" t="s">
        <v>224</v>
      </c>
      <c r="B171" s="140">
        <v>42307</v>
      </c>
      <c r="C171" s="189" t="s">
        <v>225</v>
      </c>
      <c r="D171" s="189" t="s">
        <v>226</v>
      </c>
      <c r="E171" s="170" t="s">
        <v>34</v>
      </c>
      <c r="F171" s="209">
        <v>36142.54</v>
      </c>
      <c r="G171" s="139" t="s">
        <v>223</v>
      </c>
      <c r="H171" s="140">
        <v>42369</v>
      </c>
      <c r="I171" s="209">
        <v>27445.84</v>
      </c>
      <c r="J171" s="209">
        <f t="shared" si="5"/>
        <v>8696.7000000000007</v>
      </c>
    </row>
    <row r="172" spans="1:10" hidden="1" outlineLevel="1">
      <c r="A172" s="139" t="s">
        <v>895</v>
      </c>
      <c r="B172" s="140">
        <v>42593</v>
      </c>
      <c r="C172" s="139" t="s">
        <v>865</v>
      </c>
      <c r="D172" s="141">
        <v>64809</v>
      </c>
      <c r="E172" s="139" t="s">
        <v>34</v>
      </c>
      <c r="F172" s="142">
        <v>18990.099999999999</v>
      </c>
      <c r="G172" s="139"/>
      <c r="H172" s="140"/>
      <c r="I172" s="209"/>
      <c r="J172" s="209">
        <f t="shared" si="5"/>
        <v>18990.099999999999</v>
      </c>
    </row>
    <row r="173" spans="1:10" hidden="1" outlineLevel="1">
      <c r="A173" s="139" t="s">
        <v>904</v>
      </c>
      <c r="B173" s="140">
        <v>42611</v>
      </c>
      <c r="C173" s="139" t="s">
        <v>905</v>
      </c>
      <c r="D173" s="141" t="s">
        <v>912</v>
      </c>
      <c r="E173" s="139" t="s">
        <v>34</v>
      </c>
      <c r="F173" s="142">
        <v>12644.53</v>
      </c>
      <c r="H173" s="186"/>
      <c r="I173" s="198"/>
      <c r="J173" s="209">
        <f t="shared" si="5"/>
        <v>12644.53</v>
      </c>
    </row>
    <row r="174" spans="1:10" hidden="1" outlineLevel="1">
      <c r="A174" s="139" t="s">
        <v>951</v>
      </c>
      <c r="B174" s="140">
        <v>42623</v>
      </c>
      <c r="C174" s="139" t="s">
        <v>952</v>
      </c>
      <c r="D174" s="141" t="s">
        <v>953</v>
      </c>
      <c r="E174" s="139" t="s">
        <v>34</v>
      </c>
      <c r="F174" s="142">
        <v>10939.33</v>
      </c>
      <c r="H174" s="186"/>
      <c r="I174" s="198"/>
      <c r="J174" s="209">
        <f t="shared" si="5"/>
        <v>10939.33</v>
      </c>
    </row>
    <row r="175" spans="1:10" hidden="1" outlineLevel="1">
      <c r="A175" s="139" t="s">
        <v>195</v>
      </c>
      <c r="B175" s="140">
        <v>42626</v>
      </c>
      <c r="C175" s="139" t="s">
        <v>954</v>
      </c>
      <c r="D175" s="141" t="s">
        <v>955</v>
      </c>
      <c r="E175" s="139" t="s">
        <v>34</v>
      </c>
      <c r="F175" s="142">
        <v>17499.13</v>
      </c>
      <c r="H175" s="186"/>
      <c r="I175" s="198"/>
      <c r="J175" s="209">
        <f t="shared" si="5"/>
        <v>17499.13</v>
      </c>
    </row>
    <row r="176" spans="1:10" hidden="1" outlineLevel="1">
      <c r="A176" s="139" t="s">
        <v>1002</v>
      </c>
      <c r="B176" s="140">
        <v>42639</v>
      </c>
      <c r="C176" s="141">
        <v>65469</v>
      </c>
      <c r="D176" s="141">
        <v>65469</v>
      </c>
      <c r="E176" s="139" t="s">
        <v>34</v>
      </c>
      <c r="F176" s="142">
        <v>45559.29</v>
      </c>
      <c r="H176" s="186"/>
      <c r="I176" s="198"/>
      <c r="J176" s="209">
        <f t="shared" si="5"/>
        <v>45559.29</v>
      </c>
    </row>
    <row r="177" spans="1:10" hidden="1" outlineLevel="1">
      <c r="A177" s="139" t="s">
        <v>1003</v>
      </c>
      <c r="B177" s="140">
        <v>42642</v>
      </c>
      <c r="C177" s="141" t="s">
        <v>999</v>
      </c>
      <c r="D177" s="141" t="s">
        <v>999</v>
      </c>
      <c r="E177" s="139" t="s">
        <v>34</v>
      </c>
      <c r="F177" s="142">
        <v>92570.31</v>
      </c>
      <c r="H177" s="186"/>
      <c r="I177" s="198"/>
      <c r="J177" s="209">
        <f t="shared" si="5"/>
        <v>92570.31</v>
      </c>
    </row>
    <row r="178" spans="1:10" hidden="1" outlineLevel="1">
      <c r="A178" s="139" t="s">
        <v>1004</v>
      </c>
      <c r="B178" s="140">
        <v>42642</v>
      </c>
      <c r="C178" s="141" t="s">
        <v>1000</v>
      </c>
      <c r="D178" s="141" t="s">
        <v>1000</v>
      </c>
      <c r="E178" s="139" t="s">
        <v>34</v>
      </c>
      <c r="F178" s="142">
        <v>39528.480000000003</v>
      </c>
      <c r="H178" s="186"/>
      <c r="I178" s="198"/>
      <c r="J178" s="209">
        <f t="shared" si="5"/>
        <v>39528.480000000003</v>
      </c>
    </row>
    <row r="179" spans="1:10" hidden="1" outlineLevel="1">
      <c r="A179" s="139" t="s">
        <v>1005</v>
      </c>
      <c r="B179" s="140">
        <v>42642</v>
      </c>
      <c r="C179" s="141" t="s">
        <v>1001</v>
      </c>
      <c r="D179" s="141" t="s">
        <v>1001</v>
      </c>
      <c r="E179" s="139" t="s">
        <v>34</v>
      </c>
      <c r="F179" s="142">
        <v>29626.12</v>
      </c>
      <c r="H179" s="186"/>
      <c r="I179" s="198"/>
      <c r="J179" s="209">
        <f t="shared" si="5"/>
        <v>29626.12</v>
      </c>
    </row>
    <row r="180" spans="1:10" hidden="1" outlineLevel="1">
      <c r="A180" s="139"/>
      <c r="B180" s="140"/>
      <c r="C180" s="139"/>
      <c r="D180" s="141"/>
      <c r="E180" s="139"/>
      <c r="F180" s="142"/>
      <c r="H180" s="186"/>
      <c r="I180" s="198"/>
      <c r="J180" s="209"/>
    </row>
    <row r="181" spans="1:10" hidden="1" outlineLevel="1">
      <c r="A181" s="139"/>
      <c r="B181" s="140"/>
      <c r="C181" s="139"/>
      <c r="D181" s="141"/>
      <c r="E181" s="189"/>
      <c r="F181" s="209"/>
      <c r="H181" s="186"/>
      <c r="I181" s="198"/>
      <c r="J181" s="209"/>
    </row>
    <row r="182" spans="1:10" hidden="1" outlineLevel="1">
      <c r="E182" s="151"/>
      <c r="F182" s="137" t="s">
        <v>15</v>
      </c>
      <c r="H182" s="164"/>
      <c r="I182" s="198"/>
      <c r="J182" s="246">
        <f>+SUM(J135:J179)</f>
        <v>531631.39</v>
      </c>
    </row>
    <row r="183" spans="1:10" ht="12" hidden="1" outlineLevel="1" thickBot="1">
      <c r="E183" s="151"/>
      <c r="F183" s="137" t="s">
        <v>16</v>
      </c>
      <c r="H183" s="164"/>
      <c r="I183" s="198"/>
      <c r="J183" s="226">
        <v>531631.39</v>
      </c>
    </row>
    <row r="184" spans="1:10" ht="12" hidden="1" outlineLevel="1" thickTop="1">
      <c r="E184" s="151"/>
      <c r="F184" s="137" t="s">
        <v>17</v>
      </c>
      <c r="H184" s="164"/>
      <c r="I184" s="198"/>
      <c r="J184" s="222">
        <f>+J182-J183</f>
        <v>0</v>
      </c>
    </row>
    <row r="185" spans="1:10" hidden="1" outlineLevel="1"/>
    <row r="186" spans="1:10" collapsed="1">
      <c r="A186" s="239" t="s">
        <v>239</v>
      </c>
      <c r="B186" s="238" t="s">
        <v>240</v>
      </c>
      <c r="C186" s="213"/>
      <c r="D186" s="214"/>
      <c r="E186" s="151"/>
      <c r="F186" s="139"/>
      <c r="G186" s="152"/>
      <c r="H186" s="141"/>
      <c r="I186" s="142"/>
      <c r="J186" s="142"/>
    </row>
    <row r="187" spans="1:10" hidden="1" outlineLevel="1">
      <c r="A187" s="153" t="s">
        <v>5</v>
      </c>
      <c r="B187" s="153" t="s">
        <v>6</v>
      </c>
      <c r="C187" s="194" t="s">
        <v>7</v>
      </c>
      <c r="D187" s="194" t="s">
        <v>8</v>
      </c>
      <c r="E187" s="154" t="s">
        <v>9</v>
      </c>
      <c r="F187" s="155" t="s">
        <v>10</v>
      </c>
      <c r="G187" s="156" t="s">
        <v>5</v>
      </c>
      <c r="H187" s="156" t="s">
        <v>6</v>
      </c>
      <c r="I187" s="155" t="s">
        <v>11</v>
      </c>
      <c r="J187" s="155" t="s">
        <v>19</v>
      </c>
    </row>
    <row r="188" spans="1:10" hidden="1" outlineLevel="1">
      <c r="A188" s="157"/>
      <c r="B188" s="157"/>
      <c r="C188" s="215"/>
      <c r="D188" s="215"/>
      <c r="E188" s="154" t="s">
        <v>241</v>
      </c>
      <c r="F188" s="160"/>
      <c r="G188" s="161"/>
      <c r="H188" s="162"/>
      <c r="I188" s="160"/>
      <c r="J188" s="211"/>
    </row>
    <row r="189" spans="1:10" hidden="1" outlineLevel="1">
      <c r="A189" s="157"/>
      <c r="B189" s="157"/>
      <c r="C189" s="215"/>
      <c r="D189" s="215"/>
      <c r="E189" s="154"/>
      <c r="F189" s="160"/>
      <c r="G189" s="161"/>
      <c r="H189" s="162"/>
      <c r="I189" s="193">
        <v>680.77</v>
      </c>
      <c r="J189" s="230">
        <f>+F189-I189</f>
        <v>-680.77</v>
      </c>
    </row>
    <row r="190" spans="1:10" hidden="1" outlineLevel="1">
      <c r="A190" s="157"/>
      <c r="B190" s="157"/>
      <c r="C190" s="215"/>
      <c r="D190" s="215"/>
      <c r="E190" s="191"/>
      <c r="F190" s="160"/>
      <c r="G190" s="161"/>
      <c r="H190" s="162"/>
      <c r="I190" s="193">
        <v>4224.22</v>
      </c>
      <c r="J190" s="230">
        <f>+F190-I190</f>
        <v>-4224.22</v>
      </c>
    </row>
    <row r="191" spans="1:10" hidden="1" outlineLevel="1">
      <c r="A191" s="157"/>
      <c r="B191" s="157"/>
      <c r="C191" s="215"/>
      <c r="D191" s="215"/>
      <c r="E191" s="191"/>
      <c r="F191" s="160"/>
      <c r="G191" s="161"/>
      <c r="H191" s="162"/>
      <c r="I191" s="160"/>
      <c r="J191" s="211"/>
    </row>
    <row r="192" spans="1:10" hidden="1" outlineLevel="1">
      <c r="A192" s="157"/>
      <c r="B192" s="157"/>
      <c r="C192" s="215"/>
      <c r="D192" s="215"/>
      <c r="E192" s="191"/>
      <c r="F192" s="137" t="s">
        <v>15</v>
      </c>
      <c r="H192" s="164"/>
      <c r="J192" s="246">
        <f>+J189+J190</f>
        <v>-4904.99</v>
      </c>
    </row>
    <row r="193" spans="1:10" ht="12" hidden="1" outlineLevel="1" thickBot="1">
      <c r="A193" s="157"/>
      <c r="B193" s="157"/>
      <c r="C193" s="215"/>
      <c r="D193" s="215"/>
      <c r="E193" s="191"/>
      <c r="F193" s="137" t="s">
        <v>16</v>
      </c>
      <c r="H193" s="164"/>
      <c r="J193" s="226">
        <v>-4904.99</v>
      </c>
    </row>
    <row r="194" spans="1:10" ht="12" hidden="1" outlineLevel="1" thickTop="1">
      <c r="E194" s="151"/>
      <c r="F194" s="137" t="s">
        <v>17</v>
      </c>
      <c r="H194" s="164"/>
      <c r="J194" s="222">
        <f>+J192-J193</f>
        <v>0</v>
      </c>
    </row>
    <row r="195" spans="1:10" hidden="1" outlineLevel="1">
      <c r="E195" s="151"/>
    </row>
    <row r="196" spans="1:10" collapsed="1">
      <c r="A196" s="239" t="s">
        <v>242</v>
      </c>
      <c r="B196" s="238" t="s">
        <v>243</v>
      </c>
      <c r="C196" s="213"/>
      <c r="D196" s="214"/>
      <c r="E196" s="151"/>
      <c r="F196" s="139"/>
      <c r="G196" s="152"/>
      <c r="H196" s="141"/>
      <c r="I196" s="142"/>
      <c r="J196" s="142"/>
    </row>
    <row r="197" spans="1:10" hidden="1" outlineLevel="1">
      <c r="A197" s="153" t="s">
        <v>5</v>
      </c>
      <c r="B197" s="153" t="s">
        <v>6</v>
      </c>
      <c r="C197" s="194" t="s">
        <v>7</v>
      </c>
      <c r="D197" s="194" t="s">
        <v>8</v>
      </c>
      <c r="E197" s="154" t="s">
        <v>9</v>
      </c>
      <c r="F197" s="155" t="s">
        <v>10</v>
      </c>
      <c r="G197" s="156" t="s">
        <v>5</v>
      </c>
      <c r="H197" s="156" t="s">
        <v>6</v>
      </c>
      <c r="I197" s="155" t="s">
        <v>11</v>
      </c>
      <c r="J197" s="155" t="s">
        <v>19</v>
      </c>
    </row>
    <row r="198" spans="1:10" hidden="1" outlineLevel="1">
      <c r="A198" s="157"/>
      <c r="B198" s="157"/>
      <c r="C198" s="215"/>
      <c r="D198" s="215"/>
      <c r="E198" s="154" t="s">
        <v>241</v>
      </c>
      <c r="F198" s="160"/>
      <c r="G198" s="161"/>
      <c r="H198" s="162"/>
      <c r="I198" s="160"/>
      <c r="J198" s="192"/>
    </row>
    <row r="199" spans="1:10" hidden="1" outlineLevel="1">
      <c r="A199" s="143" t="s">
        <v>247</v>
      </c>
      <c r="B199" s="186">
        <v>42149</v>
      </c>
      <c r="C199" s="147" t="s">
        <v>248</v>
      </c>
      <c r="D199" s="147">
        <v>51536</v>
      </c>
      <c r="E199" s="147" t="s">
        <v>34</v>
      </c>
      <c r="F199" s="209">
        <v>36874.089999999997</v>
      </c>
      <c r="G199" s="188"/>
      <c r="H199" s="210"/>
      <c r="I199" s="230">
        <v>30424.2</v>
      </c>
      <c r="J199" s="209">
        <f>+F199-I199</f>
        <v>6449.8899999999958</v>
      </c>
    </row>
    <row r="200" spans="1:10" hidden="1" outlineLevel="1">
      <c r="A200" s="143" t="s">
        <v>629</v>
      </c>
      <c r="B200" s="186">
        <v>42471</v>
      </c>
      <c r="C200" s="147" t="s">
        <v>630</v>
      </c>
      <c r="D200" s="147">
        <v>59402</v>
      </c>
      <c r="E200" s="147" t="s">
        <v>34</v>
      </c>
      <c r="F200" s="209">
        <v>84432.4</v>
      </c>
      <c r="G200" s="212"/>
      <c r="H200" s="210"/>
      <c r="I200" s="230">
        <v>84463.78</v>
      </c>
      <c r="J200" s="209">
        <f>+F200-I200</f>
        <v>-31.380000000004657</v>
      </c>
    </row>
    <row r="201" spans="1:10" hidden="1" outlineLevel="1">
      <c r="B201" s="186"/>
      <c r="D201" s="215"/>
      <c r="E201" s="191"/>
      <c r="F201" s="160"/>
      <c r="G201" s="161"/>
      <c r="H201" s="162"/>
      <c r="I201" s="160"/>
      <c r="J201" s="211"/>
    </row>
    <row r="202" spans="1:10" hidden="1" outlineLevel="1">
      <c r="A202" s="157"/>
      <c r="B202" s="157"/>
      <c r="C202" s="215"/>
      <c r="D202" s="215"/>
      <c r="E202" s="191"/>
      <c r="F202" s="137" t="s">
        <v>15</v>
      </c>
      <c r="H202" s="164"/>
      <c r="J202" s="246">
        <f>+J199+J200</f>
        <v>6418.5099999999911</v>
      </c>
    </row>
    <row r="203" spans="1:10" ht="12" hidden="1" outlineLevel="1" thickBot="1">
      <c r="A203" s="157"/>
      <c r="B203" s="157"/>
      <c r="C203" s="215"/>
      <c r="D203" s="215"/>
      <c r="E203" s="191"/>
      <c r="F203" s="137" t="s">
        <v>16</v>
      </c>
      <c r="H203" s="164"/>
      <c r="J203" s="201">
        <v>6418.48</v>
      </c>
    </row>
    <row r="204" spans="1:10" ht="12" hidden="1" outlineLevel="1" thickTop="1">
      <c r="A204" s="157"/>
      <c r="B204" s="157"/>
      <c r="C204" s="215"/>
      <c r="D204" s="215"/>
      <c r="E204" s="191"/>
      <c r="F204" s="137" t="s">
        <v>17</v>
      </c>
      <c r="H204" s="164"/>
      <c r="J204" s="222">
        <f>+J202-J203</f>
        <v>2.9999999991559889E-2</v>
      </c>
    </row>
    <row r="205" spans="1:10" hidden="1" outlineLevel="1">
      <c r="E205" s="151"/>
    </row>
    <row r="206" spans="1:10" collapsed="1">
      <c r="A206" s="239" t="s">
        <v>677</v>
      </c>
      <c r="B206" s="149" t="s">
        <v>680</v>
      </c>
      <c r="C206" s="149"/>
      <c r="D206" s="150"/>
      <c r="E206" s="154"/>
      <c r="F206" s="137"/>
      <c r="G206" s="156"/>
      <c r="H206" s="156"/>
      <c r="I206" s="155"/>
      <c r="J206" s="196"/>
    </row>
    <row r="207" spans="1:10" hidden="1" outlineLevel="1">
      <c r="A207" s="157" t="s">
        <v>672</v>
      </c>
      <c r="B207" s="157" t="s">
        <v>6</v>
      </c>
      <c r="C207" s="158" t="s">
        <v>7</v>
      </c>
      <c r="D207" s="159" t="s">
        <v>8</v>
      </c>
      <c r="E207" s="158" t="s">
        <v>9</v>
      </c>
      <c r="F207" s="160" t="s">
        <v>10</v>
      </c>
      <c r="G207" s="161" t="s">
        <v>672</v>
      </c>
      <c r="H207" s="161" t="s">
        <v>6</v>
      </c>
      <c r="I207" s="236" t="s">
        <v>11</v>
      </c>
      <c r="J207" s="160" t="s">
        <v>12</v>
      </c>
    </row>
    <row r="208" spans="1:10" hidden="1" outlineLevel="1">
      <c r="C208" s="143"/>
      <c r="D208" s="143"/>
      <c r="E208" s="143"/>
      <c r="F208" s="139"/>
      <c r="H208" s="166"/>
      <c r="I208" s="143"/>
      <c r="J208" s="168"/>
    </row>
    <row r="209" spans="1:10" hidden="1" outlineLevel="1">
      <c r="A209" s="143" t="s">
        <v>678</v>
      </c>
      <c r="B209" s="186">
        <v>42186</v>
      </c>
      <c r="C209" s="143">
        <v>53798</v>
      </c>
      <c r="D209" s="143" t="s">
        <v>679</v>
      </c>
      <c r="E209" s="143" t="s">
        <v>34</v>
      </c>
      <c r="F209" s="142">
        <v>1840</v>
      </c>
      <c r="H209" s="166"/>
      <c r="J209" s="168">
        <f>+F209-I209</f>
        <v>1840</v>
      </c>
    </row>
    <row r="210" spans="1:10" hidden="1" outlineLevel="1">
      <c r="C210" s="143"/>
      <c r="D210" s="143"/>
      <c r="E210" s="143"/>
      <c r="F210" s="139"/>
      <c r="H210" s="166"/>
      <c r="I210" s="143"/>
      <c r="J210" s="168"/>
    </row>
    <row r="211" spans="1:10" hidden="1" outlineLevel="1">
      <c r="C211" s="143"/>
      <c r="D211" s="143"/>
      <c r="E211" s="143"/>
      <c r="F211" s="137" t="s">
        <v>15</v>
      </c>
      <c r="I211" s="143"/>
      <c r="J211" s="168">
        <f>+J209</f>
        <v>1840</v>
      </c>
    </row>
    <row r="212" spans="1:10" ht="12" hidden="1" outlineLevel="1" thickBot="1">
      <c r="C212" s="143"/>
      <c r="D212" s="143"/>
      <c r="E212" s="143"/>
      <c r="F212" s="137" t="s">
        <v>16</v>
      </c>
      <c r="I212" s="143"/>
      <c r="J212" s="237">
        <v>1840</v>
      </c>
    </row>
    <row r="213" spans="1:10" ht="12" hidden="1" outlineLevel="1" thickTop="1">
      <c r="C213" s="143"/>
      <c r="D213" s="143"/>
      <c r="E213" s="143"/>
      <c r="F213" s="137" t="s">
        <v>17</v>
      </c>
      <c r="I213" s="143"/>
      <c r="J213" s="168">
        <f>+J211-J212</f>
        <v>0</v>
      </c>
    </row>
    <row r="214" spans="1:10" hidden="1" outlineLevel="1"/>
    <row r="215" spans="1:10" collapsed="1">
      <c r="A215" s="239" t="s">
        <v>298</v>
      </c>
      <c r="B215" s="238" t="s">
        <v>299</v>
      </c>
      <c r="C215" s="213"/>
      <c r="D215" s="214"/>
      <c r="E215" s="151"/>
      <c r="F215" s="139"/>
      <c r="G215" s="152"/>
      <c r="H215" s="141"/>
      <c r="I215" s="142"/>
      <c r="J215" s="142"/>
    </row>
    <row r="216" spans="1:10" hidden="1" outlineLevel="1">
      <c r="A216" s="153" t="s">
        <v>5</v>
      </c>
      <c r="B216" s="153" t="s">
        <v>6</v>
      </c>
      <c r="C216" s="194" t="s">
        <v>7</v>
      </c>
      <c r="D216" s="194" t="s">
        <v>8</v>
      </c>
      <c r="E216" s="154" t="s">
        <v>9</v>
      </c>
      <c r="F216" s="155" t="s">
        <v>10</v>
      </c>
      <c r="G216" s="156" t="s">
        <v>5</v>
      </c>
      <c r="H216" s="156" t="s">
        <v>6</v>
      </c>
      <c r="I216" s="155" t="s">
        <v>11</v>
      </c>
      <c r="J216" s="155" t="s">
        <v>19</v>
      </c>
    </row>
    <row r="217" spans="1:10" hidden="1" outlineLevel="1">
      <c r="A217" s="143" t="s">
        <v>300</v>
      </c>
      <c r="B217" s="186">
        <v>41820</v>
      </c>
      <c r="C217" s="147" t="s">
        <v>301</v>
      </c>
      <c r="D217" s="147" t="s">
        <v>302</v>
      </c>
      <c r="E217" s="151" t="s">
        <v>76</v>
      </c>
      <c r="F217" s="229">
        <v>4535.16</v>
      </c>
      <c r="G217" s="212"/>
      <c r="H217" s="210"/>
      <c r="I217" s="211"/>
      <c r="J217" s="230">
        <f>+F217-I217</f>
        <v>4535.16</v>
      </c>
    </row>
    <row r="218" spans="1:10" hidden="1" outlineLevel="1">
      <c r="A218" s="143" t="s">
        <v>303</v>
      </c>
      <c r="B218" s="186">
        <v>41880</v>
      </c>
      <c r="C218" s="147" t="s">
        <v>304</v>
      </c>
      <c r="D218" s="147" t="s">
        <v>305</v>
      </c>
      <c r="E218" s="151" t="s">
        <v>76</v>
      </c>
      <c r="F218" s="229">
        <v>9397.7199999999993</v>
      </c>
      <c r="G218" s="212"/>
      <c r="H218" s="210"/>
      <c r="I218" s="211"/>
      <c r="J218" s="230">
        <f t="shared" ref="J218:J219" si="6">+F218-I218</f>
        <v>9397.7199999999993</v>
      </c>
    </row>
    <row r="219" spans="1:10" hidden="1" outlineLevel="1">
      <c r="A219" s="143" t="s">
        <v>306</v>
      </c>
      <c r="B219" s="186">
        <v>42326</v>
      </c>
      <c r="C219" s="147" t="s">
        <v>307</v>
      </c>
      <c r="D219" s="147" t="s">
        <v>308</v>
      </c>
      <c r="E219" s="147" t="s">
        <v>76</v>
      </c>
      <c r="F219" s="229">
        <v>2547.64</v>
      </c>
      <c r="G219" s="188"/>
      <c r="H219" s="188"/>
      <c r="I219" s="230">
        <v>1909.64</v>
      </c>
      <c r="J219" s="230">
        <f t="shared" si="6"/>
        <v>637.99999999999977</v>
      </c>
    </row>
    <row r="220" spans="1:10" hidden="1" outlineLevel="1">
      <c r="B220" s="186"/>
      <c r="D220" s="221"/>
      <c r="E220" s="151"/>
      <c r="F220" s="209"/>
      <c r="G220" s="188"/>
      <c r="H220" s="188"/>
      <c r="I220" s="230"/>
      <c r="J220" s="209"/>
    </row>
    <row r="221" spans="1:10" hidden="1" outlineLevel="1">
      <c r="A221" s="157"/>
      <c r="B221" s="157"/>
      <c r="C221" s="215"/>
      <c r="D221" s="215"/>
      <c r="E221" s="191"/>
      <c r="F221" s="137" t="s">
        <v>15</v>
      </c>
      <c r="H221" s="164"/>
      <c r="J221" s="246">
        <f>+J217+J218+J219</f>
        <v>14570.88</v>
      </c>
    </row>
    <row r="222" spans="1:10" ht="12" hidden="1" outlineLevel="1" thickBot="1">
      <c r="A222" s="157"/>
      <c r="B222" s="157"/>
      <c r="C222" s="215"/>
      <c r="D222" s="215"/>
      <c r="E222" s="191"/>
      <c r="F222" s="137" t="s">
        <v>16</v>
      </c>
      <c r="H222" s="164"/>
      <c r="J222" s="226">
        <v>14570.88</v>
      </c>
    </row>
    <row r="223" spans="1:10" ht="12" hidden="1" outlineLevel="1" thickTop="1">
      <c r="E223" s="151"/>
      <c r="F223" s="137" t="s">
        <v>17</v>
      </c>
      <c r="H223" s="164"/>
      <c r="J223" s="222">
        <f>+J221-J222</f>
        <v>0</v>
      </c>
    </row>
    <row r="224" spans="1:10" hidden="1" outlineLevel="1"/>
    <row r="225" spans="1:10" hidden="1" outlineLevel="1"/>
    <row r="226" spans="1:10" collapsed="1">
      <c r="A226" s="239" t="s">
        <v>309</v>
      </c>
      <c r="B226" s="238" t="s">
        <v>310</v>
      </c>
      <c r="C226" s="213"/>
      <c r="D226" s="214"/>
      <c r="E226" s="151" t="s">
        <v>957</v>
      </c>
      <c r="F226" s="139"/>
      <c r="G226" s="152"/>
      <c r="H226" s="141"/>
      <c r="I226" s="142"/>
      <c r="J226" s="142"/>
    </row>
    <row r="227" spans="1:10" hidden="1" outlineLevel="1">
      <c r="A227" s="153" t="s">
        <v>5</v>
      </c>
      <c r="B227" s="153" t="s">
        <v>6</v>
      </c>
      <c r="C227" s="194" t="s">
        <v>7</v>
      </c>
      <c r="D227" s="194" t="s">
        <v>8</v>
      </c>
      <c r="E227" s="154" t="s">
        <v>9</v>
      </c>
      <c r="F227" s="155" t="s">
        <v>10</v>
      </c>
      <c r="G227" s="156" t="s">
        <v>5</v>
      </c>
      <c r="H227" s="156" t="s">
        <v>6</v>
      </c>
      <c r="I227" s="155" t="s">
        <v>11</v>
      </c>
      <c r="J227" s="155" t="s">
        <v>19</v>
      </c>
    </row>
    <row r="228" spans="1:10" hidden="1" outlineLevel="1">
      <c r="A228" s="157"/>
      <c r="B228" s="157"/>
      <c r="C228" s="215"/>
      <c r="D228" s="215"/>
      <c r="E228" s="154" t="s">
        <v>241</v>
      </c>
      <c r="F228" s="160"/>
      <c r="G228" s="161"/>
      <c r="H228" s="162"/>
      <c r="I228" s="211"/>
      <c r="J228" s="211">
        <v>0</v>
      </c>
    </row>
    <row r="229" spans="1:10" hidden="1" outlineLevel="1">
      <c r="A229" s="143" t="s">
        <v>311</v>
      </c>
      <c r="B229" s="186">
        <v>42151</v>
      </c>
      <c r="C229" s="147" t="s">
        <v>927</v>
      </c>
      <c r="D229" s="147" t="s">
        <v>313</v>
      </c>
      <c r="E229" s="151" t="s">
        <v>34</v>
      </c>
      <c r="F229" s="209">
        <v>13953.72</v>
      </c>
      <c r="G229" s="143" t="s">
        <v>314</v>
      </c>
      <c r="H229" s="186">
        <v>42215</v>
      </c>
      <c r="I229" s="198">
        <v>11547.91</v>
      </c>
      <c r="J229" s="209">
        <f>+F229-I229</f>
        <v>2405.8099999999995</v>
      </c>
    </row>
    <row r="230" spans="1:10" hidden="1" outlineLevel="1">
      <c r="A230" s="143" t="s">
        <v>915</v>
      </c>
      <c r="B230" s="186">
        <v>42594</v>
      </c>
      <c r="C230" s="147" t="s">
        <v>913</v>
      </c>
      <c r="D230" s="147" t="s">
        <v>913</v>
      </c>
      <c r="E230" s="151" t="s">
        <v>34</v>
      </c>
      <c r="F230" s="204">
        <v>12259.18</v>
      </c>
      <c r="G230" s="188"/>
      <c r="H230" s="188"/>
      <c r="I230" s="198"/>
      <c r="J230" s="209">
        <f t="shared" ref="J230:J231" si="7">+F230-I230</f>
        <v>12259.18</v>
      </c>
    </row>
    <row r="231" spans="1:10" hidden="1" outlineLevel="1">
      <c r="A231" s="143" t="s">
        <v>916</v>
      </c>
      <c r="B231" s="186">
        <v>42613</v>
      </c>
      <c r="C231" s="147" t="s">
        <v>914</v>
      </c>
      <c r="D231" s="147" t="s">
        <v>914</v>
      </c>
      <c r="E231" s="151" t="s">
        <v>34</v>
      </c>
      <c r="F231" s="204">
        <v>11038.08</v>
      </c>
      <c r="G231" s="188"/>
      <c r="H231" s="188"/>
      <c r="I231" s="198"/>
      <c r="J231" s="209">
        <f t="shared" si="7"/>
        <v>11038.08</v>
      </c>
    </row>
    <row r="232" spans="1:10" hidden="1" outlineLevel="1">
      <c r="B232" s="186"/>
      <c r="E232" s="151"/>
      <c r="F232" s="152"/>
      <c r="G232" s="161"/>
      <c r="H232" s="162"/>
      <c r="I232" s="211"/>
      <c r="J232" s="209"/>
    </row>
    <row r="233" spans="1:10" hidden="1" outlineLevel="1">
      <c r="A233" s="157"/>
      <c r="B233" s="157"/>
      <c r="C233" s="215"/>
      <c r="D233" s="215"/>
      <c r="E233" s="191"/>
      <c r="F233" s="137" t="s">
        <v>15</v>
      </c>
      <c r="H233" s="164"/>
      <c r="I233" s="198"/>
      <c r="J233" s="246">
        <f>+J229+J230+J231</f>
        <v>25703.07</v>
      </c>
    </row>
    <row r="234" spans="1:10" ht="12" hidden="1" outlineLevel="1" thickBot="1">
      <c r="A234" s="157"/>
      <c r="B234" s="157"/>
      <c r="C234" s="215"/>
      <c r="D234" s="215"/>
      <c r="E234" s="191"/>
      <c r="F234" s="137" t="s">
        <v>16</v>
      </c>
      <c r="H234" s="164"/>
      <c r="I234" s="198"/>
      <c r="J234" s="226">
        <v>25703.07</v>
      </c>
    </row>
    <row r="235" spans="1:10" ht="12" hidden="1" outlineLevel="1" thickTop="1">
      <c r="A235" s="157"/>
      <c r="B235" s="157"/>
      <c r="C235" s="215"/>
      <c r="D235" s="215"/>
      <c r="E235" s="191"/>
      <c r="F235" s="137" t="s">
        <v>17</v>
      </c>
      <c r="H235" s="164"/>
      <c r="I235" s="198"/>
      <c r="J235" s="222">
        <f>+J233-J234</f>
        <v>0</v>
      </c>
    </row>
    <row r="236" spans="1:10" hidden="1" outlineLevel="1">
      <c r="A236" s="157"/>
      <c r="B236" s="157"/>
      <c r="C236" s="215"/>
      <c r="D236" s="215"/>
      <c r="E236" s="191"/>
      <c r="F236" s="137"/>
      <c r="H236" s="164"/>
      <c r="I236" s="198"/>
      <c r="J236" s="222"/>
    </row>
    <row r="237" spans="1:10" collapsed="1">
      <c r="A237" s="239" t="s">
        <v>1006</v>
      </c>
      <c r="B237" s="238" t="s">
        <v>1007</v>
      </c>
      <c r="C237" s="213"/>
      <c r="D237" s="214"/>
      <c r="E237" s="151"/>
      <c r="F237" s="139"/>
      <c r="G237" s="152"/>
      <c r="H237" s="141"/>
      <c r="I237" s="142"/>
      <c r="J237" s="142"/>
    </row>
    <row r="238" spans="1:10" hidden="1" outlineLevel="1">
      <c r="A238" s="153" t="s">
        <v>5</v>
      </c>
      <c r="B238" s="153" t="s">
        <v>6</v>
      </c>
      <c r="C238" s="194" t="s">
        <v>7</v>
      </c>
      <c r="D238" s="194" t="s">
        <v>8</v>
      </c>
      <c r="E238" s="154" t="s">
        <v>9</v>
      </c>
      <c r="F238" s="155" t="s">
        <v>10</v>
      </c>
      <c r="G238" s="156" t="s">
        <v>5</v>
      </c>
      <c r="H238" s="156" t="s">
        <v>6</v>
      </c>
      <c r="I238" s="155" t="s">
        <v>11</v>
      </c>
      <c r="J238" s="155" t="s">
        <v>19</v>
      </c>
    </row>
    <row r="239" spans="1:10" hidden="1" outlineLevel="1">
      <c r="A239" s="157"/>
      <c r="B239" s="157"/>
      <c r="C239" s="215"/>
      <c r="D239" s="215"/>
      <c r="E239" s="191"/>
      <c r="F239" s="137"/>
      <c r="H239" s="164"/>
      <c r="I239" s="198"/>
      <c r="J239" s="222"/>
    </row>
    <row r="240" spans="1:10" hidden="1" outlineLevel="1">
      <c r="A240" s="122"/>
      <c r="B240" s="122"/>
      <c r="C240" s="221" t="s">
        <v>1008</v>
      </c>
      <c r="D240" s="221">
        <v>44343</v>
      </c>
      <c r="E240" s="278"/>
      <c r="F240" s="249">
        <v>11077.58</v>
      </c>
      <c r="G240" s="143"/>
      <c r="H240" s="164"/>
      <c r="I240" s="198"/>
      <c r="J240" s="230">
        <f>+F240</f>
        <v>11077.58</v>
      </c>
    </row>
    <row r="241" spans="1:10" hidden="1" outlineLevel="1">
      <c r="A241" s="122"/>
      <c r="B241" s="122"/>
      <c r="C241" s="221"/>
      <c r="D241" s="221"/>
      <c r="E241" s="278"/>
      <c r="F241" s="249"/>
      <c r="G241" s="143"/>
      <c r="H241" s="164"/>
      <c r="I241" s="198"/>
      <c r="J241" s="230"/>
    </row>
    <row r="242" spans="1:10" hidden="1" outlineLevel="1">
      <c r="A242" s="122"/>
      <c r="B242" s="122"/>
      <c r="C242" s="221"/>
      <c r="D242" s="221"/>
      <c r="E242" s="278"/>
      <c r="F242" s="137" t="s">
        <v>15</v>
      </c>
      <c r="H242" s="164"/>
      <c r="I242" s="198"/>
      <c r="J242" s="246">
        <f>+J240</f>
        <v>11077.58</v>
      </c>
    </row>
    <row r="243" spans="1:10" ht="12" hidden="1" outlineLevel="1" thickBot="1">
      <c r="A243" s="122"/>
      <c r="B243" s="122"/>
      <c r="C243" s="221"/>
      <c r="D243" s="221"/>
      <c r="E243" s="278"/>
      <c r="F243" s="137" t="s">
        <v>16</v>
      </c>
      <c r="H243" s="164"/>
      <c r="I243" s="198"/>
      <c r="J243" s="226">
        <v>11077.58</v>
      </c>
    </row>
    <row r="244" spans="1:10" ht="12" hidden="1" outlineLevel="1" thickTop="1">
      <c r="A244" s="157"/>
      <c r="B244" s="157"/>
      <c r="C244" s="215"/>
      <c r="D244" s="215"/>
      <c r="E244" s="191"/>
      <c r="F244" s="137" t="s">
        <v>17</v>
      </c>
      <c r="H244" s="164"/>
      <c r="I244" s="198"/>
      <c r="J244" s="222">
        <f>+J242-J243</f>
        <v>0</v>
      </c>
    </row>
    <row r="245" spans="1:10" hidden="1" outlineLevel="1">
      <c r="A245" s="157"/>
      <c r="B245" s="157"/>
      <c r="C245" s="215"/>
      <c r="D245" s="215"/>
      <c r="E245" s="191"/>
      <c r="F245" s="137"/>
      <c r="H245" s="164"/>
      <c r="I245" s="198"/>
      <c r="J245" s="222"/>
    </row>
    <row r="246" spans="1:10" collapsed="1">
      <c r="A246" s="239" t="s">
        <v>465</v>
      </c>
      <c r="B246" s="238" t="s">
        <v>466</v>
      </c>
      <c r="C246" s="213"/>
      <c r="D246" s="214"/>
      <c r="E246" s="151"/>
      <c r="F246" s="139"/>
      <c r="G246" s="152"/>
      <c r="H246" s="141"/>
      <c r="I246" s="142"/>
      <c r="J246" s="142"/>
    </row>
    <row r="247" spans="1:10" hidden="1" outlineLevel="1">
      <c r="A247" s="153" t="s">
        <v>5</v>
      </c>
      <c r="B247" s="153" t="s">
        <v>6</v>
      </c>
      <c r="C247" s="194" t="s">
        <v>7</v>
      </c>
      <c r="D247" s="194" t="s">
        <v>8</v>
      </c>
      <c r="E247" s="154" t="s">
        <v>9</v>
      </c>
      <c r="F247" s="155" t="s">
        <v>10</v>
      </c>
      <c r="G247" s="156" t="s">
        <v>5</v>
      </c>
      <c r="H247" s="156" t="s">
        <v>6</v>
      </c>
      <c r="I247" s="155" t="s">
        <v>11</v>
      </c>
      <c r="J247" s="155" t="s">
        <v>19</v>
      </c>
    </row>
    <row r="248" spans="1:10" hidden="1" outlineLevel="1">
      <c r="A248" s="157"/>
      <c r="B248" s="157"/>
      <c r="C248" s="215"/>
      <c r="D248" s="215"/>
      <c r="E248" s="191"/>
      <c r="F248" s="137"/>
      <c r="H248" s="164"/>
      <c r="I248" s="198"/>
      <c r="J248" s="222"/>
    </row>
    <row r="249" spans="1:10" hidden="1" outlineLevel="1">
      <c r="A249" s="122" t="s">
        <v>1009</v>
      </c>
      <c r="B249" s="279">
        <v>42636</v>
      </c>
      <c r="C249" s="280">
        <v>10002</v>
      </c>
      <c r="D249" s="280">
        <v>44248</v>
      </c>
      <c r="E249" s="278"/>
      <c r="F249" s="249">
        <v>4280.99</v>
      </c>
      <c r="G249" s="143"/>
      <c r="H249" s="164"/>
      <c r="I249" s="198"/>
      <c r="J249" s="230">
        <f>+F249-I249</f>
        <v>4280.99</v>
      </c>
    </row>
    <row r="250" spans="1:10" hidden="1" outlineLevel="1">
      <c r="A250" s="157"/>
      <c r="B250" s="157"/>
      <c r="C250" s="215"/>
      <c r="D250" s="215"/>
      <c r="E250" s="191"/>
      <c r="F250" s="137"/>
      <c r="H250" s="164"/>
      <c r="I250" s="198"/>
      <c r="J250" s="222"/>
    </row>
    <row r="251" spans="1:10" hidden="1" outlineLevel="1">
      <c r="A251" s="157"/>
      <c r="B251" s="157"/>
      <c r="C251" s="215"/>
      <c r="D251" s="215"/>
      <c r="E251" s="191"/>
      <c r="F251" s="137" t="s">
        <v>15</v>
      </c>
      <c r="H251" s="164"/>
      <c r="I251" s="198"/>
      <c r="J251" s="246">
        <f>+J249</f>
        <v>4280.99</v>
      </c>
    </row>
    <row r="252" spans="1:10" ht="12" hidden="1" outlineLevel="1" thickBot="1">
      <c r="A252" s="157"/>
      <c r="B252" s="157"/>
      <c r="C252" s="215"/>
      <c r="D252" s="215"/>
      <c r="E252" s="191"/>
      <c r="F252" s="137" t="s">
        <v>16</v>
      </c>
      <c r="H252" s="164"/>
      <c r="I252" s="198"/>
      <c r="J252" s="226">
        <v>4280.99</v>
      </c>
    </row>
    <row r="253" spans="1:10" ht="12" hidden="1" outlineLevel="1" thickTop="1">
      <c r="A253" s="157"/>
      <c r="B253" s="157"/>
      <c r="C253" s="215"/>
      <c r="D253" s="215"/>
      <c r="E253" s="191"/>
      <c r="F253" s="137" t="s">
        <v>17</v>
      </c>
      <c r="H253" s="164"/>
      <c r="I253" s="198"/>
      <c r="J253" s="222">
        <f>+J251-J252</f>
        <v>0</v>
      </c>
    </row>
    <row r="254" spans="1:10" hidden="1" outlineLevel="1">
      <c r="A254" s="157"/>
      <c r="B254" s="157"/>
      <c r="C254" s="215"/>
      <c r="D254" s="215"/>
      <c r="E254" s="191"/>
      <c r="F254" s="137"/>
      <c r="H254" s="164"/>
      <c r="I254" s="198"/>
      <c r="J254" s="222"/>
    </row>
    <row r="255" spans="1:10" hidden="1" outlineLevel="1"/>
    <row r="256" spans="1:10" collapsed="1">
      <c r="A256" s="239" t="s">
        <v>333</v>
      </c>
      <c r="B256" s="238" t="s">
        <v>334</v>
      </c>
      <c r="C256" s="213"/>
      <c r="D256" s="214"/>
      <c r="E256" s="151"/>
      <c r="F256" s="139"/>
      <c r="G256" s="152"/>
      <c r="H256" s="141"/>
      <c r="I256" s="142"/>
      <c r="J256" s="142"/>
    </row>
    <row r="257" spans="1:10" hidden="1" outlineLevel="1">
      <c r="A257" s="153" t="s">
        <v>5</v>
      </c>
      <c r="B257" s="153" t="s">
        <v>6</v>
      </c>
      <c r="C257" s="194" t="s">
        <v>7</v>
      </c>
      <c r="D257" s="194" t="s">
        <v>8</v>
      </c>
      <c r="E257" s="154" t="s">
        <v>9</v>
      </c>
      <c r="F257" s="155" t="s">
        <v>10</v>
      </c>
      <c r="G257" s="156" t="s">
        <v>5</v>
      </c>
      <c r="H257" s="156" t="s">
        <v>6</v>
      </c>
      <c r="I257" s="155" t="s">
        <v>11</v>
      </c>
      <c r="J257" s="155" t="s">
        <v>19</v>
      </c>
    </row>
    <row r="258" spans="1:10" hidden="1" outlineLevel="1">
      <c r="A258" s="157"/>
      <c r="B258" s="157"/>
      <c r="C258" s="215"/>
      <c r="D258" s="215"/>
      <c r="E258" s="154"/>
      <c r="F258" s="152"/>
      <c r="G258" s="161"/>
      <c r="H258" s="162"/>
      <c r="I258" s="211"/>
      <c r="J258" s="211">
        <v>0</v>
      </c>
    </row>
    <row r="259" spans="1:10" hidden="1" outlineLevel="1">
      <c r="A259" s="143" t="s">
        <v>335</v>
      </c>
      <c r="B259" s="186">
        <v>42009</v>
      </c>
      <c r="C259" s="147" t="s">
        <v>336</v>
      </c>
      <c r="D259" s="147" t="s">
        <v>337</v>
      </c>
      <c r="E259" s="151" t="s">
        <v>76</v>
      </c>
      <c r="F259" s="209">
        <v>2583.19</v>
      </c>
      <c r="G259" s="148"/>
      <c r="H259" s="148"/>
      <c r="I259" s="198"/>
      <c r="J259" s="230">
        <f>+F259-I259</f>
        <v>2583.19</v>
      </c>
    </row>
    <row r="260" spans="1:10" hidden="1" outlineLevel="1">
      <c r="A260" s="143" t="s">
        <v>339</v>
      </c>
      <c r="B260" s="186">
        <v>42280</v>
      </c>
      <c r="C260" s="147" t="s">
        <v>340</v>
      </c>
      <c r="D260" s="147" t="s">
        <v>341</v>
      </c>
      <c r="E260" s="151" t="s">
        <v>76</v>
      </c>
      <c r="F260" s="209">
        <v>4024.69</v>
      </c>
      <c r="G260" s="148"/>
      <c r="H260" s="148"/>
      <c r="I260" s="198"/>
      <c r="J260" s="230">
        <f>+F260-I260</f>
        <v>4024.69</v>
      </c>
    </row>
    <row r="261" spans="1:10" hidden="1" outlineLevel="1">
      <c r="B261" s="186"/>
      <c r="E261" s="151"/>
      <c r="F261" s="209"/>
      <c r="H261" s="186"/>
      <c r="I261" s="198"/>
      <c r="J261" s="230"/>
    </row>
    <row r="262" spans="1:10" hidden="1" outlineLevel="1">
      <c r="E262" s="151"/>
      <c r="F262" s="137" t="s">
        <v>15</v>
      </c>
      <c r="H262" s="164"/>
      <c r="I262" s="198"/>
      <c r="J262" s="246">
        <f>+J259+J260</f>
        <v>6607.88</v>
      </c>
    </row>
    <row r="263" spans="1:10" ht="12" hidden="1" outlineLevel="1" thickBot="1">
      <c r="E263" s="151"/>
      <c r="F263" s="137" t="s">
        <v>16</v>
      </c>
      <c r="H263" s="164"/>
      <c r="I263" s="198"/>
      <c r="J263" s="201">
        <v>6607.88</v>
      </c>
    </row>
    <row r="264" spans="1:10" ht="12" hidden="1" outlineLevel="1" thickTop="1">
      <c r="E264" s="151"/>
      <c r="F264" s="137" t="s">
        <v>17</v>
      </c>
      <c r="H264" s="164"/>
      <c r="J264" s="168">
        <f>+J262-J263</f>
        <v>0</v>
      </c>
    </row>
    <row r="265" spans="1:10" collapsed="1">
      <c r="E265" s="151"/>
      <c r="F265" s="137"/>
      <c r="H265" s="164"/>
      <c r="J265" s="168"/>
    </row>
    <row r="266" spans="1:10">
      <c r="E266" s="151"/>
      <c r="F266" s="137"/>
      <c r="H266" s="164"/>
      <c r="J266" s="168"/>
    </row>
    <row r="267" spans="1:10">
      <c r="E267" s="151"/>
      <c r="F267" s="137"/>
      <c r="H267" s="164"/>
      <c r="J267" s="168"/>
    </row>
    <row r="268" spans="1:10">
      <c r="E268" s="151"/>
      <c r="F268" s="137"/>
      <c r="H268" s="164"/>
      <c r="J268" s="168"/>
    </row>
    <row r="269" spans="1:10">
      <c r="E269" s="151"/>
      <c r="F269" s="137"/>
      <c r="H269" s="164"/>
      <c r="J269" s="168"/>
    </row>
    <row r="270" spans="1:10">
      <c r="A270" s="240" t="s">
        <v>676</v>
      </c>
      <c r="B270" s="243" t="s">
        <v>18</v>
      </c>
      <c r="C270" s="244"/>
      <c r="D270" s="245"/>
      <c r="E270" s="151"/>
      <c r="F270" s="137"/>
      <c r="H270" s="164"/>
      <c r="J270" s="168"/>
    </row>
    <row r="271" spans="1:10" hidden="1" outlineLevel="1">
      <c r="A271" s="153" t="s">
        <v>5</v>
      </c>
      <c r="B271" s="153" t="s">
        <v>6</v>
      </c>
      <c r="C271" s="194" t="s">
        <v>7</v>
      </c>
      <c r="D271" s="194" t="s">
        <v>8</v>
      </c>
      <c r="E271" s="154" t="s">
        <v>9</v>
      </c>
      <c r="F271" s="155" t="s">
        <v>10</v>
      </c>
      <c r="G271" s="156" t="s">
        <v>5</v>
      </c>
      <c r="H271" s="156" t="s">
        <v>6</v>
      </c>
      <c r="I271" s="155" t="s">
        <v>11</v>
      </c>
      <c r="J271" s="155" t="s">
        <v>19</v>
      </c>
    </row>
    <row r="272" spans="1:10" hidden="1" outlineLevel="1">
      <c r="A272" s="139"/>
      <c r="B272" s="140"/>
      <c r="C272" s="189"/>
      <c r="D272" s="189"/>
      <c r="E272" s="154" t="s">
        <v>13</v>
      </c>
      <c r="F272" s="139"/>
      <c r="G272" s="139"/>
      <c r="H272" s="141"/>
      <c r="I272" s="142"/>
      <c r="J272" s="223">
        <v>212252.41</v>
      </c>
    </row>
    <row r="273" spans="1:10" hidden="1" outlineLevel="1">
      <c r="D273" s="189"/>
      <c r="E273" s="151"/>
      <c r="F273" s="137"/>
      <c r="H273" s="184"/>
      <c r="I273" s="182"/>
      <c r="J273" s="224"/>
    </row>
    <row r="274" spans="1:10" hidden="1" outlineLevel="1">
      <c r="D274" s="189"/>
      <c r="E274" s="151"/>
      <c r="F274" s="137"/>
      <c r="H274" s="164"/>
      <c r="J274" s="222"/>
    </row>
    <row r="275" spans="1:10" hidden="1" outlineLevel="1">
      <c r="D275" s="189"/>
      <c r="E275" s="151"/>
      <c r="F275" s="137" t="s">
        <v>15</v>
      </c>
      <c r="H275" s="164"/>
      <c r="J275" s="246">
        <v>212252.41</v>
      </c>
    </row>
    <row r="276" spans="1:10" ht="12" hidden="1" outlineLevel="1" thickBot="1">
      <c r="D276" s="189"/>
      <c r="E276" s="151"/>
      <c r="F276" s="137" t="s">
        <v>16</v>
      </c>
      <c r="H276" s="164"/>
      <c r="J276" s="225">
        <v>212252.41</v>
      </c>
    </row>
    <row r="277" spans="1:10" ht="12" hidden="1" outlineLevel="1" thickTop="1">
      <c r="D277" s="189"/>
      <c r="E277" s="151"/>
      <c r="F277" s="137" t="s">
        <v>17</v>
      </c>
      <c r="H277" s="164"/>
      <c r="J277" s="222">
        <v>0</v>
      </c>
    </row>
    <row r="278" spans="1:10" hidden="1" outlineLevel="1"/>
    <row r="279" spans="1:10" collapsed="1">
      <c r="A279" s="240" t="s">
        <v>917</v>
      </c>
      <c r="B279" s="241" t="s">
        <v>918</v>
      </c>
      <c r="C279" s="241"/>
      <c r="D279" s="242"/>
      <c r="E279" s="154"/>
      <c r="F279" s="137"/>
      <c r="G279" s="156"/>
      <c r="H279" s="156"/>
      <c r="I279" s="155"/>
      <c r="J279" s="196"/>
    </row>
    <row r="280" spans="1:10" hidden="1" outlineLevel="1">
      <c r="A280" s="157" t="s">
        <v>672</v>
      </c>
      <c r="B280" s="157" t="s">
        <v>6</v>
      </c>
      <c r="C280" s="158" t="s">
        <v>7</v>
      </c>
      <c r="D280" s="159" t="s">
        <v>8</v>
      </c>
      <c r="E280" s="158" t="s">
        <v>9</v>
      </c>
      <c r="F280" s="160" t="s">
        <v>10</v>
      </c>
      <c r="G280" s="161" t="s">
        <v>672</v>
      </c>
      <c r="H280" s="161" t="s">
        <v>6</v>
      </c>
      <c r="I280" s="236" t="s">
        <v>11</v>
      </c>
      <c r="J280" s="160" t="s">
        <v>12</v>
      </c>
    </row>
    <row r="281" spans="1:10" hidden="1" outlineLevel="1">
      <c r="C281" s="143"/>
      <c r="D281" s="143"/>
      <c r="E281" s="143"/>
      <c r="F281" s="137"/>
      <c r="I281" s="143"/>
      <c r="J281" s="168"/>
    </row>
    <row r="282" spans="1:10" hidden="1" outlineLevel="1">
      <c r="A282" s="143" t="s">
        <v>919</v>
      </c>
      <c r="B282" s="186">
        <v>42608</v>
      </c>
      <c r="C282" s="143" t="s">
        <v>921</v>
      </c>
      <c r="D282" s="143" t="s">
        <v>921</v>
      </c>
      <c r="E282" s="147" t="s">
        <v>923</v>
      </c>
      <c r="F282" s="249">
        <v>7568.78</v>
      </c>
      <c r="I282" s="143"/>
      <c r="J282" s="168">
        <v>7568.78</v>
      </c>
    </row>
    <row r="283" spans="1:10" hidden="1" outlineLevel="1">
      <c r="A283" s="143" t="s">
        <v>920</v>
      </c>
      <c r="B283" s="186">
        <v>42608</v>
      </c>
      <c r="C283" s="143" t="s">
        <v>922</v>
      </c>
      <c r="D283" s="143" t="s">
        <v>922</v>
      </c>
      <c r="E283" s="147" t="s">
        <v>923</v>
      </c>
      <c r="F283" s="249">
        <v>13780.81</v>
      </c>
      <c r="I283" s="143"/>
      <c r="J283" s="168">
        <v>13780.81</v>
      </c>
    </row>
    <row r="284" spans="1:10" hidden="1" outlineLevel="1">
      <c r="B284" s="186"/>
      <c r="C284" s="143"/>
      <c r="D284" s="143"/>
      <c r="E284" s="143"/>
      <c r="F284" s="137"/>
      <c r="I284" s="143"/>
      <c r="J284" s="168"/>
    </row>
    <row r="285" spans="1:10" hidden="1" outlineLevel="1">
      <c r="C285" s="143"/>
      <c r="D285" s="143"/>
      <c r="E285" s="143"/>
      <c r="F285" s="137" t="s">
        <v>15</v>
      </c>
      <c r="I285" s="143"/>
      <c r="J285" s="168">
        <v>21349.59</v>
      </c>
    </row>
    <row r="286" spans="1:10" ht="12" hidden="1" outlineLevel="1" thickBot="1">
      <c r="C286" s="143"/>
      <c r="D286" s="143"/>
      <c r="E286" s="143"/>
      <c r="F286" s="137" t="s">
        <v>16</v>
      </c>
      <c r="I286" s="143"/>
      <c r="J286" s="237">
        <v>21349.59</v>
      </c>
    </row>
    <row r="287" spans="1:10" ht="12" hidden="1" outlineLevel="1" thickTop="1">
      <c r="C287" s="143"/>
      <c r="D287" s="143"/>
      <c r="E287" s="143"/>
      <c r="F287" s="137" t="s">
        <v>17</v>
      </c>
      <c r="I287" s="143"/>
      <c r="J287" s="168">
        <v>0</v>
      </c>
    </row>
    <row r="288" spans="1:10" hidden="1" outlineLevel="1"/>
    <row r="289" spans="1:12" collapsed="1">
      <c r="A289" s="240" t="s">
        <v>354</v>
      </c>
      <c r="B289" s="243" t="s">
        <v>355</v>
      </c>
      <c r="C289" s="244"/>
      <c r="D289" s="245"/>
      <c r="E289" s="151"/>
    </row>
    <row r="290" spans="1:12" hidden="1" outlineLevel="1">
      <c r="A290" s="153" t="s">
        <v>5</v>
      </c>
      <c r="B290" s="153" t="s">
        <v>6</v>
      </c>
      <c r="C290" s="194" t="s">
        <v>7</v>
      </c>
      <c r="D290" s="194" t="s">
        <v>8</v>
      </c>
      <c r="E290" s="154" t="s">
        <v>9</v>
      </c>
      <c r="F290" s="155" t="s">
        <v>10</v>
      </c>
      <c r="G290" s="156" t="s">
        <v>5</v>
      </c>
      <c r="H290" s="156" t="s">
        <v>6</v>
      </c>
      <c r="I290" s="155" t="s">
        <v>11</v>
      </c>
      <c r="J290" s="155" t="s">
        <v>19</v>
      </c>
    </row>
    <row r="291" spans="1:12" hidden="1" outlineLevel="1">
      <c r="E291" s="154" t="s">
        <v>13</v>
      </c>
      <c r="J291" s="223">
        <v>8624.9699999999993</v>
      </c>
    </row>
    <row r="292" spans="1:12" hidden="1" outlineLevel="1">
      <c r="E292" s="151"/>
      <c r="J292" s="204"/>
    </row>
    <row r="293" spans="1:12" hidden="1" outlineLevel="1">
      <c r="E293" s="151"/>
      <c r="F293" s="137" t="s">
        <v>15</v>
      </c>
      <c r="H293" s="164"/>
      <c r="J293" s="246">
        <v>8624.9699999999993</v>
      </c>
    </row>
    <row r="294" spans="1:12" ht="12" hidden="1" outlineLevel="1" thickBot="1">
      <c r="E294" s="151"/>
      <c r="F294" s="137" t="s">
        <v>16</v>
      </c>
      <c r="H294" s="164"/>
      <c r="J294" s="225">
        <v>8624.9699999999993</v>
      </c>
    </row>
    <row r="295" spans="1:12" ht="12" hidden="1" outlineLevel="1" thickTop="1">
      <c r="E295" s="151"/>
      <c r="F295" s="137" t="s">
        <v>17</v>
      </c>
      <c r="H295" s="164"/>
      <c r="J295" s="222">
        <v>0</v>
      </c>
    </row>
    <row r="296" spans="1:12" hidden="1" outlineLevel="1"/>
    <row r="297" spans="1:12" collapsed="1"/>
    <row r="300" spans="1:12" ht="12">
      <c r="I300" s="252" t="s">
        <v>925</v>
      </c>
      <c r="J300" s="253">
        <f>+J293+J285+J275+J262+J251+J242+J233+J221+J211+J202+J192+J182+J129+J121+J113+J104+J87+J78+J31+J12</f>
        <v>1551991.55</v>
      </c>
    </row>
    <row r="301" spans="1:12" ht="12.75" thickBot="1">
      <c r="I301" s="252" t="s">
        <v>926</v>
      </c>
      <c r="J301" s="254">
        <v>1551992.42</v>
      </c>
      <c r="K301" s="208"/>
      <c r="L301" s="208"/>
    </row>
    <row r="302" spans="1:12" ht="12.75" thickTop="1">
      <c r="I302" s="252" t="s">
        <v>19</v>
      </c>
      <c r="J302" s="255">
        <f>+J300-J301</f>
        <v>-0.86999999987892807</v>
      </c>
    </row>
  </sheetData>
  <mergeCells count="3">
    <mergeCell ref="A2:J2"/>
    <mergeCell ref="A3:J3"/>
    <mergeCell ref="A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2016-09-14T00:11:42Z</cp:lastPrinted>
  <dcterms:created xsi:type="dcterms:W3CDTF">2016-02-03T15:17:37Z</dcterms:created>
  <dcterms:modified xsi:type="dcterms:W3CDTF">2016-10-18T00:32:45Z</dcterms:modified>
</cp:coreProperties>
</file>