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REPORTE DFS 2018/"/>
    </mc:Choice>
  </mc:AlternateContent>
  <bookViews>
    <workbookView xWindow="0" yWindow="0" windowWidth="28800" windowHeight="12330" tabRatio="856" firstSheet="15" activeTab="21"/>
  </bookViews>
  <sheets>
    <sheet name="VARIABLES_DATOS" sheetId="10" state="hidden" r:id="rId1"/>
    <sheet name="VARIABLES_INVENTARIOS" sheetId="11" state="hidden" r:id="rId2"/>
    <sheet name="VARIABLES_AUTOS_NUEVOS" sheetId="12" state="hidden" r:id="rId3"/>
    <sheet name="VARIABLES_SERVICIO_MONTOS" sheetId="13" state="hidden" r:id="rId4"/>
    <sheet name="VARIABLES_SERVICIO_MONTOS_HYP" sheetId="18" state="hidden" r:id="rId5"/>
    <sheet name="VARIABLES_SERVICIO_ESTADIST_HYP" sheetId="17" state="hidden" r:id="rId6"/>
    <sheet name="VARIABLES_SERVICIO_ESTADISTICAS" sheetId="14" state="hidden" r:id="rId7"/>
    <sheet name="VARIABLES_BALANCE" sheetId="15" state="hidden" r:id="rId8"/>
    <sheet name="VARIABLES_ESTADO_DE_RESULTADOS" sheetId="16" state="hidden" r:id="rId9"/>
    <sheet name="DATOS_DEALER" sheetId="23" state="hidden" r:id="rId10"/>
    <sheet name="INSTRUCCIONES" sheetId="1" r:id="rId11"/>
    <sheet name="DATOS" sheetId="2" r:id="rId12"/>
    <sheet name="AUTOS NUEVOS" sheetId="26" r:id="rId13"/>
    <sheet name="SERVICIO" sheetId="4" r:id="rId14"/>
    <sheet name="ESTADO DE RESULTADOS" sheetId="5" r:id="rId15"/>
    <sheet name="BALANCE" sheetId="6" r:id="rId16"/>
    <sheet name="REPORTE" sheetId="7" state="hidden" r:id="rId17"/>
    <sheet name="HYP" sheetId="21" r:id="rId18"/>
    <sheet name="POLÍTICAS FINANCIERAS" sheetId="9" r:id="rId19"/>
    <sheet name="DIRECTORIO" sheetId="22" r:id="rId20"/>
    <sheet name="ESTADO DE RESULTADOS IMPRIMIR" sheetId="24" r:id="rId21"/>
    <sheet name="POSICION FINANCIERA IMPRIMIR" sheetId="25" r:id="rId22"/>
  </sheets>
  <externalReferences>
    <externalReference r:id="rId23"/>
    <externalReference r:id="rId24"/>
  </externalReferences>
  <definedNames>
    <definedName name="_Fill" localSheetId="9" hidden="1">#REF!</definedName>
    <definedName name="_Fill" localSheetId="19" hidden="1">#REF!</definedName>
    <definedName name="_Fill" localSheetId="17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8" hidden="1">VARIABLES_ESTADO_DE_RESULTADOS!$A$1:$F$1417</definedName>
    <definedName name="_xlnm.Print_Area" localSheetId="15">BALANCE!$B$2:$O$144</definedName>
    <definedName name="_xlnm.Print_Area" localSheetId="11">DATOS!$B$1:$T$60</definedName>
    <definedName name="_xlnm.Print_Area" localSheetId="19">DIRECTORIO!#REF!</definedName>
    <definedName name="_xlnm.Print_Area" localSheetId="14">'ESTADO DE RESULTADOS'!$B$13:$P$165</definedName>
    <definedName name="_xlnm.Print_Area" localSheetId="17">HYP!#REF!</definedName>
    <definedName name="_xlnm.Print_Area" localSheetId="16">REPORTE!$A$1:$Z$98</definedName>
    <definedName name="_xlnm.Print_Area" localSheetId="13">SERVICIO!$B$1:$R$80</definedName>
    <definedName name="_xlnm.Print_Area">'AUTOS NUEVOS'!$B$1:$W$62</definedName>
    <definedName name="DEALER">'[1]BD DEALERS'!$A$2:$A$64</definedName>
    <definedName name="EssLatest">"FY1999"</definedName>
    <definedName name="EssOptions" localSheetId="11">"A2100000000011100011001100120_02--00"</definedName>
    <definedName name="EssOptions" localSheetId="19">"A2100000000011100011001100120_02--00"</definedName>
    <definedName name="EssOptions" localSheetId="17">"A2100000000011100011001100120_02--00"</definedName>
    <definedName name="rAdminPassword">[2]AdminSheet!$C$21</definedName>
    <definedName name="rCalcScript">[2]AdminSheet!$C$25</definedName>
    <definedName name="rPassword">[2]AdminSheet!$C$17</definedName>
    <definedName name="StartHere" localSheetId="19">DIRECTORIO!#REF!</definedName>
    <definedName name="StartHere" localSheetId="17">HYP!#REF!</definedName>
    <definedName name="StartHere">DATOS!$X$4</definedName>
    <definedName name="_xlnm.Print_Titles" localSheetId="15">BALANCE!$2:$15</definedName>
    <definedName name="_xlnm.Print_Titles" localSheetId="14">'ESTADO DE RESULTADOS'!$4:$12</definedName>
    <definedName name="_xlnm.Print_Titles" localSheetId="16">REPORTE!$B:$B,REPORTE!$8:$8</definedName>
  </definedNames>
  <calcPr calcId="152511"/>
</workbook>
</file>

<file path=xl/calcChain.xml><?xml version="1.0" encoding="utf-8"?>
<calcChain xmlns="http://schemas.openxmlformats.org/spreadsheetml/2006/main">
  <c r="H10" i="25" l="1"/>
  <c r="F10" i="25"/>
  <c r="D10" i="25"/>
  <c r="H11" i="24"/>
  <c r="F11" i="24"/>
  <c r="D11" i="24"/>
  <c r="R35" i="26"/>
  <c r="O35" i="26"/>
  <c r="L35" i="26"/>
  <c r="I35" i="26"/>
  <c r="F35" i="26"/>
  <c r="C35" i="26"/>
  <c r="C6" i="26"/>
  <c r="I6" i="26"/>
  <c r="L6" i="26"/>
  <c r="O6" i="26"/>
  <c r="R6" i="26"/>
  <c r="F6" i="26"/>
  <c r="L24" i="4" l="1"/>
  <c r="O18" i="5" l="1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F16" i="5" l="1"/>
  <c r="E16" i="5"/>
  <c r="G16" i="5"/>
  <c r="D16" i="5"/>
  <c r="O15" i="5"/>
  <c r="N15" i="5"/>
  <c r="M15" i="5"/>
  <c r="L15" i="5"/>
  <c r="K15" i="5"/>
  <c r="J15" i="5"/>
  <c r="I15" i="5"/>
  <c r="H15" i="5"/>
  <c r="G15" i="5"/>
  <c r="F15" i="5"/>
  <c r="E15" i="5"/>
  <c r="D15" i="5"/>
  <c r="Z28" i="4"/>
  <c r="Z27" i="4"/>
  <c r="Z26" i="4"/>
  <c r="Z25" i="4"/>
  <c r="Y25" i="4"/>
  <c r="Z24" i="4"/>
  <c r="X28" i="4"/>
  <c r="X27" i="4"/>
  <c r="X26" i="4"/>
  <c r="X25" i="4"/>
  <c r="W25" i="4"/>
  <c r="X24" i="4"/>
  <c r="V28" i="4"/>
  <c r="V27" i="4"/>
  <c r="V26" i="4"/>
  <c r="V25" i="4"/>
  <c r="U25" i="4"/>
  <c r="V24" i="4"/>
  <c r="T28" i="4"/>
  <c r="T27" i="4"/>
  <c r="T26" i="4"/>
  <c r="T25" i="4"/>
  <c r="S25" i="4"/>
  <c r="T24" i="4"/>
  <c r="R28" i="4"/>
  <c r="R27" i="4"/>
  <c r="R26" i="4"/>
  <c r="R25" i="4"/>
  <c r="Q25" i="4"/>
  <c r="R24" i="4"/>
  <c r="P28" i="4"/>
  <c r="P27" i="4"/>
  <c r="P26" i="4"/>
  <c r="P25" i="4"/>
  <c r="O25" i="4"/>
  <c r="P24" i="4"/>
  <c r="N28" i="4"/>
  <c r="N27" i="4"/>
  <c r="N26" i="4"/>
  <c r="N25" i="4"/>
  <c r="M25" i="4"/>
  <c r="N24" i="4"/>
  <c r="L28" i="4"/>
  <c r="L27" i="4"/>
  <c r="L26" i="4"/>
  <c r="L25" i="4"/>
  <c r="K25" i="4"/>
  <c r="J28" i="4"/>
  <c r="J27" i="4"/>
  <c r="J26" i="4"/>
  <c r="J25" i="4"/>
  <c r="I25" i="4"/>
  <c r="J24" i="4"/>
  <c r="H28" i="4"/>
  <c r="H27" i="4"/>
  <c r="H26" i="4"/>
  <c r="H25" i="4"/>
  <c r="G25" i="4"/>
  <c r="H24" i="4"/>
  <c r="F28" i="4"/>
  <c r="F27" i="4"/>
  <c r="F26" i="4"/>
  <c r="F25" i="4"/>
  <c r="E25" i="4"/>
  <c r="F24" i="4"/>
  <c r="Y15" i="4"/>
  <c r="Z15" i="4" s="1"/>
  <c r="Z13" i="4"/>
  <c r="Z12" i="4"/>
  <c r="W15" i="4"/>
  <c r="X15" i="4" s="1"/>
  <c r="X13" i="4"/>
  <c r="X12" i="4"/>
  <c r="U15" i="4"/>
  <c r="V15" i="4" s="1"/>
  <c r="V13" i="4"/>
  <c r="V12" i="4"/>
  <c r="T13" i="4"/>
  <c r="T12" i="4"/>
  <c r="R13" i="4"/>
  <c r="R12" i="4"/>
  <c r="P13" i="4"/>
  <c r="P12" i="4"/>
  <c r="N13" i="4"/>
  <c r="N12" i="4"/>
  <c r="L13" i="4"/>
  <c r="L12" i="4"/>
  <c r="J13" i="4"/>
  <c r="J12" i="4"/>
  <c r="H13" i="4"/>
  <c r="F13" i="4"/>
  <c r="F12" i="4"/>
  <c r="D25" i="4"/>
  <c r="D26" i="4"/>
  <c r="D27" i="4"/>
  <c r="D28" i="4"/>
  <c r="C25" i="4"/>
  <c r="C24" i="4"/>
  <c r="D24" i="4" s="1"/>
  <c r="D13" i="4"/>
  <c r="D12" i="4"/>
  <c r="C88" i="4" l="1"/>
  <c r="Y55" i="4"/>
  <c r="W55" i="4"/>
  <c r="U55" i="4"/>
  <c r="S55" i="4"/>
  <c r="Q55" i="4"/>
  <c r="O55" i="4"/>
  <c r="M55" i="4"/>
  <c r="K55" i="4"/>
  <c r="I55" i="4"/>
  <c r="G55" i="4"/>
  <c r="E55" i="4"/>
  <c r="C55" i="4"/>
  <c r="Y54" i="4"/>
  <c r="W54" i="4"/>
  <c r="U54" i="4"/>
  <c r="S54" i="4"/>
  <c r="Q54" i="4"/>
  <c r="O54" i="4"/>
  <c r="M54" i="4"/>
  <c r="K54" i="4"/>
  <c r="I54" i="4"/>
  <c r="G54" i="4"/>
  <c r="E54" i="4"/>
  <c r="C54" i="4"/>
  <c r="Y52" i="4"/>
  <c r="W52" i="4"/>
  <c r="U52" i="4"/>
  <c r="S52" i="4"/>
  <c r="Q52" i="4"/>
  <c r="O52" i="4"/>
  <c r="M52" i="4"/>
  <c r="K52" i="4"/>
  <c r="I52" i="4"/>
  <c r="G52" i="4"/>
  <c r="E52" i="4"/>
  <c r="C52" i="4"/>
  <c r="U14" i="26" l="1"/>
  <c r="U8" i="26"/>
  <c r="U9" i="26"/>
  <c r="U10" i="26"/>
  <c r="U11" i="26"/>
  <c r="U13" i="26"/>
  <c r="D62" i="26" l="1"/>
  <c r="D31" i="26"/>
  <c r="D13" i="5" l="1"/>
  <c r="J13" i="5"/>
  <c r="C31" i="26"/>
  <c r="C15" i="4" s="1"/>
  <c r="Q2" i="26"/>
  <c r="D15" i="4" l="1"/>
  <c r="E15" i="4"/>
  <c r="E31" i="26"/>
  <c r="D14" i="5" s="1"/>
  <c r="D31" i="5" s="1"/>
  <c r="F31" i="26"/>
  <c r="G31" i="26"/>
  <c r="H31" i="26"/>
  <c r="I31" i="26"/>
  <c r="I15" i="4" s="1"/>
  <c r="J31" i="26"/>
  <c r="K31" i="26"/>
  <c r="L31" i="26"/>
  <c r="M31" i="26"/>
  <c r="N31" i="26"/>
  <c r="O31" i="26"/>
  <c r="O15" i="4" s="1"/>
  <c r="P31" i="26"/>
  <c r="Q31" i="26"/>
  <c r="R31" i="26"/>
  <c r="S31" i="26"/>
  <c r="C62" i="26"/>
  <c r="E62" i="26"/>
  <c r="J14" i="5" s="1"/>
  <c r="J31" i="5" s="1"/>
  <c r="F62" i="26"/>
  <c r="G62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31" i="26"/>
  <c r="U37" i="26"/>
  <c r="V37" i="26"/>
  <c r="W37" i="26"/>
  <c r="U38" i="26"/>
  <c r="V38" i="26"/>
  <c r="W38" i="26"/>
  <c r="U39" i="26"/>
  <c r="V39" i="26"/>
  <c r="W39" i="26"/>
  <c r="U42" i="26"/>
  <c r="V42" i="26"/>
  <c r="W42" i="26"/>
  <c r="U43" i="26"/>
  <c r="V43" i="26"/>
  <c r="W43" i="26"/>
  <c r="U44" i="26"/>
  <c r="V44" i="26"/>
  <c r="W44" i="26"/>
  <c r="U45" i="26"/>
  <c r="V45" i="26"/>
  <c r="W45" i="26"/>
  <c r="U46" i="26"/>
  <c r="V46" i="26"/>
  <c r="W46" i="26"/>
  <c r="U47" i="26"/>
  <c r="V47" i="26"/>
  <c r="W47" i="26"/>
  <c r="U48" i="26"/>
  <c r="V48" i="26"/>
  <c r="W48" i="26"/>
  <c r="U49" i="26"/>
  <c r="V49" i="26"/>
  <c r="W49" i="26"/>
  <c r="U50" i="26"/>
  <c r="V50" i="26"/>
  <c r="W50" i="26"/>
  <c r="U51" i="26"/>
  <c r="V51" i="26"/>
  <c r="W51" i="26"/>
  <c r="U52" i="26"/>
  <c r="V52" i="26"/>
  <c r="W52" i="26"/>
  <c r="U53" i="26"/>
  <c r="V53" i="26"/>
  <c r="W53" i="26"/>
  <c r="U54" i="26"/>
  <c r="V54" i="26"/>
  <c r="W54" i="26"/>
  <c r="U55" i="26"/>
  <c r="V55" i="26"/>
  <c r="W55" i="26"/>
  <c r="U56" i="26"/>
  <c r="V56" i="26"/>
  <c r="W56" i="26"/>
  <c r="U57" i="26"/>
  <c r="V57" i="26"/>
  <c r="W57" i="26"/>
  <c r="U58" i="26"/>
  <c r="V58" i="26"/>
  <c r="W58" i="26"/>
  <c r="U59" i="26"/>
  <c r="V59" i="26"/>
  <c r="W59" i="26"/>
  <c r="U60" i="26"/>
  <c r="V60" i="26"/>
  <c r="W60" i="26"/>
  <c r="U61" i="26"/>
  <c r="V61" i="26"/>
  <c r="W61" i="26"/>
  <c r="T62" i="26"/>
  <c r="O14" i="5" l="1"/>
  <c r="O31" i="5" s="1"/>
  <c r="O13" i="5"/>
  <c r="K14" i="5"/>
  <c r="K31" i="5" s="1"/>
  <c r="K13" i="5"/>
  <c r="I13" i="5"/>
  <c r="I14" i="5"/>
  <c r="I31" i="5" s="1"/>
  <c r="P15" i="4"/>
  <c r="Q15" i="4"/>
  <c r="E13" i="5"/>
  <c r="E14" i="5"/>
  <c r="E31" i="5" s="1"/>
  <c r="L13" i="5"/>
  <c r="L14" i="5"/>
  <c r="L31" i="5" s="1"/>
  <c r="F14" i="5"/>
  <c r="F31" i="5" s="1"/>
  <c r="F13" i="5"/>
  <c r="M13" i="5"/>
  <c r="M14" i="5"/>
  <c r="M31" i="5" s="1"/>
  <c r="G13" i="5"/>
  <c r="G14" i="5"/>
  <c r="G31" i="5" s="1"/>
  <c r="J15" i="4"/>
  <c r="K15" i="4"/>
  <c r="F15" i="4"/>
  <c r="G15" i="4"/>
  <c r="H15" i="4" s="1"/>
  <c r="N13" i="5"/>
  <c r="N14" i="5"/>
  <c r="N31" i="5" s="1"/>
  <c r="H13" i="5"/>
  <c r="H14" i="5"/>
  <c r="H31" i="5" s="1"/>
  <c r="U62" i="26"/>
  <c r="V62" i="26"/>
  <c r="W62" i="26"/>
  <c r="E18" i="2"/>
  <c r="S15" i="4" l="1"/>
  <c r="T15" i="4" s="1"/>
  <c r="R15" i="4"/>
  <c r="E20" i="2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E19" i="2"/>
  <c r="E22" i="2" s="1"/>
  <c r="M15" i="4"/>
  <c r="N15" i="4" s="1"/>
  <c r="L15" i="4"/>
  <c r="E46" i="24"/>
  <c r="B46" i="24"/>
  <c r="E53" i="25"/>
  <c r="B53" i="25"/>
  <c r="M24" i="9" l="1"/>
  <c r="L24" i="9"/>
  <c r="K24" i="9"/>
  <c r="J24" i="9" l="1"/>
  <c r="F24" i="9" l="1"/>
  <c r="H24" i="9"/>
  <c r="G24" i="9"/>
  <c r="E24" i="9"/>
  <c r="B24" i="9"/>
  <c r="D24" i="9" l="1"/>
  <c r="I24" i="9"/>
  <c r="C24" i="9"/>
  <c r="B18" i="12"/>
  <c r="B1407" i="16" l="1"/>
  <c r="B1408" i="16"/>
  <c r="B1409" i="16"/>
  <c r="B1410" i="16"/>
  <c r="B1411" i="16"/>
  <c r="B1412" i="16"/>
  <c r="B1413" i="16"/>
  <c r="B1414" i="16"/>
  <c r="B1415" i="16"/>
  <c r="B1416" i="16"/>
  <c r="B1417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698" i="16"/>
  <c r="B699" i="16"/>
  <c r="B700" i="16"/>
  <c r="B701" i="16"/>
  <c r="B702" i="16"/>
  <c r="B703" i="16"/>
  <c r="B704" i="16"/>
  <c r="B705" i="16"/>
  <c r="B706" i="16"/>
  <c r="B707" i="16"/>
  <c r="B708" i="16"/>
  <c r="B709" i="16"/>
  <c r="B710" i="16"/>
  <c r="B711" i="16"/>
  <c r="B712" i="16"/>
  <c r="B713" i="16"/>
  <c r="B714" i="16"/>
  <c r="B715" i="16"/>
  <c r="B716" i="16"/>
  <c r="B717" i="16"/>
  <c r="B718" i="16"/>
  <c r="B719" i="16"/>
  <c r="B720" i="16"/>
  <c r="B721" i="16"/>
  <c r="B722" i="16"/>
  <c r="B723" i="16"/>
  <c r="B724" i="16"/>
  <c r="B725" i="16"/>
  <c r="B726" i="16"/>
  <c r="B727" i="16"/>
  <c r="B728" i="16"/>
  <c r="B729" i="16"/>
  <c r="B730" i="16"/>
  <c r="B731" i="16"/>
  <c r="B732" i="16"/>
  <c r="B733" i="16"/>
  <c r="B734" i="16"/>
  <c r="B735" i="16"/>
  <c r="B736" i="16"/>
  <c r="B737" i="16"/>
  <c r="B738" i="16"/>
  <c r="B739" i="16"/>
  <c r="B740" i="16"/>
  <c r="B741" i="16"/>
  <c r="B742" i="16"/>
  <c r="B743" i="16"/>
  <c r="B744" i="16"/>
  <c r="B745" i="16"/>
  <c r="B746" i="16"/>
  <c r="B747" i="16"/>
  <c r="B748" i="16"/>
  <c r="B749" i="16"/>
  <c r="B750" i="16"/>
  <c r="B751" i="16"/>
  <c r="B752" i="16"/>
  <c r="B753" i="16"/>
  <c r="B754" i="16"/>
  <c r="B755" i="16"/>
  <c r="B756" i="16"/>
  <c r="B757" i="16"/>
  <c r="B758" i="16"/>
  <c r="B759" i="16"/>
  <c r="B760" i="16"/>
  <c r="B761" i="16"/>
  <c r="B762" i="16"/>
  <c r="B763" i="16"/>
  <c r="B764" i="16"/>
  <c r="B765" i="16"/>
  <c r="B766" i="16"/>
  <c r="B767" i="16"/>
  <c r="B768" i="16"/>
  <c r="B769" i="16"/>
  <c r="B770" i="16"/>
  <c r="B771" i="16"/>
  <c r="B772" i="16"/>
  <c r="B773" i="16"/>
  <c r="B774" i="16"/>
  <c r="B775" i="16"/>
  <c r="B776" i="16"/>
  <c r="B777" i="16"/>
  <c r="B778" i="16"/>
  <c r="B779" i="16"/>
  <c r="B780" i="16"/>
  <c r="B781" i="16"/>
  <c r="B782" i="16"/>
  <c r="B783" i="16"/>
  <c r="B784" i="16"/>
  <c r="B785" i="16"/>
  <c r="B786" i="16"/>
  <c r="B787" i="16"/>
  <c r="B788" i="16"/>
  <c r="B789" i="16"/>
  <c r="B790" i="16"/>
  <c r="B791" i="16"/>
  <c r="B792" i="16"/>
  <c r="B793" i="16"/>
  <c r="B794" i="16"/>
  <c r="B795" i="16"/>
  <c r="B796" i="16"/>
  <c r="B797" i="16"/>
  <c r="B798" i="16"/>
  <c r="B799" i="16"/>
  <c r="B800" i="16"/>
  <c r="B801" i="16"/>
  <c r="B802" i="16"/>
  <c r="B803" i="16"/>
  <c r="B804" i="16"/>
  <c r="B805" i="16"/>
  <c r="B806" i="16"/>
  <c r="B807" i="16"/>
  <c r="B808" i="16"/>
  <c r="B809" i="16"/>
  <c r="B810" i="16"/>
  <c r="B811" i="16"/>
  <c r="B812" i="16"/>
  <c r="B813" i="16"/>
  <c r="B814" i="16"/>
  <c r="B815" i="16"/>
  <c r="B816" i="16"/>
  <c r="B817" i="16"/>
  <c r="B818" i="16"/>
  <c r="B819" i="16"/>
  <c r="B820" i="16"/>
  <c r="B821" i="16"/>
  <c r="B822" i="16"/>
  <c r="B823" i="16"/>
  <c r="B824" i="16"/>
  <c r="B825" i="16"/>
  <c r="B826" i="16"/>
  <c r="B827" i="16"/>
  <c r="B828" i="16"/>
  <c r="B829" i="16"/>
  <c r="B830" i="16"/>
  <c r="B831" i="16"/>
  <c r="B832" i="16"/>
  <c r="B833" i="16"/>
  <c r="B834" i="16"/>
  <c r="B835" i="16"/>
  <c r="B836" i="16"/>
  <c r="B837" i="16"/>
  <c r="B838" i="16"/>
  <c r="B839" i="16"/>
  <c r="B840" i="16"/>
  <c r="B841" i="16"/>
  <c r="B842" i="16"/>
  <c r="B843" i="16"/>
  <c r="B844" i="16"/>
  <c r="B845" i="16"/>
  <c r="B846" i="16"/>
  <c r="B847" i="16"/>
  <c r="B848" i="16"/>
  <c r="B849" i="16"/>
  <c r="B850" i="16"/>
  <c r="B851" i="16"/>
  <c r="B852" i="16"/>
  <c r="B853" i="16"/>
  <c r="B854" i="16"/>
  <c r="B855" i="16"/>
  <c r="B856" i="16"/>
  <c r="B857" i="16"/>
  <c r="B858" i="16"/>
  <c r="B859" i="16"/>
  <c r="B860" i="16"/>
  <c r="B861" i="16"/>
  <c r="B862" i="16"/>
  <c r="B863" i="16"/>
  <c r="B864" i="16"/>
  <c r="B865" i="16"/>
  <c r="B866" i="16"/>
  <c r="B867" i="16"/>
  <c r="B868" i="16"/>
  <c r="B869" i="16"/>
  <c r="B870" i="16"/>
  <c r="B871" i="16"/>
  <c r="B872" i="16"/>
  <c r="B873" i="16"/>
  <c r="B874" i="16"/>
  <c r="B875" i="16"/>
  <c r="B876" i="16"/>
  <c r="B877" i="16"/>
  <c r="B878" i="16"/>
  <c r="B879" i="16"/>
  <c r="B880" i="16"/>
  <c r="B881" i="16"/>
  <c r="B882" i="16"/>
  <c r="B883" i="16"/>
  <c r="B884" i="16"/>
  <c r="B885" i="16"/>
  <c r="B886" i="16"/>
  <c r="B887" i="16"/>
  <c r="B888" i="16"/>
  <c r="B889" i="16"/>
  <c r="B890" i="16"/>
  <c r="B891" i="16"/>
  <c r="B892" i="16"/>
  <c r="B893" i="16"/>
  <c r="B894" i="16"/>
  <c r="B895" i="16"/>
  <c r="B896" i="16"/>
  <c r="B897" i="16"/>
  <c r="B898" i="16"/>
  <c r="B899" i="16"/>
  <c r="B900" i="16"/>
  <c r="B901" i="16"/>
  <c r="B902" i="16"/>
  <c r="B903" i="16"/>
  <c r="B904" i="16"/>
  <c r="B905" i="16"/>
  <c r="B906" i="16"/>
  <c r="B907" i="16"/>
  <c r="B908" i="16"/>
  <c r="B909" i="16"/>
  <c r="B910" i="16"/>
  <c r="B911" i="16"/>
  <c r="B912" i="16"/>
  <c r="B913" i="16"/>
  <c r="B914" i="16"/>
  <c r="B915" i="16"/>
  <c r="B916" i="16"/>
  <c r="B917" i="16"/>
  <c r="B918" i="16"/>
  <c r="B919" i="16"/>
  <c r="B920" i="16"/>
  <c r="B921" i="16"/>
  <c r="B922" i="16"/>
  <c r="B923" i="16"/>
  <c r="B924" i="16"/>
  <c r="B925" i="16"/>
  <c r="B926" i="16"/>
  <c r="B927" i="16"/>
  <c r="B928" i="16"/>
  <c r="B929" i="16"/>
  <c r="B930" i="16"/>
  <c r="B931" i="16"/>
  <c r="B932" i="16"/>
  <c r="B933" i="16"/>
  <c r="B934" i="16"/>
  <c r="B935" i="16"/>
  <c r="B936" i="16"/>
  <c r="B937" i="16"/>
  <c r="B938" i="16"/>
  <c r="B939" i="16"/>
  <c r="B940" i="16"/>
  <c r="B941" i="16"/>
  <c r="B942" i="16"/>
  <c r="B943" i="16"/>
  <c r="B944" i="16"/>
  <c r="B945" i="16"/>
  <c r="B946" i="16"/>
  <c r="B947" i="16"/>
  <c r="B948" i="16"/>
  <c r="B949" i="16"/>
  <c r="B950" i="16"/>
  <c r="B951" i="16"/>
  <c r="B952" i="16"/>
  <c r="B953" i="16"/>
  <c r="B954" i="16"/>
  <c r="B955" i="16"/>
  <c r="B956" i="16"/>
  <c r="B957" i="16"/>
  <c r="B958" i="16"/>
  <c r="B959" i="16"/>
  <c r="B960" i="16"/>
  <c r="B961" i="16"/>
  <c r="B962" i="16"/>
  <c r="B963" i="16"/>
  <c r="B964" i="16"/>
  <c r="B965" i="16"/>
  <c r="B966" i="16"/>
  <c r="B967" i="16"/>
  <c r="B968" i="16"/>
  <c r="B969" i="16"/>
  <c r="B970" i="16"/>
  <c r="B971" i="16"/>
  <c r="B972" i="16"/>
  <c r="B973" i="16"/>
  <c r="B974" i="16"/>
  <c r="B975" i="16"/>
  <c r="B976" i="16"/>
  <c r="B977" i="16"/>
  <c r="B978" i="16"/>
  <c r="B979" i="16"/>
  <c r="B980" i="16"/>
  <c r="B981" i="16"/>
  <c r="B982" i="16"/>
  <c r="B983" i="16"/>
  <c r="B984" i="16"/>
  <c r="B985" i="16"/>
  <c r="B986" i="16"/>
  <c r="B987" i="16"/>
  <c r="B988" i="16"/>
  <c r="B989" i="16"/>
  <c r="B990" i="16"/>
  <c r="B991" i="16"/>
  <c r="B992" i="16"/>
  <c r="B993" i="16"/>
  <c r="B994" i="16"/>
  <c r="B995" i="16"/>
  <c r="B996" i="16"/>
  <c r="B997" i="16"/>
  <c r="B998" i="16"/>
  <c r="B999" i="16"/>
  <c r="B1000" i="16"/>
  <c r="B1001" i="16"/>
  <c r="B1002" i="16"/>
  <c r="B1003" i="16"/>
  <c r="B1004" i="16"/>
  <c r="B1005" i="16"/>
  <c r="B1006" i="16"/>
  <c r="B1007" i="16"/>
  <c r="B1008" i="16"/>
  <c r="B1009" i="16"/>
  <c r="B1010" i="16"/>
  <c r="B1011" i="16"/>
  <c r="B1012" i="16"/>
  <c r="B1013" i="16"/>
  <c r="B1014" i="16"/>
  <c r="B1015" i="16"/>
  <c r="B1016" i="16"/>
  <c r="B1017" i="16"/>
  <c r="B1018" i="16"/>
  <c r="B1019" i="16"/>
  <c r="B1020" i="16"/>
  <c r="B1021" i="16"/>
  <c r="B1022" i="16"/>
  <c r="B1023" i="16"/>
  <c r="B1024" i="16"/>
  <c r="B1025" i="16"/>
  <c r="B1026" i="16"/>
  <c r="B1027" i="16"/>
  <c r="B1028" i="16"/>
  <c r="B1029" i="16"/>
  <c r="B1030" i="16"/>
  <c r="B1031" i="16"/>
  <c r="B1032" i="16"/>
  <c r="B1033" i="16"/>
  <c r="B1034" i="16"/>
  <c r="B1035" i="16"/>
  <c r="B1036" i="16"/>
  <c r="B1037" i="16"/>
  <c r="B1038" i="16"/>
  <c r="B1039" i="16"/>
  <c r="B1040" i="16"/>
  <c r="B1041" i="16"/>
  <c r="B1042" i="16"/>
  <c r="B1043" i="16"/>
  <c r="B1044" i="16"/>
  <c r="B1045" i="16"/>
  <c r="B1046" i="16"/>
  <c r="B1047" i="16"/>
  <c r="B1048" i="16"/>
  <c r="B1049" i="16"/>
  <c r="B1050" i="16"/>
  <c r="B1051" i="16"/>
  <c r="B1052" i="16"/>
  <c r="B1053" i="16"/>
  <c r="B1054" i="16"/>
  <c r="B1055" i="16"/>
  <c r="B1056" i="16"/>
  <c r="B1057" i="16"/>
  <c r="B1058" i="16"/>
  <c r="B1059" i="16"/>
  <c r="B1060" i="16"/>
  <c r="B1061" i="16"/>
  <c r="B1062" i="16"/>
  <c r="B1063" i="16"/>
  <c r="B1064" i="16"/>
  <c r="B1065" i="16"/>
  <c r="B1066" i="16"/>
  <c r="B1067" i="16"/>
  <c r="B1068" i="16"/>
  <c r="B1069" i="16"/>
  <c r="B1070" i="16"/>
  <c r="B1071" i="16"/>
  <c r="B1072" i="16"/>
  <c r="B1073" i="16"/>
  <c r="B1074" i="16"/>
  <c r="B1075" i="16"/>
  <c r="B1076" i="16"/>
  <c r="B1077" i="16"/>
  <c r="B1078" i="16"/>
  <c r="B1079" i="16"/>
  <c r="B1080" i="16"/>
  <c r="B1081" i="16"/>
  <c r="B1082" i="16"/>
  <c r="B1083" i="16"/>
  <c r="B1084" i="16"/>
  <c r="B1085" i="16"/>
  <c r="B1086" i="16"/>
  <c r="B1087" i="16"/>
  <c r="B1088" i="16"/>
  <c r="B1089" i="16"/>
  <c r="B1090" i="16"/>
  <c r="B1091" i="16"/>
  <c r="B1092" i="16"/>
  <c r="B1093" i="16"/>
  <c r="B1094" i="16"/>
  <c r="B1095" i="16"/>
  <c r="B1096" i="16"/>
  <c r="B1097" i="16"/>
  <c r="B1098" i="16"/>
  <c r="B1099" i="16"/>
  <c r="B1100" i="16"/>
  <c r="B1101" i="16"/>
  <c r="B1102" i="16"/>
  <c r="B1103" i="16"/>
  <c r="B1104" i="16"/>
  <c r="B1105" i="16"/>
  <c r="B1106" i="16"/>
  <c r="B1107" i="16"/>
  <c r="B1108" i="16"/>
  <c r="B1109" i="16"/>
  <c r="B1110" i="16"/>
  <c r="B1111" i="16"/>
  <c r="B1112" i="16"/>
  <c r="B1113" i="16"/>
  <c r="B1114" i="16"/>
  <c r="B1115" i="16"/>
  <c r="B1116" i="16"/>
  <c r="B1117" i="16"/>
  <c r="B1118" i="16"/>
  <c r="B1119" i="16"/>
  <c r="B1120" i="16"/>
  <c r="B1121" i="16"/>
  <c r="B1122" i="16"/>
  <c r="B1123" i="16"/>
  <c r="B1124" i="16"/>
  <c r="B1125" i="16"/>
  <c r="B1126" i="16"/>
  <c r="B1127" i="16"/>
  <c r="B1128" i="16"/>
  <c r="B1129" i="16"/>
  <c r="B1130" i="16"/>
  <c r="B1131" i="16"/>
  <c r="B1132" i="16"/>
  <c r="B1133" i="16"/>
  <c r="B1134" i="16"/>
  <c r="B1135" i="16"/>
  <c r="B1136" i="16"/>
  <c r="B1137" i="16"/>
  <c r="B1138" i="16"/>
  <c r="B1139" i="16"/>
  <c r="B1140" i="16"/>
  <c r="B1141" i="16"/>
  <c r="B1142" i="16"/>
  <c r="B1143" i="16"/>
  <c r="B1144" i="16"/>
  <c r="B1145" i="16"/>
  <c r="B1146" i="16"/>
  <c r="B1147" i="16"/>
  <c r="B1148" i="16"/>
  <c r="B1149" i="16"/>
  <c r="B1150" i="16"/>
  <c r="B1151" i="16"/>
  <c r="B1152" i="16"/>
  <c r="B1153" i="16"/>
  <c r="B1154" i="16"/>
  <c r="B1155" i="16"/>
  <c r="B1156" i="16"/>
  <c r="B1157" i="16"/>
  <c r="B1158" i="16"/>
  <c r="B1159" i="16"/>
  <c r="B1160" i="16"/>
  <c r="B1161" i="16"/>
  <c r="B1162" i="16"/>
  <c r="B1163" i="16"/>
  <c r="B1164" i="16"/>
  <c r="B1165" i="16"/>
  <c r="B1166" i="16"/>
  <c r="B1167" i="16"/>
  <c r="B1168" i="16"/>
  <c r="B1169" i="16"/>
  <c r="B1170" i="16"/>
  <c r="B1171" i="16"/>
  <c r="B1172" i="16"/>
  <c r="B1173" i="16"/>
  <c r="B1174" i="16"/>
  <c r="B1175" i="16"/>
  <c r="B1176" i="16"/>
  <c r="B1177" i="16"/>
  <c r="B1178" i="16"/>
  <c r="B1179" i="16"/>
  <c r="B1180" i="16"/>
  <c r="B1181" i="16"/>
  <c r="B1182" i="16"/>
  <c r="B1183" i="16"/>
  <c r="B1184" i="16"/>
  <c r="B1185" i="16"/>
  <c r="B1186" i="16"/>
  <c r="B1187" i="16"/>
  <c r="B1188" i="16"/>
  <c r="B1189" i="16"/>
  <c r="B1190" i="16"/>
  <c r="B1191" i="16"/>
  <c r="B1192" i="16"/>
  <c r="B1193" i="16"/>
  <c r="B1194" i="16"/>
  <c r="B1195" i="16"/>
  <c r="B1196" i="16"/>
  <c r="B1197" i="16"/>
  <c r="B1198" i="16"/>
  <c r="B1199" i="16"/>
  <c r="B1200" i="16"/>
  <c r="B1201" i="16"/>
  <c r="B1202" i="16"/>
  <c r="B1203" i="16"/>
  <c r="B1204" i="16"/>
  <c r="B1205" i="16"/>
  <c r="B1206" i="16"/>
  <c r="B1207" i="16"/>
  <c r="B1208" i="16"/>
  <c r="B1209" i="16"/>
  <c r="B1210" i="16"/>
  <c r="B1211" i="16"/>
  <c r="B1212" i="16"/>
  <c r="B1213" i="16"/>
  <c r="B1214" i="16"/>
  <c r="B1215" i="16"/>
  <c r="B1216" i="16"/>
  <c r="B1217" i="16"/>
  <c r="B1218" i="16"/>
  <c r="B1219" i="16"/>
  <c r="B1220" i="16"/>
  <c r="B1221" i="16"/>
  <c r="B1222" i="16"/>
  <c r="B1223" i="16"/>
  <c r="B1224" i="16"/>
  <c r="B1225" i="16"/>
  <c r="B1226" i="16"/>
  <c r="B1227" i="16"/>
  <c r="B1228" i="16"/>
  <c r="B1229" i="16"/>
  <c r="B1230" i="16"/>
  <c r="B1231" i="16"/>
  <c r="B1232" i="16"/>
  <c r="B1233" i="16"/>
  <c r="B1234" i="16"/>
  <c r="B1235" i="16"/>
  <c r="B1236" i="16"/>
  <c r="B1237" i="16"/>
  <c r="B1238" i="16"/>
  <c r="B1239" i="16"/>
  <c r="B1240" i="16"/>
  <c r="B1241" i="16"/>
  <c r="B1242" i="16"/>
  <c r="B1243" i="16"/>
  <c r="B1244" i="16"/>
  <c r="B1245" i="16"/>
  <c r="B1246" i="16"/>
  <c r="B1247" i="16"/>
  <c r="B1248" i="16"/>
  <c r="B1249" i="16"/>
  <c r="B1250" i="16"/>
  <c r="B1251" i="16"/>
  <c r="B1252" i="16"/>
  <c r="B1253" i="16"/>
  <c r="B1254" i="16"/>
  <c r="B1255" i="16"/>
  <c r="B1256" i="16"/>
  <c r="B1257" i="16"/>
  <c r="B1258" i="16"/>
  <c r="B1259" i="16"/>
  <c r="B1260" i="16"/>
  <c r="B1261" i="16"/>
  <c r="B1262" i="16"/>
  <c r="B1263" i="16"/>
  <c r="B1264" i="16"/>
  <c r="B1265" i="16"/>
  <c r="B1266" i="16"/>
  <c r="B1267" i="16"/>
  <c r="B1268" i="16"/>
  <c r="B1269" i="16"/>
  <c r="B1270" i="16"/>
  <c r="B1271" i="16"/>
  <c r="B1272" i="16"/>
  <c r="B1273" i="16"/>
  <c r="B1274" i="16"/>
  <c r="B1275" i="16"/>
  <c r="B1276" i="16"/>
  <c r="B1277" i="16"/>
  <c r="B1278" i="16"/>
  <c r="B1279" i="16"/>
  <c r="B1280" i="16"/>
  <c r="B1281" i="16"/>
  <c r="B1282" i="16"/>
  <c r="B1283" i="16"/>
  <c r="B1284" i="16"/>
  <c r="B1285" i="16"/>
  <c r="B1286" i="16"/>
  <c r="B1287" i="16"/>
  <c r="B1288" i="16"/>
  <c r="B1289" i="16"/>
  <c r="B1290" i="16"/>
  <c r="B1291" i="16"/>
  <c r="B1292" i="16"/>
  <c r="B1293" i="16"/>
  <c r="B1294" i="16"/>
  <c r="B1295" i="16"/>
  <c r="B1296" i="16"/>
  <c r="B1297" i="16"/>
  <c r="B1298" i="16"/>
  <c r="B1299" i="16"/>
  <c r="B1300" i="16"/>
  <c r="B1301" i="16"/>
  <c r="B1302" i="16"/>
  <c r="B1303" i="16"/>
  <c r="B1304" i="16"/>
  <c r="B1305" i="16"/>
  <c r="B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56" i="16"/>
  <c r="B1357" i="16"/>
  <c r="B1358" i="16"/>
  <c r="B1359" i="16"/>
  <c r="B1360" i="16"/>
  <c r="B1361" i="16"/>
  <c r="B1362" i="16"/>
  <c r="B1363" i="16"/>
  <c r="B1364" i="16"/>
  <c r="B1365" i="16"/>
  <c r="B1366" i="16"/>
  <c r="B1367" i="16"/>
  <c r="B1368" i="16"/>
  <c r="B1369" i="16"/>
  <c r="B1370" i="16"/>
  <c r="B1371" i="16"/>
  <c r="B1372" i="16"/>
  <c r="B1373" i="16"/>
  <c r="B1374" i="16"/>
  <c r="B1375" i="16"/>
  <c r="B1376" i="16"/>
  <c r="B1377" i="16"/>
  <c r="B1378" i="16"/>
  <c r="B1379" i="16"/>
  <c r="B1380" i="16"/>
  <c r="B1381" i="16"/>
  <c r="B1382" i="16"/>
  <c r="B1383" i="16"/>
  <c r="B1384" i="16"/>
  <c r="B1385" i="16"/>
  <c r="B1386" i="16"/>
  <c r="B1387" i="16"/>
  <c r="B1388" i="16"/>
  <c r="B1389" i="16"/>
  <c r="B1390" i="16"/>
  <c r="B1391" i="16"/>
  <c r="B1392" i="16"/>
  <c r="B1393" i="16"/>
  <c r="B1394" i="16"/>
  <c r="B1395" i="16"/>
  <c r="B1396" i="16"/>
  <c r="B1397" i="16"/>
  <c r="B1398" i="16"/>
  <c r="B1399" i="16"/>
  <c r="B1400" i="16"/>
  <c r="B1401" i="16"/>
  <c r="B1402" i="16"/>
  <c r="B1403" i="16"/>
  <c r="B1404" i="16"/>
  <c r="B1405" i="16"/>
  <c r="B1406" i="16"/>
  <c r="AA53" i="4" l="1"/>
  <c r="AA49" i="4" l="1"/>
  <c r="Y50" i="4"/>
  <c r="AA50" i="4" s="1"/>
  <c r="W50" i="4"/>
  <c r="U50" i="4"/>
  <c r="S50" i="4"/>
  <c r="Q50" i="4"/>
  <c r="O50" i="4"/>
  <c r="M50" i="4"/>
  <c r="K50" i="4"/>
  <c r="I50" i="4"/>
  <c r="G50" i="4"/>
  <c r="E50" i="4"/>
  <c r="C50" i="4"/>
  <c r="Y9" i="21" l="1"/>
  <c r="W9" i="21"/>
  <c r="U9" i="21"/>
  <c r="S9" i="21"/>
  <c r="Q9" i="21"/>
  <c r="O9" i="21"/>
  <c r="M9" i="21"/>
  <c r="K9" i="21"/>
  <c r="I9" i="21"/>
  <c r="G9" i="21"/>
  <c r="E9" i="21"/>
  <c r="C9" i="21"/>
  <c r="P37" i="5"/>
  <c r="C4" i="25" l="1"/>
  <c r="C3" i="25"/>
  <c r="C2" i="25"/>
  <c r="C1" i="25"/>
  <c r="H35" i="24"/>
  <c r="F39" i="25" l="1"/>
  <c r="D40" i="25"/>
  <c r="H39" i="25"/>
  <c r="F40" i="25"/>
  <c r="H40" i="25"/>
  <c r="D38" i="25"/>
  <c r="D42" i="25"/>
  <c r="D39" i="25"/>
  <c r="F38" i="25"/>
  <c r="F42" i="25"/>
  <c r="H38" i="25"/>
  <c r="H42" i="25"/>
  <c r="F18" i="24"/>
  <c r="F35" i="24"/>
  <c r="D35" i="24"/>
  <c r="H18" i="24"/>
  <c r="D18" i="24"/>
  <c r="C4" i="24"/>
  <c r="C3" i="24"/>
  <c r="C2" i="24"/>
  <c r="C1" i="24"/>
  <c r="J18" i="24" l="1"/>
  <c r="J35" i="24"/>
  <c r="P18" i="2" l="1"/>
  <c r="O18" i="2"/>
  <c r="N18" i="2"/>
  <c r="M18" i="2"/>
  <c r="L18" i="2"/>
  <c r="K18" i="2"/>
  <c r="J18" i="2"/>
  <c r="I18" i="2"/>
  <c r="H18" i="2"/>
  <c r="G18" i="2"/>
  <c r="F18" i="2"/>
  <c r="F2" i="21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7" i="18"/>
  <c r="B8" i="18"/>
  <c r="B9" i="18"/>
  <c r="B3" i="18"/>
  <c r="B4" i="18"/>
  <c r="B5" i="18"/>
  <c r="B6" i="18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AA72" i="21"/>
  <c r="AA71" i="21"/>
  <c r="AA70" i="21"/>
  <c r="AA66" i="21"/>
  <c r="Y59" i="21"/>
  <c r="W59" i="21"/>
  <c r="U59" i="21"/>
  <c r="S59" i="21"/>
  <c r="Q59" i="21"/>
  <c r="O59" i="21"/>
  <c r="M59" i="21"/>
  <c r="K59" i="21"/>
  <c r="I59" i="21"/>
  <c r="G59" i="21"/>
  <c r="E59" i="21"/>
  <c r="C59" i="21"/>
  <c r="AA58" i="21"/>
  <c r="AA57" i="21"/>
  <c r="Y55" i="21"/>
  <c r="W55" i="21"/>
  <c r="U55" i="21"/>
  <c r="S55" i="21"/>
  <c r="Q55" i="21"/>
  <c r="O55" i="21"/>
  <c r="M55" i="21"/>
  <c r="K55" i="21"/>
  <c r="I55" i="21"/>
  <c r="G55" i="21"/>
  <c r="E55" i="21"/>
  <c r="C55" i="21"/>
  <c r="AA54" i="21"/>
  <c r="AA53" i="21"/>
  <c r="AA52" i="21"/>
  <c r="AA51" i="21"/>
  <c r="AA50" i="21"/>
  <c r="AA49" i="21"/>
  <c r="AA48" i="21"/>
  <c r="AA47" i="21"/>
  <c r="AA46" i="21"/>
  <c r="Y44" i="21"/>
  <c r="W44" i="21"/>
  <c r="U44" i="21"/>
  <c r="S44" i="21"/>
  <c r="Q44" i="21"/>
  <c r="O44" i="21"/>
  <c r="M44" i="21"/>
  <c r="K44" i="21"/>
  <c r="I44" i="21"/>
  <c r="G44" i="21"/>
  <c r="E44" i="21"/>
  <c r="C44" i="21"/>
  <c r="Y43" i="21"/>
  <c r="W43" i="21"/>
  <c r="U43" i="21"/>
  <c r="S43" i="21"/>
  <c r="Q43" i="21"/>
  <c r="O43" i="21"/>
  <c r="M43" i="21"/>
  <c r="K43" i="21"/>
  <c r="I43" i="21"/>
  <c r="G43" i="21"/>
  <c r="E43" i="21"/>
  <c r="C43" i="21"/>
  <c r="AA42" i="21"/>
  <c r="AA41" i="21"/>
  <c r="AA40" i="21"/>
  <c r="AA39" i="21"/>
  <c r="AA38" i="21"/>
  <c r="Y34" i="21"/>
  <c r="AA34" i="21" s="1"/>
  <c r="W34" i="21"/>
  <c r="U34" i="21"/>
  <c r="S34" i="21"/>
  <c r="Q34" i="21"/>
  <c r="O34" i="21"/>
  <c r="M34" i="21"/>
  <c r="K34" i="21"/>
  <c r="I34" i="21"/>
  <c r="G34" i="21"/>
  <c r="E34" i="21"/>
  <c r="C34" i="21"/>
  <c r="AA33" i="21"/>
  <c r="AA32" i="21"/>
  <c r="AA31" i="21"/>
  <c r="AA30" i="21"/>
  <c r="Y26" i="21"/>
  <c r="W26" i="21"/>
  <c r="U26" i="21"/>
  <c r="S26" i="21"/>
  <c r="Q26" i="21"/>
  <c r="O26" i="21"/>
  <c r="M26" i="21"/>
  <c r="K26" i="21"/>
  <c r="I26" i="21"/>
  <c r="G26" i="21"/>
  <c r="E26" i="21"/>
  <c r="C26" i="21"/>
  <c r="AA25" i="21"/>
  <c r="AA24" i="21"/>
  <c r="AA23" i="21"/>
  <c r="AA22" i="21"/>
  <c r="Z18" i="21"/>
  <c r="Y18" i="21"/>
  <c r="X18" i="21"/>
  <c r="W18" i="21"/>
  <c r="V18" i="21"/>
  <c r="U18" i="21"/>
  <c r="D18" i="21"/>
  <c r="C18" i="21"/>
  <c r="Z17" i="21"/>
  <c r="Y17" i="21"/>
  <c r="X17" i="21"/>
  <c r="W17" i="21"/>
  <c r="V17" i="21"/>
  <c r="U17" i="21"/>
  <c r="D17" i="21"/>
  <c r="C17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B13" i="21"/>
  <c r="AA13" i="21"/>
  <c r="AB12" i="21"/>
  <c r="AA12" i="21"/>
  <c r="B19" i="17"/>
  <c r="B20" i="17"/>
  <c r="B21" i="17"/>
  <c r="B22" i="17"/>
  <c r="B2" i="18"/>
  <c r="B33" i="17"/>
  <c r="B32" i="17"/>
  <c r="B31" i="17"/>
  <c r="B30" i="17"/>
  <c r="B29" i="17"/>
  <c r="B28" i="17"/>
  <c r="B27" i="17"/>
  <c r="B26" i="17"/>
  <c r="B25" i="17"/>
  <c r="B24" i="17"/>
  <c r="B23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46" i="11"/>
  <c r="B47" i="11"/>
  <c r="B48" i="11"/>
  <c r="B49" i="11"/>
  <c r="B38" i="11"/>
  <c r="B39" i="11"/>
  <c r="B40" i="11"/>
  <c r="B41" i="11"/>
  <c r="B42" i="11"/>
  <c r="B43" i="11"/>
  <c r="B44" i="11"/>
  <c r="B45" i="11"/>
  <c r="B229" i="12"/>
  <c r="B230" i="12"/>
  <c r="B231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" i="16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779" i="15"/>
  <c r="B780" i="15"/>
  <c r="B781" i="15"/>
  <c r="B782" i="15"/>
  <c r="B783" i="15"/>
  <c r="B784" i="15"/>
  <c r="B785" i="15"/>
  <c r="B786" i="15"/>
  <c r="B787" i="15"/>
  <c r="B788" i="15"/>
  <c r="B789" i="15"/>
  <c r="B790" i="15"/>
  <c r="B791" i="15"/>
  <c r="B792" i="15"/>
  <c r="B793" i="15"/>
  <c r="B794" i="15"/>
  <c r="B795" i="15"/>
  <c r="B796" i="15"/>
  <c r="B797" i="15"/>
  <c r="B798" i="15"/>
  <c r="B799" i="15"/>
  <c r="B800" i="15"/>
  <c r="B801" i="15"/>
  <c r="B802" i="15"/>
  <c r="B803" i="15"/>
  <c r="B804" i="15"/>
  <c r="B805" i="15"/>
  <c r="B806" i="15"/>
  <c r="B807" i="15"/>
  <c r="B808" i="15"/>
  <c r="B809" i="15"/>
  <c r="B810" i="15"/>
  <c r="B811" i="15"/>
  <c r="B812" i="15"/>
  <c r="B813" i="15"/>
  <c r="B814" i="15"/>
  <c r="B815" i="15"/>
  <c r="B816" i="15"/>
  <c r="B817" i="15"/>
  <c r="B818" i="15"/>
  <c r="B819" i="15"/>
  <c r="B820" i="15"/>
  <c r="B821" i="15"/>
  <c r="B822" i="15"/>
  <c r="B823" i="15"/>
  <c r="B824" i="15"/>
  <c r="B825" i="15"/>
  <c r="B826" i="15"/>
  <c r="B827" i="15"/>
  <c r="B828" i="15"/>
  <c r="B829" i="15"/>
  <c r="B830" i="15"/>
  <c r="B831" i="15"/>
  <c r="B832" i="15"/>
  <c r="B833" i="15"/>
  <c r="B834" i="15"/>
  <c r="B835" i="15"/>
  <c r="B836" i="15"/>
  <c r="B837" i="15"/>
  <c r="B838" i="15"/>
  <c r="B839" i="15"/>
  <c r="B840" i="15"/>
  <c r="B841" i="15"/>
  <c r="B842" i="15"/>
  <c r="B843" i="15"/>
  <c r="B844" i="15"/>
  <c r="B845" i="15"/>
  <c r="B846" i="15"/>
  <c r="B847" i="15"/>
  <c r="B848" i="15"/>
  <c r="B849" i="15"/>
  <c r="B850" i="15"/>
  <c r="B851" i="15"/>
  <c r="B852" i="15"/>
  <c r="B853" i="15"/>
  <c r="B854" i="15"/>
  <c r="B855" i="15"/>
  <c r="B856" i="15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69" i="15"/>
  <c r="B870" i="15"/>
  <c r="B871" i="15"/>
  <c r="B872" i="15"/>
  <c r="B873" i="15"/>
  <c r="B874" i="15"/>
  <c r="B875" i="15"/>
  <c r="B876" i="15"/>
  <c r="B877" i="15"/>
  <c r="B878" i="15"/>
  <c r="B879" i="15"/>
  <c r="B880" i="15"/>
  <c r="B881" i="15"/>
  <c r="B882" i="15"/>
  <c r="B883" i="15"/>
  <c r="B884" i="15"/>
  <c r="B885" i="15"/>
  <c r="B886" i="15"/>
  <c r="B887" i="15"/>
  <c r="B888" i="15"/>
  <c r="B889" i="15"/>
  <c r="B890" i="15"/>
  <c r="B891" i="15"/>
  <c r="B892" i="15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05" i="15"/>
  <c r="B906" i="15"/>
  <c r="B907" i="15"/>
  <c r="B908" i="15"/>
  <c r="B909" i="15"/>
  <c r="B910" i="15"/>
  <c r="B911" i="15"/>
  <c r="B912" i="15"/>
  <c r="B913" i="15"/>
  <c r="B914" i="15"/>
  <c r="B915" i="15"/>
  <c r="B916" i="15"/>
  <c r="B917" i="15"/>
  <c r="B918" i="15"/>
  <c r="B919" i="15"/>
  <c r="B920" i="15"/>
  <c r="B921" i="15"/>
  <c r="B922" i="15"/>
  <c r="B923" i="15"/>
  <c r="B924" i="15"/>
  <c r="B925" i="15"/>
  <c r="B926" i="15"/>
  <c r="B927" i="15"/>
  <c r="B928" i="15"/>
  <c r="B929" i="15"/>
  <c r="B930" i="15"/>
  <c r="B931" i="15"/>
  <c r="B932" i="15"/>
  <c r="B933" i="15"/>
  <c r="B934" i="15"/>
  <c r="B935" i="15"/>
  <c r="B936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949" i="15"/>
  <c r="B950" i="15"/>
  <c r="B951" i="15"/>
  <c r="B952" i="15"/>
  <c r="B953" i="15"/>
  <c r="B954" i="15"/>
  <c r="B955" i="15"/>
  <c r="B956" i="15"/>
  <c r="B957" i="15"/>
  <c r="B958" i="15"/>
  <c r="B959" i="15"/>
  <c r="B960" i="15"/>
  <c r="B961" i="15"/>
  <c r="B962" i="15"/>
  <c r="B963" i="15"/>
  <c r="B964" i="15"/>
  <c r="B965" i="15"/>
  <c r="B966" i="15"/>
  <c r="B967" i="15"/>
  <c r="B968" i="15"/>
  <c r="B969" i="15"/>
  <c r="B970" i="15"/>
  <c r="B971" i="15"/>
  <c r="B972" i="15"/>
  <c r="B973" i="15"/>
  <c r="B974" i="15"/>
  <c r="B975" i="15"/>
  <c r="B976" i="15"/>
  <c r="B977" i="15"/>
  <c r="B978" i="15"/>
  <c r="B979" i="15"/>
  <c r="B980" i="15"/>
  <c r="B981" i="15"/>
  <c r="B982" i="15"/>
  <c r="B983" i="15"/>
  <c r="B984" i="15"/>
  <c r="B985" i="15"/>
  <c r="B986" i="15"/>
  <c r="B987" i="15"/>
  <c r="B988" i="15"/>
  <c r="B989" i="15"/>
  <c r="B990" i="15"/>
  <c r="B991" i="15"/>
  <c r="B992" i="15"/>
  <c r="B993" i="15"/>
  <c r="B994" i="15"/>
  <c r="B995" i="15"/>
  <c r="B996" i="15"/>
  <c r="B997" i="15"/>
  <c r="B998" i="15"/>
  <c r="B999" i="15"/>
  <c r="B1000" i="15"/>
  <c r="B1001" i="15"/>
  <c r="B1002" i="15"/>
  <c r="B1003" i="15"/>
  <c r="B1004" i="15"/>
  <c r="B1005" i="15"/>
  <c r="B1006" i="15"/>
  <c r="B1007" i="15"/>
  <c r="B1008" i="15"/>
  <c r="B1009" i="15"/>
  <c r="B1010" i="15"/>
  <c r="B1011" i="15"/>
  <c r="B1012" i="15"/>
  <c r="B1013" i="15"/>
  <c r="B1014" i="15"/>
  <c r="B1015" i="15"/>
  <c r="B1016" i="15"/>
  <c r="B1017" i="15"/>
  <c r="B1018" i="15"/>
  <c r="B1019" i="15"/>
  <c r="B1020" i="15"/>
  <c r="B1021" i="15"/>
  <c r="B1022" i="15"/>
  <c r="B1023" i="15"/>
  <c r="B1024" i="15"/>
  <c r="B1025" i="15"/>
  <c r="B1026" i="15"/>
  <c r="B1027" i="15"/>
  <c r="B1028" i="15"/>
  <c r="B1029" i="15"/>
  <c r="B1030" i="15"/>
  <c r="B1031" i="15"/>
  <c r="B1032" i="15"/>
  <c r="B1033" i="15"/>
  <c r="B1034" i="15"/>
  <c r="B1035" i="15"/>
  <c r="B1036" i="15"/>
  <c r="B1037" i="15"/>
  <c r="B1038" i="15"/>
  <c r="B1039" i="15"/>
  <c r="B1040" i="15"/>
  <c r="B1041" i="15"/>
  <c r="B1042" i="15"/>
  <c r="B1043" i="15"/>
  <c r="B1044" i="15"/>
  <c r="B1045" i="15"/>
  <c r="B1046" i="15"/>
  <c r="B1047" i="15"/>
  <c r="B1048" i="15"/>
  <c r="B1049" i="15"/>
  <c r="B1050" i="15"/>
  <c r="B1051" i="15"/>
  <c r="B1052" i="15"/>
  <c r="B1053" i="15"/>
  <c r="B1054" i="15"/>
  <c r="B1055" i="15"/>
  <c r="B1056" i="15"/>
  <c r="B1057" i="15"/>
  <c r="B1058" i="15"/>
  <c r="B1059" i="15"/>
  <c r="B1060" i="15"/>
  <c r="B1061" i="15"/>
  <c r="B1062" i="15"/>
  <c r="B1063" i="15"/>
  <c r="B1064" i="15"/>
  <c r="B1065" i="15"/>
  <c r="B1066" i="15"/>
  <c r="B1067" i="15"/>
  <c r="B1068" i="15"/>
  <c r="B1069" i="15"/>
  <c r="B2" i="15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2" i="13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" i="12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2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" i="10"/>
  <c r="M11" i="9"/>
  <c r="L11" i="9"/>
  <c r="K11" i="9"/>
  <c r="J11" i="9"/>
  <c r="I11" i="9"/>
  <c r="H11" i="9"/>
  <c r="G11" i="9"/>
  <c r="F11" i="9"/>
  <c r="E11" i="9"/>
  <c r="D11" i="9"/>
  <c r="C11" i="9"/>
  <c r="B11" i="9"/>
  <c r="M6" i="9"/>
  <c r="L6" i="9"/>
  <c r="K6" i="9"/>
  <c r="J6" i="9"/>
  <c r="I6" i="9"/>
  <c r="H6" i="9"/>
  <c r="G6" i="9"/>
  <c r="F6" i="9"/>
  <c r="E6" i="9"/>
  <c r="D6" i="9"/>
  <c r="C6" i="9"/>
  <c r="B6" i="9"/>
  <c r="B2" i="9"/>
  <c r="B1" i="9"/>
  <c r="Q94" i="7"/>
  <c r="Y93" i="7"/>
  <c r="W93" i="7"/>
  <c r="U93" i="7"/>
  <c r="S93" i="7"/>
  <c r="Q93" i="7"/>
  <c r="O93" i="7"/>
  <c r="M93" i="7"/>
  <c r="K93" i="7"/>
  <c r="I93" i="7"/>
  <c r="G93" i="7"/>
  <c r="E93" i="7"/>
  <c r="C93" i="7"/>
  <c r="Y70" i="7"/>
  <c r="W70" i="7"/>
  <c r="U70" i="7"/>
  <c r="S70" i="7"/>
  <c r="Q70" i="7"/>
  <c r="O70" i="7"/>
  <c r="M70" i="7"/>
  <c r="K70" i="7"/>
  <c r="I70" i="7"/>
  <c r="G70" i="7"/>
  <c r="E70" i="7"/>
  <c r="C70" i="7"/>
  <c r="Y68" i="7"/>
  <c r="W68" i="7"/>
  <c r="U68" i="7"/>
  <c r="S68" i="7"/>
  <c r="Q68" i="7"/>
  <c r="O68" i="7"/>
  <c r="M68" i="7"/>
  <c r="K68" i="7"/>
  <c r="I68" i="7"/>
  <c r="G68" i="7"/>
  <c r="E68" i="7"/>
  <c r="C68" i="7"/>
  <c r="Y67" i="7"/>
  <c r="Y69" i="7" s="1"/>
  <c r="W67" i="7"/>
  <c r="W69" i="7" s="1"/>
  <c r="U67" i="7"/>
  <c r="U69" i="7" s="1"/>
  <c r="S67" i="7"/>
  <c r="S69" i="7" s="1"/>
  <c r="Q67" i="7"/>
  <c r="Q69" i="7" s="1"/>
  <c r="O67" i="7"/>
  <c r="O69" i="7" s="1"/>
  <c r="M67" i="7"/>
  <c r="M69" i="7" s="1"/>
  <c r="K67" i="7"/>
  <c r="K69" i="7" s="1"/>
  <c r="I67" i="7"/>
  <c r="I69" i="7" s="1"/>
  <c r="G67" i="7"/>
  <c r="G69" i="7" s="1"/>
  <c r="E67" i="7"/>
  <c r="E69" i="7" s="1"/>
  <c r="C67" i="7"/>
  <c r="Y48" i="7"/>
  <c r="W48" i="7"/>
  <c r="U48" i="7"/>
  <c r="S48" i="7"/>
  <c r="Q48" i="7"/>
  <c r="O48" i="7"/>
  <c r="M48" i="7"/>
  <c r="G48" i="7"/>
  <c r="E48" i="7"/>
  <c r="C48" i="7"/>
  <c r="Y47" i="7"/>
  <c r="W47" i="7"/>
  <c r="U47" i="7"/>
  <c r="S47" i="7"/>
  <c r="Q47" i="7"/>
  <c r="O47" i="7"/>
  <c r="M47" i="7"/>
  <c r="I47" i="7"/>
  <c r="G47" i="7"/>
  <c r="E47" i="7"/>
  <c r="C47" i="7"/>
  <c r="Y71" i="7"/>
  <c r="W71" i="7"/>
  <c r="U71" i="7"/>
  <c r="S71" i="7"/>
  <c r="Q71" i="7"/>
  <c r="O71" i="7"/>
  <c r="M71" i="7"/>
  <c r="K71" i="7"/>
  <c r="I71" i="7"/>
  <c r="G71" i="7"/>
  <c r="E71" i="7"/>
  <c r="C71" i="7"/>
  <c r="C35" i="7"/>
  <c r="Y34" i="7"/>
  <c r="U34" i="7"/>
  <c r="S34" i="7"/>
  <c r="Q34" i="7"/>
  <c r="O34" i="7"/>
  <c r="M34" i="7"/>
  <c r="K34" i="7"/>
  <c r="I34" i="7"/>
  <c r="G34" i="7"/>
  <c r="E34" i="7"/>
  <c r="C34" i="7"/>
  <c r="Y27" i="7"/>
  <c r="W27" i="7"/>
  <c r="U27" i="7"/>
  <c r="S27" i="7"/>
  <c r="Q27" i="7"/>
  <c r="O27" i="7"/>
  <c r="M27" i="7"/>
  <c r="K27" i="7"/>
  <c r="I27" i="7"/>
  <c r="G27" i="7"/>
  <c r="E27" i="7"/>
  <c r="C27" i="7"/>
  <c r="Y8" i="7"/>
  <c r="W8" i="7"/>
  <c r="U8" i="7"/>
  <c r="S8" i="7"/>
  <c r="Q8" i="7"/>
  <c r="O8" i="7"/>
  <c r="M8" i="7"/>
  <c r="K8" i="7"/>
  <c r="I8" i="7"/>
  <c r="G8" i="7"/>
  <c r="E8" i="7"/>
  <c r="C8" i="7"/>
  <c r="J6" i="7"/>
  <c r="B3" i="7"/>
  <c r="B2" i="7"/>
  <c r="E138" i="6"/>
  <c r="W34" i="7"/>
  <c r="P130" i="6"/>
  <c r="O130" i="6"/>
  <c r="N130" i="6"/>
  <c r="M130" i="6"/>
  <c r="S32" i="7" s="1"/>
  <c r="L130" i="6"/>
  <c r="Q32" i="7" s="1"/>
  <c r="K130" i="6"/>
  <c r="O32" i="7" s="1"/>
  <c r="J130" i="6"/>
  <c r="M32" i="7" s="1"/>
  <c r="I130" i="6"/>
  <c r="K32" i="7" s="1"/>
  <c r="H130" i="6"/>
  <c r="I32" i="7" s="1"/>
  <c r="G130" i="6"/>
  <c r="G32" i="7" s="1"/>
  <c r="F130" i="6"/>
  <c r="E32" i="7" s="1"/>
  <c r="E130" i="6"/>
  <c r="C32" i="7" s="1"/>
  <c r="P121" i="6"/>
  <c r="O121" i="6"/>
  <c r="N121" i="6"/>
  <c r="M121" i="6"/>
  <c r="L121" i="6"/>
  <c r="K121" i="6"/>
  <c r="J121" i="6"/>
  <c r="I121" i="6"/>
  <c r="H121" i="6"/>
  <c r="G121" i="6"/>
  <c r="H29" i="25" s="1"/>
  <c r="F121" i="6"/>
  <c r="E121" i="6"/>
  <c r="P116" i="6"/>
  <c r="Y83" i="7" s="1"/>
  <c r="O116" i="6"/>
  <c r="N116" i="6"/>
  <c r="M116" i="6"/>
  <c r="S83" i="7" s="1"/>
  <c r="L116" i="6"/>
  <c r="Q83" i="7" s="1"/>
  <c r="K116" i="6"/>
  <c r="O83" i="7" s="1"/>
  <c r="J116" i="6"/>
  <c r="I116" i="6"/>
  <c r="K83" i="7" s="1"/>
  <c r="H116" i="6"/>
  <c r="I83" i="7" s="1"/>
  <c r="G116" i="6"/>
  <c r="G31" i="7" s="1"/>
  <c r="F116" i="6"/>
  <c r="E31" i="7" s="1"/>
  <c r="E116" i="6"/>
  <c r="C83" i="7" s="1"/>
  <c r="P108" i="6"/>
  <c r="O108" i="6"/>
  <c r="N108" i="6"/>
  <c r="M108" i="6"/>
  <c r="L108" i="6"/>
  <c r="K108" i="6"/>
  <c r="J108" i="6"/>
  <c r="I108" i="6"/>
  <c r="H108" i="6"/>
  <c r="G108" i="6"/>
  <c r="F108" i="6"/>
  <c r="E108" i="6"/>
  <c r="P95" i="6"/>
  <c r="O95" i="6"/>
  <c r="N95" i="6"/>
  <c r="N109" i="6" s="1"/>
  <c r="M95" i="6"/>
  <c r="L95" i="6"/>
  <c r="K95" i="6"/>
  <c r="J95" i="6"/>
  <c r="I95" i="6"/>
  <c r="H95" i="6"/>
  <c r="G95" i="6"/>
  <c r="F95" i="6"/>
  <c r="F109" i="6" s="1"/>
  <c r="E95" i="6"/>
  <c r="P84" i="6"/>
  <c r="O84" i="6"/>
  <c r="N84" i="6"/>
  <c r="M84" i="6"/>
  <c r="L84" i="6"/>
  <c r="K84" i="6"/>
  <c r="J84" i="6"/>
  <c r="I84" i="6"/>
  <c r="H84" i="6"/>
  <c r="G84" i="6"/>
  <c r="F84" i="6"/>
  <c r="E84" i="6"/>
  <c r="P79" i="6"/>
  <c r="O79" i="6"/>
  <c r="N79" i="6"/>
  <c r="M79" i="6"/>
  <c r="S28" i="7" s="1"/>
  <c r="L79" i="6"/>
  <c r="Q28" i="7" s="1"/>
  <c r="K79" i="6"/>
  <c r="O28" i="7" s="1"/>
  <c r="J79" i="6"/>
  <c r="M28" i="7" s="1"/>
  <c r="G79" i="6"/>
  <c r="G28" i="7" s="1"/>
  <c r="E79" i="6"/>
  <c r="C28" i="7" s="1"/>
  <c r="P63" i="6"/>
  <c r="O63" i="6"/>
  <c r="N63" i="6"/>
  <c r="M63" i="6"/>
  <c r="L63" i="6"/>
  <c r="K63" i="6"/>
  <c r="J63" i="6"/>
  <c r="I63" i="6"/>
  <c r="H63" i="6"/>
  <c r="G63" i="6"/>
  <c r="F63" i="6"/>
  <c r="E63" i="6"/>
  <c r="P52" i="6"/>
  <c r="O52" i="6"/>
  <c r="N52" i="6"/>
  <c r="M52" i="6"/>
  <c r="L52" i="6"/>
  <c r="K52" i="6"/>
  <c r="J52" i="6"/>
  <c r="I52" i="6"/>
  <c r="H52" i="6"/>
  <c r="G52" i="6"/>
  <c r="F52" i="6"/>
  <c r="E52" i="6"/>
  <c r="P39" i="6"/>
  <c r="O39" i="6"/>
  <c r="N39" i="6"/>
  <c r="M39" i="6"/>
  <c r="S82" i="7" s="1"/>
  <c r="L39" i="6"/>
  <c r="Q82" i="7" s="1"/>
  <c r="K39" i="6"/>
  <c r="O82" i="7" s="1"/>
  <c r="J39" i="6"/>
  <c r="M82" i="7" s="1"/>
  <c r="I39" i="6"/>
  <c r="K82" i="7" s="1"/>
  <c r="H39" i="6"/>
  <c r="I82" i="7" s="1"/>
  <c r="G39" i="6"/>
  <c r="G82" i="7" s="1"/>
  <c r="F39" i="6"/>
  <c r="E39" i="6"/>
  <c r="C82" i="7" s="1"/>
  <c r="P23" i="6"/>
  <c r="O23" i="6"/>
  <c r="N23" i="6"/>
  <c r="M23" i="6"/>
  <c r="L23" i="6"/>
  <c r="K23" i="6"/>
  <c r="J23" i="6"/>
  <c r="I23" i="6"/>
  <c r="H23" i="6"/>
  <c r="G23" i="6"/>
  <c r="F23" i="6"/>
  <c r="E23" i="6"/>
  <c r="P15" i="6"/>
  <c r="O15" i="6"/>
  <c r="N15" i="6"/>
  <c r="M15" i="6"/>
  <c r="L15" i="6"/>
  <c r="K15" i="6"/>
  <c r="J15" i="6"/>
  <c r="I15" i="6"/>
  <c r="H15" i="6"/>
  <c r="G15" i="6"/>
  <c r="F15" i="6"/>
  <c r="E15" i="6"/>
  <c r="G2" i="6"/>
  <c r="O164" i="5"/>
  <c r="N164" i="5"/>
  <c r="M164" i="5"/>
  <c r="L164" i="5"/>
  <c r="K164" i="5"/>
  <c r="J164" i="5"/>
  <c r="I164" i="5"/>
  <c r="H164" i="5"/>
  <c r="G164" i="5"/>
  <c r="F164" i="5"/>
  <c r="E164" i="5"/>
  <c r="D164" i="5"/>
  <c r="P163" i="5"/>
  <c r="P162" i="5"/>
  <c r="P161" i="5"/>
  <c r="P160" i="5"/>
  <c r="P159" i="5"/>
  <c r="O155" i="5"/>
  <c r="N155" i="5"/>
  <c r="M155" i="5"/>
  <c r="L155" i="5"/>
  <c r="S22" i="7" s="1"/>
  <c r="K155" i="5"/>
  <c r="Q22" i="7" s="1"/>
  <c r="J155" i="5"/>
  <c r="O22" i="7" s="1"/>
  <c r="I155" i="5"/>
  <c r="M22" i="7" s="1"/>
  <c r="H155" i="5"/>
  <c r="K22" i="7" s="1"/>
  <c r="G155" i="5"/>
  <c r="I22" i="7" s="1"/>
  <c r="F155" i="5"/>
  <c r="G22" i="7" s="1"/>
  <c r="E155" i="5"/>
  <c r="E22" i="7" s="1"/>
  <c r="D155" i="5"/>
  <c r="C22" i="7" s="1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O130" i="5"/>
  <c r="N130" i="5"/>
  <c r="M130" i="5"/>
  <c r="L130" i="5"/>
  <c r="S21" i="7" s="1"/>
  <c r="K130" i="5"/>
  <c r="Q21" i="7" s="1"/>
  <c r="J130" i="5"/>
  <c r="O21" i="7" s="1"/>
  <c r="I130" i="5"/>
  <c r="M21" i="7" s="1"/>
  <c r="H130" i="5"/>
  <c r="K21" i="7" s="1"/>
  <c r="G130" i="5"/>
  <c r="I21" i="7" s="1"/>
  <c r="F130" i="5"/>
  <c r="G21" i="7" s="1"/>
  <c r="E130" i="5"/>
  <c r="E21" i="7" s="1"/>
  <c r="D130" i="5"/>
  <c r="C21" i="7" s="1"/>
  <c r="P129" i="5"/>
  <c r="P128" i="5"/>
  <c r="P126" i="5"/>
  <c r="P125" i="5"/>
  <c r="P124" i="5"/>
  <c r="P123" i="5"/>
  <c r="P121" i="5"/>
  <c r="P120" i="5"/>
  <c r="P119" i="5"/>
  <c r="P117" i="5"/>
  <c r="P116" i="5"/>
  <c r="P115" i="5"/>
  <c r="P114" i="5"/>
  <c r="P113" i="5"/>
  <c r="P112" i="5"/>
  <c r="P110" i="5"/>
  <c r="P109" i="5"/>
  <c r="P108" i="5"/>
  <c r="P107" i="5"/>
  <c r="P105" i="5"/>
  <c r="P104" i="5"/>
  <c r="P103" i="5"/>
  <c r="P102" i="5"/>
  <c r="P101" i="5"/>
  <c r="P100" i="5"/>
  <c r="O96" i="5"/>
  <c r="N96" i="5"/>
  <c r="M96" i="5"/>
  <c r="L96" i="5"/>
  <c r="S20" i="7" s="1"/>
  <c r="K96" i="5"/>
  <c r="Q20" i="7" s="1"/>
  <c r="J96" i="5"/>
  <c r="O20" i="7" s="1"/>
  <c r="I96" i="5"/>
  <c r="M20" i="7" s="1"/>
  <c r="H96" i="5"/>
  <c r="K20" i="7" s="1"/>
  <c r="G96" i="5"/>
  <c r="I20" i="7" s="1"/>
  <c r="F96" i="5"/>
  <c r="G20" i="7" s="1"/>
  <c r="E96" i="5"/>
  <c r="E20" i="7" s="1"/>
  <c r="D96" i="5"/>
  <c r="C20" i="7" s="1"/>
  <c r="P95" i="5"/>
  <c r="P94" i="5"/>
  <c r="P92" i="5"/>
  <c r="P91" i="5"/>
  <c r="P90" i="5"/>
  <c r="P89" i="5"/>
  <c r="P88" i="5"/>
  <c r="P87" i="5"/>
  <c r="P85" i="5"/>
  <c r="P84" i="5"/>
  <c r="P83" i="5"/>
  <c r="P82" i="5"/>
  <c r="P80" i="5"/>
  <c r="P79" i="5"/>
  <c r="P78" i="5"/>
  <c r="P77" i="5"/>
  <c r="P76" i="5"/>
  <c r="P75" i="5"/>
  <c r="P74" i="5"/>
  <c r="P72" i="5"/>
  <c r="P71" i="5"/>
  <c r="P70" i="5"/>
  <c r="P69" i="5"/>
  <c r="P68" i="5"/>
  <c r="P66" i="5"/>
  <c r="P65" i="5"/>
  <c r="P64" i="5"/>
  <c r="P63" i="5"/>
  <c r="P62" i="5"/>
  <c r="P61" i="5"/>
  <c r="P60" i="5"/>
  <c r="P59" i="5"/>
  <c r="P58" i="5"/>
  <c r="P57" i="5"/>
  <c r="O54" i="5"/>
  <c r="N54" i="5"/>
  <c r="M54" i="5"/>
  <c r="L54" i="5"/>
  <c r="S19" i="7" s="1"/>
  <c r="K54" i="5"/>
  <c r="Q19" i="7" s="1"/>
  <c r="J54" i="5"/>
  <c r="O19" i="7" s="1"/>
  <c r="I54" i="5"/>
  <c r="M19" i="7" s="1"/>
  <c r="H54" i="5"/>
  <c r="K19" i="7" s="1"/>
  <c r="G54" i="5"/>
  <c r="I19" i="7" s="1"/>
  <c r="F54" i="5"/>
  <c r="G19" i="7" s="1"/>
  <c r="E54" i="5"/>
  <c r="E19" i="7" s="1"/>
  <c r="D54" i="5"/>
  <c r="C19" i="7" s="1"/>
  <c r="P53" i="5"/>
  <c r="P52" i="5"/>
  <c r="P51" i="5"/>
  <c r="P49" i="5"/>
  <c r="P48" i="5"/>
  <c r="P46" i="5"/>
  <c r="P45" i="5"/>
  <c r="P44" i="5"/>
  <c r="P42" i="5"/>
  <c r="P41" i="5"/>
  <c r="P40" i="5"/>
  <c r="P39" i="5"/>
  <c r="P36" i="5"/>
  <c r="P35" i="5"/>
  <c r="P34" i="5"/>
  <c r="P33" i="5"/>
  <c r="P32" i="5"/>
  <c r="P31" i="5"/>
  <c r="P22" i="5"/>
  <c r="S91" i="7"/>
  <c r="G91" i="7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O9" i="5"/>
  <c r="N9" i="5"/>
  <c r="M9" i="5"/>
  <c r="L9" i="5"/>
  <c r="K9" i="5"/>
  <c r="J9" i="5"/>
  <c r="I9" i="5"/>
  <c r="H9" i="5"/>
  <c r="G9" i="5"/>
  <c r="F9" i="5"/>
  <c r="E9" i="5"/>
  <c r="D9" i="5"/>
  <c r="G4" i="5"/>
  <c r="Y88" i="4"/>
  <c r="W88" i="4"/>
  <c r="U88" i="4"/>
  <c r="S88" i="4"/>
  <c r="Q88" i="4"/>
  <c r="O88" i="4"/>
  <c r="M88" i="4"/>
  <c r="K88" i="4"/>
  <c r="I88" i="4"/>
  <c r="G88" i="4"/>
  <c r="E88" i="4"/>
  <c r="AA86" i="4"/>
  <c r="AA84" i="4"/>
  <c r="AA80" i="4"/>
  <c r="AA79" i="4"/>
  <c r="Y68" i="4"/>
  <c r="W68" i="4"/>
  <c r="U68" i="4"/>
  <c r="S68" i="4"/>
  <c r="Q68" i="4"/>
  <c r="O68" i="4"/>
  <c r="M68" i="4"/>
  <c r="I68" i="4"/>
  <c r="G68" i="4"/>
  <c r="E68" i="4"/>
  <c r="C68" i="4"/>
  <c r="AA67" i="4"/>
  <c r="AA66" i="4"/>
  <c r="Y64" i="4"/>
  <c r="W64" i="4"/>
  <c r="U64" i="4"/>
  <c r="S64" i="4"/>
  <c r="Q64" i="4"/>
  <c r="O64" i="4"/>
  <c r="M64" i="4"/>
  <c r="I64" i="4"/>
  <c r="G64" i="4"/>
  <c r="E64" i="4"/>
  <c r="C64" i="4"/>
  <c r="AA63" i="4"/>
  <c r="AA62" i="4"/>
  <c r="AA61" i="4"/>
  <c r="AA60" i="4"/>
  <c r="Y58" i="4"/>
  <c r="W58" i="4"/>
  <c r="U58" i="4"/>
  <c r="S58" i="4"/>
  <c r="Q58" i="4"/>
  <c r="O58" i="4"/>
  <c r="M58" i="4"/>
  <c r="I58" i="4"/>
  <c r="G58" i="4"/>
  <c r="E58" i="4"/>
  <c r="C58" i="4"/>
  <c r="Y57" i="4"/>
  <c r="W57" i="4"/>
  <c r="U57" i="4"/>
  <c r="S57" i="4"/>
  <c r="Q57" i="4"/>
  <c r="O57" i="4"/>
  <c r="M57" i="4"/>
  <c r="I57" i="4"/>
  <c r="G57" i="4"/>
  <c r="E57" i="4"/>
  <c r="C57" i="4"/>
  <c r="AA56" i="4"/>
  <c r="AA55" i="4"/>
  <c r="AA54" i="4"/>
  <c r="AA52" i="4"/>
  <c r="Y45" i="4"/>
  <c r="AA45" i="4" s="1"/>
  <c r="W45" i="4"/>
  <c r="U45" i="4"/>
  <c r="S45" i="4"/>
  <c r="Q45" i="4"/>
  <c r="O45" i="4"/>
  <c r="M45" i="4"/>
  <c r="I45" i="4"/>
  <c r="G45" i="4"/>
  <c r="E45" i="4"/>
  <c r="C45" i="4"/>
  <c r="AA44" i="4"/>
  <c r="AA43" i="4"/>
  <c r="AA42" i="4"/>
  <c r="AA41" i="4"/>
  <c r="Y37" i="4"/>
  <c r="W37" i="4"/>
  <c r="U37" i="4"/>
  <c r="C37" i="4"/>
  <c r="Z29" i="4"/>
  <c r="O23" i="5" s="1"/>
  <c r="Y29" i="4"/>
  <c r="X29" i="4"/>
  <c r="N23" i="5" s="1"/>
  <c r="W29" i="4"/>
  <c r="V29" i="4"/>
  <c r="M23" i="5" s="1"/>
  <c r="U29" i="4"/>
  <c r="T29" i="4"/>
  <c r="L23" i="5" s="1"/>
  <c r="L24" i="5" s="1"/>
  <c r="S94" i="7" s="1"/>
  <c r="S29" i="4"/>
  <c r="R29" i="4"/>
  <c r="K23" i="5" s="1"/>
  <c r="K24" i="5" s="1"/>
  <c r="Q29" i="4"/>
  <c r="O29" i="4"/>
  <c r="N29" i="4"/>
  <c r="I23" i="5" s="1"/>
  <c r="I24" i="5" s="1"/>
  <c r="M94" i="7" s="1"/>
  <c r="M29" i="4"/>
  <c r="H29" i="4"/>
  <c r="F23" i="5" s="1"/>
  <c r="F24" i="5" s="1"/>
  <c r="H19" i="24" s="1"/>
  <c r="G29" i="4"/>
  <c r="F29" i="4"/>
  <c r="E23" i="5" s="1"/>
  <c r="E24" i="5" s="1"/>
  <c r="F19" i="24" s="1"/>
  <c r="E29" i="4"/>
  <c r="D29" i="4"/>
  <c r="D23" i="5" s="1"/>
  <c r="C29" i="4"/>
  <c r="AB28" i="4"/>
  <c r="P29" i="4"/>
  <c r="J23" i="5" s="1"/>
  <c r="AA27" i="4"/>
  <c r="AA25" i="4"/>
  <c r="K48" i="7"/>
  <c r="I48" i="7"/>
  <c r="Z22" i="4"/>
  <c r="O21" i="5" s="1"/>
  <c r="Y22" i="4"/>
  <c r="X22" i="4"/>
  <c r="N21" i="5" s="1"/>
  <c r="W22" i="4"/>
  <c r="V22" i="4"/>
  <c r="M21" i="5" s="1"/>
  <c r="U22" i="4"/>
  <c r="T22" i="4"/>
  <c r="L21" i="5" s="1"/>
  <c r="S22" i="4"/>
  <c r="R22" i="4"/>
  <c r="K21" i="5" s="1"/>
  <c r="Q22" i="4"/>
  <c r="P22" i="4"/>
  <c r="J21" i="5" s="1"/>
  <c r="O22" i="4"/>
  <c r="N22" i="4"/>
  <c r="I21" i="5" s="1"/>
  <c r="M22" i="4"/>
  <c r="I22" i="4"/>
  <c r="H22" i="4"/>
  <c r="F21" i="5" s="1"/>
  <c r="G22" i="4"/>
  <c r="F22" i="4"/>
  <c r="E21" i="5" s="1"/>
  <c r="E22" i="4"/>
  <c r="D22" i="4"/>
  <c r="D21" i="5" s="1"/>
  <c r="C22" i="4"/>
  <c r="L22" i="4"/>
  <c r="H21" i="5" s="1"/>
  <c r="K47" i="7"/>
  <c r="J22" i="4"/>
  <c r="G21" i="5" s="1"/>
  <c r="Z19" i="4"/>
  <c r="O19" i="5" s="1"/>
  <c r="O20" i="5" s="1"/>
  <c r="Y92" i="7" s="1"/>
  <c r="Y19" i="4"/>
  <c r="Y46" i="7" s="1"/>
  <c r="X19" i="4"/>
  <c r="N19" i="5" s="1"/>
  <c r="N20" i="5" s="1"/>
  <c r="W92" i="7" s="1"/>
  <c r="W19" i="4"/>
  <c r="W46" i="7" s="1"/>
  <c r="V19" i="4"/>
  <c r="M19" i="5" s="1"/>
  <c r="M20" i="5" s="1"/>
  <c r="U92" i="7" s="1"/>
  <c r="U19" i="4"/>
  <c r="U46" i="7" s="1"/>
  <c r="T19" i="4"/>
  <c r="L19" i="5" s="1"/>
  <c r="S19" i="4"/>
  <c r="S46" i="7" s="1"/>
  <c r="R19" i="4"/>
  <c r="K19" i="5" s="1"/>
  <c r="Q19" i="4"/>
  <c r="Q46" i="7" s="1"/>
  <c r="P19" i="4"/>
  <c r="J19" i="5" s="1"/>
  <c r="O19" i="4"/>
  <c r="O46" i="7" s="1"/>
  <c r="N19" i="4"/>
  <c r="I19" i="5" s="1"/>
  <c r="M19" i="4"/>
  <c r="M46" i="7" s="1"/>
  <c r="H19" i="4"/>
  <c r="F19" i="5" s="1"/>
  <c r="G19" i="4"/>
  <c r="G46" i="7" s="1"/>
  <c r="F19" i="4"/>
  <c r="E19" i="5" s="1"/>
  <c r="E19" i="4"/>
  <c r="E46" i="7" s="1"/>
  <c r="D19" i="4"/>
  <c r="D19" i="5" s="1"/>
  <c r="C19" i="4"/>
  <c r="C46" i="7" s="1"/>
  <c r="Z18" i="4"/>
  <c r="Y18" i="4"/>
  <c r="Y74" i="4" s="1"/>
  <c r="X18" i="4"/>
  <c r="W18" i="4"/>
  <c r="V18" i="4"/>
  <c r="U18" i="4"/>
  <c r="T18" i="4"/>
  <c r="S18" i="4"/>
  <c r="R18" i="4"/>
  <c r="Q18" i="4"/>
  <c r="P18" i="4"/>
  <c r="O18" i="4"/>
  <c r="N18" i="4"/>
  <c r="M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H17" i="4"/>
  <c r="G17" i="4"/>
  <c r="F17" i="4"/>
  <c r="E17" i="4"/>
  <c r="D17" i="4"/>
  <c r="C17" i="4"/>
  <c r="AA13" i="4"/>
  <c r="L19" i="4"/>
  <c r="H19" i="5" s="1"/>
  <c r="K19" i="4"/>
  <c r="K46" i="7" s="1"/>
  <c r="J18" i="4"/>
  <c r="Y9" i="4"/>
  <c r="W9" i="4"/>
  <c r="U9" i="4"/>
  <c r="S9" i="4"/>
  <c r="Q9" i="4"/>
  <c r="O9" i="4"/>
  <c r="M9" i="4"/>
  <c r="K9" i="4"/>
  <c r="I9" i="4"/>
  <c r="G9" i="4"/>
  <c r="E9" i="4"/>
  <c r="C9" i="4"/>
  <c r="F2" i="4"/>
  <c r="Y45" i="7"/>
  <c r="Y50" i="7" s="1"/>
  <c r="W45" i="7"/>
  <c r="W50" i="7" s="1"/>
  <c r="U45" i="7"/>
  <c r="U50" i="7" s="1"/>
  <c r="S45" i="7"/>
  <c r="S50" i="7" s="1"/>
  <c r="O45" i="7"/>
  <c r="O50" i="7" s="1"/>
  <c r="G45" i="7"/>
  <c r="G50" i="7" s="1"/>
  <c r="E45" i="7"/>
  <c r="E50" i="7" s="1"/>
  <c r="C45" i="7"/>
  <c r="C50" i="7" s="1"/>
  <c r="N59" i="2"/>
  <c r="M59" i="2"/>
  <c r="L59" i="2"/>
  <c r="K59" i="2"/>
  <c r="J59" i="2"/>
  <c r="I59" i="2"/>
  <c r="H59" i="2"/>
  <c r="G59" i="2"/>
  <c r="F59" i="2"/>
  <c r="E59" i="2"/>
  <c r="D59" i="2"/>
  <c r="C59" i="2"/>
  <c r="N45" i="2"/>
  <c r="M45" i="2"/>
  <c r="L45" i="2"/>
  <c r="K45" i="2"/>
  <c r="J45" i="2"/>
  <c r="I45" i="2"/>
  <c r="H45" i="2"/>
  <c r="G45" i="2"/>
  <c r="F45" i="2"/>
  <c r="E45" i="2"/>
  <c r="D45" i="2"/>
  <c r="C45" i="2"/>
  <c r="N40" i="2"/>
  <c r="M40" i="2"/>
  <c r="L40" i="2"/>
  <c r="K40" i="2"/>
  <c r="J40" i="2"/>
  <c r="I40" i="2"/>
  <c r="H40" i="2"/>
  <c r="G40" i="2"/>
  <c r="F40" i="2"/>
  <c r="E40" i="2"/>
  <c r="D40" i="2"/>
  <c r="C40" i="2"/>
  <c r="N34" i="2"/>
  <c r="M34" i="2"/>
  <c r="L34" i="2"/>
  <c r="K34" i="2"/>
  <c r="J34" i="2"/>
  <c r="I34" i="2"/>
  <c r="H34" i="2"/>
  <c r="G34" i="2"/>
  <c r="F34" i="2"/>
  <c r="E34" i="2"/>
  <c r="D34" i="2"/>
  <c r="C34" i="2"/>
  <c r="AB14" i="4"/>
  <c r="AB16" i="4"/>
  <c r="AB25" i="4"/>
  <c r="K64" i="4"/>
  <c r="I45" i="7"/>
  <c r="I50" i="7" s="1"/>
  <c r="AA14" i="4"/>
  <c r="AA15" i="4"/>
  <c r="AA16" i="4"/>
  <c r="AA26" i="4"/>
  <c r="J29" i="4"/>
  <c r="G23" i="5" s="1"/>
  <c r="G24" i="5" s="1"/>
  <c r="I94" i="7" s="1"/>
  <c r="K45" i="4"/>
  <c r="K58" i="4"/>
  <c r="K45" i="7"/>
  <c r="M45" i="7"/>
  <c r="M50" i="7" s="1"/>
  <c r="I18" i="4"/>
  <c r="M91" i="7"/>
  <c r="I91" i="7"/>
  <c r="AB13" i="4"/>
  <c r="AB15" i="4"/>
  <c r="L29" i="4"/>
  <c r="H23" i="5" s="1"/>
  <c r="H24" i="5" s="1"/>
  <c r="K94" i="7" s="1"/>
  <c r="AB26" i="4"/>
  <c r="AA28" i="4"/>
  <c r="K68" i="4"/>
  <c r="K57" i="4"/>
  <c r="AA12" i="4"/>
  <c r="I17" i="4"/>
  <c r="K18" i="4"/>
  <c r="I19" i="4"/>
  <c r="I46" i="7" s="1"/>
  <c r="AB21" i="4"/>
  <c r="AB22" i="4" s="1"/>
  <c r="AB24" i="4"/>
  <c r="I29" i="4"/>
  <c r="C91" i="7"/>
  <c r="K22" i="4"/>
  <c r="E91" i="7"/>
  <c r="K17" i="4"/>
  <c r="K29" i="4"/>
  <c r="AA34" i="4"/>
  <c r="AB12" i="4"/>
  <c r="AB17" i="4" s="1"/>
  <c r="J17" i="4"/>
  <c r="L18" i="4"/>
  <c r="J19" i="4"/>
  <c r="G19" i="5" s="1"/>
  <c r="Q91" i="7"/>
  <c r="L17" i="4"/>
  <c r="AA21" i="4"/>
  <c r="AA22" i="4" s="1"/>
  <c r="AA24" i="4"/>
  <c r="AA48" i="7" s="1"/>
  <c r="AB27" i="4"/>
  <c r="M83" i="7"/>
  <c r="M31" i="7"/>
  <c r="C31" i="7"/>
  <c r="O24" i="5" l="1"/>
  <c r="Y94" i="7" s="1"/>
  <c r="O27" i="5"/>
  <c r="W30" i="4"/>
  <c r="N24" i="5"/>
  <c r="W94" i="7" s="1"/>
  <c r="N27" i="5"/>
  <c r="M24" i="5"/>
  <c r="U94" i="7" s="1"/>
  <c r="M27" i="5"/>
  <c r="O87" i="7"/>
  <c r="J24" i="5"/>
  <c r="O94" i="7" s="1"/>
  <c r="G94" i="7"/>
  <c r="E94" i="7"/>
  <c r="C30" i="4"/>
  <c r="D24" i="5"/>
  <c r="D20" i="5"/>
  <c r="D27" i="5"/>
  <c r="F20" i="5"/>
  <c r="F27" i="5"/>
  <c r="J20" i="5"/>
  <c r="O92" i="7" s="1"/>
  <c r="J27" i="5"/>
  <c r="L20" i="5"/>
  <c r="S92" i="7" s="1"/>
  <c r="G20" i="5"/>
  <c r="I92" i="7" s="1"/>
  <c r="G27" i="5"/>
  <c r="H20" i="5"/>
  <c r="K92" i="7" s="1"/>
  <c r="E20" i="5"/>
  <c r="E27" i="5"/>
  <c r="I20" i="5"/>
  <c r="M92" i="7" s="1"/>
  <c r="K20" i="5"/>
  <c r="Q92" i="7" s="1"/>
  <c r="K27" i="5"/>
  <c r="C72" i="4"/>
  <c r="E64" i="6"/>
  <c r="Q61" i="7"/>
  <c r="I61" i="7"/>
  <c r="F29" i="25"/>
  <c r="E61" i="7"/>
  <c r="AA44" i="21"/>
  <c r="W61" i="7"/>
  <c r="N122" i="6"/>
  <c r="U30" i="7" s="1"/>
  <c r="M64" i="6"/>
  <c r="M85" i="6" s="1"/>
  <c r="S25" i="7" s="1"/>
  <c r="T34" i="7" s="1"/>
  <c r="I62" i="7"/>
  <c r="O61" i="7"/>
  <c r="M61" i="7"/>
  <c r="K63" i="21"/>
  <c r="L64" i="6"/>
  <c r="Q26" i="7" s="1"/>
  <c r="Q74" i="4"/>
  <c r="Q31" i="7"/>
  <c r="U74" i="4"/>
  <c r="AA55" i="21"/>
  <c r="H64" i="6"/>
  <c r="I26" i="7" s="1"/>
  <c r="I73" i="4"/>
  <c r="H16" i="25"/>
  <c r="H15" i="25"/>
  <c r="AA42" i="7"/>
  <c r="G61" i="7"/>
  <c r="H14" i="25"/>
  <c r="F122" i="6"/>
  <c r="E30" i="7" s="1"/>
  <c r="E83" i="7"/>
  <c r="F26" i="25"/>
  <c r="F21" i="25"/>
  <c r="D60" i="2"/>
  <c r="E49" i="7" s="1"/>
  <c r="E72" i="4"/>
  <c r="AA29" i="4"/>
  <c r="D31" i="24"/>
  <c r="H26" i="25"/>
  <c r="AA68" i="7"/>
  <c r="AA43" i="21"/>
  <c r="H21" i="25"/>
  <c r="H27" i="25"/>
  <c r="C74" i="4"/>
  <c r="AA58" i="4"/>
  <c r="H25" i="24"/>
  <c r="AA59" i="21"/>
  <c r="F18" i="21"/>
  <c r="F17" i="21"/>
  <c r="K65" i="21"/>
  <c r="Y65" i="21"/>
  <c r="E65" i="21"/>
  <c r="E64" i="21"/>
  <c r="Q64" i="21"/>
  <c r="I64" i="21"/>
  <c r="S64" i="21"/>
  <c r="G65" i="21"/>
  <c r="W63" i="21"/>
  <c r="K64" i="21"/>
  <c r="AA65" i="21"/>
  <c r="C65" i="21"/>
  <c r="Q65" i="21"/>
  <c r="W64" i="21"/>
  <c r="C63" i="21"/>
  <c r="Q63" i="21"/>
  <c r="E37" i="4"/>
  <c r="C73" i="4"/>
  <c r="C60" i="2"/>
  <c r="C49" i="7" s="1"/>
  <c r="E59" i="7"/>
  <c r="AA39" i="7"/>
  <c r="H109" i="6"/>
  <c r="H122" i="6" s="1"/>
  <c r="I55" i="7" s="1"/>
  <c r="C62" i="7"/>
  <c r="G60" i="7"/>
  <c r="I30" i="4"/>
  <c r="K62" i="7"/>
  <c r="I87" i="7"/>
  <c r="F33" i="25"/>
  <c r="F15" i="25"/>
  <c r="F16" i="25"/>
  <c r="D29" i="25"/>
  <c r="H33" i="25"/>
  <c r="E109" i="6"/>
  <c r="E122" i="6" s="1"/>
  <c r="B44" i="9" s="1"/>
  <c r="I31" i="7"/>
  <c r="G109" i="6"/>
  <c r="G122" i="6" s="1"/>
  <c r="G55" i="7" s="1"/>
  <c r="F27" i="25"/>
  <c r="F64" i="6"/>
  <c r="F13" i="25"/>
  <c r="H13" i="25"/>
  <c r="C26" i="7"/>
  <c r="E85" i="6"/>
  <c r="C25" i="7" s="1"/>
  <c r="C73" i="7" s="1"/>
  <c r="F31" i="24"/>
  <c r="H31" i="24"/>
  <c r="D97" i="5"/>
  <c r="D131" i="5" s="1"/>
  <c r="D156" i="5" s="1"/>
  <c r="AA68" i="4"/>
  <c r="AA64" i="4"/>
  <c r="W72" i="4"/>
  <c r="G72" i="4"/>
  <c r="I72" i="4"/>
  <c r="E30" i="4"/>
  <c r="E62" i="7"/>
  <c r="C87" i="7"/>
  <c r="E60" i="7"/>
  <c r="G73" i="4"/>
  <c r="E73" i="4"/>
  <c r="C60" i="7"/>
  <c r="F15" i="24"/>
  <c r="F60" i="2"/>
  <c r="I63" i="7" s="1"/>
  <c r="E60" i="2"/>
  <c r="G63" i="7" s="1"/>
  <c r="H60" i="2"/>
  <c r="M63" i="7" s="1"/>
  <c r="M63" i="21"/>
  <c r="Y63" i="21"/>
  <c r="S63" i="21"/>
  <c r="E63" i="21"/>
  <c r="U64" i="21"/>
  <c r="O63" i="21"/>
  <c r="I65" i="21"/>
  <c r="C64" i="21"/>
  <c r="U65" i="21"/>
  <c r="O64" i="21"/>
  <c r="I63" i="21"/>
  <c r="Y64" i="21"/>
  <c r="S65" i="21"/>
  <c r="M64" i="21"/>
  <c r="G63" i="21"/>
  <c r="AA64" i="21"/>
  <c r="U63" i="21"/>
  <c r="M65" i="21"/>
  <c r="G64" i="21"/>
  <c r="W65" i="21"/>
  <c r="O65" i="21"/>
  <c r="AA63" i="21"/>
  <c r="O31" i="7"/>
  <c r="G83" i="7"/>
  <c r="U31" i="7"/>
  <c r="D28" i="25"/>
  <c r="Y32" i="7"/>
  <c r="W83" i="7"/>
  <c r="F28" i="25"/>
  <c r="U32" i="7"/>
  <c r="D33" i="25"/>
  <c r="K31" i="7"/>
  <c r="Y31" i="7"/>
  <c r="H28" i="25"/>
  <c r="W32" i="7"/>
  <c r="D13" i="25"/>
  <c r="W28" i="7"/>
  <c r="C69" i="7"/>
  <c r="AA69" i="7" s="1"/>
  <c r="E82" i="7"/>
  <c r="U82" i="7"/>
  <c r="D14" i="25"/>
  <c r="D15" i="25"/>
  <c r="D16" i="25"/>
  <c r="Y28" i="7"/>
  <c r="H20" i="25"/>
  <c r="W82" i="7"/>
  <c r="F14" i="25"/>
  <c r="G64" i="6"/>
  <c r="G26" i="7" s="1"/>
  <c r="U28" i="7"/>
  <c r="D21" i="25"/>
  <c r="D26" i="25"/>
  <c r="D27" i="25"/>
  <c r="Y19" i="7"/>
  <c r="H24" i="24"/>
  <c r="W20" i="7"/>
  <c r="F25" i="24"/>
  <c r="Y21" i="7"/>
  <c r="H26" i="24"/>
  <c r="W22" i="7"/>
  <c r="F27" i="24"/>
  <c r="F97" i="5"/>
  <c r="F131" i="5" s="1"/>
  <c r="F156" i="5" s="1"/>
  <c r="G18" i="7" s="1"/>
  <c r="Y22" i="7"/>
  <c r="H27" i="24"/>
  <c r="U19" i="7"/>
  <c r="D24" i="24"/>
  <c r="U21" i="7"/>
  <c r="D26" i="24"/>
  <c r="E97" i="5"/>
  <c r="E131" i="5" s="1"/>
  <c r="E156" i="5" s="1"/>
  <c r="E18" i="7" s="1"/>
  <c r="G97" i="5"/>
  <c r="G131" i="5" s="1"/>
  <c r="G156" i="5" s="1"/>
  <c r="I18" i="7" s="1"/>
  <c r="I64" i="7" s="1"/>
  <c r="W19" i="7"/>
  <c r="F24" i="24"/>
  <c r="U20" i="7"/>
  <c r="D25" i="24"/>
  <c r="W21" i="7"/>
  <c r="F26" i="24"/>
  <c r="U22" i="7"/>
  <c r="D27" i="24"/>
  <c r="I74" i="4"/>
  <c r="M73" i="4"/>
  <c r="G62" i="7"/>
  <c r="G30" i="4"/>
  <c r="G87" i="7"/>
  <c r="E87" i="7"/>
  <c r="C61" i="7"/>
  <c r="D25" i="5"/>
  <c r="D26" i="5" s="1"/>
  <c r="Y61" i="7"/>
  <c r="E25" i="5"/>
  <c r="E26" i="5" s="1"/>
  <c r="E11" i="7" s="1"/>
  <c r="E85" i="7" s="1"/>
  <c r="F25" i="5"/>
  <c r="F26" i="5" s="1"/>
  <c r="I60" i="7"/>
  <c r="G25" i="5"/>
  <c r="G26" i="5" s="1"/>
  <c r="I11" i="7"/>
  <c r="E74" i="4"/>
  <c r="G74" i="4"/>
  <c r="W73" i="4"/>
  <c r="O91" i="7"/>
  <c r="Y91" i="7"/>
  <c r="H16" i="24"/>
  <c r="D15" i="24"/>
  <c r="U91" i="7"/>
  <c r="D16" i="24"/>
  <c r="W91" i="7"/>
  <c r="F16" i="24"/>
  <c r="I84" i="7"/>
  <c r="E90" i="7"/>
  <c r="AA41" i="7"/>
  <c r="AA40" i="7"/>
  <c r="AA88" i="4"/>
  <c r="Y72" i="4"/>
  <c r="Y60" i="7"/>
  <c r="Y73" i="4"/>
  <c r="P109" i="6"/>
  <c r="P122" i="6" s="1"/>
  <c r="P64" i="6"/>
  <c r="Y82" i="7"/>
  <c r="O97" i="5"/>
  <c r="O131" i="5" s="1"/>
  <c r="O156" i="5" s="1"/>
  <c r="Y20" i="7"/>
  <c r="Y62" i="7"/>
  <c r="Y87" i="7"/>
  <c r="Y30" i="4"/>
  <c r="O25" i="5"/>
  <c r="O26" i="5" s="1"/>
  <c r="Y11" i="7" s="1"/>
  <c r="Y85" i="7" s="1"/>
  <c r="Y59" i="7"/>
  <c r="N60" i="2"/>
  <c r="Y49" i="7" s="1"/>
  <c r="W31" i="7"/>
  <c r="O109" i="6"/>
  <c r="O122" i="6" s="1"/>
  <c r="O64" i="6"/>
  <c r="N97" i="5"/>
  <c r="N131" i="5" s="1"/>
  <c r="N156" i="5" s="1"/>
  <c r="M60" i="2"/>
  <c r="W63" i="7" s="1"/>
  <c r="W62" i="7"/>
  <c r="W87" i="7"/>
  <c r="N25" i="5"/>
  <c r="N26" i="5" s="1"/>
  <c r="W11" i="7" s="1"/>
  <c r="W60" i="7"/>
  <c r="W59" i="7"/>
  <c r="W74" i="4"/>
  <c r="U72" i="4"/>
  <c r="U73" i="4"/>
  <c r="U60" i="7"/>
  <c r="U61" i="7"/>
  <c r="AA67" i="7"/>
  <c r="U83" i="7"/>
  <c r="N64" i="6"/>
  <c r="M97" i="5"/>
  <c r="M131" i="5" s="1"/>
  <c r="M156" i="5" s="1"/>
  <c r="AA93" i="7"/>
  <c r="U62" i="7"/>
  <c r="U30" i="4"/>
  <c r="M25" i="5"/>
  <c r="M26" i="5" s="1"/>
  <c r="U59" i="7"/>
  <c r="L60" i="2"/>
  <c r="U49" i="7" s="1"/>
  <c r="S31" i="7"/>
  <c r="M109" i="6"/>
  <c r="M122" i="6" s="1"/>
  <c r="L97" i="5"/>
  <c r="L131" i="5" s="1"/>
  <c r="L156" i="5" s="1"/>
  <c r="S18" i="7" s="1"/>
  <c r="S74" i="4"/>
  <c r="AA57" i="4"/>
  <c r="S61" i="7"/>
  <c r="S73" i="4"/>
  <c r="S72" i="4"/>
  <c r="S87" i="7"/>
  <c r="S62" i="7"/>
  <c r="S30" i="4"/>
  <c r="S60" i="7"/>
  <c r="L25" i="5"/>
  <c r="L26" i="5" s="1"/>
  <c r="K60" i="2"/>
  <c r="S49" i="7" s="1"/>
  <c r="G59" i="7"/>
  <c r="G90" i="7"/>
  <c r="C59" i="7"/>
  <c r="P15" i="5"/>
  <c r="H15" i="24"/>
  <c r="I59" i="7"/>
  <c r="S90" i="7"/>
  <c r="S59" i="7"/>
  <c r="L109" i="6"/>
  <c r="AA47" i="7"/>
  <c r="Q72" i="4"/>
  <c r="Q73" i="4"/>
  <c r="L122" i="6"/>
  <c r="L131" i="6" s="1"/>
  <c r="Q29" i="7" s="1"/>
  <c r="J60" i="2"/>
  <c r="Q63" i="7" s="1"/>
  <c r="K97" i="5"/>
  <c r="K131" i="5" s="1"/>
  <c r="K156" i="5" s="1"/>
  <c r="Q18" i="7" s="1"/>
  <c r="P18" i="5"/>
  <c r="Q62" i="7"/>
  <c r="Q87" i="7"/>
  <c r="Q30" i="4"/>
  <c r="Q60" i="7"/>
  <c r="K25" i="5"/>
  <c r="K26" i="5" s="1"/>
  <c r="Q11" i="7"/>
  <c r="Q59" i="7"/>
  <c r="Q45" i="7"/>
  <c r="Q50" i="7" s="1"/>
  <c r="AA26" i="21"/>
  <c r="K109" i="6"/>
  <c r="K122" i="6" s="1"/>
  <c r="O30" i="7" s="1"/>
  <c r="K64" i="6"/>
  <c r="J97" i="5"/>
  <c r="J131" i="5" s="1"/>
  <c r="J156" i="5" s="1"/>
  <c r="O18" i="7" s="1"/>
  <c r="I60" i="2"/>
  <c r="O63" i="7" s="1"/>
  <c r="O74" i="4"/>
  <c r="O30" i="4"/>
  <c r="O62" i="7"/>
  <c r="J25" i="5"/>
  <c r="J26" i="5" s="1"/>
  <c r="O60" i="7"/>
  <c r="O72" i="4"/>
  <c r="O73" i="4"/>
  <c r="O59" i="7"/>
  <c r="AB19" i="4"/>
  <c r="AA34" i="7"/>
  <c r="J109" i="6"/>
  <c r="J122" i="6" s="1"/>
  <c r="M30" i="7" s="1"/>
  <c r="AA27" i="7"/>
  <c r="J64" i="6"/>
  <c r="M26" i="7" s="1"/>
  <c r="AA70" i="7"/>
  <c r="I97" i="5"/>
  <c r="I131" i="5" s="1"/>
  <c r="I156" i="5" s="1"/>
  <c r="M18" i="7" s="1"/>
  <c r="M30" i="4"/>
  <c r="M87" i="7"/>
  <c r="M62" i="7"/>
  <c r="I25" i="5"/>
  <c r="I26" i="5" s="1"/>
  <c r="M60" i="7"/>
  <c r="AB18" i="4"/>
  <c r="M74" i="4"/>
  <c r="M72" i="4"/>
  <c r="P17" i="5"/>
  <c r="M59" i="7"/>
  <c r="M90" i="7"/>
  <c r="AB16" i="21"/>
  <c r="P130" i="5"/>
  <c r="AA71" i="7"/>
  <c r="AA38" i="7"/>
  <c r="AA16" i="21"/>
  <c r="I109" i="6"/>
  <c r="I122" i="6" s="1"/>
  <c r="K30" i="7" s="1"/>
  <c r="I64" i="6"/>
  <c r="G60" i="2"/>
  <c r="K49" i="7" s="1"/>
  <c r="K73" i="4"/>
  <c r="P164" i="5"/>
  <c r="P155" i="5"/>
  <c r="P96" i="5"/>
  <c r="P54" i="5"/>
  <c r="H97" i="5"/>
  <c r="H131" i="5" s="1"/>
  <c r="H156" i="5" s="1"/>
  <c r="K18" i="7" s="1"/>
  <c r="AA19" i="4"/>
  <c r="AA46" i="7" s="1"/>
  <c r="K72" i="4"/>
  <c r="K74" i="4"/>
  <c r="AB29" i="4"/>
  <c r="K30" i="4"/>
  <c r="K87" i="7"/>
  <c r="P23" i="5"/>
  <c r="P21" i="5"/>
  <c r="K61" i="7"/>
  <c r="H25" i="5"/>
  <c r="H26" i="5" s="1"/>
  <c r="K60" i="7"/>
  <c r="P19" i="5"/>
  <c r="AA18" i="4"/>
  <c r="AA72" i="4" s="1"/>
  <c r="AA17" i="4"/>
  <c r="K91" i="7"/>
  <c r="K90" i="7"/>
  <c r="K50" i="7"/>
  <c r="K59" i="7"/>
  <c r="S64" i="7" l="1"/>
  <c r="I27" i="5"/>
  <c r="H27" i="5"/>
  <c r="L27" i="5"/>
  <c r="S84" i="7" s="1"/>
  <c r="U87" i="7"/>
  <c r="D19" i="24"/>
  <c r="J19" i="24" s="1"/>
  <c r="C94" i="7"/>
  <c r="AA94" i="7" s="1"/>
  <c r="P24" i="5"/>
  <c r="AA30" i="4" s="1"/>
  <c r="H17" i="24"/>
  <c r="G92" i="7"/>
  <c r="G64" i="7" s="1"/>
  <c r="F17" i="24"/>
  <c r="E92" i="7"/>
  <c r="E64" i="7" s="1"/>
  <c r="D17" i="24"/>
  <c r="C92" i="7"/>
  <c r="P20" i="5"/>
  <c r="C18" i="7"/>
  <c r="V22" i="7" s="1"/>
  <c r="B42" i="9"/>
  <c r="B46" i="9" s="1"/>
  <c r="B48" i="9" s="1"/>
  <c r="F131" i="6"/>
  <c r="E29" i="7" s="1"/>
  <c r="F31" i="7" s="1"/>
  <c r="N131" i="6"/>
  <c r="U29" i="7" s="1"/>
  <c r="V31" i="7" s="1"/>
  <c r="U55" i="7"/>
  <c r="U63" i="7"/>
  <c r="S26" i="7"/>
  <c r="T26" i="7" s="1"/>
  <c r="E55" i="7"/>
  <c r="E53" i="7"/>
  <c r="E28" i="5"/>
  <c r="E63" i="7"/>
  <c r="AA32" i="7"/>
  <c r="R31" i="7"/>
  <c r="L85" i="6"/>
  <c r="Q25" i="7" s="1"/>
  <c r="R26" i="7" s="1"/>
  <c r="M49" i="7"/>
  <c r="I49" i="7"/>
  <c r="G30" i="7"/>
  <c r="P16" i="5"/>
  <c r="H18" i="21"/>
  <c r="H17" i="21"/>
  <c r="AA83" i="7"/>
  <c r="E56" i="7"/>
  <c r="G37" i="4"/>
  <c r="I37" i="4" s="1"/>
  <c r="K37" i="4" s="1"/>
  <c r="E18" i="21"/>
  <c r="E17" i="21"/>
  <c r="D31" i="25"/>
  <c r="C54" i="7"/>
  <c r="C81" i="7" s="1"/>
  <c r="D25" i="7"/>
  <c r="C63" i="7"/>
  <c r="C30" i="7"/>
  <c r="D30" i="7" s="1"/>
  <c r="G131" i="6"/>
  <c r="G29" i="7" s="1"/>
  <c r="H31" i="7" s="1"/>
  <c r="C53" i="7"/>
  <c r="C56" i="7"/>
  <c r="E131" i="6"/>
  <c r="C29" i="7" s="1"/>
  <c r="D31" i="7" s="1"/>
  <c r="C55" i="7"/>
  <c r="E26" i="7"/>
  <c r="D35" i="7"/>
  <c r="D34" i="7"/>
  <c r="H131" i="6"/>
  <c r="I29" i="7" s="1"/>
  <c r="E44" i="9"/>
  <c r="I56" i="7"/>
  <c r="I30" i="7"/>
  <c r="I53" i="7"/>
  <c r="I54" i="7"/>
  <c r="I81" i="7" s="1"/>
  <c r="D32" i="7"/>
  <c r="AA22" i="7"/>
  <c r="F11" i="7"/>
  <c r="J31" i="24"/>
  <c r="J15" i="24"/>
  <c r="J25" i="24"/>
  <c r="AA21" i="7"/>
  <c r="AA19" i="7"/>
  <c r="AA31" i="7"/>
  <c r="G54" i="7"/>
  <c r="G81" i="7" s="1"/>
  <c r="AA82" i="7"/>
  <c r="D26" i="7"/>
  <c r="C44" i="9"/>
  <c r="E54" i="7"/>
  <c r="E81" i="7" s="1"/>
  <c r="D44" i="9"/>
  <c r="G53" i="7"/>
  <c r="D28" i="7"/>
  <c r="D27" i="7"/>
  <c r="J27" i="24"/>
  <c r="W49" i="7"/>
  <c r="G49" i="7"/>
  <c r="Y26" i="7"/>
  <c r="H18" i="25"/>
  <c r="O85" i="6"/>
  <c r="F18" i="25"/>
  <c r="G56" i="7"/>
  <c r="J85" i="6"/>
  <c r="M25" i="7" s="1"/>
  <c r="N30" i="7" s="1"/>
  <c r="O131" i="6"/>
  <c r="F31" i="25"/>
  <c r="G85" i="6"/>
  <c r="G25" i="7" s="1"/>
  <c r="H26" i="7" s="1"/>
  <c r="U26" i="7"/>
  <c r="D18" i="25"/>
  <c r="Y55" i="7"/>
  <c r="H31" i="25"/>
  <c r="W18" i="7"/>
  <c r="W64" i="7" s="1"/>
  <c r="F29" i="24"/>
  <c r="Y18" i="7"/>
  <c r="Y64" i="7" s="1"/>
  <c r="H29" i="24"/>
  <c r="U18" i="7"/>
  <c r="U64" i="7" s="1"/>
  <c r="D29" i="24"/>
  <c r="R21" i="7"/>
  <c r="J26" i="24"/>
  <c r="J24" i="24"/>
  <c r="J16" i="24"/>
  <c r="U90" i="7"/>
  <c r="D14" i="24"/>
  <c r="Y90" i="7"/>
  <c r="H14" i="24"/>
  <c r="O90" i="7"/>
  <c r="W90" i="7"/>
  <c r="F14" i="24"/>
  <c r="I90" i="7"/>
  <c r="C90" i="7"/>
  <c r="C84" i="7"/>
  <c r="Y30" i="7"/>
  <c r="P131" i="6"/>
  <c r="M44" i="9"/>
  <c r="M46" i="9" s="1"/>
  <c r="M48" i="9" s="1"/>
  <c r="Y56" i="7"/>
  <c r="P85" i="6"/>
  <c r="Y54" i="7"/>
  <c r="Y81" i="7" s="1"/>
  <c r="Y53" i="7"/>
  <c r="AA20" i="7"/>
  <c r="Z11" i="7"/>
  <c r="Y84" i="7"/>
  <c r="Y63" i="7"/>
  <c r="W30" i="7"/>
  <c r="W55" i="7"/>
  <c r="W54" i="7"/>
  <c r="W81" i="7" s="1"/>
  <c r="W26" i="7"/>
  <c r="L44" i="9"/>
  <c r="W56" i="7"/>
  <c r="W53" i="7"/>
  <c r="AA61" i="7"/>
  <c r="U54" i="7"/>
  <c r="U81" i="7" s="1"/>
  <c r="N85" i="6"/>
  <c r="U56" i="7"/>
  <c r="U53" i="7"/>
  <c r="K44" i="9"/>
  <c r="U84" i="7"/>
  <c r="U11" i="7"/>
  <c r="W12" i="7" s="1"/>
  <c r="S55" i="7"/>
  <c r="S53" i="7"/>
  <c r="S54" i="7"/>
  <c r="S81" i="7" s="1"/>
  <c r="S56" i="7"/>
  <c r="S30" i="7"/>
  <c r="T30" i="7" s="1"/>
  <c r="J44" i="9"/>
  <c r="M131" i="6"/>
  <c r="S29" i="7" s="1"/>
  <c r="T31" i="7" s="1"/>
  <c r="T27" i="7"/>
  <c r="T32" i="7"/>
  <c r="T25" i="7"/>
  <c r="T28" i="7"/>
  <c r="S73" i="7"/>
  <c r="S63" i="7"/>
  <c r="W85" i="7"/>
  <c r="Y12" i="7"/>
  <c r="X11" i="7"/>
  <c r="F19" i="2"/>
  <c r="F22" i="2" s="1"/>
  <c r="C86" i="7"/>
  <c r="G84" i="7"/>
  <c r="C11" i="7"/>
  <c r="P18" i="7" s="1"/>
  <c r="I85" i="7"/>
  <c r="J11" i="7"/>
  <c r="G28" i="5"/>
  <c r="S11" i="7"/>
  <c r="S12" i="7" s="1"/>
  <c r="Q54" i="7"/>
  <c r="Q81" i="7" s="1"/>
  <c r="Q53" i="7"/>
  <c r="Q30" i="7"/>
  <c r="I44" i="9"/>
  <c r="I46" i="9" s="1"/>
  <c r="I48" i="9" s="1"/>
  <c r="Q55" i="7"/>
  <c r="Q56" i="7"/>
  <c r="AA87" i="7"/>
  <c r="Q49" i="7"/>
  <c r="Q90" i="7"/>
  <c r="AA50" i="7"/>
  <c r="Q84" i="7"/>
  <c r="K28" i="5"/>
  <c r="AA45" i="7"/>
  <c r="Q85" i="7"/>
  <c r="R11" i="7"/>
  <c r="K131" i="6"/>
  <c r="O29" i="7" s="1"/>
  <c r="P31" i="7" s="1"/>
  <c r="H44" i="9"/>
  <c r="O55" i="7"/>
  <c r="O53" i="7"/>
  <c r="K85" i="6"/>
  <c r="O25" i="7" s="1"/>
  <c r="P25" i="7" s="1"/>
  <c r="O54" i="7"/>
  <c r="O81" i="7" s="1"/>
  <c r="O56" i="7"/>
  <c r="O26" i="7"/>
  <c r="Q64" i="7"/>
  <c r="O64" i="7"/>
  <c r="O49" i="7"/>
  <c r="AA62" i="7"/>
  <c r="O84" i="7"/>
  <c r="M55" i="7"/>
  <c r="J131" i="6"/>
  <c r="M29" i="7" s="1"/>
  <c r="N31" i="7" s="1"/>
  <c r="M54" i="7"/>
  <c r="M81" i="7" s="1"/>
  <c r="M56" i="7"/>
  <c r="M53" i="7"/>
  <c r="G44" i="9"/>
  <c r="G46" i="9" s="1"/>
  <c r="G48" i="9" s="1"/>
  <c r="M64" i="7"/>
  <c r="P25" i="5"/>
  <c r="AA60" i="7"/>
  <c r="AA59" i="7"/>
  <c r="M84" i="7"/>
  <c r="I131" i="6"/>
  <c r="K29" i="7" s="1"/>
  <c r="L31" i="7" s="1"/>
  <c r="K54" i="7"/>
  <c r="K81" i="7" s="1"/>
  <c r="K55" i="7"/>
  <c r="K56" i="7"/>
  <c r="K26" i="7"/>
  <c r="F44" i="9"/>
  <c r="K53" i="7"/>
  <c r="K63" i="7"/>
  <c r="P97" i="5"/>
  <c r="P131" i="5" s="1"/>
  <c r="P156" i="5" s="1"/>
  <c r="AA73" i="4"/>
  <c r="AA74" i="4"/>
  <c r="AA91" i="7"/>
  <c r="K64" i="7"/>
  <c r="P14" i="5"/>
  <c r="P13" i="5"/>
  <c r="P22" i="7" l="1"/>
  <c r="F22" i="7"/>
  <c r="V20" i="7"/>
  <c r="P21" i="7"/>
  <c r="F21" i="7"/>
  <c r="L21" i="7"/>
  <c r="L22" i="7"/>
  <c r="F46" i="9"/>
  <c r="F48" i="9" s="1"/>
  <c r="H46" i="9"/>
  <c r="H48" i="9" s="1"/>
  <c r="J46" i="9"/>
  <c r="J48" i="9" s="1"/>
  <c r="K46" i="9"/>
  <c r="K48" i="9" s="1"/>
  <c r="L46" i="9"/>
  <c r="L48" i="9" s="1"/>
  <c r="D46" i="9"/>
  <c r="D48" i="9" s="1"/>
  <c r="J17" i="24"/>
  <c r="AA92" i="7"/>
  <c r="H19" i="7"/>
  <c r="T22" i="7"/>
  <c r="H22" i="7"/>
  <c r="AB21" i="7"/>
  <c r="T19" i="7"/>
  <c r="J21" i="7"/>
  <c r="N19" i="7"/>
  <c r="H20" i="7"/>
  <c r="N20" i="7"/>
  <c r="R20" i="7"/>
  <c r="X19" i="7"/>
  <c r="X20" i="7"/>
  <c r="Z20" i="7"/>
  <c r="Z21" i="7"/>
  <c r="D20" i="7"/>
  <c r="V21" i="7"/>
  <c r="D22" i="7"/>
  <c r="L19" i="7"/>
  <c r="E46" i="9"/>
  <c r="E48" i="9" s="1"/>
  <c r="Z19" i="7"/>
  <c r="Z22" i="7"/>
  <c r="X21" i="7"/>
  <c r="D21" i="7"/>
  <c r="T20" i="7"/>
  <c r="F19" i="7"/>
  <c r="T21" i="7"/>
  <c r="N22" i="7"/>
  <c r="D19" i="7"/>
  <c r="J20" i="7"/>
  <c r="J22" i="7"/>
  <c r="V19" i="7"/>
  <c r="R22" i="7"/>
  <c r="AB19" i="7"/>
  <c r="AB20" i="7"/>
  <c r="H21" i="7"/>
  <c r="C64" i="7"/>
  <c r="AA64" i="7" s="1"/>
  <c r="J19" i="7"/>
  <c r="X22" i="7"/>
  <c r="P19" i="7"/>
  <c r="L20" i="7"/>
  <c r="P20" i="7"/>
  <c r="N21" i="7"/>
  <c r="R19" i="7"/>
  <c r="F20" i="7"/>
  <c r="AB22" i="7"/>
  <c r="C46" i="9"/>
  <c r="C48" i="9" s="1"/>
  <c r="E84" i="7"/>
  <c r="R28" i="7"/>
  <c r="R25" i="7"/>
  <c r="Q73" i="7"/>
  <c r="R29" i="7"/>
  <c r="R34" i="7"/>
  <c r="R27" i="7"/>
  <c r="R32" i="7"/>
  <c r="R30" i="7"/>
  <c r="N27" i="7"/>
  <c r="N28" i="7"/>
  <c r="M37" i="4"/>
  <c r="O37" i="4" s="1"/>
  <c r="J18" i="21"/>
  <c r="J17" i="21"/>
  <c r="G17" i="21"/>
  <c r="G18" i="21"/>
  <c r="N34" i="7"/>
  <c r="D29" i="7"/>
  <c r="D35" i="25"/>
  <c r="M73" i="7"/>
  <c r="N26" i="7"/>
  <c r="N25" i="7"/>
  <c r="J29" i="24"/>
  <c r="AA18" i="7"/>
  <c r="AB18" i="7" s="1"/>
  <c r="N18" i="7"/>
  <c r="R18" i="7"/>
  <c r="D28" i="5"/>
  <c r="C13" i="7" s="1"/>
  <c r="D13" i="7" s="1"/>
  <c r="Y29" i="7"/>
  <c r="Z31" i="7" s="1"/>
  <c r="H35" i="25"/>
  <c r="W29" i="7"/>
  <c r="F35" i="25"/>
  <c r="U25" i="7"/>
  <c r="V25" i="7" s="1"/>
  <c r="Y25" i="7"/>
  <c r="Z28" i="7" s="1"/>
  <c r="H23" i="25"/>
  <c r="W25" i="7"/>
  <c r="L18" i="7"/>
  <c r="J14" i="24"/>
  <c r="AA90" i="7"/>
  <c r="AA49" i="7"/>
  <c r="O28" i="5"/>
  <c r="W84" i="7"/>
  <c r="N28" i="5"/>
  <c r="M28" i="5"/>
  <c r="U13" i="7" s="1"/>
  <c r="V13" i="7" s="1"/>
  <c r="V11" i="7"/>
  <c r="U85" i="7"/>
  <c r="T29" i="7"/>
  <c r="AA30" i="7"/>
  <c r="L28" i="5"/>
  <c r="S13" i="7" s="1"/>
  <c r="T13" i="7" s="1"/>
  <c r="AA63" i="7"/>
  <c r="E13" i="7"/>
  <c r="F13" i="7" s="1"/>
  <c r="E157" i="5"/>
  <c r="C85" i="7"/>
  <c r="J18" i="7"/>
  <c r="H18" i="7"/>
  <c r="D11" i="7"/>
  <c r="Z18" i="7"/>
  <c r="D18" i="7"/>
  <c r="X18" i="7"/>
  <c r="V18" i="7"/>
  <c r="F18" i="7"/>
  <c r="T18" i="7"/>
  <c r="E12" i="7"/>
  <c r="G11" i="7"/>
  <c r="F28" i="5"/>
  <c r="I13" i="7"/>
  <c r="J13" i="7" s="1"/>
  <c r="G157" i="5"/>
  <c r="E86" i="7"/>
  <c r="G19" i="2"/>
  <c r="G22" i="2" s="1"/>
  <c r="S85" i="7"/>
  <c r="T11" i="7"/>
  <c r="U12" i="7"/>
  <c r="Q13" i="7"/>
  <c r="R13" i="7" s="1"/>
  <c r="K157" i="5"/>
  <c r="P29" i="7"/>
  <c r="P28" i="7"/>
  <c r="O73" i="7"/>
  <c r="P30" i="7"/>
  <c r="P27" i="7"/>
  <c r="P34" i="7"/>
  <c r="AA26" i="7"/>
  <c r="AA56" i="7"/>
  <c r="P26" i="7"/>
  <c r="O11" i="7"/>
  <c r="J28" i="5"/>
  <c r="AA55" i="7"/>
  <c r="N29" i="7"/>
  <c r="AA81" i="7"/>
  <c r="AA53" i="7"/>
  <c r="I28" i="5"/>
  <c r="M11" i="7"/>
  <c r="AA54" i="7"/>
  <c r="H27" i="7"/>
  <c r="H30" i="7"/>
  <c r="H29" i="7"/>
  <c r="H25" i="7"/>
  <c r="H32" i="7"/>
  <c r="G73" i="7"/>
  <c r="H34" i="7"/>
  <c r="H28" i="7"/>
  <c r="J31" i="7"/>
  <c r="P26" i="5"/>
  <c r="K11" i="7"/>
  <c r="H28" i="5"/>
  <c r="K84" i="7"/>
  <c r="P27" i="5"/>
  <c r="Z32" i="7" l="1"/>
  <c r="Z27" i="7"/>
  <c r="V28" i="7"/>
  <c r="Q37" i="4"/>
  <c r="AA36" i="4" s="1"/>
  <c r="Y73" i="7"/>
  <c r="F21" i="24"/>
  <c r="L17" i="21"/>
  <c r="L18" i="21"/>
  <c r="I18" i="21"/>
  <c r="I17" i="21"/>
  <c r="V34" i="7"/>
  <c r="Z26" i="7"/>
  <c r="Z34" i="7"/>
  <c r="V26" i="7"/>
  <c r="Z29" i="7"/>
  <c r="V30" i="7"/>
  <c r="Z30" i="7"/>
  <c r="Z25" i="7"/>
  <c r="V29" i="7"/>
  <c r="V32" i="7"/>
  <c r="V27" i="7"/>
  <c r="U73" i="7"/>
  <c r="D157" i="5"/>
  <c r="C14" i="7" s="1"/>
  <c r="D14" i="7" s="1"/>
  <c r="X25" i="7"/>
  <c r="X34" i="7"/>
  <c r="X27" i="7"/>
  <c r="X28" i="7"/>
  <c r="X32" i="7"/>
  <c r="W73" i="7"/>
  <c r="X31" i="7"/>
  <c r="X29" i="7"/>
  <c r="AA29" i="7"/>
  <c r="AB31" i="7" s="1"/>
  <c r="X26" i="7"/>
  <c r="X30" i="7"/>
  <c r="O157" i="5"/>
  <c r="O165" i="5" s="1"/>
  <c r="H21" i="24"/>
  <c r="M157" i="5"/>
  <c r="M165" i="5" s="1"/>
  <c r="K22" i="9" s="1"/>
  <c r="D21" i="24"/>
  <c r="Y13" i="7"/>
  <c r="Z13" i="7" s="1"/>
  <c r="AA84" i="7"/>
  <c r="W13" i="7"/>
  <c r="X13" i="7" s="1"/>
  <c r="N157" i="5"/>
  <c r="L157" i="5"/>
  <c r="S14" i="7" s="1"/>
  <c r="T14" i="7" s="1"/>
  <c r="H19" i="2"/>
  <c r="H22" i="2" s="1"/>
  <c r="G86" i="7"/>
  <c r="G85" i="7"/>
  <c r="H11" i="7"/>
  <c r="G12" i="7"/>
  <c r="I12" i="7"/>
  <c r="E165" i="5"/>
  <c r="E14" i="7"/>
  <c r="F14" i="7" s="1"/>
  <c r="G165" i="5"/>
  <c r="I14" i="7"/>
  <c r="J14" i="7" s="1"/>
  <c r="G13" i="7"/>
  <c r="H13" i="7" s="1"/>
  <c r="F157" i="5"/>
  <c r="Q14" i="7"/>
  <c r="R14" i="7" s="1"/>
  <c r="K165" i="5"/>
  <c r="O13" i="7"/>
  <c r="P13" i="7" s="1"/>
  <c r="J157" i="5"/>
  <c r="O85" i="7"/>
  <c r="P11" i="7"/>
  <c r="Q12" i="7"/>
  <c r="N11" i="7"/>
  <c r="M85" i="7"/>
  <c r="O12" i="7"/>
  <c r="M13" i="7"/>
  <c r="N13" i="7" s="1"/>
  <c r="I157" i="5"/>
  <c r="K13" i="7"/>
  <c r="H157" i="5"/>
  <c r="P28" i="5"/>
  <c r="P157" i="5" s="1"/>
  <c r="P165" i="5" s="1"/>
  <c r="K85" i="7"/>
  <c r="K12" i="7"/>
  <c r="M12" i="7"/>
  <c r="L11" i="7"/>
  <c r="AA11" i="7"/>
  <c r="S37" i="4" l="1"/>
  <c r="AA35" i="4"/>
  <c r="AA37" i="4" s="1"/>
  <c r="D165" i="5"/>
  <c r="B56" i="9" s="1"/>
  <c r="AB14" i="21"/>
  <c r="N17" i="21"/>
  <c r="N18" i="21"/>
  <c r="K17" i="21"/>
  <c r="K18" i="21"/>
  <c r="J21" i="24"/>
  <c r="K56" i="9"/>
  <c r="Y14" i="7"/>
  <c r="Z14" i="7" s="1"/>
  <c r="U15" i="7"/>
  <c r="U76" i="7" s="1"/>
  <c r="U14" i="7"/>
  <c r="V14" i="7" s="1"/>
  <c r="N139" i="6"/>
  <c r="N165" i="5"/>
  <c r="W14" i="7"/>
  <c r="X14" i="7" s="1"/>
  <c r="L165" i="5"/>
  <c r="J56" i="9" s="1"/>
  <c r="Y15" i="7"/>
  <c r="M22" i="9"/>
  <c r="M56" i="9"/>
  <c r="P139" i="6"/>
  <c r="F165" i="5"/>
  <c r="G14" i="7"/>
  <c r="H14" i="7" s="1"/>
  <c r="K28" i="9"/>
  <c r="K26" i="9"/>
  <c r="H139" i="6"/>
  <c r="I15" i="7"/>
  <c r="E56" i="9"/>
  <c r="E22" i="9"/>
  <c r="F139" i="6"/>
  <c r="E15" i="7"/>
  <c r="C56" i="9"/>
  <c r="C22" i="9"/>
  <c r="I19" i="2"/>
  <c r="I22" i="2" s="1"/>
  <c r="I86" i="7"/>
  <c r="Q15" i="7"/>
  <c r="I56" i="9"/>
  <c r="I22" i="9"/>
  <c r="L139" i="6"/>
  <c r="O14" i="7"/>
  <c r="P14" i="7" s="1"/>
  <c r="J165" i="5"/>
  <c r="AA85" i="7"/>
  <c r="M14" i="7"/>
  <c r="N14" i="7" s="1"/>
  <c r="I165" i="5"/>
  <c r="L13" i="7"/>
  <c r="AA13" i="7"/>
  <c r="AB13" i="7" s="1"/>
  <c r="AA12" i="7"/>
  <c r="AB11" i="7"/>
  <c r="K14" i="7"/>
  <c r="H165" i="5"/>
  <c r="D33" i="24" l="1"/>
  <c r="D37" i="24" s="1"/>
  <c r="C15" i="7"/>
  <c r="C76" i="7" s="1"/>
  <c r="E139" i="6"/>
  <c r="B22" i="9"/>
  <c r="B26" i="9" s="1"/>
  <c r="P18" i="21"/>
  <c r="P17" i="21"/>
  <c r="M18" i="21"/>
  <c r="M17" i="21"/>
  <c r="AA14" i="21"/>
  <c r="F33" i="24"/>
  <c r="F37" i="24" s="1"/>
  <c r="H33" i="24"/>
  <c r="H37" i="24" s="1"/>
  <c r="U77" i="7"/>
  <c r="V15" i="7"/>
  <c r="L56" i="9"/>
  <c r="L22" i="9"/>
  <c r="W15" i="7"/>
  <c r="O139" i="6"/>
  <c r="M139" i="6"/>
  <c r="S15" i="7"/>
  <c r="S76" i="7" s="1"/>
  <c r="J22" i="9"/>
  <c r="J28" i="9" s="1"/>
  <c r="Y76" i="7"/>
  <c r="Y77" i="7"/>
  <c r="Z15" i="7"/>
  <c r="C58" i="9"/>
  <c r="C60" i="9" s="1"/>
  <c r="B58" i="9"/>
  <c r="B60" i="9" s="1"/>
  <c r="E76" i="7"/>
  <c r="F15" i="7"/>
  <c r="J19" i="2"/>
  <c r="J22" i="2" s="1"/>
  <c r="K86" i="7"/>
  <c r="E26" i="9"/>
  <c r="E28" i="9"/>
  <c r="G139" i="6"/>
  <c r="D56" i="9"/>
  <c r="D58" i="9" s="1"/>
  <c r="D60" i="9" s="1"/>
  <c r="D22" i="9"/>
  <c r="G15" i="7"/>
  <c r="C28" i="9"/>
  <c r="C26" i="9"/>
  <c r="J15" i="7"/>
  <c r="I76" i="7"/>
  <c r="M26" i="9"/>
  <c r="M28" i="9"/>
  <c r="I28" i="9"/>
  <c r="I26" i="9"/>
  <c r="Q76" i="7"/>
  <c r="Q77" i="7"/>
  <c r="R15" i="7"/>
  <c r="O15" i="7"/>
  <c r="K139" i="6"/>
  <c r="H56" i="9"/>
  <c r="H22" i="9"/>
  <c r="M15" i="7"/>
  <c r="G56" i="9"/>
  <c r="G22" i="9"/>
  <c r="J139" i="6"/>
  <c r="I139" i="6"/>
  <c r="F56" i="9"/>
  <c r="F22" i="9"/>
  <c r="K15" i="7"/>
  <c r="AA14" i="7"/>
  <c r="AB14" i="7" s="1"/>
  <c r="L14" i="7"/>
  <c r="D43" i="25" l="1"/>
  <c r="E140" i="6"/>
  <c r="C72" i="7" s="1"/>
  <c r="F136" i="6"/>
  <c r="G136" i="6" s="1"/>
  <c r="H136" i="6" s="1"/>
  <c r="I136" i="6" s="1"/>
  <c r="J136" i="6" s="1"/>
  <c r="K136" i="6" s="1"/>
  <c r="L136" i="6" s="1"/>
  <c r="M136" i="6" s="1"/>
  <c r="D15" i="7"/>
  <c r="C77" i="7"/>
  <c r="B28" i="9"/>
  <c r="R17" i="21"/>
  <c r="R18" i="21"/>
  <c r="O17" i="21"/>
  <c r="O18" i="21"/>
  <c r="J37" i="24"/>
  <c r="J33" i="24"/>
  <c r="H43" i="25"/>
  <c r="F43" i="25"/>
  <c r="M58" i="9"/>
  <c r="M60" i="9" s="1"/>
  <c r="W76" i="7"/>
  <c r="X15" i="7"/>
  <c r="W77" i="7"/>
  <c r="L28" i="9"/>
  <c r="L26" i="9"/>
  <c r="T15" i="7"/>
  <c r="S77" i="7"/>
  <c r="J26" i="9"/>
  <c r="G76" i="7"/>
  <c r="H15" i="7"/>
  <c r="G77" i="7"/>
  <c r="K19" i="2"/>
  <c r="K22" i="2" s="1"/>
  <c r="M86" i="7"/>
  <c r="E58" i="9"/>
  <c r="E60" i="9" s="1"/>
  <c r="D26" i="9"/>
  <c r="D28" i="9"/>
  <c r="L58" i="9"/>
  <c r="L60" i="9" s="1"/>
  <c r="O76" i="7"/>
  <c r="P15" i="7"/>
  <c r="O77" i="7"/>
  <c r="H26" i="9"/>
  <c r="H28" i="9"/>
  <c r="G28" i="9"/>
  <c r="G26" i="9"/>
  <c r="N15" i="7"/>
  <c r="M76" i="7"/>
  <c r="M77" i="7"/>
  <c r="F28" i="9"/>
  <c r="F26" i="9"/>
  <c r="K58" i="9"/>
  <c r="K60" i="9" s="1"/>
  <c r="G58" i="9"/>
  <c r="G60" i="9" s="1"/>
  <c r="F58" i="9"/>
  <c r="F60" i="9" s="1"/>
  <c r="J58" i="9"/>
  <c r="J60" i="9" s="1"/>
  <c r="I58" i="9"/>
  <c r="I60" i="9" s="1"/>
  <c r="H58" i="9"/>
  <c r="H60" i="9" s="1"/>
  <c r="K76" i="7"/>
  <c r="AA15" i="7"/>
  <c r="L15" i="7"/>
  <c r="B34" i="9" l="1"/>
  <c r="B36" i="9" s="1"/>
  <c r="B38" i="9" s="1"/>
  <c r="B13" i="9"/>
  <c r="B15" i="9" s="1"/>
  <c r="B17" i="9" s="1"/>
  <c r="C78" i="7"/>
  <c r="C33" i="7"/>
  <c r="D33" i="7" s="1"/>
  <c r="E141" i="6"/>
  <c r="E143" i="6" s="1"/>
  <c r="T17" i="21"/>
  <c r="T18" i="21"/>
  <c r="AB15" i="21"/>
  <c r="F138" i="6"/>
  <c r="F140" i="6" s="1"/>
  <c r="E33" i="7" s="1"/>
  <c r="G138" i="6"/>
  <c r="G140" i="6" s="1"/>
  <c r="D34" i="9" s="1"/>
  <c r="D36" i="9" s="1"/>
  <c r="D38" i="9" s="1"/>
  <c r="E35" i="7"/>
  <c r="G35" i="7"/>
  <c r="H35" i="7" s="1"/>
  <c r="Q18" i="21"/>
  <c r="Q17" i="21"/>
  <c r="O86" i="7"/>
  <c r="L19" i="2"/>
  <c r="L22" i="2" s="1"/>
  <c r="H138" i="6"/>
  <c r="H140" i="6" s="1"/>
  <c r="I35" i="7"/>
  <c r="AB15" i="7"/>
  <c r="AA76" i="7"/>
  <c r="E144" i="6" l="1"/>
  <c r="AB18" i="21"/>
  <c r="AB17" i="21"/>
  <c r="S17" i="21"/>
  <c r="S18" i="21"/>
  <c r="AA15" i="21"/>
  <c r="E72" i="7"/>
  <c r="C13" i="9"/>
  <c r="C15" i="9" s="1"/>
  <c r="C17" i="9" s="1"/>
  <c r="G78" i="7"/>
  <c r="E78" i="7"/>
  <c r="F141" i="6"/>
  <c r="D13" i="9"/>
  <c r="D15" i="9" s="1"/>
  <c r="D17" i="9" s="1"/>
  <c r="C34" i="9"/>
  <c r="C36" i="9" s="1"/>
  <c r="C38" i="9" s="1"/>
  <c r="G72" i="7"/>
  <c r="G33" i="7"/>
  <c r="H33" i="7" s="1"/>
  <c r="G141" i="6"/>
  <c r="G143" i="6" s="1"/>
  <c r="I138" i="6"/>
  <c r="I140" i="6" s="1"/>
  <c r="K35" i="7"/>
  <c r="M19" i="2"/>
  <c r="M22" i="2" s="1"/>
  <c r="Q86" i="7"/>
  <c r="E13" i="9"/>
  <c r="E15" i="9" s="1"/>
  <c r="E17" i="9" s="1"/>
  <c r="I33" i="7"/>
  <c r="E34" i="9"/>
  <c r="E36" i="9" s="1"/>
  <c r="E38" i="9" s="1"/>
  <c r="I72" i="7"/>
  <c r="H141" i="6"/>
  <c r="I78" i="7"/>
  <c r="G144" i="6" l="1"/>
  <c r="AA17" i="21"/>
  <c r="AA18" i="21"/>
  <c r="J138" i="6"/>
  <c r="J140" i="6" s="1"/>
  <c r="M35" i="7"/>
  <c r="N35" i="7" s="1"/>
  <c r="K78" i="7"/>
  <c r="K33" i="7"/>
  <c r="F34" i="9"/>
  <c r="F36" i="9" s="1"/>
  <c r="F38" i="9" s="1"/>
  <c r="I141" i="6"/>
  <c r="K72" i="7"/>
  <c r="F13" i="9"/>
  <c r="F15" i="9" s="1"/>
  <c r="F17" i="9" s="1"/>
  <c r="S86" i="7"/>
  <c r="N19" i="2"/>
  <c r="N22" i="2" s="1"/>
  <c r="M78" i="7" l="1"/>
  <c r="J141" i="6"/>
  <c r="M33" i="7"/>
  <c r="N33" i="7" s="1"/>
  <c r="M72" i="7"/>
  <c r="G13" i="9"/>
  <c r="G15" i="9" s="1"/>
  <c r="G17" i="9" s="1"/>
  <c r="G34" i="9"/>
  <c r="G36" i="9" s="1"/>
  <c r="G38" i="9" s="1"/>
  <c r="U86" i="7"/>
  <c r="O19" i="2"/>
  <c r="O22" i="2" s="1"/>
  <c r="O35" i="7"/>
  <c r="P35" i="7" s="1"/>
  <c r="K138" i="6"/>
  <c r="K140" i="6" s="1"/>
  <c r="P19" i="2" l="1"/>
  <c r="W86" i="7"/>
  <c r="J144" i="6"/>
  <c r="J143" i="6"/>
  <c r="Q35" i="7"/>
  <c r="R35" i="7" s="1"/>
  <c r="L138" i="6"/>
  <c r="L140" i="6" s="1"/>
  <c r="N136" i="6"/>
  <c r="H13" i="9"/>
  <c r="H15" i="9" s="1"/>
  <c r="H17" i="9" s="1"/>
  <c r="K141" i="6"/>
  <c r="O78" i="7"/>
  <c r="O72" i="7"/>
  <c r="H34" i="9"/>
  <c r="H36" i="9" s="1"/>
  <c r="H38" i="9" s="1"/>
  <c r="O33" i="7"/>
  <c r="P33" i="7" s="1"/>
  <c r="P22" i="2" l="1"/>
  <c r="Y86" i="7" s="1"/>
  <c r="AA86" i="7" s="1"/>
  <c r="N138" i="6"/>
  <c r="N140" i="6" s="1"/>
  <c r="D41" i="25"/>
  <c r="U35" i="7"/>
  <c r="V35" i="7" s="1"/>
  <c r="O136" i="6"/>
  <c r="S35" i="7"/>
  <c r="M138" i="6"/>
  <c r="M140" i="6" s="1"/>
  <c r="K144" i="6"/>
  <c r="K143" i="6"/>
  <c r="L141" i="6"/>
  <c r="Q33" i="7"/>
  <c r="R33" i="7" s="1"/>
  <c r="Q72" i="7"/>
  <c r="I13" i="9"/>
  <c r="I15" i="9" s="1"/>
  <c r="I17" i="9" s="1"/>
  <c r="Q78" i="7"/>
  <c r="I34" i="9"/>
  <c r="I36" i="9" s="1"/>
  <c r="I38" i="9" s="1"/>
  <c r="W35" i="7" l="1"/>
  <c r="X35" i="7" s="1"/>
  <c r="F41" i="25"/>
  <c r="O138" i="6"/>
  <c r="O140" i="6" s="1"/>
  <c r="P136" i="6"/>
  <c r="U78" i="7"/>
  <c r="D45" i="25"/>
  <c r="U33" i="7"/>
  <c r="V33" i="7" s="1"/>
  <c r="N141" i="6"/>
  <c r="K34" i="9"/>
  <c r="K36" i="9" s="1"/>
  <c r="K38" i="9" s="1"/>
  <c r="K13" i="9"/>
  <c r="K15" i="9" s="1"/>
  <c r="K17" i="9" s="1"/>
  <c r="U72" i="7"/>
  <c r="L144" i="6"/>
  <c r="L143" i="6"/>
  <c r="T35" i="7"/>
  <c r="S78" i="7"/>
  <c r="J34" i="9"/>
  <c r="J36" i="9" s="1"/>
  <c r="J38" i="9" s="1"/>
  <c r="J13" i="9"/>
  <c r="J15" i="9" s="1"/>
  <c r="J17" i="9" s="1"/>
  <c r="M141" i="6"/>
  <c r="S33" i="7"/>
  <c r="S72" i="7"/>
  <c r="H41" i="25" l="1"/>
  <c r="Y35" i="7"/>
  <c r="P138" i="6"/>
  <c r="P140" i="6" s="1"/>
  <c r="F45" i="25"/>
  <c r="L13" i="9"/>
  <c r="L15" i="9" s="1"/>
  <c r="L17" i="9" s="1"/>
  <c r="W72" i="7"/>
  <c r="L34" i="9"/>
  <c r="L36" i="9" s="1"/>
  <c r="L38" i="9" s="1"/>
  <c r="W33" i="7"/>
  <c r="X33" i="7" s="1"/>
  <c r="O141" i="6"/>
  <c r="W78" i="7"/>
  <c r="D47" i="25"/>
  <c r="N144" i="6"/>
  <c r="N143" i="6"/>
  <c r="T33" i="7"/>
  <c r="M144" i="6"/>
  <c r="M143" i="6"/>
  <c r="H45" i="25" l="1"/>
  <c r="Y78" i="7"/>
  <c r="AA78" i="7" s="1"/>
  <c r="P141" i="6"/>
  <c r="Y33" i="7"/>
  <c r="Y72" i="7"/>
  <c r="AA72" i="7" s="1"/>
  <c r="M34" i="9"/>
  <c r="M36" i="9" s="1"/>
  <c r="M38" i="9" s="1"/>
  <c r="M13" i="9"/>
  <c r="M15" i="9" s="1"/>
  <c r="M17" i="9" s="1"/>
  <c r="Z35" i="7"/>
  <c r="AA35" i="7"/>
  <c r="F47" i="25"/>
  <c r="O144" i="6"/>
  <c r="O143" i="6"/>
  <c r="H47" i="25" l="1"/>
  <c r="P143" i="6"/>
  <c r="P144" i="6"/>
  <c r="Z33" i="7"/>
  <c r="AA33" i="7"/>
  <c r="D20" i="25"/>
  <c r="H79" i="6"/>
  <c r="I28" i="7" s="1"/>
  <c r="H85" i="6" l="1"/>
  <c r="H144" i="6" s="1"/>
  <c r="D23" i="25"/>
  <c r="H143" i="6" l="1"/>
  <c r="I25" i="7"/>
  <c r="I77" i="7" s="1"/>
  <c r="I79" i="6"/>
  <c r="K28" i="7" s="1"/>
  <c r="J25" i="7" l="1"/>
  <c r="J26" i="7"/>
  <c r="J34" i="7"/>
  <c r="J32" i="7"/>
  <c r="J28" i="7"/>
  <c r="J29" i="7"/>
  <c r="J33" i="7"/>
  <c r="J30" i="7"/>
  <c r="I73" i="7"/>
  <c r="J27" i="7"/>
  <c r="J35" i="7"/>
  <c r="F79" i="6"/>
  <c r="F85" i="6" s="1"/>
  <c r="F143" i="6" s="1"/>
  <c r="I85" i="6"/>
  <c r="F20" i="25" l="1"/>
  <c r="E25" i="7"/>
  <c r="F32" i="7" s="1"/>
  <c r="E28" i="7"/>
  <c r="AA28" i="7" s="1"/>
  <c r="F144" i="6"/>
  <c r="I144" i="6"/>
  <c r="K25" i="7"/>
  <c r="I143" i="6"/>
  <c r="F23" i="25"/>
  <c r="F26" i="7" l="1"/>
  <c r="F33" i="7"/>
  <c r="E73" i="7"/>
  <c r="E77" i="7"/>
  <c r="F27" i="7"/>
  <c r="F28" i="7"/>
  <c r="F30" i="7"/>
  <c r="F29" i="7"/>
  <c r="F34" i="7"/>
  <c r="F35" i="7"/>
  <c r="F25" i="7"/>
  <c r="N32" i="7"/>
  <c r="L34" i="7"/>
  <c r="L30" i="7"/>
  <c r="L25" i="7"/>
  <c r="L27" i="7"/>
  <c r="L29" i="7"/>
  <c r="P32" i="7"/>
  <c r="AA25" i="7"/>
  <c r="AB28" i="7" s="1"/>
  <c r="L33" i="7"/>
  <c r="L26" i="7"/>
  <c r="K73" i="7"/>
  <c r="K77" i="7"/>
  <c r="L32" i="7"/>
  <c r="L35" i="7"/>
  <c r="L28" i="7"/>
  <c r="AA77" i="7" l="1"/>
  <c r="AA73" i="7"/>
  <c r="AB30" i="7"/>
  <c r="AB34" i="7"/>
  <c r="AB26" i="7"/>
  <c r="AB35" i="7"/>
  <c r="AB25" i="7"/>
  <c r="AB29" i="7"/>
  <c r="AB33" i="7"/>
  <c r="AB32" i="7"/>
  <c r="AB27" i="7"/>
</calcChain>
</file>

<file path=xl/comments1.xml><?xml version="1.0" encoding="utf-8"?>
<comments xmlns="http://schemas.openxmlformats.org/spreadsheetml/2006/main">
  <authors>
    <author>coronela</author>
  </authors>
  <commentList>
    <comment ref="Y85" authorId="0" shapeId="0">
      <text>
        <r>
          <rPr>
            <b/>
            <sz val="8"/>
            <color indexed="81"/>
            <rFont val="Tahoma"/>
            <family val="2"/>
          </rPr>
          <t>coronela: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<sst xmlns="http://schemas.openxmlformats.org/spreadsheetml/2006/main" count="24907" uniqueCount="1072">
  <si>
    <t>INSTRUCCIONES</t>
  </si>
  <si>
    <t>GENERALES.</t>
  </si>
  <si>
    <t>1)</t>
  </si>
  <si>
    <t>Llenar cada una de las hojas en el órden en que se encuentran.</t>
  </si>
  <si>
    <t>2)</t>
  </si>
  <si>
    <t xml:space="preserve">Llenar únicamente las celdas en blanco. </t>
  </si>
  <si>
    <t>3)</t>
  </si>
  <si>
    <t xml:space="preserve">La información que se requiera ingresar en números negativos, deberá ser ingresada sin ningún signo, el formato establecido en la celda </t>
  </si>
  <si>
    <t>contempla el color rojo para estas cantidades, así como los cálculos en que son incluidos aplican el efecto negativo de dichos importes.</t>
  </si>
  <si>
    <t>(Ej. Depreciaciones  pestaña Balance).</t>
  </si>
  <si>
    <t>4)</t>
  </si>
  <si>
    <t>Ingresar información exclusivamente del periodo de que se trate.</t>
  </si>
  <si>
    <t>5)</t>
  </si>
  <si>
    <t>de entrega coincida con uno no laboral la fecha de entrega será el día hábil inmediato posterior.</t>
  </si>
  <si>
    <t>6)</t>
  </si>
  <si>
    <t>contener la información desde su apertura hasta el periodo que reportan.</t>
  </si>
  <si>
    <t>HOJA DE DATOS.</t>
  </si>
  <si>
    <t>En el apartado Número de Empleados se ingresa, por periodo, el número de personal total y de acuerdo a su clasificación.</t>
  </si>
  <si>
    <t>si son personal de nómina o externos.</t>
  </si>
  <si>
    <t>HOJA DE AUTOS NUEVOS.</t>
  </si>
  <si>
    <t>Ingresar en el campo correspondiente la información relativa, al número de unidades nuevas vendidas, por modelo, importe de la venta</t>
  </si>
  <si>
    <t>e importe del costo respectivo.</t>
  </si>
  <si>
    <t>importe de la venta e importe del costo respectivo.</t>
  </si>
  <si>
    <t>HOJA DE SERVICIO.</t>
  </si>
  <si>
    <t>Ingresar la información relativa a número de órdenes y sus importes de ingresos en los conceptos de servicio, hojalatería y pintura, y refacciones.</t>
  </si>
  <si>
    <t>Ingresar la información relativa a horas utilizadas de mano de obra por servicio.</t>
  </si>
  <si>
    <t>Ingresar la información relativa al número de espacios productivos para servicio.</t>
  </si>
  <si>
    <t>Ingresar la información relativa al número de Técnicos y Técnicos certificados para servicio.</t>
  </si>
  <si>
    <t>HOJA DE ESTADO DE RESULTADOS.</t>
  </si>
  <si>
    <t xml:space="preserve">Ingresar la información relativa a los resultados del periodo exclusivamente en las celdas blancas, referentes a utilidades brutas y gastos </t>
  </si>
  <si>
    <t>(venta, operación, indirectos y administrativos) así como otros ingresos.</t>
  </si>
  <si>
    <t xml:space="preserve">En el renglón de Gastos Corporativos se deben incluir todos los gastos extemporáneos y/o que no correspondan a la operación real </t>
  </si>
  <si>
    <t>como por ejemplo, gastos por estrategia fiscal, etc.</t>
  </si>
  <si>
    <t>HOJA DE BALANCE.</t>
  </si>
  <si>
    <t xml:space="preserve">Ingresar la información relativa al Estado de Posición Financiera (BALANCE GENERAL) del periodo, cuidando que las cifras cuadren al final del </t>
  </si>
  <si>
    <t>reporte, para ello, los últimos dos renglones del reporte generan una diferencia de forma automática entre el Activo Total y el Pasivo y Capital,</t>
  </si>
  <si>
    <t>mostrando en todo momento la posible diferencia y validando ("OK") o mostrando "ERROR" en su caso.</t>
  </si>
  <si>
    <t>Ingresar en el encabezado del reporte, el nombre de la persona que preparo dicho reporte.</t>
  </si>
  <si>
    <t>NOTAS IMPORTANTES</t>
  </si>
  <si>
    <t>No cambiar el orden de las hojas ni sus nombres para garantizar la veracidad de la información.</t>
  </si>
  <si>
    <t>No modificar información de periodos anteriores al mes de que se trata, ya que dicha información a sido validada como definitiva.</t>
  </si>
  <si>
    <t>Solo ingresar información en las celdas en color blanco.</t>
  </si>
  <si>
    <t>No ingresar información y/o modificar las celdas en color ya que se  encuentran formuladas.</t>
  </si>
  <si>
    <t>En las hoja de "REPORTE" no se deberá ingresar ningún tipo de información, esta hoja concentra de forma automática</t>
  </si>
  <si>
    <t xml:space="preserve">datos relevantes y calcula índices,  a fin de contar con un reporte actualizado de la </t>
  </si>
  <si>
    <t>información relevante del periodo y acumulada del año. Dicho reporte puede ser consultado (sin modificar) por el Distribuidor.</t>
  </si>
  <si>
    <t>7)</t>
  </si>
  <si>
    <t>Se sugiere que la entrega del DFS se prevea a fin de evitar que esta se haga en la fecha límite, con el propósito de evitar premuras y posibles</t>
  </si>
  <si>
    <t>errores en la información.</t>
  </si>
  <si>
    <t>8)</t>
  </si>
  <si>
    <t>Ingresar solo valores en las celdas, cuidar no hacer referencias de datos en equipos locales ya que se origina un error en el reporte.</t>
  </si>
  <si>
    <t>9)</t>
  </si>
  <si>
    <t xml:space="preserve">E-mail: </t>
  </si>
  <si>
    <t>GLOSARIO</t>
  </si>
  <si>
    <t>DFS:</t>
  </si>
  <si>
    <t>Dealer Financial Statement (Situación Financiera del Distribuidor)</t>
  </si>
  <si>
    <t>CPUS:</t>
  </si>
  <si>
    <t>Unidades atendidas pagadas por el cliente</t>
  </si>
  <si>
    <t xml:space="preserve">TUS: </t>
  </si>
  <si>
    <t>Total de Unidades atendidas</t>
  </si>
  <si>
    <t>DATOS GENERALES</t>
  </si>
  <si>
    <t>Buttons for use by Toyota Mexico only:</t>
  </si>
  <si>
    <t>Send the contents of this</t>
  </si>
  <si>
    <t>workbook to Essbase</t>
  </si>
  <si>
    <t>Run the Calc Script on Essbase</t>
  </si>
  <si>
    <t>Código De Dealer</t>
  </si>
  <si>
    <t>Hoja Acumulada al mes de:</t>
  </si>
  <si>
    <t>Nombre</t>
  </si>
  <si>
    <t>Año:</t>
  </si>
  <si>
    <t>Password Required for Access</t>
  </si>
  <si>
    <t>Ciudad</t>
  </si>
  <si>
    <t>Estado</t>
  </si>
  <si>
    <t>INVENTARIOS (unidades nuevas)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</si>
  <si>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</si>
  <si>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</si>
  <si>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</si>
  <si>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</si>
  <si>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</si>
  <si>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</si>
  <si>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</si>
  <si>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</si>
  <si>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</si>
  <si>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</si>
  <si>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</si>
  <si>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Dec</t>
  </si>
  <si>
    <t>IN001</t>
  </si>
  <si>
    <t>Inventario Inicial (Unidades)</t>
  </si>
  <si>
    <t>IN002</t>
  </si>
  <si>
    <t>Compras (Unidades)</t>
  </si>
  <si>
    <t>IN003</t>
  </si>
  <si>
    <t>Intercambios Recibidos</t>
  </si>
  <si>
    <t>IN004</t>
  </si>
  <si>
    <t>Inventario Final</t>
  </si>
  <si>
    <t>NÚMERO DE EMPLEADOS</t>
  </si>
  <si>
    <t>CONCEPTO</t>
  </si>
  <si>
    <t>Dic</t>
  </si>
  <si>
    <t>EN NOMINA</t>
  </si>
  <si>
    <t>EXTERNOS</t>
  </si>
  <si>
    <t>VENTAS</t>
  </si>
  <si>
    <t>RHV01</t>
  </si>
  <si>
    <t>Gerente</t>
  </si>
  <si>
    <t>RHV02</t>
  </si>
  <si>
    <t>Administrativos de Ventas</t>
  </si>
  <si>
    <t>RHV03</t>
  </si>
  <si>
    <t>Asesores de Ventas</t>
  </si>
  <si>
    <t>RHV04</t>
  </si>
  <si>
    <t>Otros</t>
  </si>
  <si>
    <t>Total</t>
  </si>
  <si>
    <t>ADMINISTRATIVOS</t>
  </si>
  <si>
    <t>RHA01</t>
  </si>
  <si>
    <t>RHA02</t>
  </si>
  <si>
    <t>Contador</t>
  </si>
  <si>
    <t>RHA03</t>
  </si>
  <si>
    <t>Asistente</t>
  </si>
  <si>
    <t>RHA04</t>
  </si>
  <si>
    <t>COMONUEVOS</t>
  </si>
  <si>
    <t>RHC01</t>
  </si>
  <si>
    <t xml:space="preserve">Gerente </t>
  </si>
  <si>
    <t>RHC02</t>
  </si>
  <si>
    <t>Vendedores</t>
  </si>
  <si>
    <t>RHC03</t>
  </si>
  <si>
    <t>POST-VENTA</t>
  </si>
  <si>
    <t>RHP01</t>
  </si>
  <si>
    <t>Gerente de Post-Venta</t>
  </si>
  <si>
    <t>RHP02</t>
  </si>
  <si>
    <t>Gerente de Refacciones</t>
  </si>
  <si>
    <t>RHP03</t>
  </si>
  <si>
    <t>Refacciones: Almacenistas</t>
  </si>
  <si>
    <t>RHP04</t>
  </si>
  <si>
    <t>Ref.: Most. y Ventanilla Taller</t>
  </si>
  <si>
    <t>RHP05</t>
  </si>
  <si>
    <t>Gerente de Servicio</t>
  </si>
  <si>
    <t>RHP06</t>
  </si>
  <si>
    <t>Asesores de Servicio</t>
  </si>
  <si>
    <t>RHP07</t>
  </si>
  <si>
    <t xml:space="preserve">Técnicos </t>
  </si>
  <si>
    <t>RHP08</t>
  </si>
  <si>
    <t>Ayudantes de Técnicos</t>
  </si>
  <si>
    <t>RHP09</t>
  </si>
  <si>
    <t>Previadores</t>
  </si>
  <si>
    <t>RHP10</t>
  </si>
  <si>
    <t>Lavadores</t>
  </si>
  <si>
    <t>RHP11</t>
  </si>
  <si>
    <t>Choferes</t>
  </si>
  <si>
    <t>RHP12</t>
  </si>
  <si>
    <t>Total Agencia</t>
  </si>
  <si>
    <t>VENTA DE AUTOS POR MODELO</t>
  </si>
  <si>
    <t># De Dealer</t>
  </si>
  <si>
    <t>MODELO</t>
  </si>
  <si>
    <t>#</t>
  </si>
  <si>
    <t>$ Venta</t>
  </si>
  <si>
    <t>$ Costo</t>
  </si>
  <si>
    <t>CAMRY</t>
  </si>
  <si>
    <t>COROLLA</t>
  </si>
  <si>
    <t>MATRIX</t>
  </si>
  <si>
    <t>PRIUS</t>
  </si>
  <si>
    <t>SIENNA</t>
  </si>
  <si>
    <t>LAND CRUISER</t>
  </si>
  <si>
    <t>RAV4</t>
  </si>
  <si>
    <t>YARIS</t>
  </si>
  <si>
    <t>HILUX-IMV</t>
  </si>
  <si>
    <t>HIACE</t>
  </si>
  <si>
    <t>TACOMA</t>
  </si>
  <si>
    <t>AVANZA</t>
  </si>
  <si>
    <t>TUNDRA</t>
  </si>
  <si>
    <t>HIGHLANDER</t>
  </si>
  <si>
    <t>FJ CRUISER</t>
  </si>
  <si>
    <t>SEQUOIA</t>
  </si>
  <si>
    <t>NUEVOS MOD</t>
  </si>
  <si>
    <t>USADOS TOYOTA</t>
  </si>
  <si>
    <t>USADOS OTROS</t>
  </si>
  <si>
    <t>USADOS Otros</t>
  </si>
  <si>
    <t xml:space="preserve">INTERCAMBIOS </t>
  </si>
  <si>
    <t>INTERCAMBIOS</t>
  </si>
  <si>
    <t>TOTAL</t>
  </si>
  <si>
    <t>ACUMULADO</t>
  </si>
  <si>
    <t>SERVICIO</t>
  </si>
  <si>
    <t>HOJALATERIA</t>
  </si>
  <si>
    <t>PINTURA</t>
  </si>
  <si>
    <t>REFACCIONES</t>
  </si>
  <si>
    <t># de Ordenes</t>
  </si>
  <si>
    <t>Monto</t>
  </si>
  <si>
    <t>SER101</t>
  </si>
  <si>
    <t>Mano de Obra - Cliente</t>
  </si>
  <si>
    <t>SER102</t>
  </si>
  <si>
    <t>SER103</t>
  </si>
  <si>
    <t xml:space="preserve">Mano de Obra - Interna </t>
  </si>
  <si>
    <t>SER104</t>
  </si>
  <si>
    <t>Mano de Obra - Previa Preparación de Autos Nuevos</t>
  </si>
  <si>
    <t>SER105</t>
  </si>
  <si>
    <t>Mano de Obra - Trabajo en Otros Talleres</t>
  </si>
  <si>
    <t>CPUS: Unidades atendidas pagadas por el cliente</t>
  </si>
  <si>
    <t>TUS: Total de Unidades atendidas</t>
  </si>
  <si>
    <t>TOTAL SERVICIO</t>
  </si>
  <si>
    <t>HOJALATERIA Y PINTURA</t>
  </si>
  <si>
    <t>HYP101</t>
  </si>
  <si>
    <t>Mano de Obra -  Hojalatería y Pintura - Cliente</t>
  </si>
  <si>
    <t>TOTAL HOJALATERIA Y PINTURA</t>
  </si>
  <si>
    <t>REF101</t>
  </si>
  <si>
    <t>Refacciones - Taller</t>
  </si>
  <si>
    <t>REF102</t>
  </si>
  <si>
    <t xml:space="preserve">Refacciones - Garantía </t>
  </si>
  <si>
    <t>REF103</t>
  </si>
  <si>
    <t xml:space="preserve">Refacciones - Mostrador </t>
  </si>
  <si>
    <t>REF104</t>
  </si>
  <si>
    <t>Refacciones - Accesorios</t>
  </si>
  <si>
    <t>REF105</t>
  </si>
  <si>
    <t xml:space="preserve">Refacciones - Hojalatería y Pintura </t>
  </si>
  <si>
    <t>TOTAL REFACCIONES</t>
  </si>
  <si>
    <t>DÍAS DE INVENTARIO</t>
  </si>
  <si>
    <t>SERVICIO - HORAS</t>
  </si>
  <si>
    <t>Horas</t>
  </si>
  <si>
    <t>Total   Horas</t>
  </si>
  <si>
    <t>SHR101</t>
  </si>
  <si>
    <t>Horas de Mano de Obra - Servicios Kilometrados</t>
  </si>
  <si>
    <t>SHR102</t>
  </si>
  <si>
    <t>Horas de Mano de Obra - Reparaciones en General</t>
  </si>
  <si>
    <t>SHR103</t>
  </si>
  <si>
    <t>Horas de Mano de Obra - Diagnóstico</t>
  </si>
  <si>
    <t>TOTAL HORAS DE SERVICIO</t>
  </si>
  <si>
    <t>SERVICIO - ESPACIOS PRODUCTIVOS</t>
  </si>
  <si>
    <t>Unidades</t>
  </si>
  <si>
    <t>SEP101</t>
  </si>
  <si>
    <t>Bahías sin rampa</t>
  </si>
  <si>
    <t>SEP102</t>
  </si>
  <si>
    <t>Bahías con rampa</t>
  </si>
  <si>
    <t>SEP103</t>
  </si>
  <si>
    <t>Bahías con rampa fuera del taller</t>
  </si>
  <si>
    <t>SEP104</t>
  </si>
  <si>
    <t>Bahias sin rampa fuera del taller</t>
  </si>
  <si>
    <t>TOTAL DE ESPACIOS PRODUCTIVOS</t>
  </si>
  <si>
    <t>Personal de Servicio</t>
  </si>
  <si>
    <t>No. de Personas</t>
  </si>
  <si>
    <t>Total  Número de Personas</t>
  </si>
  <si>
    <t>SERVICIO - TÉCNICOS</t>
  </si>
  <si>
    <t>STT101</t>
  </si>
  <si>
    <t>STT102</t>
  </si>
  <si>
    <t>Ayudantes</t>
  </si>
  <si>
    <t>STT103</t>
  </si>
  <si>
    <t>STT104</t>
  </si>
  <si>
    <t># Número de técnicos reemplazados</t>
  </si>
  <si>
    <t>Rotación de Técnicos (Sujetos de Capacitación Técnica)</t>
  </si>
  <si>
    <t>TOTAL DE TÉCNICOS</t>
  </si>
  <si>
    <t>SERVICIO - TÉCNICOS CERTIFICADOS</t>
  </si>
  <si>
    <t>STC101</t>
  </si>
  <si>
    <t>Nivel Mantenimiento</t>
  </si>
  <si>
    <t>STC102</t>
  </si>
  <si>
    <t>Nivel Reparación</t>
  </si>
  <si>
    <t>STC103</t>
  </si>
  <si>
    <t>Nivel Diagnóstico</t>
  </si>
  <si>
    <t>STC104</t>
  </si>
  <si>
    <t>Nivel Diagnóstico Maestro</t>
  </si>
  <si>
    <t>TOTAL DE TÉCNICOS CERTIFICADOS</t>
  </si>
  <si>
    <t>SERVICIO - ASESORES DE SERVICIO</t>
  </si>
  <si>
    <t>SAS101</t>
  </si>
  <si>
    <t>SAS102</t>
  </si>
  <si>
    <t>TOTAL DE ASESORES DE SERVICIO</t>
  </si>
  <si>
    <t>Medición TUS</t>
  </si>
  <si>
    <t>EFI101</t>
  </si>
  <si>
    <t>TUS/ Espacio Productivo (Promedio Por Dia)</t>
  </si>
  <si>
    <t>EFI102</t>
  </si>
  <si>
    <t>TUS/ Técnico (Promedio Por Dia)</t>
  </si>
  <si>
    <t>EFI103</t>
  </si>
  <si>
    <t>TUS/ Asesor de Servicio (Promedio Por Dia)</t>
  </si>
  <si>
    <t>Tasas de Servicio Refacciones</t>
  </si>
  <si>
    <t>%</t>
  </si>
  <si>
    <t>TSR101</t>
  </si>
  <si>
    <t>Tasa de Servicio</t>
  </si>
  <si>
    <t>TSR102</t>
  </si>
  <si>
    <t>Tasa de Llenado de Orden</t>
  </si>
  <si>
    <t>SERVICIO - RETENCIÓN DE CLIENTES</t>
  </si>
  <si>
    <t>Número de VINs VENDIDOS POR LA AGENCIA, 
con al menos un servicio kilometrado en los últimos 12 meses.*</t>
  </si>
  <si>
    <t>RET101</t>
  </si>
  <si>
    <t>Número de VINs VENDIDOS POR OTRA AGENCIA,
con al menos un servicio kilometrado en los últimos 12 meses.**</t>
  </si>
  <si>
    <t>RET102</t>
  </si>
  <si>
    <t>TOTAL DE VINS CON AL MENOS 1 SERVICIO 
EN LOS ÚLTIMOS 12 MESES</t>
  </si>
  <si>
    <t>* De los vehículos que tienen registrada al menos una visita a SERVICIO DE MANTENIMIENTO (no aplica reparaciones ni diagnóstico) en los últimos 12 meses, ¿cuántos fueron vendidos por la agencia?</t>
  </si>
  <si>
    <t>** De los vehículos que tienen registrada al menos una visita a SERVICIO DE MANTENIMIENTO (no aplica reparaciones ni diagnóstico) en los últimos 12 meses, ¿cuántos fueron vendidos por otra agencia?</t>
  </si>
  <si>
    <t>NOTA: Los vehículos con más de una visita a servicio, en los últimos 12 meses, sólo se cuentan una vez. Las unidades a reportar son VEHÍCULOS y NO ÓRDENES.</t>
  </si>
  <si>
    <t xml:space="preserve">ESTADO </t>
  </si>
  <si>
    <t>DE RESULTADOS</t>
  </si>
  <si>
    <t>ELABORO</t>
  </si>
  <si>
    <t>FECHA</t>
  </si>
  <si>
    <t>INGRESOS</t>
  </si>
  <si>
    <t>Ventas de Vehículos Nuevos</t>
  </si>
  <si>
    <t xml:space="preserve">   Utilidad Bruta Autos Nuevos</t>
  </si>
  <si>
    <t>Ventas de Vehículos Usados</t>
  </si>
  <si>
    <t xml:space="preserve">   Utilidad Bruta Autos Usados</t>
  </si>
  <si>
    <t>Ventas de Servicio</t>
  </si>
  <si>
    <t xml:space="preserve">   Utilidad Bruta Servicio</t>
  </si>
  <si>
    <t>Ventas de Hojalatería y Pintura</t>
  </si>
  <si>
    <t xml:space="preserve">   Utilidad Bruta Hojalatería</t>
  </si>
  <si>
    <t>Ventas de Refacciones</t>
  </si>
  <si>
    <t xml:space="preserve">   Utilidad Bruta Refacciones</t>
  </si>
  <si>
    <t>Venta Total de  Post-Venta</t>
  </si>
  <si>
    <t xml:space="preserve">VENTAS TOTALES </t>
  </si>
  <si>
    <t xml:space="preserve"> - COSTO DE VENTAS</t>
  </si>
  <si>
    <r>
      <t xml:space="preserve">UTILIDAD O </t>
    </r>
    <r>
      <rPr>
        <b/>
        <sz val="9"/>
        <color indexed="10"/>
        <rFont val="Calibri"/>
        <family val="2"/>
      </rPr>
      <t>PERDIDA</t>
    </r>
    <r>
      <rPr>
        <b/>
        <sz val="9"/>
        <rFont val="Calibri"/>
        <family val="2"/>
      </rPr>
      <t xml:space="preserve"> BRUTA</t>
    </r>
  </si>
  <si>
    <t>GASTOS  DE VENTAS</t>
  </si>
  <si>
    <t xml:space="preserve">     NUEVOS</t>
  </si>
  <si>
    <t>Comisiones a Vendedores - Nuevos</t>
  </si>
  <si>
    <t>Compensaciones a Distribución - Nuevos</t>
  </si>
  <si>
    <t>Gastos de Entrega - Nuevos</t>
  </si>
  <si>
    <t>Comisiones Fin.,Seguro, y Contratos</t>
  </si>
  <si>
    <t>Publicidad - Nuevos</t>
  </si>
  <si>
    <t>Intereses - Plan Piso - Nuevos</t>
  </si>
  <si>
    <t xml:space="preserve">     USADOS</t>
  </si>
  <si>
    <t>Comisiones a Vendedores - Usados</t>
  </si>
  <si>
    <t>Publicidad - Usados</t>
  </si>
  <si>
    <t>Gastos de Entrega - Usados</t>
  </si>
  <si>
    <t>Intereses - Plan Piso - Usados</t>
  </si>
  <si>
    <t xml:space="preserve">     SERVICIO</t>
  </si>
  <si>
    <t>Gastos de Entrega - Servicio</t>
  </si>
  <si>
    <t>Comisiones - Servicio</t>
  </si>
  <si>
    <t>Publicidad - Servicio</t>
  </si>
  <si>
    <t xml:space="preserve">     HOJALATERIA Y PINTURA</t>
  </si>
  <si>
    <t>Publicidad - Hojalateria</t>
  </si>
  <si>
    <t>Comisiones - Hojalatería y Pintura</t>
  </si>
  <si>
    <t>Comisiones vendedores</t>
  </si>
  <si>
    <t>Plan Piso</t>
  </si>
  <si>
    <t>Gastos  de Entrega</t>
  </si>
  <si>
    <t>TOTAL DE GASTOS DEP. DE VENTAS</t>
  </si>
  <si>
    <t>GASTOS DE OPERACIÓN</t>
  </si>
  <si>
    <t>Ajustes a Pólizas</t>
  </si>
  <si>
    <t>Ajustes a Reclamos</t>
  </si>
  <si>
    <t>Vehículos de Demostración  - Nuevos</t>
  </si>
  <si>
    <t>Mantenimiento de Inventario -  Autos Nuevos</t>
  </si>
  <si>
    <t>Capacitación al Personal - Nuevos</t>
  </si>
  <si>
    <t>Suministros y Herramientas Pequeñas</t>
  </si>
  <si>
    <t>Lavandería y Uniformes - Nuevos</t>
  </si>
  <si>
    <t>Equipo - Mant., Reparación y Renta - Nuevos</t>
  </si>
  <si>
    <t>Sueldos y Salarios - Nuevos</t>
  </si>
  <si>
    <t>Pago de Vacaciones - Nuevos</t>
  </si>
  <si>
    <t>Equipo - Mant., Reparación y Renta - Usados</t>
  </si>
  <si>
    <t>Sueldos y Salarios - Usados</t>
  </si>
  <si>
    <t>Vehículos de Demostración y  - Servicio</t>
  </si>
  <si>
    <t>Pago de Vacaciones - Usados</t>
  </si>
  <si>
    <t>Vehículo de Servicio</t>
  </si>
  <si>
    <t>Capacitación al Personal - Servicio</t>
  </si>
  <si>
    <t xml:space="preserve">Suministros y Herramientas Pequeñas </t>
  </si>
  <si>
    <t>Lavandería y Uniformes - Servicio</t>
  </si>
  <si>
    <t>Equipo - Mant., Reparación y Renta - Servicio</t>
  </si>
  <si>
    <t>Sueldos y Salarios - Servicio</t>
  </si>
  <si>
    <t xml:space="preserve">Pago de Vacaciones - Servicio   </t>
  </si>
  <si>
    <t>Capacitación al Personal - H&amp;P</t>
  </si>
  <si>
    <t>Sueldos y Salarios - H&amp;P</t>
  </si>
  <si>
    <t xml:space="preserve">Pago de Vacaciones - H&amp;P  </t>
  </si>
  <si>
    <t xml:space="preserve">     REFACCIONES</t>
  </si>
  <si>
    <t>Capacitación al Personal - Refacciones</t>
  </si>
  <si>
    <t>Servicios Externos - Departamental</t>
  </si>
  <si>
    <t>Fletes - Refacciones</t>
  </si>
  <si>
    <t>Suministros y Herramientas  - Refacciones</t>
  </si>
  <si>
    <t>Sueldos y Salarios - Refacciones</t>
  </si>
  <si>
    <t>Pago de Vacaciones - Refacciones</t>
  </si>
  <si>
    <t xml:space="preserve">Sueldos </t>
  </si>
  <si>
    <t>Capacitación</t>
  </si>
  <si>
    <t>TOTAL GASTOS  DE OPERACIÓN</t>
  </si>
  <si>
    <t>TOTAL GTOS. VENTAS Y OPERACIÓN</t>
  </si>
  <si>
    <t>GASTOS INDIRECTOS</t>
  </si>
  <si>
    <t>Renta - Nuevos</t>
  </si>
  <si>
    <t>Teléfono - Nuevos</t>
  </si>
  <si>
    <t>Prestaciones a Empleados</t>
  </si>
  <si>
    <t>Fondo de Jubilación / Reparto de Utilidades</t>
  </si>
  <si>
    <t>Impuestos Sobre Nominas - Nuevos</t>
  </si>
  <si>
    <t>AC, Energía Eléctrica y Agua - Nuevos</t>
  </si>
  <si>
    <t>Renta - Usados</t>
  </si>
  <si>
    <t>Teléfono - Usados</t>
  </si>
  <si>
    <t>Impuestos Sobre Nominas - Usados</t>
  </si>
  <si>
    <t>AC, Energía Eléctrica y Agua - Usados</t>
  </si>
  <si>
    <t>Renta - Servicio</t>
  </si>
  <si>
    <t>Teléfono - Servicio</t>
  </si>
  <si>
    <t>Impuestos Sobre Nominas - Servicio</t>
  </si>
  <si>
    <t>AC, Energía Eléctrica y Agua - Servicio</t>
  </si>
  <si>
    <t>Renta - H&amp;P</t>
  </si>
  <si>
    <t>Teléfono - H&amp;P</t>
  </si>
  <si>
    <t>Impuestos Sobre Nominas - H&amp;P</t>
  </si>
  <si>
    <t>Renta - Refacciones</t>
  </si>
  <si>
    <t>Teléfono - Refacciones</t>
  </si>
  <si>
    <t>Impuestos Sobre Nominas - Refacciones</t>
  </si>
  <si>
    <t>AC, Energía Eléctrica y Agua - Refacciones</t>
  </si>
  <si>
    <t>Renta</t>
  </si>
  <si>
    <t>Telefono</t>
  </si>
  <si>
    <t>TOTAL GASTOS INDIRECTOS</t>
  </si>
  <si>
    <t>TOTAL IND. OPERACIÓN. Y VENTAS</t>
  </si>
  <si>
    <t>GASTOS ADMINISTRATIVOS GENERALES</t>
  </si>
  <si>
    <t>Sueldos y Salarios Administrativos y General</t>
  </si>
  <si>
    <t>Salarios a Propietarios</t>
  </si>
  <si>
    <t>Prestaciones Empleados - Administración</t>
  </si>
  <si>
    <t>Impuestos Sobre Nominas - Administración</t>
  </si>
  <si>
    <t>Gastos Coorporativos</t>
  </si>
  <si>
    <t>Publicidad - General e Institucional</t>
  </si>
  <si>
    <t>Papelería y Artículos de Oficina</t>
  </si>
  <si>
    <t>Servicios de Computo</t>
  </si>
  <si>
    <t>Teléfono - Administración</t>
  </si>
  <si>
    <t>Servicios Externos - (Limpieza, Seguridad)</t>
  </si>
  <si>
    <t>Cuotas y Subscripciones</t>
  </si>
  <si>
    <t>Servicios Legales y de Auditoria</t>
  </si>
  <si>
    <t>Vehículos de la Compañía - Administración</t>
  </si>
  <si>
    <t>Mobiliario y Equipo - Reparación y Mto.</t>
  </si>
  <si>
    <t>Depreciación del Periodo</t>
  </si>
  <si>
    <t>Viajes y Representación</t>
  </si>
  <si>
    <t>Seguros - Distintos a Edificios y Ampliaciones</t>
  </si>
  <si>
    <r>
      <t xml:space="preserve">Gastos y/o </t>
    </r>
    <r>
      <rPr>
        <b/>
        <sz val="8"/>
        <color indexed="10"/>
        <rFont val="Calibri"/>
        <family val="2"/>
      </rPr>
      <t>Productos</t>
    </r>
    <r>
      <rPr>
        <b/>
        <sz val="8"/>
        <rFont val="Calibri"/>
        <family val="2"/>
      </rPr>
      <t xml:space="preserve"> Financieros</t>
    </r>
  </si>
  <si>
    <t xml:space="preserve">Impuestos </t>
  </si>
  <si>
    <t>Intereses - Otro plan piso y/o Hipotéca</t>
  </si>
  <si>
    <t>Bonos para Empleados</t>
  </si>
  <si>
    <t>Bonos Para Dueños</t>
  </si>
  <si>
    <t>TOTAL DE GASTOS ADM. GENERALES</t>
  </si>
  <si>
    <t>TOTAL DE GASTOS</t>
  </si>
  <si>
    <r>
      <t xml:space="preserve">UTILIDAD O </t>
    </r>
    <r>
      <rPr>
        <b/>
        <sz val="9"/>
        <color indexed="10"/>
        <rFont val="Calibri"/>
        <family val="2"/>
      </rPr>
      <t>PERDIDA</t>
    </r>
    <r>
      <rPr>
        <b/>
        <sz val="9"/>
        <rFont val="Calibri"/>
        <family val="2"/>
      </rPr>
      <t xml:space="preserve"> DE OPERACIÓN</t>
    </r>
  </si>
  <si>
    <t>OTROS INGRESOS</t>
  </si>
  <si>
    <t>Ingresos por UDI</t>
  </si>
  <si>
    <t>Otros Ingresos TFS</t>
  </si>
  <si>
    <t xml:space="preserve">Otros Ingresos  </t>
  </si>
  <si>
    <t>TOTAL OTROS INGRESOS</t>
  </si>
  <si>
    <r>
      <t xml:space="preserve">UTILIDAD O </t>
    </r>
    <r>
      <rPr>
        <b/>
        <sz val="9"/>
        <color indexed="10"/>
        <rFont val="Calibri"/>
        <family val="2"/>
      </rPr>
      <t>PERDIDA</t>
    </r>
    <r>
      <rPr>
        <b/>
        <sz val="9"/>
        <rFont val="Calibri"/>
        <family val="2"/>
      </rPr>
      <t xml:space="preserve"> NETA</t>
    </r>
  </si>
  <si>
    <t>ESTADO DE SITUACION</t>
  </si>
  <si>
    <t>FINANCIERA</t>
  </si>
  <si>
    <t xml:space="preserve">        </t>
  </si>
  <si>
    <t>MES</t>
  </si>
  <si>
    <t>ACTIVOS</t>
  </si>
  <si>
    <t>ACTIVOS CIRCULANTES</t>
  </si>
  <si>
    <t xml:space="preserve">   EFECTIVO Y CONTRATOS</t>
  </si>
  <si>
    <t>Fondo de Caja Chica</t>
  </si>
  <si>
    <t>Inversion Temporal en Efectivo</t>
  </si>
  <si>
    <t>Contratos en Tránsito</t>
  </si>
  <si>
    <t>TOTAL EFECTIVO Y CONTRATOS</t>
  </si>
  <si>
    <t xml:space="preserve">   CUENTAS POR COBRAR</t>
  </si>
  <si>
    <t>Servicio y Partes</t>
  </si>
  <si>
    <t>Vehículos a Menudeo Y CxC Clientes</t>
  </si>
  <si>
    <t>Mayoreo y Transfer. a Distribuidores</t>
  </si>
  <si>
    <t xml:space="preserve">Arrendamiento </t>
  </si>
  <si>
    <t>Contratos de Servicio</t>
  </si>
  <si>
    <t>Empleados</t>
  </si>
  <si>
    <t>Servicios Preentrega /  Daños de Transporte</t>
  </si>
  <si>
    <t xml:space="preserve">Otras Cuentas por cobrar </t>
  </si>
  <si>
    <t>Reserva para Ctas. de Cobro dudoso</t>
  </si>
  <si>
    <t>Ctas. X Cobrar Financiera y Seg</t>
  </si>
  <si>
    <t>Compañías Afiliadas</t>
  </si>
  <si>
    <t>TOTAL DE CUENTAS X COBRAR</t>
  </si>
  <si>
    <t xml:space="preserve">   INVENTARIOS</t>
  </si>
  <si>
    <t>Partes: En general - Inventario Físico</t>
  </si>
  <si>
    <t>Partes: Accesorios - Inventario Físico</t>
  </si>
  <si>
    <t>Partes: Llantas, gasolinas, aceites y grasas - Inventario Físico</t>
  </si>
  <si>
    <t>Partes: Inventario Total en Proceso</t>
  </si>
  <si>
    <t>Mano de Obra: Inventario Total en Proceso</t>
  </si>
  <si>
    <t>TOTAL DE INVENTARIOS</t>
  </si>
  <si>
    <t xml:space="preserve">   OTROS ACTIVOS CIRCULANTES</t>
  </si>
  <si>
    <t>Valores Negociables</t>
  </si>
  <si>
    <t xml:space="preserve">Pagos Anticipados Impuestos - Seguros </t>
  </si>
  <si>
    <t>Pagos Anticipados Rentas - Intereses</t>
  </si>
  <si>
    <t>Pagos Anticipados Publicidad</t>
  </si>
  <si>
    <t>IVA por Cobrar</t>
  </si>
  <si>
    <t>Pagos Anticipados - Otros</t>
  </si>
  <si>
    <t xml:space="preserve">   OTROS ACTIVOS VEHICULARES</t>
  </si>
  <si>
    <t>Vehículos Arrendados - Dep. Acum.</t>
  </si>
  <si>
    <t xml:space="preserve">TOTAL OTROS ACTIVOS </t>
  </si>
  <si>
    <t>TOTAL ACTIVOS CIRCULANTES</t>
  </si>
  <si>
    <t xml:space="preserve">ACTIVOS FIJOS </t>
  </si>
  <si>
    <t>Terreno</t>
  </si>
  <si>
    <t xml:space="preserve">Edificio y Ampliaciones </t>
  </si>
  <si>
    <t xml:space="preserve">     Menos Depreciación Acumulada</t>
  </si>
  <si>
    <t>Equipo de Servicio</t>
  </si>
  <si>
    <t xml:space="preserve">      Menos Depreciación Acumulada</t>
  </si>
  <si>
    <t>Equipo de P &amp; A</t>
  </si>
  <si>
    <t>Mobiliario, Rotulos</t>
  </si>
  <si>
    <t>Vehículos de la Compañía</t>
  </si>
  <si>
    <t>Mejora Inmobiliaria (Solo si es arrendado)</t>
  </si>
  <si>
    <t>TOTAL ACTIVOS FIJOS</t>
  </si>
  <si>
    <t>OTROS ACTIVOS</t>
  </si>
  <si>
    <t>Depósitos en Garantía</t>
  </si>
  <si>
    <t>Adeudo de Cias. Financieras - Diferido</t>
  </si>
  <si>
    <t>Inversión en Cias. Filiales</t>
  </si>
  <si>
    <t>TOTAL DE OTROS ACTIVOS</t>
  </si>
  <si>
    <t xml:space="preserve">TOTAL DE ACTIVOS  </t>
  </si>
  <si>
    <t>PASIVOS</t>
  </si>
  <si>
    <t>PASIVOS CORTO PLAZO</t>
  </si>
  <si>
    <t xml:space="preserve">   CUENTAS POR PAGAR</t>
  </si>
  <si>
    <t>Proveedores Comerciales</t>
  </si>
  <si>
    <t>Otros Acreedores</t>
  </si>
  <si>
    <t>Liquidación de Gravamen Sobre Vehículos</t>
  </si>
  <si>
    <t>Pago por anticipado de Clientes y Dist.</t>
  </si>
  <si>
    <t>Derechos de Licencias y Títulos</t>
  </si>
  <si>
    <t>Documentos por Pagar - Varios Corto Plazo</t>
  </si>
  <si>
    <t>TOTAL DE CUENTAS POR PAGAR</t>
  </si>
  <si>
    <t xml:space="preserve">   PASIVOS ACUMULADOS</t>
  </si>
  <si>
    <t>Interés</t>
  </si>
  <si>
    <t>Seguros</t>
  </si>
  <si>
    <t>Nómina</t>
  </si>
  <si>
    <t xml:space="preserve">Impuestos Sobre Nóminas </t>
  </si>
  <si>
    <t>Impuesto de Venta</t>
  </si>
  <si>
    <t>Impuestos Acumulados Otros</t>
  </si>
  <si>
    <t>I.S.R.</t>
  </si>
  <si>
    <t>Bonos Acum. Empleados / Propietarios</t>
  </si>
  <si>
    <t>Fondo de Jubilación /  P.T.U.</t>
  </si>
  <si>
    <t>Otros Acumulados</t>
  </si>
  <si>
    <t>Porción Circulante de Deuda a Largo Plazo</t>
  </si>
  <si>
    <t>TOTAL DE PASIVOS ACUMULADOS</t>
  </si>
  <si>
    <t>TOTAL DE C X P Y PASIVOS ACUM.</t>
  </si>
  <si>
    <t xml:space="preserve">   CxP INVENTARIOS FINANCIADOS</t>
  </si>
  <si>
    <t>Vehículos Nuevos y Demos.</t>
  </si>
  <si>
    <t>Otro Inventario</t>
  </si>
  <si>
    <t>TOTAL  INVENTARIOS FINANCIADOS</t>
  </si>
  <si>
    <t xml:space="preserve">   OTROS PASIVOS VEHICULARES</t>
  </si>
  <si>
    <t>Vehículos de Arrendamiento</t>
  </si>
  <si>
    <t>TOTAL OTROS PASIVOS VEHICULARES</t>
  </si>
  <si>
    <t>TOTAL DE PASIVOS CIRCULANTES</t>
  </si>
  <si>
    <t>PASIVO LARGO PLAZO</t>
  </si>
  <si>
    <t>Créditos Refaccionarios</t>
  </si>
  <si>
    <t>Hipotecas</t>
  </si>
  <si>
    <t>Otros Documentos y Contratos</t>
  </si>
  <si>
    <t>Documentos de Propietarios</t>
  </si>
  <si>
    <t>Documentos Cias. Afiliadas</t>
  </si>
  <si>
    <t>I.S.R. Diferido</t>
  </si>
  <si>
    <t>TOTAL DEUDA LARGO PLAZO</t>
  </si>
  <si>
    <t>PASIVOS TOTALES</t>
  </si>
  <si>
    <t xml:space="preserve">CAPITAL  </t>
  </si>
  <si>
    <t>Capital Social Parte Fija</t>
  </si>
  <si>
    <t>Capital Social Variable</t>
  </si>
  <si>
    <t>Partidas Virtuales</t>
  </si>
  <si>
    <r>
      <t xml:space="preserve">Utilidades  o </t>
    </r>
    <r>
      <rPr>
        <b/>
        <sz val="9"/>
        <color indexed="10"/>
        <rFont val="Calibri"/>
        <family val="2"/>
      </rPr>
      <t>Pérdidas Anteriores</t>
    </r>
  </si>
  <si>
    <t>Dividendos</t>
  </si>
  <si>
    <t>INVERSION NETA</t>
  </si>
  <si>
    <r>
      <t xml:space="preserve">Utilidad o </t>
    </r>
    <r>
      <rPr>
        <b/>
        <sz val="9"/>
        <color indexed="10"/>
        <rFont val="Calibri"/>
        <family val="2"/>
      </rPr>
      <t xml:space="preserve">Perdida </t>
    </r>
    <r>
      <rPr>
        <b/>
        <sz val="9"/>
        <rFont val="Calibri"/>
        <family val="2"/>
      </rPr>
      <t>del Ejercicio</t>
    </r>
  </si>
  <si>
    <t>TOTAL DE CAPITAL</t>
  </si>
  <si>
    <t>TOTAL DE PASIVO + CAPITAL</t>
  </si>
  <si>
    <t>COMPROBACIÓN</t>
  </si>
  <si>
    <t>DIFERENCIA</t>
  </si>
  <si>
    <t xml:space="preserve"> </t>
  </si>
  <si>
    <t>RESUMEN FINANCIERO</t>
  </si>
  <si>
    <t>Cifras en Pesos</t>
  </si>
  <si>
    <t>Acum. / Prom</t>
  </si>
  <si>
    <t>ESTADO DE RESULTADOS</t>
  </si>
  <si>
    <t xml:space="preserve">Ventas Totales </t>
  </si>
  <si>
    <t>Incremento en Ventas</t>
  </si>
  <si>
    <t>N.A.</t>
  </si>
  <si>
    <t>Resultado Bruto</t>
  </si>
  <si>
    <t>Resultado de Operación</t>
  </si>
  <si>
    <t>Resultado Neto</t>
  </si>
  <si>
    <t>GASTOS</t>
  </si>
  <si>
    <t>Gastos Totales</t>
  </si>
  <si>
    <t>Gastos de Venta</t>
  </si>
  <si>
    <t>Gastos de Operación</t>
  </si>
  <si>
    <t>Gastos Indirectos</t>
  </si>
  <si>
    <t>Gastos Administrativos</t>
  </si>
  <si>
    <t>BALANCE</t>
  </si>
  <si>
    <t>Total Activos</t>
  </si>
  <si>
    <t>Activos Circulantes</t>
  </si>
  <si>
    <t>Inventarios Financiados TFS</t>
  </si>
  <si>
    <t>Activos Fijos</t>
  </si>
  <si>
    <t>Total Pasivos</t>
  </si>
  <si>
    <t>Pasivos CP</t>
  </si>
  <si>
    <t>Deuda con TFS</t>
  </si>
  <si>
    <t>Pasivos LP</t>
  </si>
  <si>
    <t>Capital Contable</t>
  </si>
  <si>
    <t>Capital Social</t>
  </si>
  <si>
    <t>Resultados Acumulados</t>
  </si>
  <si>
    <t>CASH FLOW</t>
  </si>
  <si>
    <t>EBITDA</t>
  </si>
  <si>
    <t>Depreciación</t>
  </si>
  <si>
    <t>Flujo de Efectivo Operativo</t>
  </si>
  <si>
    <t>Flujo de Efectivo Libre</t>
  </si>
  <si>
    <t>Dividendos Declarados</t>
  </si>
  <si>
    <t>UNIDADES</t>
  </si>
  <si>
    <t># Autos - Nuevos</t>
  </si>
  <si>
    <t># Ordenes - Servicio</t>
  </si>
  <si>
    <t># Ordens - Hoj. Y Pint.</t>
  </si>
  <si>
    <t># Ordenes - Refacciones</t>
  </si>
  <si>
    <t># Empleados</t>
  </si>
  <si>
    <t xml:space="preserve">Unidades Vendidas por Empleado </t>
  </si>
  <si>
    <t>LIQUIDEZ</t>
  </si>
  <si>
    <t>Activos Circulantes / Pasivo CP</t>
  </si>
  <si>
    <t>Capital de Trabajo</t>
  </si>
  <si>
    <t>Efectivo e Inversiones / Pasivo CP</t>
  </si>
  <si>
    <t>Prueba del Ácido</t>
  </si>
  <si>
    <t>OPERACIÓN</t>
  </si>
  <si>
    <t>Precio Promedio - Autos Nuevos</t>
  </si>
  <si>
    <t>Precio Promedio - Orden de Servicio</t>
  </si>
  <si>
    <t>Precio Promedio - Hoj. Y Pintura</t>
  </si>
  <si>
    <t>Precio Promedio - Orden de Refaccion</t>
  </si>
  <si>
    <t>Sueldos Promedio Por Empleado</t>
  </si>
  <si>
    <t>% de Absorción de Gastos</t>
  </si>
  <si>
    <t>APALANCAMIENTO</t>
  </si>
  <si>
    <t xml:space="preserve">Deuda Total  </t>
  </si>
  <si>
    <t>Deuda C.P.</t>
  </si>
  <si>
    <t>Deuda L.P.</t>
  </si>
  <si>
    <t>Plan Piso - Nuevos</t>
  </si>
  <si>
    <t>EBITDA / Intereses Totales</t>
  </si>
  <si>
    <t>Pasivo a Capital</t>
  </si>
  <si>
    <t>Deuda Total + TFS / Activos Totales</t>
  </si>
  <si>
    <t>RENTABILIDAD</t>
  </si>
  <si>
    <t>ROS</t>
  </si>
  <si>
    <t>ROA</t>
  </si>
  <si>
    <t>ROE</t>
  </si>
  <si>
    <t>EFICIENCIA</t>
  </si>
  <si>
    <t>Inventario / Capital de Trabajo</t>
  </si>
  <si>
    <t>Cuentas X Cobrar</t>
  </si>
  <si>
    <t>Cuentas x Pagar</t>
  </si>
  <si>
    <t>Dias CxP</t>
  </si>
  <si>
    <t>Dias CxC</t>
  </si>
  <si>
    <t>Dias Inventario Autos Nuevos</t>
  </si>
  <si>
    <t>Dias Inventario Refacciones</t>
  </si>
  <si>
    <t>RESULTADO POR DEPARTAMENTO</t>
  </si>
  <si>
    <t>Resultado Bruto - Autos Nuevos</t>
  </si>
  <si>
    <t>Resultado Bruto - Autos Usados</t>
  </si>
  <si>
    <t>Resultado Bruto - Servicio</t>
  </si>
  <si>
    <t>Resultado Bruto - Hojalateria y Pintura</t>
  </si>
  <si>
    <t>Resultado Bruto - Refacciones</t>
  </si>
  <si>
    <t>Mano de Obra - Hojalatería y Pintura - Cliente</t>
  </si>
  <si>
    <t>Mano de Obra - Hojalatería y Pintura - Seguros</t>
  </si>
  <si>
    <t xml:space="preserve">Mano de Obra - Hojalatería y Pintura - Interna </t>
  </si>
  <si>
    <t>HYP - HORAS</t>
  </si>
  <si>
    <t>Horas de Mano de Obra - Hojalatería Seguros</t>
  </si>
  <si>
    <t xml:space="preserve">Horas de Mano de Obra - Hojalatería </t>
  </si>
  <si>
    <t>Horas de Mano de Obra - Pintura Seguros</t>
  </si>
  <si>
    <t>Horas de Mano de Obra - Pintura</t>
  </si>
  <si>
    <t>TOTAL HORAS DE HYP</t>
  </si>
  <si>
    <t>HYP- ESPACIOS PRODUCTIVOS</t>
  </si>
  <si>
    <t>Bahías de Hojalatería</t>
  </si>
  <si>
    <t>Bahías de Pintura</t>
  </si>
  <si>
    <t>Bahías de Hojalatería fuera del Concesionario</t>
  </si>
  <si>
    <t>Bahías de Pintura fuera del Concesionario</t>
  </si>
  <si>
    <t>HYP - TÉCNICOS</t>
  </si>
  <si>
    <t>Hojalateros (Sujetos de Capacitación Técnica)</t>
  </si>
  <si>
    <t>Pintores (Sujetos de Capacitación Técnica)</t>
  </si>
  <si>
    <t>Valuadores  (Sujetos de Capacitación Técnica)</t>
  </si>
  <si>
    <t>HYP - TÉCNICOS CERTIFICADOS</t>
  </si>
  <si>
    <t>Nivel Técnico Hojalatero</t>
  </si>
  <si>
    <t>Nivel Técnico Pro Hojalaero</t>
  </si>
  <si>
    <t>Nivel Técnico Maestro Hojalatero</t>
  </si>
  <si>
    <t>Nivel Técnico Pintor</t>
  </si>
  <si>
    <t>Nivel Técnico Pro Pintor</t>
  </si>
  <si>
    <t>Nivel Técnico Maestro Pintor</t>
  </si>
  <si>
    <t>Nivel Técnico Valuador</t>
  </si>
  <si>
    <t>Nivel Técnico Pro Valuador</t>
  </si>
  <si>
    <t>Nivel Técnico Maestro Valuador</t>
  </si>
  <si>
    <t>HYP - ASESORES DE B&amp;P</t>
  </si>
  <si>
    <t>TOTAL DE ASESORES HYP</t>
  </si>
  <si>
    <t>Medición TUS HYP</t>
  </si>
  <si>
    <t>TUS/ Asesor (Promedio Por Dia)</t>
  </si>
  <si>
    <t>Tasa de Entrega a Tiempo</t>
  </si>
  <si>
    <t>Materiales</t>
  </si>
  <si>
    <t>Costo de Materiales de Hojalatería</t>
  </si>
  <si>
    <t>Costo de Materiales de Pintura</t>
  </si>
  <si>
    <t>Costo de Consumibles</t>
  </si>
  <si>
    <t>Código de Distribuidor</t>
  </si>
  <si>
    <t>REPORTE EXCLUSIVAMENTE DE CARÁCTER INFORMATIVO</t>
  </si>
  <si>
    <t>Distribuidor</t>
  </si>
  <si>
    <t>Políticas Financieras de Desarrollo de Mercados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</si>
  <si>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</si>
  <si>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</si>
  <si>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</si>
  <si>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</si>
  <si>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</si>
  <si>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</si>
  <si>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</si>
  <si>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</si>
  <si>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</si>
  <si>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</si>
  <si>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</si>
  <si>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</si>
  <si>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1) DEUDA A CAPITAL</t>
  </si>
  <si>
    <t>Deuda Contraída</t>
  </si>
  <si>
    <t>Total de Capital</t>
  </si>
  <si>
    <t>Razón Deuda a Capital</t>
  </si>
  <si>
    <t>Cumplimiento</t>
  </si>
  <si>
    <t>2) RANGO DE COBERTURA FIJA</t>
  </si>
  <si>
    <t>Gastos  elegibles</t>
  </si>
  <si>
    <t>Razón Gastos / EBITDA</t>
  </si>
  <si>
    <t>3) CAPITAL CONTABLE MÍNIMO</t>
  </si>
  <si>
    <t>Capital Contable requerido:</t>
  </si>
  <si>
    <t>Superávit (Déficit)</t>
  </si>
  <si>
    <t>4) CAPITAL MÍNIMO DE TRABAJO</t>
  </si>
  <si>
    <t>Capital de trabajo requerido:</t>
  </si>
  <si>
    <t>Capital de trabajo determinado</t>
  </si>
  <si>
    <t>5) UTILIDAD PROMEDIO POSITIVA (PM6)</t>
  </si>
  <si>
    <t>Esta información deberá ser proporcionada por el Distribuidor, según lo reportado en el DFS.</t>
  </si>
  <si>
    <t>Resultado del periodo</t>
  </si>
  <si>
    <t>Promedio últimos seis meses</t>
  </si>
  <si>
    <t>ID_DEALER_CODE</t>
  </si>
  <si>
    <t>ID_ACCOUNT</t>
  </si>
  <si>
    <t>YEAR</t>
  </si>
  <si>
    <t>MONTH</t>
  </si>
  <si>
    <t>ID_STATISTIC</t>
  </si>
  <si>
    <t>STATISTIC_AMOUNT</t>
  </si>
  <si>
    <t>INTERNAL</t>
  </si>
  <si>
    <t>PAYROLL</t>
  </si>
  <si>
    <t>PER</t>
  </si>
  <si>
    <t>UNT</t>
  </si>
  <si>
    <t>CARS_SOLD</t>
  </si>
  <si>
    <t>ID_CURRENCY</t>
  </si>
  <si>
    <t>SALES</t>
  </si>
  <si>
    <t>COST</t>
  </si>
  <si>
    <t>MXN</t>
  </si>
  <si>
    <t>AMOUNT</t>
  </si>
  <si>
    <t>ORD</t>
  </si>
  <si>
    <t>HRS</t>
  </si>
  <si>
    <t>AVG</t>
  </si>
  <si>
    <t>PCT</t>
  </si>
  <si>
    <t>RET</t>
  </si>
  <si>
    <t>Ingresos por UIP</t>
  </si>
  <si>
    <t>Resultado  para cumplimiento: &gt; ó = a 1</t>
  </si>
  <si>
    <t>HYP201</t>
  </si>
  <si>
    <t>HYP202</t>
  </si>
  <si>
    <t>HYP203</t>
  </si>
  <si>
    <t>HYP204</t>
  </si>
  <si>
    <t>HYP901</t>
  </si>
  <si>
    <t>HYP902</t>
  </si>
  <si>
    <t>HYP903</t>
  </si>
  <si>
    <t>HYP301</t>
  </si>
  <si>
    <t>HYP302</t>
  </si>
  <si>
    <t>HYP303</t>
  </si>
  <si>
    <t>HYP304</t>
  </si>
  <si>
    <t>HYP401</t>
  </si>
  <si>
    <t>HYP402</t>
  </si>
  <si>
    <t>HYP403</t>
  </si>
  <si>
    <t>HYP404</t>
  </si>
  <si>
    <t>HYP501</t>
  </si>
  <si>
    <t>HYP502</t>
  </si>
  <si>
    <t>HYP503</t>
  </si>
  <si>
    <t>HYP504</t>
  </si>
  <si>
    <t>HYP505</t>
  </si>
  <si>
    <t>HYP601</t>
  </si>
  <si>
    <t>HYP602</t>
  </si>
  <si>
    <t>HYP603</t>
  </si>
  <si>
    <t>HYP604</t>
  </si>
  <si>
    <t>HYP605</t>
  </si>
  <si>
    <t>HYP606</t>
  </si>
  <si>
    <t>HYP607</t>
  </si>
  <si>
    <t>HYP608</t>
  </si>
  <si>
    <t>HYP609</t>
  </si>
  <si>
    <t>HYP701</t>
  </si>
  <si>
    <t>HYP702</t>
  </si>
  <si>
    <t>HYP801</t>
  </si>
  <si>
    <t>HYP802</t>
  </si>
  <si>
    <t>HYP803</t>
  </si>
  <si>
    <t>HYP804</t>
  </si>
  <si>
    <t>PUESTO</t>
  </si>
  <si>
    <t>TELÉFONO CONMUTADOR</t>
  </si>
  <si>
    <t xml:space="preserve">EXTENSIÓN </t>
  </si>
  <si>
    <t>TELÉFONO DIRECTO</t>
  </si>
  <si>
    <t>CELULAR</t>
  </si>
  <si>
    <t>NÚMERO NEXTEL</t>
  </si>
  <si>
    <t>ID NEXTEL</t>
  </si>
  <si>
    <t>CORREO ELECTRÓNICO (TOYOTA)</t>
  </si>
  <si>
    <t>DIR_01</t>
  </si>
  <si>
    <t>EJECUTIVO RESPONSABLE</t>
  </si>
  <si>
    <t>DIR_02</t>
  </si>
  <si>
    <t>DIRECTOR DE MARCA</t>
  </si>
  <si>
    <t>DIR_03</t>
  </si>
  <si>
    <t>GERENTE GENERAL</t>
  </si>
  <si>
    <t>RH_01</t>
  </si>
  <si>
    <t>TRAINER</t>
  </si>
  <si>
    <t>RH_02</t>
  </si>
  <si>
    <t>ENCARGADO DE CAPACITACIÓN</t>
  </si>
  <si>
    <t>FIN_01</t>
  </si>
  <si>
    <t>GERENTE ADMINISTRATIVO</t>
  </si>
  <si>
    <t>FIN_02</t>
  </si>
  <si>
    <t>CONTADOR</t>
  </si>
  <si>
    <t>FIN_03</t>
  </si>
  <si>
    <t>ENCARGADO DE FACTURACIÓN</t>
  </si>
  <si>
    <t>FIN_04</t>
  </si>
  <si>
    <t>ENGARGADO DE CUENTAS POR COBRAR</t>
  </si>
  <si>
    <t>FIN_05</t>
  </si>
  <si>
    <t>ENCARGADO DE CUENTAS POR PAGAR</t>
  </si>
  <si>
    <t>FIN_06</t>
  </si>
  <si>
    <t>ENCARGADO DE AUDITORÍAS</t>
  </si>
  <si>
    <t>VTA_01</t>
  </si>
  <si>
    <t>GERENTE DE VENTAS NUEVOS</t>
  </si>
  <si>
    <t>VTA_02</t>
  </si>
  <si>
    <t>COORDINADOR DE VENTAS NUEVOS</t>
  </si>
  <si>
    <t>VTA_03</t>
  </si>
  <si>
    <t>GERENTE COMONUEVOS</t>
  </si>
  <si>
    <t>VTA_04</t>
  </si>
  <si>
    <t>GERENTE SEMINUEVOS</t>
  </si>
  <si>
    <t>VTA_05</t>
  </si>
  <si>
    <t>ADMINISTRADOR DE VENTAS NUEVOS</t>
  </si>
  <si>
    <t>VTA_06</t>
  </si>
  <si>
    <t>ADMINISTRADOR DE VENTAS COMONUEVOS</t>
  </si>
  <si>
    <t>VTA_07</t>
  </si>
  <si>
    <t>ADMINISTRADOR DE DEALER DAILY</t>
  </si>
  <si>
    <t>VTA_08</t>
  </si>
  <si>
    <t>ENCARGADO DE INTERCAMBIOS</t>
  </si>
  <si>
    <t>VTA_09</t>
  </si>
  <si>
    <t>FINANCIAMIENTO Y SEGUROS (F&amp;I)</t>
  </si>
  <si>
    <t>MKT_01</t>
  </si>
  <si>
    <t>GERENTE / REPRESENTANTE DE MERCADOTECNIA</t>
  </si>
  <si>
    <t>SER_01</t>
  </si>
  <si>
    <t>GERENTE DE SERVICIO</t>
  </si>
  <si>
    <t>SER_02</t>
  </si>
  <si>
    <t>GERENTE / ENCARGADO DE REFACCIONES</t>
  </si>
  <si>
    <t>SER_03</t>
  </si>
  <si>
    <t>GERENTE / ENCARGADO DE ATENCIÓN A CLIENTES</t>
  </si>
  <si>
    <t>SER_04</t>
  </si>
  <si>
    <t>GERENTE / ENCARGADO DE H&amp;P</t>
  </si>
  <si>
    <t>SER_05</t>
  </si>
  <si>
    <t>PROMOTOR KAIZEN</t>
  </si>
  <si>
    <t>SER_06</t>
  </si>
  <si>
    <t>ADMINISTRADOR DE GARANTÍAS</t>
  </si>
  <si>
    <t>SER_07</t>
  </si>
  <si>
    <t>MDT / TÉCNICO MAS CALIFICADO Y CON MAYOR ANTIGÜEDAD</t>
  </si>
  <si>
    <t>SER_08</t>
  </si>
  <si>
    <t>JEFE DE TALLER</t>
  </si>
  <si>
    <t>SIS_01</t>
  </si>
  <si>
    <t>ENCARGADO DE SISTEMAS</t>
  </si>
  <si>
    <t>SER_09_01</t>
  </si>
  <si>
    <t>ASESOR DE SERVICIO 1</t>
  </si>
  <si>
    <t>SER_09_02</t>
  </si>
  <si>
    <t>ASESOR DE SERVICIO 2</t>
  </si>
  <si>
    <t>SER_09_03</t>
  </si>
  <si>
    <t>ASESOR DE SERVICIO 3</t>
  </si>
  <si>
    <t>SER_09_04</t>
  </si>
  <si>
    <t>ASESOR DE SERVICIO 4</t>
  </si>
  <si>
    <t>SER_09_05</t>
  </si>
  <si>
    <t>ASESOR DE SERVICIO 5</t>
  </si>
  <si>
    <t>SER_09_06</t>
  </si>
  <si>
    <t>ASESOR DE SERVICIO 6</t>
  </si>
  <si>
    <t>SER_09_07</t>
  </si>
  <si>
    <t>ASESOR DE SERVICIO 7</t>
  </si>
  <si>
    <t>SER_09_08</t>
  </si>
  <si>
    <t>ASESOR DE SERVICIO 8</t>
  </si>
  <si>
    <t>SER_09_09</t>
  </si>
  <si>
    <t>ASESOR DE SERVICIO 9</t>
  </si>
  <si>
    <t>SER_09_10</t>
  </si>
  <si>
    <t>ASESOR DE SERVICIO 10</t>
  </si>
  <si>
    <t>VTA_10_01</t>
  </si>
  <si>
    <t>ASESOR DE VENTAS 1</t>
  </si>
  <si>
    <t>VTA_10_02</t>
  </si>
  <si>
    <t>ASESOR DE VENTAS 2</t>
  </si>
  <si>
    <t>VTA_10_03</t>
  </si>
  <si>
    <t>ASESOR DE VENTAS 3</t>
  </si>
  <si>
    <t>VTA_10_04</t>
  </si>
  <si>
    <t>ASESOR DE VENTAS 4</t>
  </si>
  <si>
    <t>VTA_10_05</t>
  </si>
  <si>
    <t>ASESOR DE VENTAS 5</t>
  </si>
  <si>
    <t>VTA_10_06</t>
  </si>
  <si>
    <t>ASESOR DE VENTAS 6</t>
  </si>
  <si>
    <t>VTA_10_07</t>
  </si>
  <si>
    <t>ASESOR DE VENTAS 7</t>
  </si>
  <si>
    <t>VTA_10_08</t>
  </si>
  <si>
    <t>ASESOR DE VENTAS 8</t>
  </si>
  <si>
    <t>VTA_10_09</t>
  </si>
  <si>
    <t>ASESOR DE VENTAS 9</t>
  </si>
  <si>
    <t>VTA_10_10</t>
  </si>
  <si>
    <t>ASESOR DE VENTAS 10</t>
  </si>
  <si>
    <t>VTA_10_11</t>
  </si>
  <si>
    <t>ASESOR DE VENTAS 11</t>
  </si>
  <si>
    <t>VTA_10_12</t>
  </si>
  <si>
    <t>ASESOR DE VENTAS 12</t>
  </si>
  <si>
    <t>VTA_10_13</t>
  </si>
  <si>
    <t>ASESOR DE VENTAS 13</t>
  </si>
  <si>
    <t>VTA_10_14</t>
  </si>
  <si>
    <t>ASESOR DE VENTAS 14</t>
  </si>
  <si>
    <t>VTA_10_15</t>
  </si>
  <si>
    <t>ASESOR DE VENTAS 15</t>
  </si>
  <si>
    <t>VTA_10_16</t>
  </si>
  <si>
    <t>ASESOR DE VENTAS 16</t>
  </si>
  <si>
    <t>VTA_10_17</t>
  </si>
  <si>
    <t>ASESOR DE VENTAS 17</t>
  </si>
  <si>
    <t>VTA_10_18</t>
  </si>
  <si>
    <t>ASESOR DE VENTAS 18</t>
  </si>
  <si>
    <t>VTA_10_19</t>
  </si>
  <si>
    <t>ASESOR DE VENTAS 19</t>
  </si>
  <si>
    <t>VTA_10_20</t>
  </si>
  <si>
    <t>ASESOR DE VENTAS 20</t>
  </si>
  <si>
    <t>VTA_10_21</t>
  </si>
  <si>
    <t>ASESOR DE VENTAS 21</t>
  </si>
  <si>
    <t>VTA_10_22</t>
  </si>
  <si>
    <t>ASESOR DE VENTAS 22</t>
  </si>
  <si>
    <t>VTA_10_23</t>
  </si>
  <si>
    <t>ASESOR DE VENTAS 23</t>
  </si>
  <si>
    <t>VTA_10_24</t>
  </si>
  <si>
    <t>ASESOR DE VENTAS 24</t>
  </si>
  <si>
    <t>VTA_10_25</t>
  </si>
  <si>
    <t>ASESOR DE VENTAS 25</t>
  </si>
  <si>
    <t>VTA_10_26</t>
  </si>
  <si>
    <t>ASESOR DE VENTAS 26</t>
  </si>
  <si>
    <t>VTA_10_27</t>
  </si>
  <si>
    <t>ASESOR DE VENTAS 27</t>
  </si>
  <si>
    <t>VTA_10_28</t>
  </si>
  <si>
    <t>ASESOR DE VENTAS 28</t>
  </si>
  <si>
    <t>VTA_10_29</t>
  </si>
  <si>
    <t>ASESOR DE VENTAS 29</t>
  </si>
  <si>
    <t>VTA_10_30</t>
  </si>
  <si>
    <t>ASESOR DE VENTAS 30</t>
  </si>
  <si>
    <t>VTA_10_31</t>
  </si>
  <si>
    <t>ASESOR DE VENTAS 31</t>
  </si>
  <si>
    <t>VTA_10_32</t>
  </si>
  <si>
    <t>ASESOR DE VENTAS 32</t>
  </si>
  <si>
    <t>VTA_10_33</t>
  </si>
  <si>
    <t>ASESOR DE VENTAS 33</t>
  </si>
  <si>
    <t>VTA_10_34</t>
  </si>
  <si>
    <t>ASESOR DE VENTAS 34</t>
  </si>
  <si>
    <t>VTA_10_35</t>
  </si>
  <si>
    <t>ASESOR DE VENTAS 35</t>
  </si>
  <si>
    <t>VTA_10_36</t>
  </si>
  <si>
    <t>ASESOR DE VENTAS 36</t>
  </si>
  <si>
    <t>VTA_10_37</t>
  </si>
  <si>
    <t>ASESOR DE VENTAS 37</t>
  </si>
  <si>
    <t>VTA_10_38</t>
  </si>
  <si>
    <t>ASESOR DE VENTAS 38</t>
  </si>
  <si>
    <t>VTA_10_39</t>
  </si>
  <si>
    <t>ASESOR DE VENTAS 39</t>
  </si>
  <si>
    <t>VTA_10_40</t>
  </si>
  <si>
    <t>ASESOR DE VENTAS 40</t>
  </si>
  <si>
    <t>VTA_11_01</t>
  </si>
  <si>
    <t>ASESOR DE VENTAS COMO/SEMI 1</t>
  </si>
  <si>
    <t>VTA_11_02</t>
  </si>
  <si>
    <t>ASESOR DE VENTAS COMO/SEMI 2</t>
  </si>
  <si>
    <t>VTA_11_03</t>
  </si>
  <si>
    <t>ASESOR DE VENTAS COMO/SEMI 3</t>
  </si>
  <si>
    <t>VTA_11_04</t>
  </si>
  <si>
    <t>ASESOR DE VENTAS COMO/SEMI 4</t>
  </si>
  <si>
    <t>VTA_11_05</t>
  </si>
  <si>
    <t>ASESOR DE VENTAS COMO/SEMI 5</t>
  </si>
  <si>
    <t>VTA_11_06</t>
  </si>
  <si>
    <t>ASESOR DE VENTAS COMO/SEMI 6</t>
  </si>
  <si>
    <t>VTA_11_07</t>
  </si>
  <si>
    <t>ASESOR DE VENTAS COMO/SEMI 7</t>
  </si>
  <si>
    <t>VTA_11_08</t>
  </si>
  <si>
    <t>ASESOR DE VENTAS COMO/SEMI 8</t>
  </si>
  <si>
    <t>VTA_11_09</t>
  </si>
  <si>
    <t>ASESOR DE VENTAS COMO/SEMI 9</t>
  </si>
  <si>
    <t>VTA_11_10</t>
  </si>
  <si>
    <t>ASESOR DE VENTAS COMO/SEMI 10</t>
  </si>
  <si>
    <t>ID_INFO_DEALER</t>
  </si>
  <si>
    <t>PUESTO_QUE_LO_SUPLE</t>
  </si>
  <si>
    <t>NOMBRE_(S)</t>
  </si>
  <si>
    <t>APELLIDO PATERNO</t>
  </si>
  <si>
    <t>APELLIDO MATERNO</t>
  </si>
  <si>
    <t>Utilidad o Perdida Bruta Total</t>
  </si>
  <si>
    <t>Gastos</t>
  </si>
  <si>
    <t>Ingresos</t>
  </si>
  <si>
    <t>Total de gastos de ventas</t>
  </si>
  <si>
    <t>Total de gastos adm. Generales</t>
  </si>
  <si>
    <t>Total de gastos  de operación</t>
  </si>
  <si>
    <t>Total de gastos indirectos</t>
  </si>
  <si>
    <t>Otros Ingresos</t>
  </si>
  <si>
    <t>Resultado del Periodo</t>
  </si>
  <si>
    <t>Gastos Corporativos</t>
  </si>
  <si>
    <t>Resultado del periodo con Gastos Corpoorativos</t>
  </si>
  <si>
    <t>* Seleccione el trimestre</t>
  </si>
  <si>
    <t>Gerente General</t>
  </si>
  <si>
    <t>Gerente Administrativo</t>
  </si>
  <si>
    <t>Activo</t>
  </si>
  <si>
    <t>Efectivo y Contratos</t>
  </si>
  <si>
    <t>Cuentas por Cobrar</t>
  </si>
  <si>
    <t>Inventarios</t>
  </si>
  <si>
    <t>Otros Activos</t>
  </si>
  <si>
    <t>Activo Total</t>
  </si>
  <si>
    <t>Cuentas por Pagar</t>
  </si>
  <si>
    <t>Pasivos Acumulados</t>
  </si>
  <si>
    <t>Inventarios Financiados</t>
  </si>
  <si>
    <t>Otros Pasivos Vehiculares</t>
  </si>
  <si>
    <t>Pasivo Corto Plazo</t>
  </si>
  <si>
    <t>Deuda Largo plazo</t>
  </si>
  <si>
    <t>Pasivo Total</t>
  </si>
  <si>
    <t>Utilidades  o Pérdidas Anteriores</t>
  </si>
  <si>
    <t>Pasivo</t>
  </si>
  <si>
    <t>Capital</t>
  </si>
  <si>
    <t>Utilidad o Perdida del Ejercicio</t>
  </si>
  <si>
    <t>Capital Total</t>
  </si>
  <si>
    <t>Genrente General o Ejecutivo Responsable</t>
  </si>
  <si>
    <t>Pasivo y Capital</t>
  </si>
  <si>
    <t>Resultados Agosto a Diciembre</t>
  </si>
  <si>
    <t>*Año inmediato anterior</t>
  </si>
  <si>
    <t>Yaris (Modelo Azteca)</t>
  </si>
  <si>
    <t>Gastos por intercambios</t>
  </si>
  <si>
    <t>SERVICIO - JEFES DE TALLER</t>
  </si>
  <si>
    <t>Jefes de Taller</t>
  </si>
  <si>
    <t>SJF101</t>
  </si>
  <si>
    <t>TOTAL DE JEFES DE TALLER</t>
  </si>
  <si>
    <t>STT105</t>
  </si>
  <si>
    <t>Asesores Técnicos</t>
  </si>
  <si>
    <t>Técnicos</t>
  </si>
  <si>
    <t>SJF</t>
  </si>
  <si>
    <t>Resultado  para cumplimiento: = ó &lt; a 1</t>
  </si>
  <si>
    <t>CUENTA</t>
  </si>
  <si>
    <t>PUESTO QUE LO SUPLE</t>
  </si>
  <si>
    <t>NOMBRE COMPLETO</t>
  </si>
  <si>
    <t>TELEFONO (10 Dígitos)</t>
  </si>
  <si>
    <t>EXTENSION</t>
  </si>
  <si>
    <t>CORREO</t>
  </si>
  <si>
    <t>DIR001</t>
  </si>
  <si>
    <t>DIR002</t>
  </si>
  <si>
    <t>DIR003</t>
  </si>
  <si>
    <t>DIR004</t>
  </si>
  <si>
    <t>DIR005</t>
  </si>
  <si>
    <t>DIR006</t>
  </si>
  <si>
    <t>DIR007</t>
  </si>
  <si>
    <t>DIR008</t>
  </si>
  <si>
    <t>DIR009</t>
  </si>
  <si>
    <t>DIR010</t>
  </si>
  <si>
    <t>DIR011</t>
  </si>
  <si>
    <t>DIR012</t>
  </si>
  <si>
    <t>DIR013</t>
  </si>
  <si>
    <t>DIR014</t>
  </si>
  <si>
    <t>DIR015</t>
  </si>
  <si>
    <t>DIR016</t>
  </si>
  <si>
    <t>DIR017</t>
  </si>
  <si>
    <t>DIR018</t>
  </si>
  <si>
    <t>DIR019</t>
  </si>
  <si>
    <t>DIR020</t>
  </si>
  <si>
    <t>DIR021</t>
  </si>
  <si>
    <t>DIR022</t>
  </si>
  <si>
    <t>DIR023</t>
  </si>
  <si>
    <t>DIR024</t>
  </si>
  <si>
    <t>DIR025</t>
  </si>
  <si>
    <t>DIR026</t>
  </si>
  <si>
    <t>DIR027</t>
  </si>
  <si>
    <t>DIR028</t>
  </si>
  <si>
    <t>DIR029</t>
  </si>
  <si>
    <t>DIR030</t>
  </si>
  <si>
    <t>* PUESTOS OBLIGATORIOS</t>
  </si>
  <si>
    <t>El Teléfono debe tener 10 Dígitos, solo números, sin guiones, sin espacios o comas</t>
  </si>
  <si>
    <t>Si el puesto es Obligatorio, deben ser llenados los campos de Nombre Completo, Teléfono y Correo electrónico como mínimo.</t>
  </si>
  <si>
    <t>ENERO</t>
  </si>
  <si>
    <t>Impreza HB</t>
  </si>
  <si>
    <t>Impreza Sedan</t>
  </si>
  <si>
    <t>BRZ</t>
  </si>
  <si>
    <t>WRX</t>
  </si>
  <si>
    <t>STI</t>
  </si>
  <si>
    <t>XV</t>
  </si>
  <si>
    <t>Forester</t>
  </si>
  <si>
    <t>Outback</t>
  </si>
  <si>
    <t>Ascent</t>
  </si>
  <si>
    <t>USADOS SUBARU</t>
  </si>
  <si>
    <t>SUBARU CERTIFICADOS</t>
  </si>
  <si>
    <t>Mano de Obra - Garantía</t>
  </si>
  <si>
    <t>No certificados</t>
  </si>
  <si>
    <t>Certificados</t>
  </si>
  <si>
    <t>Incentivos SUBARU</t>
  </si>
  <si>
    <t xml:space="preserve">No certificados </t>
  </si>
  <si>
    <t>Este dato deberá ser solicitado a SGM</t>
  </si>
  <si>
    <t>GERENTE SUBARU CERTIFICADOS</t>
  </si>
  <si>
    <t>ADMINISTRADOR DE VENTAS SUBARU CERTIFICADOS</t>
  </si>
  <si>
    <r>
      <t xml:space="preserve">El reporte debe ser entregado al área de Desarrollo de Mercados a más tardar los días </t>
    </r>
    <r>
      <rPr>
        <b/>
        <sz val="16"/>
        <color theme="4"/>
        <rFont val="Calibri"/>
        <family val="2"/>
      </rPr>
      <t xml:space="preserve">10 de cada mes </t>
    </r>
    <r>
      <rPr>
        <sz val="12"/>
        <rFont val="Calibri"/>
        <family val="2"/>
      </rPr>
      <t xml:space="preserve">con  la información del mes anterior, en caso de que el día </t>
    </r>
  </si>
  <si>
    <t xml:space="preserve">Los concesionarios de recién apertura tendrán un periodo de gracia de 90 días o 3 meses para la entrega de su primer reporte el cual deberá </t>
  </si>
  <si>
    <t>Se ingresan datos generales del Concesionario, inventario inicial del año en curso y el número de unidades nuevas adquiridas vía compra.</t>
  </si>
  <si>
    <t>En la celda de intercambios recibidos se refiere a unidades recibidas de otros distribuidores SUBARU y NO de SGM.</t>
  </si>
  <si>
    <t xml:space="preserve">Ingresar en el campo correspondiente la información relativa, al número de unidades de SUBARU Certificados y usadas vendidas, por modelo, </t>
  </si>
  <si>
    <t xml:space="preserve">La información contenida en este reporte es para uso exclusivo del personal de SGM, y es completamente confidencial. </t>
  </si>
  <si>
    <t>Cualquier consulta relativa al DFS se puede dirigir a:</t>
  </si>
  <si>
    <t>Juan Manuel Cerdeira</t>
  </si>
  <si>
    <t>Tel. Directo: 5046-6607</t>
  </si>
  <si>
    <t>manuel.cerdeira@subaru-mx.com</t>
  </si>
  <si>
    <t>Ventas de SUBARU CERTIFICADOS</t>
  </si>
  <si>
    <t xml:space="preserve">   Utilidad Bruta SUBARU CERTIFICADOS</t>
  </si>
  <si>
    <t xml:space="preserve">     SUBARU CERTIFICADOS</t>
  </si>
  <si>
    <t>Jonathan Lopez</t>
  </si>
  <si>
    <t>Tel. Directo: 5046-6648</t>
  </si>
  <si>
    <t>jonathan.lopez@subaru-mx.com</t>
  </si>
  <si>
    <t>SFS 2018 V1</t>
  </si>
  <si>
    <t>Trimestre I / 2018</t>
  </si>
  <si>
    <t>Trimestre II / 2018</t>
  </si>
  <si>
    <t>Trimestre III / 2018</t>
  </si>
  <si>
    <t>Trimestre IV / 2018</t>
  </si>
  <si>
    <t>ESTADO DE RESULTADOS TRIMESTRAL EJERCICIO 2018</t>
  </si>
  <si>
    <t>ESTADO DE POSICIÓN FINANCIERA EJERCICIO 2018</t>
  </si>
  <si>
    <t xml:space="preserve">Reclamos en Garantía </t>
  </si>
  <si>
    <t xml:space="preserve">Incentivos de Vehículo </t>
  </si>
  <si>
    <t xml:space="preserve">Earnback </t>
  </si>
  <si>
    <t xml:space="preserve">Demos </t>
  </si>
  <si>
    <t xml:space="preserve">Vehículos Nuevos </t>
  </si>
  <si>
    <t>Vehículos Nuevos</t>
  </si>
  <si>
    <t xml:space="preserve">Usados </t>
  </si>
  <si>
    <t>Usados</t>
  </si>
  <si>
    <t>Vehículos en Renta - Dep. Acum.</t>
  </si>
  <si>
    <t xml:space="preserve">Vehículos Usados </t>
  </si>
  <si>
    <t>P &amp; A Financiados</t>
  </si>
  <si>
    <t xml:space="preserve">Vehículos en Renta </t>
  </si>
  <si>
    <t xml:space="preserve">Mano de Obra - Hojalatería y Pintura - Garantía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</si>
</sst>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"/>
    <numFmt numFmtId="167" formatCode="d\-m\-yy"/>
    <numFmt numFmtId="168" formatCode="#,##0;[Red]#,##0"/>
    <numFmt numFmtId="169" formatCode="0.0%"/>
    <numFmt numFmtId="170" formatCode="_-* #,##0.0_-;\-* #,##0.0_-;_-* &quot;-&quot;??_-;_-@_-"/>
    <numFmt numFmtId="171" formatCode="#,##0.00_ ;[Red]\-#,##0.00\ "/>
    <numFmt numFmtId="172" formatCode="#,##0.00;[Red]#,##0.00"/>
  </numFmts>
  <fonts count="9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4"/>
      <color indexed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u/>
      <sz val="10"/>
      <color indexed="56"/>
      <name val="Arial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15"/>
      <color indexed="9"/>
      <name val="Calibri"/>
      <family val="2"/>
    </font>
    <font>
      <b/>
      <sz val="9"/>
      <name val="Calibri"/>
      <family val="2"/>
    </font>
    <font>
      <sz val="8"/>
      <color indexed="9"/>
      <name val="Calibri"/>
      <family val="2"/>
    </font>
    <font>
      <b/>
      <sz val="10"/>
      <color indexed="8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name val="Arial"/>
      <family val="2"/>
    </font>
    <font>
      <b/>
      <sz val="16"/>
      <color indexed="9"/>
      <name val="Calibri"/>
      <family val="2"/>
    </font>
    <font>
      <b/>
      <sz val="11"/>
      <color indexed="9"/>
      <name val="Calibri"/>
      <family val="2"/>
    </font>
    <font>
      <b/>
      <sz val="16"/>
      <name val="Calibri"/>
      <family val="2"/>
    </font>
    <font>
      <b/>
      <sz val="8"/>
      <color indexed="10"/>
      <name val="Calibri"/>
      <family val="2"/>
    </font>
    <font>
      <sz val="7"/>
      <name val="Arial"/>
      <family val="2"/>
    </font>
    <font>
      <b/>
      <sz val="8"/>
      <color indexed="8"/>
      <name val="Calibri"/>
      <family val="2"/>
    </font>
    <font>
      <b/>
      <sz val="14"/>
      <name val="Calibri"/>
      <family val="2"/>
    </font>
    <font>
      <b/>
      <sz val="12"/>
      <color indexed="9"/>
      <name val="Calibri"/>
      <family val="2"/>
    </font>
    <font>
      <sz val="5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5"/>
      <color indexed="9"/>
      <name val="Calibri"/>
      <family val="2"/>
    </font>
    <font>
      <sz val="7"/>
      <color indexed="10"/>
      <name val="Calibri"/>
      <family val="2"/>
    </font>
    <font>
      <sz val="9"/>
      <name val="Calibri"/>
      <family val="2"/>
    </font>
    <font>
      <b/>
      <sz val="8"/>
      <color indexed="9"/>
      <name val="Calibri"/>
      <family val="2"/>
    </font>
    <font>
      <sz val="9"/>
      <name val="Arial"/>
      <family val="2"/>
    </font>
    <font>
      <sz val="9"/>
      <color indexed="9"/>
      <name val="Calibri"/>
      <family val="2"/>
    </font>
    <font>
      <sz val="5"/>
      <color indexed="48"/>
      <name val="Calibri"/>
      <family val="2"/>
    </font>
    <font>
      <b/>
      <sz val="9"/>
      <color indexed="10"/>
      <name val="Calibri"/>
      <family val="2"/>
    </font>
    <font>
      <b/>
      <sz val="9"/>
      <color indexed="42"/>
      <name val="Calibri"/>
      <family val="2"/>
    </font>
    <font>
      <b/>
      <sz val="18"/>
      <name val="Calibri"/>
      <family val="2"/>
    </font>
    <font>
      <b/>
      <sz val="9"/>
      <color indexed="8"/>
      <name val="Calibri"/>
      <family val="2"/>
    </font>
    <font>
      <b/>
      <sz val="18"/>
      <color indexed="9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6"/>
      <color indexed="9"/>
      <name val="Calibri"/>
      <family val="2"/>
    </font>
    <font>
      <sz val="6"/>
      <color indexed="9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indexed="8"/>
      <name val="Calibri"/>
      <family val="2"/>
    </font>
    <font>
      <sz val="7"/>
      <color indexed="9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7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Calibri"/>
      <family val="2"/>
    </font>
    <font>
      <b/>
      <sz val="26"/>
      <color theme="0"/>
      <name val="Calibri"/>
      <family val="2"/>
    </font>
    <font>
      <b/>
      <sz val="11"/>
      <color rgb="FFFF0000"/>
      <name val="Arial"/>
      <family val="2"/>
    </font>
    <font>
      <b/>
      <sz val="11"/>
      <color indexed="9"/>
      <name val="Calibri"/>
      <family val="2"/>
      <scheme val="minor"/>
    </font>
    <font>
      <b/>
      <sz val="8"/>
      <color rgb="FFFF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  <font>
      <b/>
      <sz val="16"/>
      <color theme="0"/>
      <name val="Calibri"/>
      <family val="2"/>
    </font>
    <font>
      <b/>
      <sz val="7"/>
      <color theme="0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6"/>
      <color theme="4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40">
    <xf numFmtId="0" fontId="0" fillId="0" borderId="0" xfId="0"/>
    <xf numFmtId="0" fontId="9" fillId="2" borderId="0" xfId="0" applyFont="1" applyFill="1" applyProtection="1"/>
    <xf numFmtId="0" fontId="9" fillId="2" borderId="0" xfId="0" applyFont="1" applyFill="1"/>
    <xf numFmtId="0" fontId="9" fillId="0" borderId="0" xfId="0" applyFont="1"/>
    <xf numFmtId="0" fontId="10" fillId="3" borderId="1" xfId="0" applyFont="1" applyFill="1" applyBorder="1" applyProtection="1"/>
    <xf numFmtId="0" fontId="11" fillId="3" borderId="2" xfId="0" applyFont="1" applyFill="1" applyBorder="1" applyAlignment="1" applyProtection="1">
      <alignment horizontal="center"/>
    </xf>
    <xf numFmtId="0" fontId="10" fillId="3" borderId="2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2" fillId="2" borderId="0" xfId="0" applyFont="1" applyFill="1" applyProtection="1"/>
    <xf numFmtId="0" fontId="13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left"/>
    </xf>
    <xf numFmtId="0" fontId="12" fillId="2" borderId="0" xfId="0" applyFont="1" applyFill="1" applyAlignment="1"/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 applyBorder="1"/>
    <xf numFmtId="0" fontId="9" fillId="2" borderId="0" xfId="0" applyFont="1" applyFill="1" applyBorder="1"/>
    <xf numFmtId="0" fontId="13" fillId="2" borderId="0" xfId="0" applyFont="1" applyFill="1" applyBorder="1" applyProtection="1"/>
    <xf numFmtId="0" fontId="9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8" fontId="20" fillId="4" borderId="9" xfId="0" applyNumberFormat="1" applyFont="1" applyFill="1" applyBorder="1" applyProtection="1">
      <protection locked="0"/>
    </xf>
    <xf numFmtId="8" fontId="9" fillId="2" borderId="0" xfId="0" applyNumberFormat="1" applyFont="1" applyFill="1" applyProtection="1">
      <protection locked="0"/>
    </xf>
    <xf numFmtId="8" fontId="20" fillId="4" borderId="10" xfId="0" applyNumberFormat="1" applyFont="1" applyFill="1" applyBorder="1" applyProtection="1">
      <protection locked="0"/>
    </xf>
    <xf numFmtId="8" fontId="20" fillId="4" borderId="11" xfId="0" applyNumberFormat="1" applyFont="1" applyFill="1" applyBorder="1" applyProtection="1">
      <protection locked="0"/>
    </xf>
    <xf numFmtId="8" fontId="20" fillId="4" borderId="12" xfId="0" applyNumberFormat="1" applyFont="1" applyFill="1" applyBorder="1" applyProtection="1">
      <protection locked="0"/>
    </xf>
    <xf numFmtId="8" fontId="20" fillId="2" borderId="0" xfId="0" applyNumberFormat="1" applyFont="1" applyFill="1" applyBorder="1" applyProtection="1">
      <protection locked="0"/>
    </xf>
    <xf numFmtId="0" fontId="20" fillId="4" borderId="10" xfId="0" applyFont="1" applyFill="1" applyBorder="1" applyProtection="1">
      <protection locked="0"/>
    </xf>
    <xf numFmtId="0" fontId="20" fillId="4" borderId="11" xfId="0" applyFont="1" applyFill="1" applyBorder="1" applyProtection="1">
      <protection locked="0"/>
    </xf>
    <xf numFmtId="0" fontId="20" fillId="4" borderId="16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9" fillId="2" borderId="0" xfId="0" applyFont="1" applyFill="1" applyBorder="1" applyProtection="1"/>
    <xf numFmtId="0" fontId="22" fillId="2" borderId="0" xfId="0" applyFont="1" applyFill="1" applyBorder="1" applyAlignment="1" applyProtection="1">
      <alignment wrapText="1"/>
      <protection locked="0"/>
    </xf>
    <xf numFmtId="8" fontId="9" fillId="2" borderId="0" xfId="0" applyNumberFormat="1" applyFont="1" applyFill="1" applyBorder="1" applyProtection="1">
      <protection locked="0"/>
    </xf>
    <xf numFmtId="8" fontId="9" fillId="2" borderId="2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Protection="1"/>
    <xf numFmtId="0" fontId="9" fillId="5" borderId="1" xfId="0" applyFont="1" applyFill="1" applyBorder="1" applyProtection="1">
      <protection locked="0"/>
    </xf>
    <xf numFmtId="0" fontId="9" fillId="5" borderId="2" xfId="0" applyFont="1" applyFill="1" applyBorder="1" applyProtection="1">
      <protection locked="0"/>
    </xf>
    <xf numFmtId="17" fontId="24" fillId="2" borderId="0" xfId="0" quotePrefix="1" applyNumberFormat="1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Protection="1"/>
    <xf numFmtId="0" fontId="16" fillId="5" borderId="13" xfId="0" applyFont="1" applyFill="1" applyBorder="1" applyProtection="1">
      <protection locked="0"/>
    </xf>
    <xf numFmtId="0" fontId="20" fillId="5" borderId="14" xfId="0" applyFont="1" applyFill="1" applyBorder="1" applyProtection="1">
      <protection locked="0"/>
    </xf>
    <xf numFmtId="0" fontId="20" fillId="5" borderId="15" xfId="0" applyFont="1" applyFill="1" applyBorder="1" applyProtection="1">
      <protection locked="0"/>
    </xf>
    <xf numFmtId="1" fontId="16" fillId="6" borderId="18" xfId="0" applyNumberFormat="1" applyFont="1" applyFill="1" applyBorder="1" applyAlignment="1" applyProtection="1">
      <alignment horizontal="center"/>
    </xf>
    <xf numFmtId="1" fontId="24" fillId="2" borderId="0" xfId="0" applyNumberFormat="1" applyFont="1" applyFill="1" applyBorder="1" applyAlignment="1" applyProtection="1">
      <alignment horizontal="center"/>
      <protection locked="0"/>
    </xf>
    <xf numFmtId="1" fontId="16" fillId="2" borderId="0" xfId="0" applyNumberFormat="1" applyFont="1" applyFill="1" applyBorder="1" applyAlignment="1" applyProtection="1">
      <alignment horizontal="center"/>
      <protection locked="0"/>
    </xf>
    <xf numFmtId="2" fontId="16" fillId="5" borderId="13" xfId="0" applyNumberFormat="1" applyFont="1" applyFill="1" applyBorder="1" applyProtection="1">
      <protection locked="0"/>
    </xf>
    <xf numFmtId="2" fontId="20" fillId="5" borderId="14" xfId="0" applyNumberFormat="1" applyFont="1" applyFill="1" applyBorder="1" applyProtection="1">
      <protection locked="0"/>
    </xf>
    <xf numFmtId="1" fontId="26" fillId="2" borderId="0" xfId="0" applyNumberFormat="1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2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25" fillId="2" borderId="0" xfId="0" applyFont="1" applyFill="1" applyProtection="1"/>
    <xf numFmtId="0" fontId="27" fillId="4" borderId="1" xfId="0" applyFont="1" applyFill="1" applyBorder="1" applyProtection="1">
      <protection locked="0"/>
    </xf>
    <xf numFmtId="0" fontId="27" fillId="4" borderId="2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27" fillId="4" borderId="6" xfId="0" applyFont="1" applyFill="1" applyBorder="1" applyProtection="1">
      <protection locked="0"/>
    </xf>
    <xf numFmtId="0" fontId="27" fillId="4" borderId="7" xfId="0" applyFont="1" applyFill="1" applyBorder="1" applyProtection="1">
      <protection locked="0"/>
    </xf>
    <xf numFmtId="0" fontId="9" fillId="4" borderId="7" xfId="0" applyFont="1" applyFill="1" applyBorder="1" applyProtection="1">
      <protection locked="0"/>
    </xf>
    <xf numFmtId="0" fontId="9" fillId="4" borderId="8" xfId="0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16" fillId="6" borderId="20" xfId="0" applyFont="1" applyFill="1" applyBorder="1" applyAlignment="1" applyProtection="1">
      <alignment horizontal="center"/>
      <protection locked="0"/>
    </xf>
    <xf numFmtId="17" fontId="16" fillId="6" borderId="20" xfId="0" quotePrefix="1" applyNumberFormat="1" applyFont="1" applyFill="1" applyBorder="1" applyAlignment="1" applyProtection="1">
      <alignment horizontal="center"/>
      <protection locked="0"/>
    </xf>
    <xf numFmtId="17" fontId="16" fillId="6" borderId="10" xfId="0" quotePrefix="1" applyNumberFormat="1" applyFont="1" applyFill="1" applyBorder="1" applyAlignment="1" applyProtection="1">
      <alignment horizontal="center"/>
      <protection locked="0"/>
    </xf>
    <xf numFmtId="0" fontId="22" fillId="6" borderId="20" xfId="0" applyFont="1" applyFill="1" applyBorder="1" applyAlignment="1" applyProtection="1">
      <alignment horizontal="center"/>
      <protection locked="0"/>
    </xf>
    <xf numFmtId="17" fontId="28" fillId="6" borderId="20" xfId="0" quotePrefix="1" applyNumberFormat="1" applyFont="1" applyFill="1" applyBorder="1" applyAlignment="1" applyProtection="1">
      <alignment horizontal="center"/>
      <protection locked="0"/>
    </xf>
    <xf numFmtId="17" fontId="28" fillId="6" borderId="10" xfId="0" quotePrefix="1" applyNumberFormat="1" applyFont="1" applyFill="1" applyBorder="1" applyAlignment="1" applyProtection="1">
      <alignment horizontal="center"/>
      <protection locked="0"/>
    </xf>
    <xf numFmtId="0" fontId="28" fillId="6" borderId="10" xfId="0" applyFont="1" applyFill="1" applyBorder="1" applyAlignment="1" applyProtection="1">
      <alignment horizontal="center"/>
      <protection locked="0"/>
    </xf>
    <xf numFmtId="0" fontId="28" fillId="6" borderId="11" xfId="0" applyFont="1" applyFill="1" applyBorder="1" applyAlignment="1" applyProtection="1">
      <alignment horizontal="center"/>
      <protection locked="0"/>
    </xf>
    <xf numFmtId="0" fontId="28" fillId="6" borderId="16" xfId="0" applyFont="1" applyFill="1" applyBorder="1" applyAlignment="1" applyProtection="1">
      <alignment horizontal="center"/>
      <protection locked="0"/>
    </xf>
    <xf numFmtId="0" fontId="29" fillId="7" borderId="20" xfId="0" applyFont="1" applyFill="1" applyBorder="1" applyProtection="1">
      <protection locked="0"/>
    </xf>
    <xf numFmtId="0" fontId="30" fillId="7" borderId="20" xfId="0" applyFont="1" applyFill="1" applyBorder="1" applyAlignment="1" applyProtection="1">
      <alignment horizontal="center"/>
      <protection locked="0"/>
    </xf>
    <xf numFmtId="0" fontId="30" fillId="7" borderId="10" xfId="0" applyFont="1" applyFill="1" applyBorder="1" applyAlignment="1" applyProtection="1">
      <alignment horizontal="center"/>
      <protection locked="0"/>
    </xf>
    <xf numFmtId="0" fontId="27" fillId="2" borderId="21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0" fontId="9" fillId="2" borderId="22" xfId="0" applyFont="1" applyFill="1" applyBorder="1" applyProtection="1">
      <protection locked="0"/>
    </xf>
    <xf numFmtId="0" fontId="24" fillId="5" borderId="20" xfId="0" applyFont="1" applyFill="1" applyBorder="1" applyProtection="1">
      <protection locked="0"/>
    </xf>
    <xf numFmtId="0" fontId="22" fillId="2" borderId="10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protection locked="0"/>
    </xf>
    <xf numFmtId="0" fontId="16" fillId="6" borderId="20" xfId="0" applyFont="1" applyFill="1" applyBorder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30" fillId="7" borderId="2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wrapText="1"/>
      <protection locked="0"/>
    </xf>
    <xf numFmtId="0" fontId="27" fillId="2" borderId="23" xfId="0" applyFont="1" applyFill="1" applyBorder="1" applyProtection="1">
      <protection locked="0"/>
    </xf>
    <xf numFmtId="0" fontId="27" fillId="2" borderId="24" xfId="0" applyFont="1" applyFill="1" applyBorder="1" applyProtection="1">
      <protection locked="0"/>
    </xf>
    <xf numFmtId="0" fontId="9" fillId="2" borderId="24" xfId="0" applyFont="1" applyFill="1" applyBorder="1" applyProtection="1">
      <protection locked="0"/>
    </xf>
    <xf numFmtId="0" fontId="9" fillId="2" borderId="23" xfId="0" applyFont="1" applyFill="1" applyBorder="1" applyProtection="1">
      <protection locked="0"/>
    </xf>
    <xf numFmtId="0" fontId="9" fillId="2" borderId="25" xfId="0" applyFont="1" applyFill="1" applyBorder="1" applyProtection="1">
      <protection locked="0"/>
    </xf>
    <xf numFmtId="0" fontId="27" fillId="6" borderId="10" xfId="0" applyFont="1" applyFill="1" applyBorder="1" applyProtection="1">
      <protection locked="0"/>
    </xf>
    <xf numFmtId="0" fontId="27" fillId="6" borderId="11" xfId="0" applyFont="1" applyFill="1" applyBorder="1" applyProtection="1">
      <protection locked="0"/>
    </xf>
    <xf numFmtId="0" fontId="9" fillId="6" borderId="11" xfId="0" applyFont="1" applyFill="1" applyBorder="1" applyProtection="1">
      <protection locked="0"/>
    </xf>
    <xf numFmtId="0" fontId="9" fillId="6" borderId="10" xfId="0" applyFont="1" applyFill="1" applyBorder="1" applyProtection="1">
      <protection locked="0"/>
    </xf>
    <xf numFmtId="0" fontId="9" fillId="6" borderId="16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Protection="1"/>
    <xf numFmtId="0" fontId="19" fillId="2" borderId="0" xfId="0" applyFont="1" applyFill="1" applyBorder="1" applyProtection="1">
      <protection locked="0"/>
    </xf>
    <xf numFmtId="8" fontId="39" fillId="4" borderId="10" xfId="0" applyNumberFormat="1" applyFont="1" applyFill="1" applyBorder="1" applyProtection="1">
      <protection locked="0"/>
    </xf>
    <xf numFmtId="0" fontId="10" fillId="4" borderId="16" xfId="0" applyFont="1" applyFill="1" applyBorder="1" applyProtection="1">
      <protection locked="0"/>
    </xf>
    <xf numFmtId="0" fontId="40" fillId="2" borderId="0" xfId="0" applyFont="1" applyFill="1" applyBorder="1" applyProtection="1"/>
    <xf numFmtId="0" fontId="21" fillId="2" borderId="0" xfId="0" applyFont="1" applyFill="1" applyBorder="1" applyProtection="1"/>
    <xf numFmtId="0" fontId="41" fillId="2" borderId="0" xfId="0" applyFont="1" applyFill="1" applyBorder="1" applyAlignment="1" applyProtection="1">
      <alignment horizontal="center"/>
      <protection locked="0"/>
    </xf>
    <xf numFmtId="0" fontId="42" fillId="2" borderId="0" xfId="0" applyFont="1" applyFill="1" applyBorder="1" applyProtection="1">
      <protection locked="0"/>
    </xf>
    <xf numFmtId="0" fontId="10" fillId="2" borderId="0" xfId="0" applyFont="1" applyFill="1" applyBorder="1" applyProtection="1"/>
    <xf numFmtId="0" fontId="43" fillId="2" borderId="0" xfId="0" applyFont="1" applyFill="1" applyBorder="1" applyAlignment="1" applyProtection="1">
      <alignment horizontal="center" vertical="center" wrapText="1"/>
    </xf>
    <xf numFmtId="44" fontId="33" fillId="7" borderId="18" xfId="2" applyFont="1" applyFill="1" applyBorder="1" applyAlignment="1" applyProtection="1">
      <alignment horizontal="left"/>
      <protection locked="0"/>
    </xf>
    <xf numFmtId="0" fontId="27" fillId="7" borderId="19" xfId="0" applyFont="1" applyFill="1" applyBorder="1" applyAlignment="1" applyProtection="1">
      <alignment horizontal="left"/>
      <protection locked="0"/>
    </xf>
    <xf numFmtId="44" fontId="29" fillId="7" borderId="17" xfId="2" applyFont="1" applyFill="1" applyBorder="1" applyAlignment="1" applyProtection="1">
      <alignment horizontal="left"/>
      <protection locked="0"/>
    </xf>
    <xf numFmtId="44" fontId="29" fillId="7" borderId="2" xfId="2" applyFont="1" applyFill="1" applyBorder="1" applyAlignment="1" applyProtection="1">
      <alignment horizontal="left"/>
      <protection locked="0"/>
    </xf>
    <xf numFmtId="44" fontId="29" fillId="7" borderId="19" xfId="2" applyFont="1" applyFill="1" applyBorder="1" applyAlignment="1" applyProtection="1">
      <alignment horizontal="left"/>
      <protection locked="0"/>
    </xf>
    <xf numFmtId="44" fontId="29" fillId="7" borderId="0" xfId="2" applyFont="1" applyFill="1" applyBorder="1" applyAlignment="1" applyProtection="1">
      <alignment horizontal="left"/>
      <protection locked="0"/>
    </xf>
    <xf numFmtId="3" fontId="29" fillId="7" borderId="19" xfId="2" applyNumberFormat="1" applyFont="1" applyFill="1" applyBorder="1" applyAlignment="1" applyProtection="1">
      <alignment horizontal="center"/>
      <protection locked="0"/>
    </xf>
    <xf numFmtId="3" fontId="29" fillId="7" borderId="5" xfId="2" applyNumberFormat="1" applyFont="1" applyFill="1" applyBorder="1" applyAlignment="1" applyProtection="1">
      <alignment horizontal="center"/>
      <protection locked="0"/>
    </xf>
    <xf numFmtId="0" fontId="44" fillId="2" borderId="0" xfId="0" applyFont="1" applyFill="1" applyBorder="1" applyProtection="1">
      <protection locked="0"/>
    </xf>
    <xf numFmtId="0" fontId="28" fillId="5" borderId="30" xfId="0" applyFont="1" applyFill="1" applyBorder="1" applyProtection="1"/>
    <xf numFmtId="3" fontId="45" fillId="2" borderId="28" xfId="0" applyNumberFormat="1" applyFont="1" applyFill="1" applyBorder="1" applyAlignment="1" applyProtection="1">
      <alignment horizontal="right"/>
      <protection locked="0"/>
    </xf>
    <xf numFmtId="0" fontId="37" fillId="5" borderId="9" xfId="0" applyFont="1" applyFill="1" applyBorder="1" applyProtection="1"/>
    <xf numFmtId="0" fontId="28" fillId="5" borderId="10" xfId="0" applyFont="1" applyFill="1" applyBorder="1" applyProtection="1"/>
    <xf numFmtId="0" fontId="28" fillId="5" borderId="39" xfId="0" applyFont="1" applyFill="1" applyBorder="1" applyProtection="1"/>
    <xf numFmtId="0" fontId="40" fillId="2" borderId="0" xfId="0" applyFont="1" applyFill="1" applyBorder="1" applyAlignment="1" applyProtection="1">
      <alignment horizontal="center"/>
    </xf>
    <xf numFmtId="0" fontId="46" fillId="4" borderId="13" xfId="0" applyFont="1" applyFill="1" applyBorder="1" applyProtection="1">
      <protection locked="0"/>
    </xf>
    <xf numFmtId="3" fontId="29" fillId="4" borderId="18" xfId="0" applyNumberFormat="1" applyFont="1" applyFill="1" applyBorder="1" applyAlignment="1" applyProtection="1"/>
    <xf numFmtId="3" fontId="29" fillId="4" borderId="18" xfId="0" applyNumberFormat="1" applyFont="1" applyFill="1" applyBorder="1" applyAlignment="1" applyProtection="1">
      <alignment horizontal="center"/>
    </xf>
    <xf numFmtId="0" fontId="40" fillId="2" borderId="0" xfId="0" applyFont="1" applyFill="1" applyBorder="1" applyAlignment="1" applyProtection="1">
      <alignment wrapText="1"/>
    </xf>
    <xf numFmtId="0" fontId="29" fillId="7" borderId="13" xfId="0" applyFont="1" applyFill="1" applyBorder="1" applyAlignment="1" applyProtection="1">
      <alignment horizontal="left"/>
      <protection locked="0"/>
    </xf>
    <xf numFmtId="3" fontId="45" fillId="7" borderId="37" xfId="0" applyNumberFormat="1" applyFont="1" applyFill="1" applyBorder="1" applyAlignment="1" applyProtection="1">
      <alignment horizontal="left"/>
      <protection locked="0"/>
    </xf>
    <xf numFmtId="3" fontId="45" fillId="7" borderId="11" xfId="1" applyNumberFormat="1" applyFont="1" applyFill="1" applyBorder="1" applyAlignment="1" applyProtection="1">
      <alignment horizontal="left"/>
      <protection locked="0"/>
    </xf>
    <xf numFmtId="3" fontId="45" fillId="7" borderId="43" xfId="1" applyNumberFormat="1" applyFont="1" applyFill="1" applyBorder="1" applyAlignment="1" applyProtection="1">
      <alignment horizontal="left"/>
      <protection locked="0"/>
    </xf>
    <xf numFmtId="3" fontId="45" fillId="7" borderId="44" xfId="1" applyNumberFormat="1" applyFont="1" applyFill="1" applyBorder="1" applyAlignment="1" applyProtection="1">
      <alignment horizontal="left"/>
      <protection locked="0"/>
    </xf>
    <xf numFmtId="3" fontId="45" fillId="7" borderId="37" xfId="1" applyNumberFormat="1" applyFont="1" applyFill="1" applyBorder="1" applyAlignment="1" applyProtection="1">
      <alignment horizontal="left"/>
      <protection locked="0"/>
    </xf>
    <xf numFmtId="0" fontId="45" fillId="7" borderId="37" xfId="0" applyNumberFormat="1" applyFont="1" applyFill="1" applyBorder="1" applyAlignment="1" applyProtection="1">
      <alignment horizontal="right"/>
      <protection locked="0"/>
    </xf>
    <xf numFmtId="165" fontId="45" fillId="7" borderId="11" xfId="1" applyNumberFormat="1" applyFont="1" applyFill="1" applyBorder="1" applyProtection="1">
      <protection locked="0"/>
    </xf>
    <xf numFmtId="3" fontId="45" fillId="7" borderId="34" xfId="0" applyNumberFormat="1" applyFont="1" applyFill="1" applyBorder="1" applyAlignment="1" applyProtection="1">
      <alignment horizontal="center"/>
      <protection locked="0"/>
    </xf>
    <xf numFmtId="3" fontId="45" fillId="7" borderId="33" xfId="1" applyNumberFormat="1" applyFont="1" applyFill="1" applyBorder="1" applyAlignment="1" applyProtection="1">
      <alignment horizontal="center"/>
      <protection locked="0"/>
    </xf>
    <xf numFmtId="0" fontId="28" fillId="5" borderId="21" xfId="0" applyFont="1" applyFill="1" applyBorder="1" applyProtection="1"/>
    <xf numFmtId="3" fontId="45" fillId="2" borderId="40" xfId="0" applyNumberFormat="1" applyFont="1" applyFill="1" applyBorder="1" applyAlignment="1" applyProtection="1">
      <alignment horizontal="right"/>
      <protection locked="0"/>
    </xf>
    <xf numFmtId="3" fontId="45" fillId="2" borderId="18" xfId="0" applyNumberFormat="1" applyFont="1" applyFill="1" applyBorder="1" applyAlignment="1" applyProtection="1">
      <alignment horizontal="right"/>
      <protection locked="0"/>
    </xf>
    <xf numFmtId="3" fontId="45" fillId="2" borderId="18" xfId="1" applyNumberFormat="1" applyFont="1" applyFill="1" applyBorder="1" applyAlignment="1" applyProtection="1">
      <alignment horizontal="right"/>
      <protection locked="0"/>
    </xf>
    <xf numFmtId="3" fontId="45" fillId="2" borderId="18" xfId="5" applyNumberFormat="1" applyFont="1" applyFill="1" applyBorder="1" applyAlignment="1" applyProtection="1">
      <alignment horizontal="right"/>
      <protection locked="0"/>
    </xf>
    <xf numFmtId="0" fontId="33" fillId="7" borderId="17" xfId="0" applyFont="1" applyFill="1" applyBorder="1" applyAlignment="1" applyProtection="1">
      <alignment horizontal="left"/>
      <protection locked="0"/>
    </xf>
    <xf numFmtId="0" fontId="28" fillId="5" borderId="9" xfId="0" applyFont="1" applyFill="1" applyBorder="1" applyProtection="1"/>
    <xf numFmtId="0" fontId="46" fillId="4" borderId="18" xfId="0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0" fontId="45" fillId="2" borderId="0" xfId="0" applyFont="1" applyFill="1" applyBorder="1" applyAlignment="1" applyProtection="1">
      <alignment horizontal="left"/>
      <protection locked="0"/>
    </xf>
    <xf numFmtId="0" fontId="45" fillId="2" borderId="0" xfId="0" applyFont="1" applyFill="1" applyBorder="1" applyProtection="1">
      <protection locked="0"/>
    </xf>
    <xf numFmtId="0" fontId="48" fillId="7" borderId="46" xfId="0" applyNumberFormat="1" applyFont="1" applyFill="1" applyBorder="1" applyAlignment="1" applyProtection="1">
      <alignment horizontal="left"/>
      <protection locked="0"/>
    </xf>
    <xf numFmtId="165" fontId="48" fillId="7" borderId="46" xfId="1" applyNumberFormat="1" applyFont="1" applyFill="1" applyBorder="1" applyAlignment="1" applyProtection="1">
      <alignment horizontal="left"/>
      <protection locked="0"/>
    </xf>
    <xf numFmtId="165" fontId="48" fillId="7" borderId="31" xfId="1" applyNumberFormat="1" applyFont="1" applyFill="1" applyBorder="1" applyAlignment="1" applyProtection="1">
      <alignment horizontal="left"/>
      <protection locked="0"/>
    </xf>
    <xf numFmtId="0" fontId="28" fillId="5" borderId="23" xfId="0" applyFont="1" applyFill="1" applyBorder="1" applyProtection="1"/>
    <xf numFmtId="0" fontId="45" fillId="2" borderId="0" xfId="0" applyNumberFormat="1" applyFont="1" applyFill="1" applyBorder="1" applyAlignment="1" applyProtection="1">
      <alignment horizontal="left"/>
      <protection locked="0"/>
    </xf>
    <xf numFmtId="165" fontId="45" fillId="2" borderId="0" xfId="1" applyNumberFormat="1" applyFont="1" applyFill="1" applyBorder="1" applyAlignment="1" applyProtection="1">
      <alignment horizontal="left"/>
      <protection locked="0"/>
    </xf>
    <xf numFmtId="0" fontId="45" fillId="2" borderId="0" xfId="0" applyNumberFormat="1" applyFont="1" applyFill="1" applyBorder="1" applyProtection="1">
      <protection locked="0"/>
    </xf>
    <xf numFmtId="165" fontId="45" fillId="2" borderId="0" xfId="1" applyNumberFormat="1" applyFont="1" applyFill="1" applyBorder="1" applyProtection="1">
      <protection locked="0"/>
    </xf>
    <xf numFmtId="0" fontId="33" fillId="7" borderId="1" xfId="0" applyFont="1" applyFill="1" applyBorder="1" applyProtection="1">
      <protection locked="0"/>
    </xf>
    <xf numFmtId="165" fontId="44" fillId="2" borderId="0" xfId="1" applyNumberFormat="1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7" borderId="21" xfId="0" applyFont="1" applyFill="1" applyBorder="1" applyAlignment="1" applyProtection="1">
      <alignment horizontal="left"/>
      <protection locked="0"/>
    </xf>
    <xf numFmtId="0" fontId="33" fillId="7" borderId="0" xfId="0" applyFont="1" applyFill="1" applyBorder="1" applyAlignment="1" applyProtection="1">
      <alignment horizontal="center"/>
      <protection locked="0"/>
    </xf>
    <xf numFmtId="0" fontId="21" fillId="8" borderId="18" xfId="0" applyFont="1" applyFill="1" applyBorder="1" applyProtection="1"/>
    <xf numFmtId="0" fontId="33" fillId="7" borderId="18" xfId="0" applyFont="1" applyFill="1" applyBorder="1" applyAlignment="1" applyProtection="1">
      <alignment horizontal="center"/>
      <protection locked="0"/>
    </xf>
    <xf numFmtId="0" fontId="16" fillId="5" borderId="18" xfId="0" applyFont="1" applyFill="1" applyBorder="1" applyProtection="1"/>
    <xf numFmtId="0" fontId="20" fillId="7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  <protection locked="0"/>
    </xf>
    <xf numFmtId="0" fontId="49" fillId="2" borderId="0" xfId="0" applyFont="1" applyFill="1" applyBorder="1" applyProtection="1"/>
    <xf numFmtId="0" fontId="20" fillId="4" borderId="18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Protection="1">
      <protection locked="0"/>
    </xf>
    <xf numFmtId="0" fontId="34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  <protection locked="0"/>
    </xf>
    <xf numFmtId="8" fontId="33" fillId="4" borderId="13" xfId="0" applyNumberFormat="1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0" fontId="21" fillId="5" borderId="15" xfId="0" applyFont="1" applyFill="1" applyBorder="1" applyAlignment="1" applyProtection="1">
      <alignment horizontal="center"/>
    </xf>
    <xf numFmtId="8" fontId="16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protection locked="0"/>
    </xf>
    <xf numFmtId="0" fontId="9" fillId="2" borderId="5" xfId="0" applyFont="1" applyFill="1" applyBorder="1" applyProtection="1"/>
    <xf numFmtId="0" fontId="29" fillId="4" borderId="17" xfId="0" applyFont="1" applyFill="1" applyBorder="1" applyAlignment="1" applyProtection="1">
      <alignment horizontal="center"/>
    </xf>
    <xf numFmtId="49" fontId="48" fillId="4" borderId="18" xfId="0" applyNumberFormat="1" applyFont="1" applyFill="1" applyBorder="1" applyAlignment="1" applyProtection="1">
      <alignment horizontal="centerContinuous"/>
    </xf>
    <xf numFmtId="0" fontId="29" fillId="4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167" fontId="29" fillId="4" borderId="18" xfId="0" quotePrefix="1" applyNumberFormat="1" applyFont="1" applyFill="1" applyBorder="1" applyAlignment="1" applyProtection="1">
      <alignment horizontal="center"/>
    </xf>
    <xf numFmtId="167" fontId="29" fillId="4" borderId="18" xfId="0" applyNumberFormat="1" applyFont="1" applyFill="1" applyBorder="1" applyAlignment="1" applyProtection="1">
      <alignment horizontal="center"/>
    </xf>
    <xf numFmtId="0" fontId="39" fillId="4" borderId="1" xfId="0" applyFont="1" applyFill="1" applyBorder="1" applyAlignment="1" applyProtection="1">
      <alignment horizontal="left"/>
    </xf>
    <xf numFmtId="0" fontId="29" fillId="4" borderId="3" xfId="0" applyFont="1" applyFill="1" applyBorder="1" applyAlignment="1" applyProtection="1">
      <alignment horizontal="left"/>
    </xf>
    <xf numFmtId="0" fontId="28" fillId="5" borderId="35" xfId="0" applyFont="1" applyFill="1" applyBorder="1" applyProtection="1"/>
    <xf numFmtId="0" fontId="28" fillId="5" borderId="55" xfId="0" applyFont="1" applyFill="1" applyBorder="1" applyAlignment="1" applyProtection="1">
      <alignment horizontal="left"/>
    </xf>
    <xf numFmtId="0" fontId="28" fillId="5" borderId="56" xfId="0" applyFont="1" applyFill="1" applyBorder="1" applyAlignment="1" applyProtection="1">
      <alignment horizontal="left"/>
    </xf>
    <xf numFmtId="0" fontId="24" fillId="8" borderId="6" xfId="0" applyFont="1" applyFill="1" applyBorder="1" applyProtection="1"/>
    <xf numFmtId="0" fontId="24" fillId="8" borderId="7" xfId="0" applyFont="1" applyFill="1" applyBorder="1" applyProtection="1"/>
    <xf numFmtId="0" fontId="24" fillId="8" borderId="18" xfId="0" applyFont="1" applyFill="1" applyBorder="1" applyProtection="1"/>
    <xf numFmtId="0" fontId="29" fillId="4" borderId="2" xfId="0" applyFont="1" applyFill="1" applyBorder="1" applyAlignment="1" applyProtection="1">
      <alignment horizontal="center"/>
    </xf>
    <xf numFmtId="0" fontId="29" fillId="7" borderId="4" xfId="0" applyFont="1" applyFill="1" applyBorder="1" applyAlignment="1" applyProtection="1">
      <alignment horizontal="left"/>
    </xf>
    <xf numFmtId="0" fontId="29" fillId="7" borderId="0" xfId="0" applyFont="1" applyFill="1" applyBorder="1" applyAlignment="1" applyProtection="1">
      <alignment horizontal="left"/>
    </xf>
    <xf numFmtId="0" fontId="28" fillId="5" borderId="20" xfId="0" applyFont="1" applyFill="1" applyBorder="1" applyProtection="1"/>
    <xf numFmtId="0" fontId="28" fillId="5" borderId="28" xfId="0" applyFont="1" applyFill="1" applyBorder="1" applyProtection="1"/>
    <xf numFmtId="0" fontId="28" fillId="5" borderId="53" xfId="0" applyFont="1" applyFill="1" applyBorder="1" applyProtection="1"/>
    <xf numFmtId="0" fontId="28" fillId="5" borderId="59" xfId="0" applyFont="1" applyFill="1" applyBorder="1" applyProtection="1"/>
    <xf numFmtId="0" fontId="28" fillId="5" borderId="58" xfId="0" applyFont="1" applyFill="1" applyBorder="1" applyProtection="1"/>
    <xf numFmtId="0" fontId="28" fillId="5" borderId="28" xfId="0" applyFont="1" applyFill="1" applyBorder="1" applyAlignment="1" applyProtection="1">
      <alignment horizontal="left"/>
    </xf>
    <xf numFmtId="0" fontId="28" fillId="5" borderId="16" xfId="0" applyFont="1" applyFill="1" applyBorder="1" applyAlignment="1" applyProtection="1">
      <alignment horizontal="left"/>
    </xf>
    <xf numFmtId="0" fontId="28" fillId="5" borderId="16" xfId="0" applyFont="1" applyFill="1" applyBorder="1" applyProtection="1"/>
    <xf numFmtId="0" fontId="29" fillId="7" borderId="39" xfId="0" applyFont="1" applyFill="1" applyBorder="1" applyAlignment="1" applyProtection="1">
      <alignment horizontal="left"/>
    </xf>
    <xf numFmtId="0" fontId="46" fillId="7" borderId="61" xfId="0" applyFont="1" applyFill="1" applyBorder="1" applyAlignment="1" applyProtection="1">
      <alignment horizontal="left"/>
    </xf>
    <xf numFmtId="0" fontId="28" fillId="5" borderId="10" xfId="0" applyFont="1" applyFill="1" applyBorder="1" applyAlignment="1" applyProtection="1">
      <alignment horizontal="left"/>
    </xf>
    <xf numFmtId="0" fontId="28" fillId="5" borderId="21" xfId="0" applyFont="1" applyFill="1" applyBorder="1" applyAlignment="1" applyProtection="1">
      <alignment horizontal="left"/>
    </xf>
    <xf numFmtId="0" fontId="28" fillId="5" borderId="22" xfId="0" applyFont="1" applyFill="1" applyBorder="1" applyAlignment="1" applyProtection="1">
      <alignment horizontal="left"/>
    </xf>
    <xf numFmtId="0" fontId="39" fillId="4" borderId="6" xfId="0" applyFont="1" applyFill="1" applyBorder="1" applyAlignment="1" applyProtection="1">
      <alignment horizontal="left"/>
    </xf>
    <xf numFmtId="0" fontId="29" fillId="4" borderId="7" xfId="0" applyFont="1" applyFill="1" applyBorder="1" applyAlignment="1" applyProtection="1">
      <alignment horizontal="left"/>
    </xf>
    <xf numFmtId="0" fontId="29" fillId="7" borderId="1" xfId="0" applyFont="1" applyFill="1" applyBorder="1" applyAlignment="1" applyProtection="1">
      <alignment horizontal="left"/>
    </xf>
    <xf numFmtId="0" fontId="29" fillId="7" borderId="2" xfId="0" applyFont="1" applyFill="1" applyBorder="1" applyAlignment="1" applyProtection="1">
      <alignment horizontal="left"/>
    </xf>
    <xf numFmtId="0" fontId="29" fillId="7" borderId="10" xfId="0" applyFont="1" applyFill="1" applyBorder="1" applyAlignment="1" applyProtection="1">
      <alignment horizontal="left"/>
    </xf>
    <xf numFmtId="0" fontId="29" fillId="7" borderId="16" xfId="0" applyFont="1" applyFill="1" applyBorder="1" applyAlignment="1" applyProtection="1">
      <alignment horizontal="left"/>
    </xf>
    <xf numFmtId="0" fontId="28" fillId="5" borderId="4" xfId="0" applyFont="1" applyFill="1" applyBorder="1" applyProtection="1"/>
    <xf numFmtId="0" fontId="28" fillId="5" borderId="0" xfId="0" applyFont="1" applyFill="1" applyBorder="1" applyProtection="1"/>
    <xf numFmtId="0" fontId="28" fillId="5" borderId="4" xfId="0" applyFont="1" applyFill="1" applyBorder="1" applyAlignment="1" applyProtection="1">
      <alignment horizontal="left"/>
    </xf>
    <xf numFmtId="0" fontId="28" fillId="5" borderId="0" xfId="0" applyFont="1" applyFill="1" applyBorder="1" applyAlignment="1" applyProtection="1">
      <alignment horizontal="left"/>
    </xf>
    <xf numFmtId="0" fontId="28" fillId="5" borderId="11" xfId="0" applyFont="1" applyFill="1" applyBorder="1" applyAlignment="1" applyProtection="1">
      <alignment horizontal="left"/>
    </xf>
    <xf numFmtId="0" fontId="28" fillId="5" borderId="61" xfId="0" applyFont="1" applyFill="1" applyBorder="1" applyAlignment="1" applyProtection="1">
      <alignment horizontal="left"/>
    </xf>
    <xf numFmtId="0" fontId="24" fillId="8" borderId="13" xfId="0" applyFont="1" applyFill="1" applyBorder="1" applyAlignment="1" applyProtection="1">
      <alignment horizontal="left"/>
    </xf>
    <xf numFmtId="0" fontId="24" fillId="8" borderId="14" xfId="0" applyFont="1" applyFill="1" applyBorder="1" applyAlignment="1" applyProtection="1">
      <alignment horizontal="left"/>
    </xf>
    <xf numFmtId="168" fontId="9" fillId="2" borderId="0" xfId="0" applyNumberFormat="1" applyFont="1" applyFill="1" applyProtection="1">
      <protection locked="0"/>
    </xf>
    <xf numFmtId="0" fontId="39" fillId="4" borderId="13" xfId="0" applyFont="1" applyFill="1" applyBorder="1" applyAlignment="1" applyProtection="1">
      <alignment horizontal="left"/>
    </xf>
    <xf numFmtId="0" fontId="29" fillId="4" borderId="14" xfId="0" applyFont="1" applyFill="1" applyBorder="1" applyAlignment="1" applyProtection="1">
      <alignment horizontal="left"/>
    </xf>
    <xf numFmtId="0" fontId="16" fillId="5" borderId="0" xfId="0" applyFont="1" applyFill="1" applyProtection="1"/>
    <xf numFmtId="0" fontId="46" fillId="7" borderId="16" xfId="0" applyFont="1" applyFill="1" applyBorder="1" applyAlignment="1" applyProtection="1">
      <alignment horizontal="left"/>
    </xf>
    <xf numFmtId="0" fontId="20" fillId="7" borderId="28" xfId="0" applyFont="1" applyFill="1" applyBorder="1" applyAlignment="1" applyProtection="1">
      <alignment horizontal="left"/>
    </xf>
    <xf numFmtId="0" fontId="20" fillId="7" borderId="16" xfId="0" applyFont="1" applyFill="1" applyBorder="1" applyAlignment="1" applyProtection="1">
      <alignment horizontal="left"/>
    </xf>
    <xf numFmtId="38" fontId="9" fillId="2" borderId="0" xfId="0" applyNumberFormat="1" applyFont="1" applyFill="1" applyProtection="1">
      <protection locked="0"/>
    </xf>
    <xf numFmtId="0" fontId="20" fillId="7" borderId="11" xfId="0" applyFont="1" applyFill="1" applyBorder="1" applyAlignment="1" applyProtection="1">
      <alignment horizontal="left"/>
    </xf>
    <xf numFmtId="0" fontId="39" fillId="4" borderId="13" xfId="0" applyFont="1" applyFill="1" applyBorder="1" applyAlignment="1" applyProtection="1"/>
    <xf numFmtId="0" fontId="39" fillId="4" borderId="14" xfId="0" applyFont="1" applyFill="1" applyBorder="1" applyAlignment="1" applyProtection="1"/>
    <xf numFmtId="0" fontId="37" fillId="5" borderId="28" xfId="0" applyFont="1" applyFill="1" applyBorder="1" applyAlignment="1" applyProtection="1">
      <alignment horizontal="left"/>
    </xf>
    <xf numFmtId="0" fontId="37" fillId="5" borderId="16" xfId="0" applyFont="1" applyFill="1" applyBorder="1" applyAlignment="1" applyProtection="1">
      <alignment horizontal="left"/>
    </xf>
    <xf numFmtId="0" fontId="26" fillId="2" borderId="0" xfId="0" applyFont="1" applyFill="1" applyProtection="1">
      <protection locked="0"/>
    </xf>
    <xf numFmtId="0" fontId="26" fillId="10" borderId="0" xfId="0" applyFont="1" applyFill="1" applyProtection="1">
      <protection locked="0"/>
    </xf>
    <xf numFmtId="0" fontId="39" fillId="4" borderId="14" xfId="0" applyFont="1" applyFill="1" applyBorder="1" applyAlignment="1" applyProtection="1">
      <alignment horizontal="left"/>
    </xf>
    <xf numFmtId="0" fontId="24" fillId="8" borderId="13" xfId="0" applyFont="1" applyFill="1" applyBorder="1" applyProtection="1"/>
    <xf numFmtId="0" fontId="24" fillId="8" borderId="15" xfId="0" applyFont="1" applyFill="1" applyBorder="1" applyProtection="1"/>
    <xf numFmtId="0" fontId="19" fillId="2" borderId="0" xfId="0" applyFont="1" applyFill="1" applyAlignment="1" applyProtection="1">
      <alignment horizontal="center"/>
      <protection locked="0"/>
    </xf>
    <xf numFmtId="17" fontId="19" fillId="2" borderId="0" xfId="0" applyNumberFormat="1" applyFont="1" applyFill="1" applyAlignment="1" applyProtection="1">
      <alignment horizontal="center"/>
      <protection locked="0"/>
    </xf>
    <xf numFmtId="17" fontId="19" fillId="2" borderId="0" xfId="0" applyNumberFormat="1" applyFont="1" applyFill="1" applyProtection="1">
      <protection locked="0"/>
    </xf>
    <xf numFmtId="6" fontId="19" fillId="2" borderId="0" xfId="0" applyNumberFormat="1" applyFont="1" applyFill="1" applyProtection="1">
      <protection locked="0"/>
    </xf>
    <xf numFmtId="6" fontId="9" fillId="2" borderId="0" xfId="0" applyNumberFormat="1" applyFont="1" applyFill="1" applyProtection="1">
      <protection locked="0"/>
    </xf>
    <xf numFmtId="8" fontId="9" fillId="2" borderId="0" xfId="0" applyNumberFormat="1" applyFont="1" applyFill="1" applyBorder="1" applyAlignment="1" applyProtection="1">
      <alignment horizontal="left"/>
    </xf>
    <xf numFmtId="8" fontId="9" fillId="2" borderId="0" xfId="0" applyNumberFormat="1" applyFont="1" applyFill="1" applyBorder="1" applyProtection="1"/>
    <xf numFmtId="8" fontId="9" fillId="2" borderId="0" xfId="0" applyNumberFormat="1" applyFont="1" applyFill="1" applyProtection="1"/>
    <xf numFmtId="8" fontId="9" fillId="2" borderId="0" xfId="0" applyNumberFormat="1" applyFont="1" applyFill="1" applyAlignment="1" applyProtection="1">
      <alignment horizontal="right"/>
      <protection locked="0"/>
    </xf>
    <xf numFmtId="8" fontId="34" fillId="2" borderId="0" xfId="0" applyNumberFormat="1" applyFont="1" applyFill="1" applyBorder="1" applyAlignment="1" applyProtection="1">
      <alignment horizontal="center"/>
      <protection locked="0"/>
    </xf>
    <xf numFmtId="8" fontId="9" fillId="2" borderId="0" xfId="0" applyNumberFormat="1" applyFont="1" applyFill="1" applyBorder="1" applyAlignment="1" applyProtection="1">
      <alignment horizontal="right"/>
      <protection locked="0"/>
    </xf>
    <xf numFmtId="8" fontId="10" fillId="2" borderId="0" xfId="0" applyNumberFormat="1" applyFont="1" applyFill="1" applyBorder="1" applyAlignment="1" applyProtection="1">
      <alignment horizontal="left"/>
    </xf>
    <xf numFmtId="8" fontId="9" fillId="2" borderId="0" xfId="0" applyNumberFormat="1" applyFont="1" applyFill="1" applyBorder="1" applyAlignment="1" applyProtection="1"/>
    <xf numFmtId="8" fontId="48" fillId="2" borderId="0" xfId="0" applyNumberFormat="1" applyFont="1" applyFill="1" applyBorder="1" applyAlignment="1" applyProtection="1">
      <alignment horizontal="left"/>
    </xf>
    <xf numFmtId="8" fontId="45" fillId="2" borderId="0" xfId="0" applyNumberFormat="1" applyFont="1" applyFill="1" applyBorder="1" applyAlignment="1" applyProtection="1"/>
    <xf numFmtId="8" fontId="45" fillId="2" borderId="5" xfId="0" applyNumberFormat="1" applyFont="1" applyFill="1" applyBorder="1" applyAlignment="1" applyProtection="1"/>
    <xf numFmtId="8" fontId="24" fillId="6" borderId="17" xfId="0" applyNumberFormat="1" applyFont="1" applyFill="1" applyBorder="1" applyAlignment="1" applyProtection="1">
      <alignment horizontal="center"/>
    </xf>
    <xf numFmtId="8" fontId="24" fillId="6" borderId="1" xfId="0" applyNumberFormat="1" applyFont="1" applyFill="1" applyBorder="1" applyAlignment="1" applyProtection="1">
      <alignment horizontal="center"/>
    </xf>
    <xf numFmtId="8" fontId="51" fillId="2" borderId="4" xfId="0" applyNumberFormat="1" applyFont="1" applyFill="1" applyBorder="1" applyAlignment="1" applyProtection="1">
      <alignment horizontal="center"/>
      <protection locked="0"/>
    </xf>
    <xf numFmtId="8" fontId="45" fillId="2" borderId="0" xfId="0" applyNumberFormat="1" applyFont="1" applyFill="1" applyProtection="1">
      <protection locked="0"/>
    </xf>
    <xf numFmtId="8" fontId="9" fillId="2" borderId="5" xfId="0" applyNumberFormat="1" applyFont="1" applyFill="1" applyBorder="1" applyAlignment="1" applyProtection="1"/>
    <xf numFmtId="8" fontId="21" fillId="2" borderId="18" xfId="0" applyNumberFormat="1" applyFont="1" applyFill="1" applyBorder="1" applyAlignment="1" applyProtection="1">
      <alignment horizontal="center"/>
      <protection locked="0"/>
    </xf>
    <xf numFmtId="8" fontId="52" fillId="2" borderId="4" xfId="0" applyNumberFormat="1" applyFont="1" applyFill="1" applyBorder="1" applyAlignment="1" applyProtection="1">
      <alignment horizontal="center"/>
      <protection locked="0"/>
    </xf>
    <xf numFmtId="8" fontId="45" fillId="2" borderId="0" xfId="0" applyNumberFormat="1" applyFont="1" applyFill="1" applyBorder="1" applyProtection="1"/>
    <xf numFmtId="8" fontId="53" fillId="2" borderId="4" xfId="0" applyNumberFormat="1" applyFont="1" applyFill="1" applyBorder="1" applyAlignment="1" applyProtection="1">
      <alignment horizontal="center"/>
      <protection locked="0"/>
    </xf>
    <xf numFmtId="167" fontId="24" fillId="6" borderId="18" xfId="0" applyNumberFormat="1" applyFont="1" applyFill="1" applyBorder="1" applyAlignment="1" applyProtection="1">
      <alignment horizontal="center"/>
    </xf>
    <xf numFmtId="8" fontId="45" fillId="2" borderId="7" xfId="0" applyNumberFormat="1" applyFont="1" applyFill="1" applyBorder="1" applyProtection="1"/>
    <xf numFmtId="8" fontId="45" fillId="2" borderId="7" xfId="0" applyNumberFormat="1" applyFont="1" applyFill="1" applyBorder="1" applyAlignment="1" applyProtection="1"/>
    <xf numFmtId="8" fontId="45" fillId="2" borderId="8" xfId="0" applyNumberFormat="1" applyFont="1" applyFill="1" applyBorder="1" applyAlignment="1" applyProtection="1"/>
    <xf numFmtId="1" fontId="24" fillId="6" borderId="18" xfId="0" applyNumberFormat="1" applyFont="1" applyFill="1" applyBorder="1" applyAlignment="1" applyProtection="1">
      <alignment horizontal="center"/>
    </xf>
    <xf numFmtId="0" fontId="24" fillId="2" borderId="4" xfId="0" applyNumberFormat="1" applyFont="1" applyFill="1" applyBorder="1" applyAlignment="1" applyProtection="1">
      <alignment horizontal="center"/>
      <protection locked="0"/>
    </xf>
    <xf numFmtId="8" fontId="54" fillId="4" borderId="2" xfId="0" applyNumberFormat="1" applyFont="1" applyFill="1" applyBorder="1" applyAlignment="1" applyProtection="1">
      <alignment horizontal="left"/>
    </xf>
    <xf numFmtId="8" fontId="54" fillId="4" borderId="2" xfId="0" applyNumberFormat="1" applyFont="1" applyFill="1" applyBorder="1" applyAlignment="1" applyProtection="1">
      <alignment horizontal="left"/>
      <protection locked="0"/>
    </xf>
    <xf numFmtId="8" fontId="52" fillId="2" borderId="4" xfId="0" applyNumberFormat="1" applyFont="1" applyFill="1" applyBorder="1" applyAlignment="1" applyProtection="1">
      <alignment horizontal="left"/>
      <protection locked="0"/>
    </xf>
    <xf numFmtId="8" fontId="54" fillId="4" borderId="7" xfId="0" applyNumberFormat="1" applyFont="1" applyFill="1" applyBorder="1" applyAlignment="1" applyProtection="1">
      <alignment horizontal="left"/>
    </xf>
    <xf numFmtId="8" fontId="54" fillId="4" borderId="7" xfId="0" applyNumberFormat="1" applyFont="1" applyFill="1" applyBorder="1" applyAlignment="1" applyProtection="1">
      <alignment horizontal="left"/>
      <protection locked="0"/>
    </xf>
    <xf numFmtId="8" fontId="29" fillId="7" borderId="13" xfId="0" applyNumberFormat="1" applyFont="1" applyFill="1" applyBorder="1" applyAlignment="1" applyProtection="1">
      <alignment horizontal="left"/>
    </xf>
    <xf numFmtId="8" fontId="29" fillId="7" borderId="14" xfId="0" applyNumberFormat="1" applyFont="1" applyFill="1" applyBorder="1" applyAlignment="1" applyProtection="1">
      <alignment horizontal="left"/>
    </xf>
    <xf numFmtId="8" fontId="29" fillId="7" borderId="14" xfId="0" applyNumberFormat="1" applyFont="1" applyFill="1" applyBorder="1" applyAlignment="1" applyProtection="1">
      <alignment horizontal="left"/>
      <protection locked="0"/>
    </xf>
    <xf numFmtId="8" fontId="29" fillId="2" borderId="4" xfId="0" applyNumberFormat="1" applyFont="1" applyFill="1" applyBorder="1" applyAlignment="1" applyProtection="1">
      <alignment horizontal="left"/>
      <protection locked="0"/>
    </xf>
    <xf numFmtId="1" fontId="10" fillId="2" borderId="0" xfId="0" applyNumberFormat="1" applyFont="1" applyFill="1" applyBorder="1" applyAlignment="1" applyProtection="1">
      <alignment horizontal="center"/>
    </xf>
    <xf numFmtId="6" fontId="19" fillId="2" borderId="4" xfId="2" applyNumberFormat="1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8" fontId="24" fillId="8" borderId="13" xfId="0" applyNumberFormat="1" applyFont="1" applyFill="1" applyBorder="1" applyProtection="1"/>
    <xf numFmtId="8" fontId="24" fillId="8" borderId="14" xfId="0" applyNumberFormat="1" applyFont="1" applyFill="1" applyBorder="1" applyProtection="1"/>
    <xf numFmtId="8" fontId="24" fillId="8" borderId="15" xfId="0" applyNumberFormat="1" applyFont="1" applyFill="1" applyBorder="1" applyProtection="1"/>
    <xf numFmtId="6" fontId="45" fillId="2" borderId="4" xfId="2" applyNumberFormat="1" applyFont="1" applyFill="1" applyBorder="1" applyProtection="1">
      <protection locked="0"/>
    </xf>
    <xf numFmtId="8" fontId="29" fillId="7" borderId="1" xfId="0" applyNumberFormat="1" applyFont="1" applyFill="1" applyBorder="1" applyAlignment="1" applyProtection="1">
      <alignment horizontal="left"/>
    </xf>
    <xf numFmtId="8" fontId="29" fillId="7" borderId="2" xfId="0" applyNumberFormat="1" applyFont="1" applyFill="1" applyBorder="1" applyAlignment="1" applyProtection="1">
      <alignment horizontal="left"/>
    </xf>
    <xf numFmtId="6" fontId="55" fillId="2" borderId="4" xfId="2" applyNumberFormat="1" applyFont="1" applyFill="1" applyBorder="1" applyProtection="1">
      <protection locked="0"/>
    </xf>
    <xf numFmtId="8" fontId="29" fillId="7" borderId="47" xfId="0" applyNumberFormat="1" applyFont="1" applyFill="1" applyBorder="1" applyAlignment="1" applyProtection="1">
      <alignment horizontal="left"/>
    </xf>
    <xf numFmtId="8" fontId="29" fillId="7" borderId="51" xfId="0" applyNumberFormat="1" applyFont="1" applyFill="1" applyBorder="1" applyAlignment="1" applyProtection="1">
      <alignment horizontal="left"/>
    </xf>
    <xf numFmtId="8" fontId="28" fillId="11" borderId="28" xfId="0" applyNumberFormat="1" applyFont="1" applyFill="1" applyBorder="1" applyAlignment="1" applyProtection="1"/>
    <xf numFmtId="8" fontId="28" fillId="11" borderId="11" xfId="0" applyNumberFormat="1" applyFont="1" applyFill="1" applyBorder="1" applyAlignment="1" applyProtection="1"/>
    <xf numFmtId="8" fontId="28" fillId="11" borderId="16" xfId="0" applyNumberFormat="1" applyFont="1" applyFill="1" applyBorder="1" applyAlignment="1" applyProtection="1"/>
    <xf numFmtId="8" fontId="9" fillId="2" borderId="4" xfId="0" applyNumberFormat="1" applyFont="1" applyFill="1" applyBorder="1" applyProtection="1">
      <protection locked="0"/>
    </xf>
    <xf numFmtId="8" fontId="24" fillId="5" borderId="28" xfId="0" applyNumberFormat="1" applyFont="1" applyFill="1" applyBorder="1" applyAlignment="1" applyProtection="1"/>
    <xf numFmtId="8" fontId="24" fillId="5" borderId="11" xfId="0" applyNumberFormat="1" applyFont="1" applyFill="1" applyBorder="1" applyAlignment="1" applyProtection="1"/>
    <xf numFmtId="8" fontId="24" fillId="5" borderId="16" xfId="0" applyNumberFormat="1" applyFont="1" applyFill="1" applyBorder="1" applyAlignment="1" applyProtection="1"/>
    <xf numFmtId="8" fontId="29" fillId="7" borderId="28" xfId="0" applyNumberFormat="1" applyFont="1" applyFill="1" applyBorder="1" applyAlignment="1" applyProtection="1">
      <alignment horizontal="left"/>
    </xf>
    <xf numFmtId="8" fontId="29" fillId="7" borderId="11" xfId="0" applyNumberFormat="1" applyFont="1" applyFill="1" applyBorder="1" applyAlignment="1" applyProtection="1">
      <alignment horizontal="left"/>
    </xf>
    <xf numFmtId="8" fontId="50" fillId="5" borderId="28" xfId="0" applyNumberFormat="1" applyFont="1" applyFill="1" applyBorder="1" applyAlignment="1" applyProtection="1"/>
    <xf numFmtId="8" fontId="50" fillId="5" borderId="11" xfId="0" applyNumberFormat="1" applyFont="1" applyFill="1" applyBorder="1" applyAlignment="1" applyProtection="1"/>
    <xf numFmtId="8" fontId="50" fillId="5" borderId="16" xfId="0" applyNumberFormat="1" applyFont="1" applyFill="1" applyBorder="1" applyAlignment="1" applyProtection="1"/>
    <xf numFmtId="8" fontId="42" fillId="2" borderId="0" xfId="0" applyNumberFormat="1" applyFont="1" applyFill="1" applyProtection="1">
      <protection locked="0"/>
    </xf>
    <xf numFmtId="8" fontId="24" fillId="5" borderId="0" xfId="0" applyNumberFormat="1" applyFont="1" applyFill="1" applyBorder="1" applyProtection="1"/>
    <xf numFmtId="6" fontId="29" fillId="2" borderId="4" xfId="0" applyNumberFormat="1" applyFont="1" applyFill="1" applyBorder="1" applyAlignment="1" applyProtection="1">
      <alignment horizontal="left"/>
      <protection locked="0"/>
    </xf>
    <xf numFmtId="8" fontId="54" fillId="4" borderId="1" xfId="0" applyNumberFormat="1" applyFont="1" applyFill="1" applyBorder="1" applyAlignment="1" applyProtection="1">
      <alignment horizontal="left"/>
    </xf>
    <xf numFmtId="8" fontId="9" fillId="2" borderId="0" xfId="0" applyNumberFormat="1" applyFont="1" applyFill="1" applyAlignment="1" applyProtection="1">
      <protection locked="0"/>
    </xf>
    <xf numFmtId="8" fontId="24" fillId="5" borderId="26" xfId="0" applyNumberFormat="1" applyFont="1" applyFill="1" applyBorder="1" applyAlignment="1" applyProtection="1">
      <alignment horizontal="left"/>
    </xf>
    <xf numFmtId="8" fontId="24" fillId="5" borderId="24" xfId="0" applyNumberFormat="1" applyFont="1" applyFill="1" applyBorder="1" applyAlignment="1" applyProtection="1">
      <alignment horizontal="left"/>
    </xf>
    <xf numFmtId="8" fontId="24" fillId="5" borderId="25" xfId="0" applyNumberFormat="1" applyFont="1" applyFill="1" applyBorder="1" applyAlignment="1" applyProtection="1">
      <alignment horizontal="left"/>
    </xf>
    <xf numFmtId="8" fontId="20" fillId="7" borderId="13" xfId="0" applyNumberFormat="1" applyFont="1" applyFill="1" applyBorder="1" applyAlignment="1" applyProtection="1">
      <alignment horizontal="left"/>
    </xf>
    <xf numFmtId="8" fontId="20" fillId="7" borderId="14" xfId="0" applyNumberFormat="1" applyFont="1" applyFill="1" applyBorder="1" applyAlignment="1" applyProtection="1">
      <alignment horizontal="left"/>
    </xf>
    <xf numFmtId="6" fontId="20" fillId="2" borderId="4" xfId="0" applyNumberFormat="1" applyFont="1" applyFill="1" applyBorder="1" applyAlignment="1" applyProtection="1">
      <alignment horizontal="left"/>
      <protection locked="0"/>
    </xf>
    <xf numFmtId="8" fontId="54" fillId="4" borderId="13" xfId="0" applyNumberFormat="1" applyFont="1" applyFill="1" applyBorder="1" applyAlignment="1" applyProtection="1">
      <alignment horizontal="left"/>
    </xf>
    <xf numFmtId="8" fontId="54" fillId="4" borderId="14" xfId="0" applyNumberFormat="1" applyFont="1" applyFill="1" applyBorder="1" applyAlignment="1" applyProtection="1">
      <alignment horizontal="left"/>
    </xf>
    <xf numFmtId="8" fontId="10" fillId="2" borderId="0" xfId="0" applyNumberFormat="1" applyFont="1" applyFill="1" applyBorder="1" applyAlignment="1" applyProtection="1">
      <alignment horizontal="right"/>
    </xf>
    <xf numFmtId="8" fontId="45" fillId="7" borderId="13" xfId="0" applyNumberFormat="1" applyFont="1" applyFill="1" applyBorder="1" applyAlignment="1" applyProtection="1">
      <alignment horizontal="left"/>
    </xf>
    <xf numFmtId="8" fontId="45" fillId="7" borderId="14" xfId="0" applyNumberFormat="1" applyFont="1" applyFill="1" applyBorder="1" applyAlignment="1" applyProtection="1">
      <alignment horizontal="left"/>
    </xf>
    <xf numFmtId="8" fontId="45" fillId="7" borderId="15" xfId="0" applyNumberFormat="1" applyFont="1" applyFill="1" applyBorder="1" applyAlignment="1" applyProtection="1">
      <alignment horizontal="left"/>
    </xf>
    <xf numFmtId="8" fontId="24" fillId="2" borderId="4" xfId="2" applyNumberFormat="1" applyFont="1" applyFill="1" applyBorder="1" applyProtection="1">
      <protection locked="0"/>
    </xf>
    <xf numFmtId="8" fontId="41" fillId="2" borderId="4" xfId="0" applyNumberFormat="1" applyFont="1" applyFill="1" applyBorder="1" applyAlignment="1" applyProtection="1">
      <alignment horizontal="center"/>
      <protection locked="0"/>
    </xf>
    <xf numFmtId="6" fontId="41" fillId="2" borderId="4" xfId="0" applyNumberFormat="1" applyFont="1" applyFill="1" applyBorder="1" applyAlignment="1" applyProtection="1">
      <alignment horizontal="center"/>
      <protection locked="0"/>
    </xf>
    <xf numFmtId="8" fontId="9" fillId="2" borderId="0" xfId="0" applyNumberFormat="1" applyFont="1" applyFill="1" applyBorder="1" applyAlignment="1" applyProtection="1">
      <alignment horizontal="right"/>
    </xf>
    <xf numFmtId="8" fontId="22" fillId="2" borderId="0" xfId="0" applyNumberFormat="1" applyFont="1" applyFill="1" applyBorder="1" applyAlignment="1" applyProtection="1">
      <alignment horizontal="center" wrapText="1"/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0" fontId="56" fillId="2" borderId="0" xfId="0" applyFont="1" applyFill="1" applyBorder="1" applyAlignment="1" applyProtection="1">
      <alignment horizontal="center" wrapText="1"/>
      <protection locked="0"/>
    </xf>
    <xf numFmtId="0" fontId="19" fillId="2" borderId="0" xfId="0" applyFont="1" applyFill="1" applyBorder="1" applyProtection="1"/>
    <xf numFmtId="0" fontId="57" fillId="2" borderId="0" xfId="0" applyFont="1" applyFill="1" applyProtection="1"/>
    <xf numFmtId="0" fontId="20" fillId="4" borderId="18" xfId="0" applyNumberFormat="1" applyFont="1" applyFill="1" applyBorder="1" applyAlignment="1" applyProtection="1">
      <alignment horizontal="center"/>
    </xf>
    <xf numFmtId="0" fontId="57" fillId="2" borderId="0" xfId="0" applyFont="1" applyFill="1" applyBorder="1" applyProtection="1"/>
    <xf numFmtId="0" fontId="25" fillId="2" borderId="0" xfId="0" applyFont="1" applyFill="1" applyBorder="1" applyProtection="1"/>
    <xf numFmtId="0" fontId="58" fillId="2" borderId="0" xfId="0" applyFont="1" applyFill="1" applyBorder="1" applyProtection="1"/>
    <xf numFmtId="0" fontId="28" fillId="2" borderId="0" xfId="0" applyFont="1" applyFill="1" applyProtection="1"/>
    <xf numFmtId="0" fontId="20" fillId="2" borderId="0" xfId="0" applyNumberFormat="1" applyFont="1" applyFill="1" applyBorder="1" applyAlignment="1" applyProtection="1">
      <alignment horizontal="right"/>
    </xf>
    <xf numFmtId="0" fontId="25" fillId="2" borderId="0" xfId="0" applyNumberFormat="1" applyFont="1" applyFill="1" applyBorder="1" applyProtection="1"/>
    <xf numFmtId="0" fontId="20" fillId="2" borderId="0" xfId="0" applyNumberFormat="1" applyFont="1" applyFill="1" applyBorder="1" applyAlignment="1" applyProtection="1">
      <alignment horizontal="left"/>
    </xf>
    <xf numFmtId="49" fontId="34" fillId="2" borderId="0" xfId="0" applyNumberFormat="1" applyFont="1" applyFill="1" applyBorder="1" applyAlignment="1" applyProtection="1">
      <alignment horizontal="center"/>
    </xf>
    <xf numFmtId="49" fontId="38" fillId="2" borderId="0" xfId="0" applyNumberFormat="1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left"/>
    </xf>
    <xf numFmtId="0" fontId="46" fillId="7" borderId="13" xfId="0" applyFont="1" applyFill="1" applyBorder="1" applyAlignment="1" applyProtection="1">
      <alignment horizontal="center"/>
    </xf>
    <xf numFmtId="17" fontId="28" fillId="8" borderId="18" xfId="0" applyNumberFormat="1" applyFont="1" applyFill="1" applyBorder="1" applyAlignment="1" applyProtection="1">
      <alignment horizontal="center"/>
    </xf>
    <xf numFmtId="17" fontId="59" fillId="7" borderId="18" xfId="0" applyNumberFormat="1" applyFont="1" applyFill="1" applyBorder="1" applyAlignment="1" applyProtection="1">
      <alignment horizontal="center"/>
    </xf>
    <xf numFmtId="40" fontId="29" fillId="7" borderId="18" xfId="0" applyNumberFormat="1" applyFont="1" applyFill="1" applyBorder="1" applyAlignment="1" applyProtection="1">
      <alignment horizontal="center"/>
    </xf>
    <xf numFmtId="40" fontId="25" fillId="7" borderId="66" xfId="0" applyNumberFormat="1" applyFont="1" applyFill="1" applyBorder="1" applyProtection="1"/>
    <xf numFmtId="40" fontId="60" fillId="7" borderId="32" xfId="0" applyNumberFormat="1" applyFont="1" applyFill="1" applyBorder="1" applyProtection="1"/>
    <xf numFmtId="40" fontId="25" fillId="7" borderId="51" xfId="0" applyNumberFormat="1" applyFont="1" applyFill="1" applyBorder="1" applyProtection="1"/>
    <xf numFmtId="40" fontId="46" fillId="7" borderId="17" xfId="0" applyNumberFormat="1" applyFont="1" applyFill="1" applyBorder="1" applyAlignment="1" applyProtection="1">
      <alignment horizontal="left"/>
    </xf>
    <xf numFmtId="40" fontId="25" fillId="7" borderId="39" xfId="0" applyNumberFormat="1" applyFont="1" applyFill="1" applyBorder="1" applyProtection="1"/>
    <xf numFmtId="40" fontId="60" fillId="7" borderId="40" xfId="0" applyNumberFormat="1" applyFont="1" applyFill="1" applyBorder="1" applyProtection="1"/>
    <xf numFmtId="40" fontId="25" fillId="7" borderId="61" xfId="0" applyNumberFormat="1" applyFont="1" applyFill="1" applyBorder="1" applyProtection="1"/>
    <xf numFmtId="40" fontId="28" fillId="2" borderId="1" xfId="0" applyNumberFormat="1" applyFont="1" applyFill="1" applyBorder="1" applyProtection="1"/>
    <xf numFmtId="38" fontId="28" fillId="2" borderId="17" xfId="1" applyNumberFormat="1" applyFont="1" applyFill="1" applyBorder="1" applyProtection="1"/>
    <xf numFmtId="9" fontId="58" fillId="2" borderId="17" xfId="3" applyFont="1" applyFill="1" applyBorder="1" applyProtection="1"/>
    <xf numFmtId="38" fontId="28" fillId="2" borderId="18" xfId="1" applyNumberFormat="1" applyFont="1" applyFill="1" applyBorder="1" applyProtection="1"/>
    <xf numFmtId="40" fontId="19" fillId="2" borderId="1" xfId="0" applyNumberFormat="1" applyFont="1" applyFill="1" applyBorder="1" applyProtection="1"/>
    <xf numFmtId="40" fontId="28" fillId="2" borderId="13" xfId="0" applyNumberFormat="1" applyFont="1" applyFill="1" applyBorder="1" applyProtection="1"/>
    <xf numFmtId="169" fontId="57" fillId="2" borderId="18" xfId="3" applyNumberFormat="1" applyFont="1" applyFill="1" applyBorder="1" applyAlignment="1" applyProtection="1">
      <alignment horizontal="center"/>
    </xf>
    <xf numFmtId="40" fontId="19" fillId="6" borderId="4" xfId="0" applyNumberFormat="1" applyFont="1" applyFill="1" applyBorder="1" applyProtection="1"/>
    <xf numFmtId="38" fontId="19" fillId="6" borderId="4" xfId="0" applyNumberFormat="1" applyFont="1" applyFill="1" applyBorder="1" applyProtection="1"/>
    <xf numFmtId="40" fontId="57" fillId="6" borderId="18" xfId="0" applyNumberFormat="1" applyFont="1" applyFill="1" applyBorder="1" applyProtection="1"/>
    <xf numFmtId="38" fontId="19" fillId="6" borderId="0" xfId="0" applyNumberFormat="1" applyFont="1" applyFill="1" applyBorder="1" applyProtection="1"/>
    <xf numFmtId="40" fontId="19" fillId="6" borderId="0" xfId="0" applyNumberFormat="1" applyFont="1" applyFill="1" applyBorder="1" applyProtection="1"/>
    <xf numFmtId="169" fontId="57" fillId="6" borderId="18" xfId="0" applyNumberFormat="1" applyFont="1" applyFill="1" applyBorder="1" applyProtection="1"/>
    <xf numFmtId="40" fontId="46" fillId="7" borderId="13" xfId="0" applyNumberFormat="1" applyFont="1" applyFill="1" applyBorder="1" applyAlignment="1" applyProtection="1">
      <alignment horizontal="left"/>
    </xf>
    <xf numFmtId="38" fontId="25" fillId="7" borderId="13" xfId="0" applyNumberFormat="1" applyFont="1" applyFill="1" applyBorder="1" applyProtection="1"/>
    <xf numFmtId="40" fontId="60" fillId="7" borderId="14" xfId="0" applyNumberFormat="1" applyFont="1" applyFill="1" applyBorder="1" applyProtection="1"/>
    <xf numFmtId="38" fontId="25" fillId="7" borderId="36" xfId="0" applyNumberFormat="1" applyFont="1" applyFill="1" applyBorder="1" applyProtection="1"/>
    <xf numFmtId="40" fontId="25" fillId="7" borderId="36" xfId="0" applyNumberFormat="1" applyFont="1" applyFill="1" applyBorder="1" applyProtection="1"/>
    <xf numFmtId="169" fontId="60" fillId="7" borderId="14" xfId="0" applyNumberFormat="1" applyFont="1" applyFill="1" applyBorder="1" applyProtection="1"/>
    <xf numFmtId="40" fontId="60" fillId="7" borderId="15" xfId="0" applyNumberFormat="1" applyFont="1" applyFill="1" applyBorder="1" applyProtection="1"/>
    <xf numFmtId="40" fontId="28" fillId="2" borderId="13" xfId="0" applyNumberFormat="1" applyFont="1" applyFill="1" applyBorder="1" applyAlignment="1" applyProtection="1">
      <alignment horizontal="left"/>
    </xf>
    <xf numFmtId="9" fontId="58" fillId="2" borderId="15" xfId="3" applyFont="1" applyFill="1" applyBorder="1" applyProtection="1"/>
    <xf numFmtId="40" fontId="19" fillId="2" borderId="26" xfId="0" applyNumberFormat="1" applyFont="1" applyFill="1" applyBorder="1" applyProtection="1"/>
    <xf numFmtId="38" fontId="19" fillId="2" borderId="32" xfId="1" applyNumberFormat="1" applyFont="1" applyFill="1" applyBorder="1" applyProtection="1"/>
    <xf numFmtId="40" fontId="19" fillId="2" borderId="63" xfId="0" applyNumberFormat="1" applyFont="1" applyFill="1" applyBorder="1" applyProtection="1"/>
    <xf numFmtId="38" fontId="19" fillId="2" borderId="37" xfId="1" applyNumberFormat="1" applyFont="1" applyFill="1" applyBorder="1" applyProtection="1"/>
    <xf numFmtId="40" fontId="19" fillId="2" borderId="37" xfId="0" applyNumberFormat="1" applyFont="1" applyFill="1" applyBorder="1" applyProtection="1"/>
    <xf numFmtId="40" fontId="19" fillId="6" borderId="13" xfId="0" applyNumberFormat="1" applyFont="1" applyFill="1" applyBorder="1" applyProtection="1"/>
    <xf numFmtId="38" fontId="19" fillId="6" borderId="18" xfId="0" applyNumberFormat="1" applyFont="1" applyFill="1" applyBorder="1" applyProtection="1"/>
    <xf numFmtId="40" fontId="57" fillId="6" borderId="22" xfId="0" applyNumberFormat="1" applyFont="1" applyFill="1" applyBorder="1" applyProtection="1"/>
    <xf numFmtId="40" fontId="57" fillId="6" borderId="67" xfId="0" applyNumberFormat="1" applyFont="1" applyFill="1" applyBorder="1" applyProtection="1"/>
    <xf numFmtId="9" fontId="57" fillId="6" borderId="18" xfId="0" applyNumberFormat="1" applyFont="1" applyFill="1" applyBorder="1" applyProtection="1"/>
    <xf numFmtId="40" fontId="29" fillId="7" borderId="1" xfId="0" applyNumberFormat="1" applyFont="1" applyFill="1" applyBorder="1" applyAlignment="1" applyProtection="1">
      <alignment horizontal="center"/>
    </xf>
    <xf numFmtId="38" fontId="46" fillId="7" borderId="68" xfId="0" applyNumberFormat="1" applyFont="1" applyFill="1" applyBorder="1" applyAlignment="1" applyProtection="1">
      <alignment horizontal="center"/>
    </xf>
    <xf numFmtId="40" fontId="60" fillId="7" borderId="69" xfId="0" applyNumberFormat="1" applyFont="1" applyFill="1" applyBorder="1" applyProtection="1"/>
    <xf numFmtId="38" fontId="46" fillId="7" borderId="69" xfId="0" applyNumberFormat="1" applyFont="1" applyFill="1" applyBorder="1" applyAlignment="1" applyProtection="1">
      <alignment horizontal="center"/>
    </xf>
    <xf numFmtId="40" fontId="46" fillId="7" borderId="69" xfId="0" applyNumberFormat="1" applyFont="1" applyFill="1" applyBorder="1" applyAlignment="1" applyProtection="1">
      <alignment horizontal="center"/>
    </xf>
    <xf numFmtId="9" fontId="60" fillId="7" borderId="69" xfId="0" applyNumberFormat="1" applyFont="1" applyFill="1" applyBorder="1" applyProtection="1"/>
    <xf numFmtId="40" fontId="60" fillId="7" borderId="70" xfId="0" applyNumberFormat="1" applyFont="1" applyFill="1" applyBorder="1" applyProtection="1"/>
    <xf numFmtId="38" fontId="28" fillId="2" borderId="18" xfId="1" applyNumberFormat="1" applyFont="1" applyFill="1" applyBorder="1" applyAlignment="1" applyProtection="1">
      <alignment horizontal="right"/>
    </xf>
    <xf numFmtId="9" fontId="58" fillId="2" borderId="18" xfId="3" applyFont="1" applyFill="1" applyBorder="1" applyProtection="1"/>
    <xf numFmtId="40" fontId="19" fillId="2" borderId="26" xfId="0" applyNumberFormat="1" applyFont="1" applyFill="1" applyBorder="1" applyAlignment="1" applyProtection="1">
      <alignment horizontal="left"/>
    </xf>
    <xf numFmtId="38" fontId="19" fillId="2" borderId="26" xfId="1" applyNumberFormat="1" applyFont="1" applyFill="1" applyBorder="1" applyAlignment="1" applyProtection="1">
      <alignment horizontal="right"/>
    </xf>
    <xf numFmtId="38" fontId="19" fillId="2" borderId="23" xfId="1" applyNumberFormat="1" applyFont="1" applyFill="1" applyBorder="1" applyAlignment="1" applyProtection="1">
      <alignment horizontal="right"/>
    </xf>
    <xf numFmtId="40" fontId="19" fillId="2" borderId="4" xfId="0" applyNumberFormat="1" applyFont="1" applyFill="1" applyBorder="1" applyAlignment="1" applyProtection="1">
      <alignment horizontal="left"/>
    </xf>
    <xf numFmtId="38" fontId="19" fillId="2" borderId="4" xfId="1" applyNumberFormat="1" applyFont="1" applyFill="1" applyBorder="1" applyAlignment="1" applyProtection="1">
      <alignment horizontal="right"/>
    </xf>
    <xf numFmtId="38" fontId="19" fillId="2" borderId="21" xfId="1" applyNumberFormat="1" applyFont="1" applyFill="1" applyBorder="1" applyAlignment="1" applyProtection="1">
      <alignment horizontal="right"/>
    </xf>
    <xf numFmtId="40" fontId="19" fillId="2" borderId="63" xfId="0" applyNumberFormat="1" applyFont="1" applyFill="1" applyBorder="1" applyAlignment="1" applyProtection="1">
      <alignment horizontal="left"/>
    </xf>
    <xf numFmtId="38" fontId="19" fillId="2" borderId="63" xfId="1" applyNumberFormat="1" applyFont="1" applyFill="1" applyBorder="1" applyAlignment="1" applyProtection="1">
      <alignment horizontal="right"/>
    </xf>
    <xf numFmtId="38" fontId="19" fillId="2" borderId="39" xfId="1" applyNumberFormat="1" applyFont="1" applyFill="1" applyBorder="1" applyAlignment="1" applyProtection="1">
      <alignment horizontal="right"/>
    </xf>
    <xf numFmtId="40" fontId="19" fillId="2" borderId="28" xfId="0" applyNumberFormat="1" applyFont="1" applyFill="1" applyBorder="1" applyProtection="1"/>
    <xf numFmtId="38" fontId="19" fillId="2" borderId="28" xfId="1" applyNumberFormat="1" applyFont="1" applyFill="1" applyBorder="1" applyAlignment="1" applyProtection="1">
      <alignment horizontal="right"/>
    </xf>
    <xf numFmtId="38" fontId="19" fillId="2" borderId="10" xfId="1" applyNumberFormat="1" applyFont="1" applyFill="1" applyBorder="1" applyAlignment="1" applyProtection="1">
      <alignment horizontal="right"/>
    </xf>
    <xf numFmtId="40" fontId="19" fillId="6" borderId="13" xfId="0" applyNumberFormat="1" applyFont="1" applyFill="1" applyBorder="1" applyAlignment="1" applyProtection="1">
      <alignment horizontal="left"/>
    </xf>
    <xf numFmtId="40" fontId="28" fillId="6" borderId="13" xfId="0" applyNumberFormat="1" applyFont="1" applyFill="1" applyBorder="1" applyAlignment="1" applyProtection="1">
      <alignment horizontal="center"/>
    </xf>
    <xf numFmtId="40" fontId="28" fillId="6" borderId="14" xfId="0" applyNumberFormat="1" applyFont="1" applyFill="1" applyBorder="1" applyAlignment="1" applyProtection="1">
      <alignment horizontal="center"/>
    </xf>
    <xf numFmtId="40" fontId="29" fillId="7" borderId="13" xfId="0" applyNumberFormat="1" applyFont="1" applyFill="1" applyBorder="1" applyAlignment="1" applyProtection="1">
      <alignment horizontal="center"/>
    </xf>
    <xf numFmtId="40" fontId="59" fillId="7" borderId="13" xfId="0" applyNumberFormat="1" applyFont="1" applyFill="1" applyBorder="1" applyAlignment="1" applyProtection="1">
      <alignment horizontal="left"/>
    </xf>
    <xf numFmtId="40" fontId="46" fillId="7" borderId="18" xfId="0" applyNumberFormat="1" applyFont="1" applyFill="1" applyBorder="1" applyAlignment="1" applyProtection="1">
      <alignment horizontal="left"/>
    </xf>
    <xf numFmtId="40" fontId="46" fillId="7" borderId="1" xfId="0" applyNumberFormat="1" applyFont="1" applyFill="1" applyBorder="1" applyAlignment="1" applyProtection="1">
      <alignment horizontal="left"/>
    </xf>
    <xf numFmtId="40" fontId="19" fillId="6" borderId="14" xfId="0" applyNumberFormat="1" applyFont="1" applyFill="1" applyBorder="1" applyProtection="1"/>
    <xf numFmtId="40" fontId="19" fillId="6" borderId="15" xfId="0" applyNumberFormat="1" applyFont="1" applyFill="1" applyBorder="1" applyProtection="1"/>
    <xf numFmtId="40" fontId="57" fillId="6" borderId="15" xfId="0" applyNumberFormat="1" applyFont="1" applyFill="1" applyBorder="1" applyProtection="1"/>
    <xf numFmtId="40" fontId="19" fillId="6" borderId="7" xfId="0" applyNumberFormat="1" applyFont="1" applyFill="1" applyBorder="1" applyProtection="1"/>
    <xf numFmtId="40" fontId="19" fillId="6" borderId="8" xfId="0" applyNumberFormat="1" applyFont="1" applyFill="1" applyBorder="1" applyProtection="1"/>
    <xf numFmtId="40" fontId="46" fillId="7" borderId="13" xfId="0" applyNumberFormat="1" applyFont="1" applyFill="1" applyBorder="1" applyAlignment="1" applyProtection="1">
      <alignment horizontal="center"/>
    </xf>
    <xf numFmtId="40" fontId="60" fillId="7" borderId="18" xfId="0" applyNumberFormat="1" applyFont="1" applyFill="1" applyBorder="1" applyProtection="1"/>
    <xf numFmtId="40" fontId="46" fillId="7" borderId="18" xfId="0" applyNumberFormat="1" applyFont="1" applyFill="1" applyBorder="1" applyAlignment="1" applyProtection="1">
      <alignment horizontal="center"/>
    </xf>
    <xf numFmtId="40" fontId="46" fillId="7" borderId="14" xfId="0" applyNumberFormat="1" applyFont="1" applyFill="1" applyBorder="1" applyAlignment="1" applyProtection="1">
      <alignment horizontal="center"/>
    </xf>
    <xf numFmtId="40" fontId="19" fillId="7" borderId="13" xfId="0" applyNumberFormat="1" applyFont="1" applyFill="1" applyBorder="1" applyProtection="1"/>
    <xf numFmtId="40" fontId="57" fillId="7" borderId="18" xfId="0" applyNumberFormat="1" applyFont="1" applyFill="1" applyBorder="1" applyProtection="1"/>
    <xf numFmtId="40" fontId="19" fillId="7" borderId="14" xfId="0" applyNumberFormat="1" applyFont="1" applyFill="1" applyBorder="1" applyProtection="1"/>
    <xf numFmtId="40" fontId="19" fillId="2" borderId="48" xfId="0" applyNumberFormat="1" applyFont="1" applyFill="1" applyBorder="1" applyAlignment="1" applyProtection="1">
      <alignment horizontal="left"/>
    </xf>
    <xf numFmtId="40" fontId="28" fillId="6" borderId="13" xfId="0" applyNumberFormat="1" applyFont="1" applyFill="1" applyBorder="1" applyAlignment="1" applyProtection="1">
      <alignment horizontal="left"/>
    </xf>
    <xf numFmtId="40" fontId="59" fillId="7" borderId="18" xfId="0" applyNumberFormat="1" applyFont="1" applyFill="1" applyBorder="1" applyAlignment="1" applyProtection="1">
      <alignment horizontal="left"/>
    </xf>
    <xf numFmtId="40" fontId="19" fillId="6" borderId="6" xfId="0" applyNumberFormat="1" applyFont="1" applyFill="1" applyBorder="1" applyAlignment="1" applyProtection="1">
      <alignment horizontal="center"/>
    </xf>
    <xf numFmtId="40" fontId="19" fillId="6" borderId="8" xfId="0" applyNumberFormat="1" applyFont="1" applyFill="1" applyBorder="1" applyAlignment="1" applyProtection="1">
      <alignment horizontal="center"/>
    </xf>
    <xf numFmtId="40" fontId="57" fillId="6" borderId="8" xfId="0" applyNumberFormat="1" applyFont="1" applyFill="1" applyBorder="1" applyAlignment="1" applyProtection="1">
      <alignment horizontal="center"/>
    </xf>
    <xf numFmtId="40" fontId="19" fillId="2" borderId="19" xfId="0" applyNumberFormat="1" applyFont="1" applyFill="1" applyBorder="1" applyProtection="1"/>
    <xf numFmtId="40" fontId="19" fillId="2" borderId="40" xfId="0" applyNumberFormat="1" applyFont="1" applyFill="1" applyBorder="1" applyProtection="1"/>
    <xf numFmtId="40" fontId="19" fillId="2" borderId="43" xfId="0" applyNumberFormat="1" applyFont="1" applyFill="1" applyBorder="1" applyProtection="1"/>
    <xf numFmtId="0" fontId="9" fillId="2" borderId="0" xfId="6" applyFont="1" applyFill="1" applyBorder="1" applyProtection="1"/>
    <xf numFmtId="0" fontId="19" fillId="2" borderId="0" xfId="6" applyFont="1" applyFill="1" applyBorder="1" applyProtection="1"/>
    <xf numFmtId="0" fontId="9" fillId="0" borderId="0" xfId="6" applyFont="1" applyProtection="1"/>
    <xf numFmtId="0" fontId="39" fillId="4" borderId="18" xfId="6" applyFont="1" applyFill="1" applyBorder="1" applyAlignment="1" applyProtection="1">
      <alignment horizontal="center"/>
    </xf>
    <xf numFmtId="0" fontId="30" fillId="4" borderId="18" xfId="6" applyFont="1" applyFill="1" applyBorder="1" applyAlignment="1" applyProtection="1">
      <alignment horizontal="center" vertical="center" wrapText="1"/>
    </xf>
    <xf numFmtId="0" fontId="30" fillId="4" borderId="7" xfId="6" applyFont="1" applyFill="1" applyBorder="1" applyAlignment="1" applyProtection="1">
      <alignment horizontal="center" vertical="center" wrapText="1"/>
    </xf>
    <xf numFmtId="0" fontId="30" fillId="4" borderId="8" xfId="6" applyFont="1" applyFill="1" applyBorder="1" applyAlignment="1" applyProtection="1">
      <alignment horizontal="center" vertical="center" wrapText="1"/>
    </xf>
    <xf numFmtId="0" fontId="29" fillId="7" borderId="13" xfId="6" applyFont="1" applyFill="1" applyBorder="1" applyAlignment="1" applyProtection="1">
      <alignment horizontal="left"/>
    </xf>
    <xf numFmtId="0" fontId="27" fillId="7" borderId="19" xfId="6" applyFont="1" applyFill="1" applyBorder="1" applyAlignment="1" applyProtection="1">
      <alignment horizontal="left"/>
    </xf>
    <xf numFmtId="44" fontId="29" fillId="7" borderId="17" xfId="7" applyFont="1" applyFill="1" applyBorder="1" applyAlignment="1" applyProtection="1">
      <alignment horizontal="left"/>
    </xf>
    <xf numFmtId="44" fontId="29" fillId="7" borderId="2" xfId="7" applyFont="1" applyFill="1" applyBorder="1" applyAlignment="1" applyProtection="1">
      <alignment horizontal="left"/>
    </xf>
    <xf numFmtId="44" fontId="29" fillId="7" borderId="19" xfId="7" applyFont="1" applyFill="1" applyBorder="1" applyAlignment="1" applyProtection="1">
      <alignment horizontal="left"/>
    </xf>
    <xf numFmtId="44" fontId="29" fillId="7" borderId="0" xfId="7" applyFont="1" applyFill="1" applyBorder="1" applyAlignment="1" applyProtection="1">
      <alignment horizontal="left"/>
    </xf>
    <xf numFmtId="3" fontId="29" fillId="7" borderId="19" xfId="7" applyNumberFormat="1" applyFont="1" applyFill="1" applyBorder="1" applyAlignment="1" applyProtection="1">
      <alignment horizontal="center"/>
    </xf>
    <xf numFmtId="3" fontId="29" fillId="7" borderId="5" xfId="7" applyNumberFormat="1" applyFont="1" applyFill="1" applyBorder="1" applyAlignment="1" applyProtection="1">
      <alignment horizontal="center"/>
    </xf>
    <xf numFmtId="0" fontId="22" fillId="5" borderId="9" xfId="6" applyFont="1" applyFill="1" applyBorder="1" applyProtection="1"/>
    <xf numFmtId="3" fontId="30" fillId="4" borderId="17" xfId="6" applyNumberFormat="1" applyFont="1" applyFill="1" applyBorder="1" applyAlignment="1" applyProtection="1">
      <alignment horizontal="center"/>
    </xf>
    <xf numFmtId="0" fontId="27" fillId="0" borderId="24" xfId="6" applyNumberFormat="1" applyFont="1" applyFill="1" applyBorder="1" applyAlignment="1" applyProtection="1">
      <alignment horizontal="center"/>
      <protection locked="0"/>
    </xf>
    <xf numFmtId="3" fontId="30" fillId="4" borderId="37" xfId="6" applyNumberFormat="1" applyFont="1" applyFill="1" applyBorder="1" applyAlignment="1" applyProtection="1">
      <alignment horizontal="center"/>
    </xf>
    <xf numFmtId="0" fontId="63" fillId="5" borderId="9" xfId="6" applyFont="1" applyFill="1" applyBorder="1" applyProtection="1"/>
    <xf numFmtId="0" fontId="22" fillId="5" borderId="10" xfId="6" applyFont="1" applyFill="1" applyBorder="1" applyProtection="1"/>
    <xf numFmtId="0" fontId="27" fillId="0" borderId="28" xfId="6" applyNumberFormat="1" applyFont="1" applyFill="1" applyBorder="1" applyAlignment="1" applyProtection="1">
      <alignment horizontal="center"/>
      <protection locked="0"/>
    </xf>
    <xf numFmtId="0" fontId="46" fillId="4" borderId="13" xfId="6" applyFont="1" applyFill="1" applyBorder="1" applyProtection="1"/>
    <xf numFmtId="3" fontId="30" fillId="4" borderId="18" xfId="6" applyNumberFormat="1" applyFont="1" applyFill="1" applyBorder="1" applyAlignment="1" applyProtection="1">
      <alignment horizontal="center"/>
    </xf>
    <xf numFmtId="0" fontId="46" fillId="4" borderId="6" xfId="6" applyFont="1" applyFill="1" applyBorder="1" applyProtection="1"/>
    <xf numFmtId="3" fontId="30" fillId="4" borderId="42" xfId="6" applyNumberFormat="1" applyFont="1" applyFill="1" applyBorder="1" applyAlignment="1" applyProtection="1">
      <alignment horizontal="center"/>
    </xf>
    <xf numFmtId="0" fontId="28" fillId="2" borderId="0" xfId="6" applyFont="1" applyFill="1" applyBorder="1" applyProtection="1"/>
    <xf numFmtId="0" fontId="27" fillId="2" borderId="0" xfId="6" applyFont="1" applyFill="1" applyBorder="1" applyAlignment="1" applyProtection="1">
      <alignment horizontal="left"/>
    </xf>
    <xf numFmtId="0" fontId="27" fillId="2" borderId="0" xfId="6" applyFont="1" applyFill="1" applyBorder="1" applyProtection="1"/>
    <xf numFmtId="0" fontId="64" fillId="7" borderId="52" xfId="6" applyNumberFormat="1" applyFont="1" applyFill="1" applyBorder="1" applyAlignment="1" applyProtection="1">
      <alignment horizontal="left"/>
    </xf>
    <xf numFmtId="165" fontId="64" fillId="7" borderId="52" xfId="8" applyNumberFormat="1" applyFont="1" applyFill="1" applyBorder="1" applyAlignment="1" applyProtection="1">
      <alignment horizontal="left"/>
    </xf>
    <xf numFmtId="0" fontId="20" fillId="7" borderId="0" xfId="6" applyFont="1" applyFill="1" applyBorder="1" applyProtection="1"/>
    <xf numFmtId="0" fontId="29" fillId="7" borderId="21" xfId="6" applyFont="1" applyFill="1" applyBorder="1" applyAlignment="1" applyProtection="1">
      <alignment horizontal="left"/>
    </xf>
    <xf numFmtId="0" fontId="22" fillId="5" borderId="17" xfId="6" applyFont="1" applyFill="1" applyBorder="1" applyProtection="1"/>
    <xf numFmtId="0" fontId="22" fillId="5" borderId="37" xfId="6" applyFont="1" applyFill="1" applyBorder="1" applyProtection="1"/>
    <xf numFmtId="0" fontId="30" fillId="4" borderId="37" xfId="6" applyFont="1" applyFill="1" applyBorder="1" applyProtection="1"/>
    <xf numFmtId="0" fontId="46" fillId="4" borderId="42" xfId="6" applyFont="1" applyFill="1" applyBorder="1" applyProtection="1"/>
    <xf numFmtId="0" fontId="20" fillId="7" borderId="0" xfId="6" applyFont="1" applyFill="1" applyBorder="1" applyAlignment="1" applyProtection="1">
      <alignment horizontal="center"/>
    </xf>
    <xf numFmtId="0" fontId="20" fillId="2" borderId="0" xfId="6" applyFont="1" applyFill="1" applyBorder="1" applyProtection="1"/>
    <xf numFmtId="0" fontId="16" fillId="8" borderId="17" xfId="6" applyFont="1" applyFill="1" applyBorder="1" applyProtection="1"/>
    <xf numFmtId="0" fontId="16" fillId="8" borderId="40" xfId="6" applyFont="1" applyFill="1" applyBorder="1" applyProtection="1"/>
    <xf numFmtId="0" fontId="16" fillId="8" borderId="37" xfId="6" applyFont="1" applyFill="1" applyBorder="1" applyProtection="1"/>
    <xf numFmtId="0" fontId="16" fillId="8" borderId="42" xfId="6" applyFont="1" applyFill="1" applyBorder="1" applyProtection="1"/>
    <xf numFmtId="0" fontId="14" fillId="0" borderId="0" xfId="0" applyFont="1"/>
    <xf numFmtId="0" fontId="14" fillId="0" borderId="0" xfId="0" applyFont="1" applyFill="1" applyBorder="1" applyAlignment="1" applyProtection="1">
      <alignment horizontal="center"/>
    </xf>
    <xf numFmtId="8" fontId="9" fillId="0" borderId="0" xfId="0" applyNumberFormat="1" applyFont="1"/>
    <xf numFmtId="0" fontId="65" fillId="0" borderId="0" xfId="0" applyFont="1"/>
    <xf numFmtId="0" fontId="33" fillId="3" borderId="0" xfId="0" applyFont="1" applyFill="1" applyAlignment="1">
      <alignment horizontal="center"/>
    </xf>
    <xf numFmtId="0" fontId="33" fillId="14" borderId="0" xfId="0" applyFont="1" applyFill="1"/>
    <xf numFmtId="0" fontId="66" fillId="0" borderId="0" xfId="0" applyFont="1"/>
    <xf numFmtId="0" fontId="21" fillId="0" borderId="0" xfId="0" applyFont="1"/>
    <xf numFmtId="165" fontId="65" fillId="6" borderId="0" xfId="1" applyNumberFormat="1" applyFont="1" applyFill="1" applyBorder="1"/>
    <xf numFmtId="0" fontId="21" fillId="0" borderId="0" xfId="0" applyFont="1" applyFill="1"/>
    <xf numFmtId="165" fontId="65" fillId="0" borderId="0" xfId="1" applyNumberFormat="1" applyFont="1" applyFill="1" applyBorder="1"/>
    <xf numFmtId="0" fontId="65" fillId="0" borderId="0" xfId="0" applyFont="1" applyFill="1"/>
    <xf numFmtId="2" fontId="21" fillId="6" borderId="0" xfId="0" applyNumberFormat="1" applyFont="1" applyFill="1" applyBorder="1" applyAlignment="1">
      <alignment horizontal="center"/>
    </xf>
    <xf numFmtId="165" fontId="65" fillId="0" borderId="0" xfId="1" applyNumberFormat="1" applyFont="1" applyBorder="1"/>
    <xf numFmtId="0" fontId="21" fillId="0" borderId="0" xfId="0" applyFont="1" applyBorder="1" applyAlignment="1">
      <alignment horizontal="center"/>
    </xf>
    <xf numFmtId="0" fontId="33" fillId="0" borderId="0" xfId="0" applyFont="1" applyFill="1"/>
    <xf numFmtId="165" fontId="65" fillId="0" borderId="0" xfId="1" applyNumberFormat="1" applyFont="1"/>
    <xf numFmtId="38" fontId="21" fillId="6" borderId="0" xfId="0" applyNumberFormat="1" applyFont="1" applyFill="1" applyBorder="1" applyAlignment="1">
      <alignment horizontal="center"/>
    </xf>
    <xf numFmtId="38" fontId="65" fillId="6" borderId="0" xfId="1" applyNumberFormat="1" applyFont="1" applyFill="1" applyBorder="1"/>
    <xf numFmtId="0" fontId="33" fillId="0" borderId="0" xfId="0" applyFont="1" applyFill="1" applyAlignment="1">
      <alignment horizontal="center"/>
    </xf>
    <xf numFmtId="38" fontId="21" fillId="15" borderId="0" xfId="0" applyNumberFormat="1" applyFont="1" applyFill="1" applyBorder="1" applyAlignment="1" applyProtection="1">
      <alignment horizontal="center"/>
      <protection locked="0"/>
    </xf>
    <xf numFmtId="38" fontId="21" fillId="15" borderId="0" xfId="0" applyNumberFormat="1" applyFont="1" applyFill="1" applyBorder="1" applyAlignment="1" applyProtection="1">
      <alignment horizontal="left"/>
      <protection locked="0"/>
    </xf>
    <xf numFmtId="38" fontId="28" fillId="0" borderId="0" xfId="0" applyNumberFormat="1" applyFont="1" applyBorder="1" applyAlignment="1">
      <alignment horizontal="left"/>
    </xf>
    <xf numFmtId="38" fontId="21" fillId="0" borderId="0" xfId="0" applyNumberFormat="1" applyFont="1" applyBorder="1" applyAlignment="1">
      <alignment horizontal="center"/>
    </xf>
    <xf numFmtId="2" fontId="0" fillId="0" borderId="0" xfId="0" applyNumberFormat="1"/>
    <xf numFmtId="1" fontId="0" fillId="0" borderId="0" xfId="0" applyNumberFormat="1" applyFont="1"/>
    <xf numFmtId="0" fontId="9" fillId="17" borderId="0" xfId="6" applyFont="1" applyFill="1" applyBorder="1" applyProtection="1"/>
    <xf numFmtId="0" fontId="9" fillId="17" borderId="0" xfId="6" applyFont="1" applyFill="1" applyProtection="1"/>
    <xf numFmtId="0" fontId="27" fillId="17" borderId="0" xfId="6" applyFont="1" applyFill="1" applyBorder="1" applyAlignment="1" applyProtection="1">
      <alignment horizontal="left"/>
    </xf>
    <xf numFmtId="0" fontId="27" fillId="17" borderId="0" xfId="6" applyFont="1" applyFill="1" applyBorder="1" applyProtection="1"/>
    <xf numFmtId="0" fontId="31" fillId="18" borderId="20" xfId="0" applyFont="1" applyFill="1" applyBorder="1" applyAlignment="1" applyProtection="1">
      <alignment horizontal="center"/>
      <protection locked="0"/>
    </xf>
    <xf numFmtId="0" fontId="24" fillId="18" borderId="20" xfId="0" applyFont="1" applyFill="1" applyBorder="1" applyAlignment="1" applyProtection="1">
      <alignment horizontal="center"/>
      <protection locked="0"/>
    </xf>
    <xf numFmtId="0" fontId="69" fillId="17" borderId="0" xfId="6" applyFont="1" applyFill="1" applyProtection="1"/>
    <xf numFmtId="17" fontId="33" fillId="16" borderId="0" xfId="0" quotePrefix="1" applyNumberFormat="1" applyFont="1" applyFill="1" applyAlignment="1">
      <alignment horizontal="center"/>
    </xf>
    <xf numFmtId="0" fontId="70" fillId="0" borderId="24" xfId="6" applyNumberFormat="1" applyFont="1" applyFill="1" applyBorder="1" applyAlignment="1" applyProtection="1">
      <alignment horizontal="center"/>
      <protection locked="0"/>
    </xf>
    <xf numFmtId="0" fontId="70" fillId="0" borderId="11" xfId="6" applyNumberFormat="1" applyFont="1" applyFill="1" applyBorder="1" applyAlignment="1" applyProtection="1">
      <alignment horizontal="center"/>
      <protection locked="0"/>
    </xf>
    <xf numFmtId="0" fontId="70" fillId="0" borderId="28" xfId="6" applyNumberFormat="1" applyFont="1" applyFill="1" applyBorder="1" applyAlignment="1" applyProtection="1">
      <alignment horizontal="center"/>
      <protection locked="0"/>
    </xf>
    <xf numFmtId="0" fontId="71" fillId="17" borderId="0" xfId="0" applyFont="1" applyFill="1" applyBorder="1" applyProtection="1"/>
    <xf numFmtId="0" fontId="0" fillId="17" borderId="0" xfId="0" applyFill="1" applyBorder="1" applyProtection="1">
      <protection locked="0"/>
    </xf>
    <xf numFmtId="0" fontId="0" fillId="17" borderId="0" xfId="0" applyFill="1" applyBorder="1"/>
    <xf numFmtId="0" fontId="0" fillId="17" borderId="0" xfId="0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NumberFormat="1" applyFont="1"/>
    <xf numFmtId="0" fontId="74" fillId="0" borderId="72" xfId="0" applyNumberFormat="1" applyFont="1" applyBorder="1" applyAlignment="1">
      <alignment vertical="center"/>
    </xf>
    <xf numFmtId="0" fontId="74" fillId="0" borderId="73" xfId="0" applyNumberFormat="1" applyFont="1" applyBorder="1" applyAlignment="1">
      <alignment vertical="center"/>
    </xf>
    <xf numFmtId="0" fontId="74" fillId="0" borderId="74" xfId="0" applyNumberFormat="1" applyFont="1" applyBorder="1" applyAlignment="1">
      <alignment vertical="center"/>
    </xf>
    <xf numFmtId="0" fontId="70" fillId="0" borderId="51" xfId="6" applyNumberFormat="1" applyFont="1" applyFill="1" applyBorder="1" applyAlignment="1" applyProtection="1">
      <alignment horizontal="center"/>
      <protection locked="0"/>
    </xf>
    <xf numFmtId="0" fontId="77" fillId="0" borderId="0" xfId="0" applyFont="1" applyAlignment="1">
      <alignment wrapText="1"/>
    </xf>
    <xf numFmtId="0" fontId="77" fillId="0" borderId="0" xfId="0" applyFont="1" applyAlignment="1">
      <alignment horizontal="center"/>
    </xf>
    <xf numFmtId="0" fontId="77" fillId="0" borderId="0" xfId="0" applyFont="1"/>
    <xf numFmtId="0" fontId="76" fillId="0" borderId="0" xfId="0" applyFont="1"/>
    <xf numFmtId="0" fontId="79" fillId="0" borderId="0" xfId="0" applyFont="1"/>
    <xf numFmtId="0" fontId="78" fillId="0" borderId="0" xfId="0" applyFont="1"/>
    <xf numFmtId="168" fontId="9" fillId="2" borderId="0" xfId="0" applyNumberFormat="1" applyFont="1" applyFill="1" applyProtection="1">
      <protection locked="0"/>
    </xf>
    <xf numFmtId="2" fontId="21" fillId="6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2" fillId="0" borderId="0" xfId="0" applyFont="1"/>
    <xf numFmtId="165" fontId="77" fillId="0" borderId="0" xfId="1" applyNumberFormat="1" applyFont="1"/>
    <xf numFmtId="165" fontId="77" fillId="0" borderId="0" xfId="0" applyNumberFormat="1" applyFont="1"/>
    <xf numFmtId="0" fontId="80" fillId="20" borderId="0" xfId="0" applyFont="1" applyFill="1" applyAlignment="1">
      <alignment horizontal="center"/>
    </xf>
    <xf numFmtId="0" fontId="76" fillId="0" borderId="0" xfId="0" applyFont="1" applyAlignment="1">
      <alignment wrapText="1"/>
    </xf>
    <xf numFmtId="165" fontId="76" fillId="0" borderId="11" xfId="1" applyNumberFormat="1" applyFont="1" applyBorder="1"/>
    <xf numFmtId="165" fontId="76" fillId="0" borderId="75" xfId="1" applyNumberFormat="1" applyFont="1" applyBorder="1" applyAlignment="1">
      <alignment vertical="center" wrapText="1"/>
    </xf>
    <xf numFmtId="0" fontId="77" fillId="0" borderId="0" xfId="0" applyFont="1" applyAlignment="1">
      <alignment vertical="center" wrapText="1"/>
    </xf>
    <xf numFmtId="0" fontId="74" fillId="0" borderId="0" xfId="0" applyFont="1"/>
    <xf numFmtId="165" fontId="76" fillId="0" borderId="0" xfId="1" applyNumberFormat="1" applyFont="1" applyBorder="1"/>
    <xf numFmtId="0" fontId="76" fillId="0" borderId="0" xfId="0" applyFont="1" applyFill="1"/>
    <xf numFmtId="0" fontId="77" fillId="0" borderId="0" xfId="0" applyFont="1" applyBorder="1"/>
    <xf numFmtId="165" fontId="77" fillId="0" borderId="0" xfId="1" applyNumberFormat="1" applyFont="1" applyBorder="1"/>
    <xf numFmtId="0" fontId="76" fillId="0" borderId="0" xfId="0" applyFont="1" applyBorder="1"/>
    <xf numFmtId="165" fontId="76" fillId="0" borderId="0" xfId="1" applyNumberFormat="1" applyFont="1" applyBorder="1" applyAlignment="1">
      <alignment vertical="center" wrapText="1"/>
    </xf>
    <xf numFmtId="0" fontId="77" fillId="0" borderId="0" xfId="0" applyFont="1" applyBorder="1" applyAlignment="1">
      <alignment vertical="center" wrapText="1"/>
    </xf>
    <xf numFmtId="0" fontId="72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74" fillId="0" borderId="0" xfId="0" applyFont="1" applyBorder="1"/>
    <xf numFmtId="0" fontId="72" fillId="0" borderId="0" xfId="0" applyFont="1" applyFill="1" applyBorder="1" applyAlignment="1"/>
    <xf numFmtId="0" fontId="80" fillId="0" borderId="0" xfId="0" applyFont="1" applyFill="1" applyAlignment="1">
      <alignment horizontal="center"/>
    </xf>
    <xf numFmtId="0" fontId="79" fillId="0" borderId="0" xfId="0" applyFont="1" applyAlignment="1">
      <alignment horizontal="right"/>
    </xf>
    <xf numFmtId="165" fontId="76" fillId="0" borderId="75" xfId="1" applyNumberFormat="1" applyFont="1" applyBorder="1"/>
    <xf numFmtId="0" fontId="69" fillId="2" borderId="0" xfId="0" applyFont="1" applyFill="1" applyProtection="1"/>
    <xf numFmtId="0" fontId="69" fillId="2" borderId="0" xfId="0" applyFont="1" applyFill="1" applyAlignment="1" applyProtection="1">
      <alignment horizontal="center"/>
    </xf>
    <xf numFmtId="0" fontId="69" fillId="2" borderId="0" xfId="0" applyFont="1" applyFill="1" applyProtection="1">
      <protection locked="0"/>
    </xf>
    <xf numFmtId="17" fontId="81" fillId="0" borderId="0" xfId="0" applyNumberFormat="1" applyFont="1" applyFill="1" applyAlignment="1"/>
    <xf numFmtId="0" fontId="83" fillId="0" borderId="0" xfId="0" applyFont="1"/>
    <xf numFmtId="0" fontId="77" fillId="0" borderId="0" xfId="0" applyFont="1" applyAlignment="1">
      <alignment horizontal="right"/>
    </xf>
    <xf numFmtId="0" fontId="29" fillId="7" borderId="4" xfId="0" applyFont="1" applyFill="1" applyBorder="1" applyAlignment="1" applyProtection="1">
      <alignment horizontal="center" vertical="center" wrapText="1"/>
      <protection locked="0"/>
    </xf>
    <xf numFmtId="0" fontId="29" fillId="7" borderId="5" xfId="0" applyFont="1" applyFill="1" applyBorder="1" applyAlignment="1" applyProtection="1">
      <alignment horizontal="center" vertical="center" wrapText="1"/>
      <protection locked="0"/>
    </xf>
    <xf numFmtId="0" fontId="84" fillId="7" borderId="6" xfId="23" applyFont="1" applyFill="1" applyBorder="1" applyAlignment="1" applyProtection="1">
      <alignment horizontal="left"/>
      <protection locked="0"/>
    </xf>
    <xf numFmtId="0" fontId="28" fillId="5" borderId="47" xfId="0" applyFont="1" applyFill="1" applyBorder="1" applyProtection="1"/>
    <xf numFmtId="17" fontId="16" fillId="6" borderId="17" xfId="0" quotePrefix="1" applyNumberFormat="1" applyFont="1" applyFill="1" applyBorder="1" applyAlignment="1" applyProtection="1">
      <alignment horizontal="center"/>
    </xf>
    <xf numFmtId="17" fontId="16" fillId="6" borderId="17" xfId="0" applyNumberFormat="1" applyFont="1" applyFill="1" applyBorder="1" applyAlignment="1" applyProtection="1">
      <alignment horizontal="center"/>
    </xf>
    <xf numFmtId="17" fontId="16" fillId="6" borderId="2" xfId="0" applyNumberFormat="1" applyFont="1" applyFill="1" applyBorder="1" applyAlignment="1" applyProtection="1">
      <alignment horizontal="center"/>
    </xf>
    <xf numFmtId="17" fontId="16" fillId="6" borderId="18" xfId="0" applyNumberFormat="1" applyFont="1" applyFill="1" applyBorder="1" applyAlignment="1" applyProtection="1">
      <alignment horizontal="center"/>
    </xf>
    <xf numFmtId="17" fontId="16" fillId="6" borderId="18" xfId="0" quotePrefix="1" applyNumberFormat="1" applyFont="1" applyFill="1" applyBorder="1" applyAlignment="1" applyProtection="1">
      <alignment horizontal="center"/>
    </xf>
    <xf numFmtId="0" fontId="20" fillId="7" borderId="18" xfId="0" applyNumberFormat="1" applyFont="1" applyFill="1" applyBorder="1" applyAlignment="1" applyProtection="1">
      <alignment horizontal="center"/>
    </xf>
    <xf numFmtId="0" fontId="85" fillId="0" borderId="0" xfId="0" applyFont="1"/>
    <xf numFmtId="0" fontId="0" fillId="0" borderId="0" xfId="0" applyFill="1"/>
    <xf numFmtId="2" fontId="0" fillId="0" borderId="0" xfId="0" applyNumberFormat="1" applyFill="1"/>
    <xf numFmtId="1" fontId="8" fillId="0" borderId="0" xfId="0" applyNumberFormat="1" applyFont="1" applyFill="1"/>
    <xf numFmtId="171" fontId="19" fillId="2" borderId="30" xfId="1" applyNumberFormat="1" applyFont="1" applyFill="1" applyBorder="1" applyProtection="1">
      <protection locked="0"/>
    </xf>
    <xf numFmtId="171" fontId="19" fillId="2" borderId="23" xfId="1" applyNumberFormat="1" applyFont="1" applyFill="1" applyBorder="1" applyProtection="1">
      <protection locked="0"/>
    </xf>
    <xf numFmtId="171" fontId="24" fillId="8" borderId="18" xfId="1" applyNumberFormat="1" applyFont="1" applyFill="1" applyBorder="1" applyProtection="1"/>
    <xf numFmtId="171" fontId="24" fillId="8" borderId="13" xfId="1" applyNumberFormat="1" applyFont="1" applyFill="1" applyBorder="1" applyProtection="1"/>
    <xf numFmtId="171" fontId="29" fillId="7" borderId="2" xfId="1" applyNumberFormat="1" applyFont="1" applyFill="1" applyBorder="1" applyAlignment="1" applyProtection="1">
      <alignment horizontal="left"/>
      <protection locked="0"/>
    </xf>
    <xf numFmtId="171" fontId="55" fillId="2" borderId="30" xfId="1" applyNumberFormat="1" applyFont="1" applyFill="1" applyBorder="1" applyProtection="1">
      <protection locked="0"/>
    </xf>
    <xf numFmtId="171" fontId="29" fillId="7" borderId="51" xfId="1" applyNumberFormat="1" applyFont="1" applyFill="1" applyBorder="1" applyAlignment="1" applyProtection="1">
      <alignment horizontal="left"/>
      <protection locked="0"/>
    </xf>
    <xf numFmtId="171" fontId="45" fillId="7" borderId="15" xfId="1" applyNumberFormat="1" applyFont="1" applyFill="1" applyBorder="1" applyAlignment="1" applyProtection="1">
      <alignment horizontal="center"/>
      <protection locked="0"/>
    </xf>
    <xf numFmtId="171" fontId="9" fillId="7" borderId="0" xfId="1" applyNumberFormat="1" applyFont="1" applyFill="1" applyBorder="1" applyProtection="1">
      <protection locked="0"/>
    </xf>
    <xf numFmtId="171" fontId="29" fillId="7" borderId="11" xfId="1" applyNumberFormat="1" applyFont="1" applyFill="1" applyBorder="1" applyAlignment="1" applyProtection="1">
      <alignment horizontal="left"/>
      <protection locked="0"/>
    </xf>
    <xf numFmtId="171" fontId="55" fillId="2" borderId="23" xfId="1" applyNumberFormat="1" applyFont="1" applyFill="1" applyBorder="1" applyProtection="1">
      <protection locked="0"/>
    </xf>
    <xf numFmtId="171" fontId="54" fillId="4" borderId="2" xfId="1" applyNumberFormat="1" applyFont="1" applyFill="1" applyBorder="1" applyAlignment="1" applyProtection="1">
      <alignment horizontal="left"/>
      <protection locked="0"/>
    </xf>
    <xf numFmtId="171" fontId="29" fillId="7" borderId="14" xfId="1" applyNumberFormat="1" applyFont="1" applyFill="1" applyBorder="1" applyAlignment="1" applyProtection="1">
      <alignment horizontal="left"/>
      <protection locked="0"/>
    </xf>
    <xf numFmtId="171" fontId="20" fillId="7" borderId="14" xfId="1" applyNumberFormat="1" applyFont="1" applyFill="1" applyBorder="1" applyAlignment="1" applyProtection="1">
      <alignment horizontal="left"/>
      <protection locked="0"/>
    </xf>
    <xf numFmtId="171" fontId="54" fillId="4" borderId="14" xfId="1" applyNumberFormat="1" applyFont="1" applyFill="1" applyBorder="1" applyAlignment="1" applyProtection="1">
      <alignment horizontal="left"/>
      <protection locked="0"/>
    </xf>
    <xf numFmtId="171" fontId="19" fillId="12" borderId="30" xfId="1" applyNumberFormat="1" applyFont="1" applyFill="1" applyBorder="1" applyProtection="1"/>
    <xf numFmtId="171" fontId="24" fillId="7" borderId="18" xfId="1" applyNumberFormat="1" applyFont="1" applyFill="1" applyBorder="1" applyProtection="1"/>
    <xf numFmtId="171" fontId="24" fillId="7" borderId="13" xfId="1" applyNumberFormat="1" applyFont="1" applyFill="1" applyBorder="1" applyProtection="1"/>
    <xf numFmtId="171" fontId="29" fillId="4" borderId="18" xfId="1" applyNumberFormat="1" applyFont="1" applyFill="1" applyBorder="1" applyAlignment="1" applyProtection="1">
      <alignment horizontal="center"/>
    </xf>
    <xf numFmtId="171" fontId="20" fillId="4" borderId="18" xfId="1" applyNumberFormat="1" applyFont="1" applyFill="1" applyBorder="1" applyAlignment="1" applyProtection="1">
      <alignment horizontal="center"/>
    </xf>
    <xf numFmtId="171" fontId="29" fillId="4" borderId="18" xfId="0" applyNumberFormat="1" applyFont="1" applyFill="1" applyBorder="1" applyAlignment="1" applyProtection="1"/>
    <xf numFmtId="171" fontId="70" fillId="0" borderId="32" xfId="8" applyNumberFormat="1" applyFont="1" applyFill="1" applyBorder="1" applyAlignment="1" applyProtection="1">
      <protection locked="0"/>
    </xf>
    <xf numFmtId="171" fontId="70" fillId="0" borderId="34" xfId="8" applyNumberFormat="1" applyFont="1" applyFill="1" applyBorder="1" applyAlignment="1" applyProtection="1">
      <protection locked="0"/>
    </xf>
    <xf numFmtId="171" fontId="70" fillId="0" borderId="37" xfId="8" applyNumberFormat="1" applyFont="1" applyFill="1" applyBorder="1" applyAlignment="1" applyProtection="1">
      <protection locked="0"/>
    </xf>
    <xf numFmtId="171" fontId="30" fillId="4" borderId="18" xfId="6" applyNumberFormat="1" applyFont="1" applyFill="1" applyBorder="1" applyAlignment="1" applyProtection="1"/>
    <xf numFmtId="171" fontId="30" fillId="4" borderId="42" xfId="6" applyNumberFormat="1" applyFont="1" applyFill="1" applyBorder="1" applyAlignment="1" applyProtection="1"/>
    <xf numFmtId="171" fontId="30" fillId="4" borderId="3" xfId="8" applyNumberFormat="1" applyFont="1" applyFill="1" applyBorder="1" applyAlignment="1" applyProtection="1">
      <alignment horizontal="right"/>
    </xf>
    <xf numFmtId="171" fontId="30" fillId="4" borderId="12" xfId="8" applyNumberFormat="1" applyFont="1" applyFill="1" applyBorder="1" applyAlignment="1" applyProtection="1">
      <alignment horizontal="right"/>
    </xf>
    <xf numFmtId="171" fontId="30" fillId="4" borderId="18" xfId="6" applyNumberFormat="1" applyFont="1" applyFill="1" applyBorder="1" applyAlignment="1" applyProtection="1">
      <alignment horizontal="right"/>
    </xf>
    <xf numFmtId="171" fontId="30" fillId="4" borderId="42" xfId="6" applyNumberFormat="1" applyFont="1" applyFill="1" applyBorder="1" applyAlignment="1" applyProtection="1">
      <alignment horizontal="right"/>
    </xf>
    <xf numFmtId="3" fontId="70" fillId="0" borderId="28" xfId="6" applyNumberFormat="1" applyFont="1" applyFill="1" applyBorder="1" applyAlignment="1" applyProtection="1">
      <alignment horizontal="center"/>
      <protection locked="0"/>
    </xf>
    <xf numFmtId="0" fontId="70" fillId="0" borderId="51" xfId="6" applyNumberFormat="1" applyFont="1" applyFill="1" applyBorder="1" applyAlignment="1" applyProtection="1">
      <alignment horizontal="center"/>
      <protection locked="0"/>
    </xf>
    <xf numFmtId="0" fontId="27" fillId="0" borderId="51" xfId="6" applyNumberFormat="1" applyFont="1" applyFill="1" applyBorder="1" applyAlignment="1" applyProtection="1">
      <alignment horizontal="center"/>
      <protection locked="0"/>
    </xf>
    <xf numFmtId="3" fontId="45" fillId="0" borderId="37" xfId="1" applyNumberFormat="1" applyFont="1" applyFill="1" applyBorder="1" applyAlignment="1" applyProtection="1">
      <alignment horizontal="right"/>
      <protection locked="0"/>
    </xf>
    <xf numFmtId="3" fontId="45" fillId="0" borderId="20" xfId="1" applyNumberFormat="1" applyFont="1" applyFill="1" applyBorder="1" applyAlignment="1" applyProtection="1">
      <alignment horizontal="right"/>
      <protection locked="0"/>
    </xf>
    <xf numFmtId="3" fontId="45" fillId="2" borderId="14" xfId="1" applyNumberFormat="1" applyFont="1" applyFill="1" applyBorder="1" applyAlignment="1" applyProtection="1">
      <alignment horizontal="right"/>
      <protection locked="0"/>
    </xf>
    <xf numFmtId="3" fontId="45" fillId="2" borderId="14" xfId="5" applyNumberFormat="1" applyFont="1" applyFill="1" applyBorder="1" applyAlignment="1" applyProtection="1">
      <alignment horizontal="right"/>
      <protection locked="0"/>
    </xf>
    <xf numFmtId="3" fontId="27" fillId="0" borderId="32" xfId="8" applyNumberFormat="1" applyFont="1" applyFill="1" applyBorder="1" applyAlignment="1" applyProtection="1">
      <protection locked="0"/>
    </xf>
    <xf numFmtId="3" fontId="70" fillId="0" borderId="32" xfId="8" applyNumberFormat="1" applyFont="1" applyFill="1" applyBorder="1" applyAlignment="1" applyProtection="1">
      <protection locked="0"/>
    </xf>
    <xf numFmtId="3" fontId="70" fillId="0" borderId="32" xfId="8" applyNumberFormat="1" applyFont="1" applyFill="1" applyBorder="1" applyAlignment="1" applyProtection="1">
      <alignment horizontal="center"/>
      <protection locked="0"/>
    </xf>
    <xf numFmtId="3" fontId="70" fillId="0" borderId="51" xfId="6" applyNumberFormat="1" applyFont="1" applyFill="1" applyBorder="1" applyAlignment="1" applyProtection="1">
      <alignment horizontal="center"/>
      <protection locked="0"/>
    </xf>
    <xf numFmtId="3" fontId="27" fillId="0" borderId="34" xfId="8" applyNumberFormat="1" applyFont="1" applyFill="1" applyBorder="1" applyAlignment="1" applyProtection="1">
      <protection locked="0"/>
    </xf>
    <xf numFmtId="3" fontId="70" fillId="0" borderId="34" xfId="8" applyNumberFormat="1" applyFont="1" applyFill="1" applyBorder="1" applyAlignment="1" applyProtection="1">
      <protection locked="0"/>
    </xf>
    <xf numFmtId="3" fontId="70" fillId="0" borderId="34" xfId="8" applyNumberFormat="1" applyFont="1" applyFill="1" applyBorder="1" applyAlignment="1" applyProtection="1">
      <alignment horizontal="center"/>
      <protection locked="0"/>
    </xf>
    <xf numFmtId="3" fontId="70" fillId="0" borderId="24" xfId="6" applyNumberFormat="1" applyFont="1" applyFill="1" applyBorder="1" applyAlignment="1" applyProtection="1">
      <alignment horizontal="center"/>
      <protection locked="0"/>
    </xf>
    <xf numFmtId="0" fontId="27" fillId="0" borderId="11" xfId="6" applyNumberFormat="1" applyFont="1" applyFill="1" applyBorder="1" applyAlignment="1" applyProtection="1">
      <alignment horizontal="center"/>
      <protection locked="0"/>
    </xf>
    <xf numFmtId="3" fontId="27" fillId="0" borderId="37" xfId="8" applyNumberFormat="1" applyFont="1" applyFill="1" applyBorder="1" applyAlignment="1" applyProtection="1">
      <protection locked="0"/>
    </xf>
    <xf numFmtId="3" fontId="70" fillId="0" borderId="37" xfId="8" applyNumberFormat="1" applyFont="1" applyFill="1" applyBorder="1" applyAlignment="1" applyProtection="1">
      <protection locked="0"/>
    </xf>
    <xf numFmtId="3" fontId="70" fillId="0" borderId="37" xfId="8" applyNumberFormat="1" applyFont="1" applyFill="1" applyBorder="1" applyAlignment="1" applyProtection="1">
      <alignment horizontal="center"/>
      <protection locked="0"/>
    </xf>
    <xf numFmtId="3" fontId="70" fillId="0" borderId="11" xfId="6" applyNumberFormat="1" applyFont="1" applyFill="1" applyBorder="1" applyAlignment="1" applyProtection="1">
      <alignment horizontal="center"/>
      <protection locked="0"/>
    </xf>
    <xf numFmtId="4" fontId="70" fillId="0" borderId="28" xfId="6" applyNumberFormat="1" applyFont="1" applyFill="1" applyBorder="1" applyAlignment="1" applyProtection="1">
      <alignment horizontal="center"/>
      <protection locked="0"/>
    </xf>
    <xf numFmtId="168" fontId="19" fillId="2" borderId="30" xfId="1" applyNumberFormat="1" applyFont="1" applyFill="1" applyBorder="1" applyProtection="1">
      <protection locked="0"/>
    </xf>
    <xf numFmtId="0" fontId="70" fillId="0" borderId="51" xfId="6" applyNumberFormat="1" applyFont="1" applyFill="1" applyBorder="1" applyAlignment="1" applyProtection="1">
      <alignment horizontal="center"/>
      <protection locked="0"/>
    </xf>
    <xf numFmtId="0" fontId="70" fillId="0" borderId="51" xfId="6" applyNumberFormat="1" applyFont="1" applyFill="1" applyBorder="1" applyAlignment="1" applyProtection="1">
      <alignment horizontal="center"/>
      <protection locked="0"/>
    </xf>
    <xf numFmtId="0" fontId="86" fillId="23" borderId="20" xfId="0" applyFont="1" applyFill="1" applyBorder="1" applyAlignment="1">
      <alignment horizontal="center" vertical="center"/>
    </xf>
    <xf numFmtId="0" fontId="88" fillId="0" borderId="20" xfId="0" applyFont="1" applyBorder="1"/>
    <xf numFmtId="0" fontId="0" fillId="0" borderId="20" xfId="0" applyBorder="1"/>
    <xf numFmtId="0" fontId="18" fillId="0" borderId="20" xfId="4" applyBorder="1" applyAlignment="1" applyProtection="1"/>
    <xf numFmtId="0" fontId="89" fillId="0" borderId="20" xfId="0" applyFont="1" applyBorder="1"/>
    <xf numFmtId="0" fontId="0" fillId="21" borderId="0" xfId="0" applyFill="1"/>
    <xf numFmtId="0" fontId="90" fillId="0" borderId="0" xfId="0" applyFont="1"/>
    <xf numFmtId="4" fontId="45" fillId="0" borderId="37" xfId="1" applyNumberFormat="1" applyFont="1" applyFill="1" applyBorder="1" applyAlignment="1" applyProtection="1">
      <alignment horizontal="right"/>
      <protection locked="0"/>
    </xf>
    <xf numFmtId="172" fontId="19" fillId="2" borderId="30" xfId="1" applyNumberFormat="1" applyFont="1" applyFill="1" applyBorder="1" applyProtection="1">
      <protection locked="0"/>
    </xf>
    <xf numFmtId="172" fontId="19" fillId="2" borderId="23" xfId="1" applyNumberFormat="1" applyFont="1" applyFill="1" applyBorder="1" applyProtection="1">
      <protection locked="0"/>
    </xf>
    <xf numFmtId="172" fontId="55" fillId="2" borderId="30" xfId="1" applyNumberFormat="1" applyFont="1" applyFill="1" applyBorder="1" applyProtection="1">
      <protection locked="0"/>
    </xf>
    <xf numFmtId="172" fontId="19" fillId="2" borderId="5" xfId="1" applyNumberFormat="1" applyFont="1" applyFill="1" applyBorder="1" applyProtection="1">
      <protection locked="0"/>
    </xf>
    <xf numFmtId="172" fontId="19" fillId="2" borderId="0" xfId="1" applyNumberFormat="1" applyFont="1" applyFill="1" applyBorder="1" applyProtection="1">
      <protection locked="0"/>
    </xf>
    <xf numFmtId="172" fontId="19" fillId="2" borderId="30" xfId="5" applyNumberFormat="1" applyFont="1" applyFill="1" applyBorder="1" applyProtection="1">
      <protection locked="0"/>
    </xf>
    <xf numFmtId="172" fontId="55" fillId="2" borderId="23" xfId="1" applyNumberFormat="1" applyFont="1" applyFill="1" applyBorder="1" applyProtection="1">
      <protection locked="0"/>
    </xf>
    <xf numFmtId="172" fontId="19" fillId="2" borderId="50" xfId="1" applyNumberFormat="1" applyFont="1" applyFill="1" applyBorder="1" applyProtection="1">
      <protection locked="0"/>
    </xf>
    <xf numFmtId="172" fontId="19" fillId="2" borderId="38" xfId="1" applyNumberFormat="1" applyFont="1" applyFill="1" applyBorder="1" applyProtection="1">
      <protection locked="0"/>
    </xf>
    <xf numFmtId="172" fontId="19" fillId="2" borderId="33" xfId="1" applyNumberFormat="1" applyFont="1" applyFill="1" applyBorder="1" applyProtection="1">
      <protection locked="0"/>
    </xf>
    <xf numFmtId="172" fontId="19" fillId="2" borderId="31" xfId="1" applyNumberFormat="1" applyFont="1" applyFill="1" applyBorder="1" applyProtection="1">
      <protection locked="0"/>
    </xf>
    <xf numFmtId="172" fontId="19" fillId="2" borderId="8" xfId="1" applyNumberFormat="1" applyFont="1" applyFill="1" applyBorder="1" applyProtection="1">
      <protection locked="0"/>
    </xf>
    <xf numFmtId="172" fontId="19" fillId="2" borderId="24" xfId="1" applyNumberFormat="1" applyFont="1" applyFill="1" applyBorder="1" applyProtection="1">
      <protection locked="0"/>
    </xf>
    <xf numFmtId="49" fontId="14" fillId="0" borderId="0" xfId="0" applyNumberFormat="1" applyFont="1" applyAlignment="1">
      <alignment horizontal="center"/>
    </xf>
    <xf numFmtId="0" fontId="9" fillId="0" borderId="20" xfId="0" applyFont="1" applyFill="1" applyBorder="1" applyProtection="1">
      <protection locked="0"/>
    </xf>
    <xf numFmtId="0" fontId="87" fillId="0" borderId="0" xfId="0" applyFont="1" applyFill="1"/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34" fillId="0" borderId="0" xfId="0" applyFont="1" applyFill="1" applyAlignment="1" applyProtection="1">
      <alignment horizontal="center"/>
      <protection locked="0"/>
    </xf>
    <xf numFmtId="0" fontId="22" fillId="0" borderId="20" xfId="0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164" fontId="36" fillId="0" borderId="52" xfId="0" applyNumberFormat="1" applyFont="1" applyFill="1" applyBorder="1" applyAlignment="1" applyProtection="1">
      <alignment horizontal="center"/>
      <protection locked="0"/>
    </xf>
    <xf numFmtId="171" fontId="36" fillId="0" borderId="25" xfId="0" applyNumberFormat="1" applyFont="1" applyFill="1" applyBorder="1" applyProtection="1">
      <protection locked="0"/>
    </xf>
    <xf numFmtId="164" fontId="27" fillId="0" borderId="52" xfId="0" applyNumberFormat="1" applyFont="1" applyFill="1" applyBorder="1" applyAlignment="1" applyProtection="1">
      <alignment horizontal="center"/>
      <protection locked="0"/>
    </xf>
    <xf numFmtId="171" fontId="27" fillId="0" borderId="25" xfId="0" applyNumberFormat="1" applyFont="1" applyFill="1" applyBorder="1" applyProtection="1">
      <protection locked="0"/>
    </xf>
    <xf numFmtId="171" fontId="27" fillId="0" borderId="52" xfId="0" applyNumberFormat="1" applyFont="1" applyFill="1" applyBorder="1" applyProtection="1">
      <protection locked="0"/>
    </xf>
    <xf numFmtId="165" fontId="9" fillId="0" borderId="0" xfId="0" applyNumberFormat="1" applyFont="1" applyFill="1" applyProtection="1">
      <protection locked="0"/>
    </xf>
    <xf numFmtId="0" fontId="27" fillId="0" borderId="10" xfId="0" applyFont="1" applyFill="1" applyBorder="1" applyProtection="1">
      <protection locked="0"/>
    </xf>
    <xf numFmtId="164" fontId="27" fillId="0" borderId="10" xfId="0" applyNumberFormat="1" applyFont="1" applyFill="1" applyBorder="1" applyProtection="1">
      <protection locked="0"/>
    </xf>
    <xf numFmtId="164" fontId="27" fillId="0" borderId="11" xfId="0" applyNumberFormat="1" applyFont="1" applyFill="1" applyBorder="1" applyProtection="1">
      <protection locked="0"/>
    </xf>
    <xf numFmtId="164" fontId="27" fillId="0" borderId="16" xfId="0" applyNumberFormat="1" applyFont="1" applyFill="1" applyBorder="1" applyProtection="1">
      <protection locked="0"/>
    </xf>
    <xf numFmtId="0" fontId="22" fillId="0" borderId="21" xfId="0" applyFont="1" applyFill="1" applyBorder="1" applyAlignment="1">
      <alignment horizontal="center"/>
    </xf>
    <xf numFmtId="0" fontId="38" fillId="0" borderId="24" xfId="0" applyFont="1" applyFill="1" applyBorder="1" applyAlignment="1" applyProtection="1">
      <alignment horizontal="center"/>
      <protection locked="0"/>
    </xf>
    <xf numFmtId="171" fontId="22" fillId="0" borderId="20" xfId="0" applyNumberFormat="1" applyFont="1" applyFill="1" applyBorder="1" applyAlignment="1">
      <alignment horizontal="right"/>
    </xf>
    <xf numFmtId="171" fontId="22" fillId="0" borderId="25" xfId="0" applyNumberFormat="1" applyFont="1" applyFill="1" applyBorder="1"/>
    <xf numFmtId="43" fontId="9" fillId="0" borderId="0" xfId="0" applyNumberFormat="1" applyFont="1" applyFill="1" applyProtection="1">
      <protection locked="0"/>
    </xf>
    <xf numFmtId="171" fontId="22" fillId="0" borderId="52" xfId="0" applyNumberFormat="1" applyFont="1" applyFill="1" applyBorder="1" applyAlignment="1">
      <alignment horizontal="right"/>
    </xf>
    <xf numFmtId="171" fontId="27" fillId="0" borderId="16" xfId="0" applyNumberFormat="1" applyFont="1" applyFill="1" applyBorder="1"/>
    <xf numFmtId="171" fontId="27" fillId="0" borderId="20" xfId="0" applyNumberFormat="1" applyFont="1" applyFill="1" applyBorder="1"/>
    <xf numFmtId="171" fontId="27" fillId="0" borderId="10" xfId="0" applyNumberFormat="1" applyFont="1" applyFill="1" applyBorder="1"/>
    <xf numFmtId="164" fontId="27" fillId="0" borderId="20" xfId="0" applyNumberFormat="1" applyFont="1" applyFill="1" applyBorder="1" applyAlignment="1" applyProtection="1">
      <alignment horizontal="center"/>
      <protection locked="0"/>
    </xf>
    <xf numFmtId="171" fontId="27" fillId="0" borderId="16" xfId="0" applyNumberFormat="1" applyFont="1" applyFill="1" applyBorder="1" applyProtection="1">
      <protection locked="0"/>
    </xf>
    <xf numFmtId="164" fontId="9" fillId="0" borderId="0" xfId="0" applyNumberFormat="1" applyFont="1" applyFill="1" applyProtection="1">
      <protection locked="0"/>
    </xf>
    <xf numFmtId="0" fontId="34" fillId="0" borderId="0" xfId="0" applyFont="1" applyFill="1" applyProtection="1">
      <protection locked="0"/>
    </xf>
    <xf numFmtId="8" fontId="21" fillId="0" borderId="21" xfId="0" applyNumberFormat="1" applyFont="1" applyFill="1" applyBorder="1" applyAlignment="1" applyProtection="1">
      <alignment horizontal="center"/>
      <protection locked="0"/>
    </xf>
    <xf numFmtId="8" fontId="21" fillId="0" borderId="22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Protection="1">
      <protection locked="0"/>
    </xf>
    <xf numFmtId="164" fontId="22" fillId="0" borderId="20" xfId="0" applyNumberFormat="1" applyFont="1" applyFill="1" applyBorder="1"/>
    <xf numFmtId="0" fontId="68" fillId="25" borderId="20" xfId="0" applyFont="1" applyFill="1" applyBorder="1" applyAlignment="1">
      <alignment horizontal="center"/>
    </xf>
    <xf numFmtId="0" fontId="92" fillId="25" borderId="20" xfId="0" applyFont="1" applyFill="1" applyBorder="1" applyAlignment="1" applyProtection="1">
      <alignment horizontal="center"/>
      <protection locked="0"/>
    </xf>
    <xf numFmtId="0" fontId="92" fillId="25" borderId="16" xfId="0" applyFont="1" applyFill="1" applyBorder="1" applyAlignment="1" applyProtection="1">
      <alignment horizontal="center"/>
      <protection locked="0"/>
    </xf>
    <xf numFmtId="17" fontId="92" fillId="25" borderId="20" xfId="0" applyNumberFormat="1" applyFont="1" applyFill="1" applyBorder="1" applyAlignment="1" applyProtection="1">
      <alignment horizontal="center"/>
      <protection locked="0"/>
    </xf>
    <xf numFmtId="0" fontId="22" fillId="24" borderId="10" xfId="0" applyFont="1" applyFill="1" applyBorder="1"/>
    <xf numFmtId="0" fontId="14" fillId="24" borderId="18" xfId="0" applyFont="1" applyFill="1" applyBorder="1" applyAlignment="1" applyProtection="1">
      <alignment horizontal="center"/>
      <protection locked="0"/>
    </xf>
    <xf numFmtId="8" fontId="14" fillId="24" borderId="10" xfId="0" applyNumberFormat="1" applyFont="1" applyFill="1" applyBorder="1" applyProtection="1">
      <protection locked="0"/>
    </xf>
    <xf numFmtId="0" fontId="24" fillId="24" borderId="18" xfId="0" applyFont="1" applyFill="1" applyBorder="1" applyAlignment="1" applyProtection="1">
      <alignment horizontal="center" vertical="center" wrapText="1"/>
      <protection locked="0"/>
    </xf>
    <xf numFmtId="0" fontId="24" fillId="24" borderId="7" xfId="0" applyFont="1" applyFill="1" applyBorder="1" applyAlignment="1" applyProtection="1">
      <alignment horizontal="center" vertical="center" wrapText="1"/>
      <protection locked="0"/>
    </xf>
    <xf numFmtId="0" fontId="24" fillId="24" borderId="8" xfId="0" applyFont="1" applyFill="1" applyBorder="1" applyAlignment="1" applyProtection="1">
      <alignment horizontal="center" vertical="center" wrapText="1"/>
      <protection locked="0"/>
    </xf>
    <xf numFmtId="0" fontId="28" fillId="24" borderId="13" xfId="0" applyFont="1" applyFill="1" applyBorder="1" applyProtection="1">
      <protection locked="0"/>
    </xf>
    <xf numFmtId="3" fontId="24" fillId="24" borderId="18" xfId="0" applyNumberFormat="1" applyFont="1" applyFill="1" applyBorder="1" applyAlignment="1" applyProtection="1"/>
    <xf numFmtId="171" fontId="24" fillId="24" borderId="18" xfId="0" applyNumberFormat="1" applyFont="1" applyFill="1" applyBorder="1" applyAlignment="1" applyProtection="1"/>
    <xf numFmtId="3" fontId="24" fillId="24" borderId="18" xfId="0" applyNumberFormat="1" applyFont="1" applyFill="1" applyBorder="1" applyAlignment="1" applyProtection="1">
      <alignment horizontal="center"/>
    </xf>
    <xf numFmtId="0" fontId="28" fillId="24" borderId="6" xfId="0" applyFont="1" applyFill="1" applyBorder="1" applyProtection="1">
      <protection locked="0"/>
    </xf>
    <xf numFmtId="3" fontId="24" fillId="24" borderId="42" xfId="0" applyNumberFormat="1" applyFont="1" applyFill="1" applyBorder="1" applyAlignment="1" applyProtection="1"/>
    <xf numFmtId="171" fontId="24" fillId="24" borderId="42" xfId="0" applyNumberFormat="1" applyFont="1" applyFill="1" applyBorder="1" applyAlignment="1" applyProtection="1"/>
    <xf numFmtId="3" fontId="24" fillId="24" borderId="42" xfId="0" applyNumberFormat="1" applyFont="1" applyFill="1" applyBorder="1" applyAlignment="1" applyProtection="1">
      <alignment horizontal="center"/>
    </xf>
    <xf numFmtId="171" fontId="24" fillId="24" borderId="18" xfId="0" applyNumberFormat="1" applyFont="1" applyFill="1" applyBorder="1" applyAlignment="1" applyProtection="1">
      <alignment horizontal="center"/>
    </xf>
    <xf numFmtId="0" fontId="24" fillId="24" borderId="18" xfId="0" applyFont="1" applyFill="1" applyBorder="1" applyProtection="1"/>
    <xf numFmtId="171" fontId="24" fillId="24" borderId="18" xfId="0" applyNumberFormat="1" applyFont="1" applyFill="1" applyBorder="1" applyProtection="1"/>
    <xf numFmtId="171" fontId="24" fillId="24" borderId="18" xfId="0" applyNumberFormat="1" applyFont="1" applyFill="1" applyBorder="1" applyAlignment="1" applyProtection="1">
      <alignment horizontal="right"/>
    </xf>
    <xf numFmtId="3" fontId="24" fillId="24" borderId="32" xfId="0" applyNumberFormat="1" applyFont="1" applyFill="1" applyBorder="1" applyAlignment="1" applyProtection="1">
      <alignment horizontal="center"/>
    </xf>
    <xf numFmtId="171" fontId="24" fillId="24" borderId="38" xfId="1" applyNumberFormat="1" applyFont="1" applyFill="1" applyBorder="1" applyAlignment="1" applyProtection="1">
      <alignment horizontal="right"/>
    </xf>
    <xf numFmtId="3" fontId="24" fillId="24" borderId="37" xfId="0" applyNumberFormat="1" applyFont="1" applyFill="1" applyBorder="1" applyAlignment="1" applyProtection="1">
      <alignment horizontal="center"/>
    </xf>
    <xf numFmtId="171" fontId="24" fillId="24" borderId="12" xfId="1" applyNumberFormat="1" applyFont="1" applyFill="1" applyBorder="1" applyAlignment="1" applyProtection="1">
      <alignment horizontal="right"/>
    </xf>
    <xf numFmtId="3" fontId="24" fillId="24" borderId="40" xfId="0" applyNumberFormat="1" applyFont="1" applyFill="1" applyBorder="1" applyAlignment="1" applyProtection="1">
      <alignment horizontal="center"/>
    </xf>
    <xf numFmtId="171" fontId="24" fillId="24" borderId="41" xfId="1" applyNumberFormat="1" applyFont="1" applyFill="1" applyBorder="1" applyAlignment="1" applyProtection="1">
      <alignment horizontal="right"/>
    </xf>
    <xf numFmtId="171" fontId="24" fillId="24" borderId="33" xfId="0" applyNumberFormat="1" applyFont="1" applyFill="1" applyBorder="1" applyAlignment="1" applyProtection="1"/>
    <xf numFmtId="0" fontId="22" fillId="24" borderId="37" xfId="0" applyFont="1" applyFill="1" applyBorder="1" applyProtection="1">
      <protection locked="0"/>
    </xf>
    <xf numFmtId="0" fontId="28" fillId="24" borderId="42" xfId="0" applyFont="1" applyFill="1" applyBorder="1" applyProtection="1">
      <protection locked="0"/>
    </xf>
    <xf numFmtId="0" fontId="93" fillId="24" borderId="42" xfId="23" applyFont="1" applyFill="1" applyBorder="1" applyProtection="1">
      <protection locked="0"/>
    </xf>
    <xf numFmtId="0" fontId="40" fillId="17" borderId="0" xfId="0" applyFont="1" applyFill="1" applyBorder="1" applyProtection="1"/>
    <xf numFmtId="0" fontId="20" fillId="17" borderId="0" xfId="0" applyFont="1" applyFill="1" applyBorder="1" applyProtection="1"/>
    <xf numFmtId="0" fontId="69" fillId="17" borderId="0" xfId="0" applyFont="1" applyFill="1" applyAlignment="1" applyProtection="1">
      <alignment horizontal="center"/>
    </xf>
    <xf numFmtId="0" fontId="94" fillId="0" borderId="20" xfId="0" applyFont="1" applyBorder="1"/>
    <xf numFmtId="0" fontId="87" fillId="17" borderId="20" xfId="0" applyFont="1" applyFill="1" applyBorder="1" applyAlignment="1">
      <alignment horizontal="center" vertical="center"/>
    </xf>
    <xf numFmtId="0" fontId="18" fillId="2" borderId="0" xfId="4" applyFill="1" applyAlignment="1" applyProtection="1"/>
    <xf numFmtId="165" fontId="69" fillId="0" borderId="0" xfId="0" applyNumberFormat="1" applyFont="1" applyFill="1" applyProtection="1">
      <protection locked="0"/>
    </xf>
    <xf numFmtId="0" fontId="33" fillId="7" borderId="4" xfId="0" applyFont="1" applyFill="1" applyBorder="1" applyAlignment="1" applyProtection="1">
      <alignment horizontal="left"/>
      <protection locked="0"/>
    </xf>
    <xf numFmtId="0" fontId="28" fillId="5" borderId="37" xfId="0" applyFont="1" applyFill="1" applyBorder="1" applyProtection="1"/>
    <xf numFmtId="164" fontId="19" fillId="8" borderId="25" xfId="1" applyNumberFormat="1" applyFont="1" applyFill="1" applyBorder="1" applyProtection="1"/>
    <xf numFmtId="164" fontId="19" fillId="8" borderId="52" xfId="1" applyNumberFormat="1" applyFont="1" applyFill="1" applyBorder="1" applyProtection="1"/>
    <xf numFmtId="164" fontId="24" fillId="8" borderId="30" xfId="1" applyNumberFormat="1" applyFont="1" applyFill="1" applyBorder="1" applyProtection="1"/>
    <xf numFmtId="164" fontId="19" fillId="8" borderId="20" xfId="1" applyNumberFormat="1" applyFont="1" applyFill="1" applyBorder="1" applyProtection="1"/>
    <xf numFmtId="164" fontId="19" fillId="8" borderId="16" xfId="1" applyNumberFormat="1" applyFont="1" applyFill="1" applyBorder="1" applyProtection="1"/>
    <xf numFmtId="164" fontId="19" fillId="2" borderId="16" xfId="1" applyNumberFormat="1" applyFont="1" applyFill="1" applyBorder="1" applyProtection="1">
      <protection locked="0"/>
    </xf>
    <xf numFmtId="164" fontId="24" fillId="8" borderId="54" xfId="1" applyNumberFormat="1" applyFont="1" applyFill="1" applyBorder="1" applyProtection="1"/>
    <xf numFmtId="164" fontId="24" fillId="8" borderId="27" xfId="1" applyNumberFormat="1" applyFont="1" applyFill="1" applyBorder="1" applyProtection="1"/>
    <xf numFmtId="164" fontId="24" fillId="8" borderId="57" xfId="1" applyNumberFormat="1" applyFont="1" applyFill="1" applyBorder="1" applyProtection="1"/>
    <xf numFmtId="164" fontId="24" fillId="8" borderId="18" xfId="1" applyNumberFormat="1" applyFont="1" applyFill="1" applyBorder="1" applyProtection="1"/>
    <xf numFmtId="164" fontId="24" fillId="8" borderId="42" xfId="1" applyNumberFormat="1" applyFont="1" applyFill="1" applyBorder="1" applyProtection="1"/>
    <xf numFmtId="164" fontId="29" fillId="4" borderId="2" xfId="1" applyNumberFormat="1" applyFont="1" applyFill="1" applyBorder="1" applyAlignment="1" applyProtection="1">
      <alignment horizontal="center"/>
      <protection locked="0"/>
    </xf>
    <xf numFmtId="164" fontId="29" fillId="4" borderId="5" xfId="1" applyNumberFormat="1" applyFont="1" applyFill="1" applyBorder="1" applyAlignment="1" applyProtection="1">
      <alignment horizontal="center"/>
      <protection locked="0"/>
    </xf>
    <xf numFmtId="164" fontId="29" fillId="7" borderId="0" xfId="1" applyNumberFormat="1" applyFont="1" applyFill="1" applyBorder="1" applyAlignment="1" applyProtection="1">
      <alignment horizontal="left"/>
      <protection locked="0"/>
    </xf>
    <xf numFmtId="164" fontId="29" fillId="7" borderId="5" xfId="1" applyNumberFormat="1" applyFont="1" applyFill="1" applyBorder="1" applyAlignment="1" applyProtection="1">
      <alignment horizontal="left"/>
      <protection locked="0"/>
    </xf>
    <xf numFmtId="164" fontId="19" fillId="2" borderId="20" xfId="1" applyNumberFormat="1" applyFont="1" applyFill="1" applyBorder="1" applyProtection="1">
      <protection locked="0"/>
    </xf>
    <xf numFmtId="164" fontId="24" fillId="8" borderId="9" xfId="1" applyNumberFormat="1" applyFont="1" applyFill="1" applyBorder="1" applyProtection="1"/>
    <xf numFmtId="164" fontId="29" fillId="7" borderId="5" xfId="1" applyNumberFormat="1" applyFont="1" applyFill="1" applyBorder="1" applyAlignment="1" applyProtection="1">
      <alignment horizontal="left"/>
    </xf>
    <xf numFmtId="164" fontId="19" fillId="2" borderId="58" xfId="1" applyNumberFormat="1" applyFont="1" applyFill="1" applyBorder="1" applyProtection="1">
      <protection locked="0"/>
    </xf>
    <xf numFmtId="164" fontId="46" fillId="7" borderId="11" xfId="1" applyNumberFormat="1" applyFont="1" applyFill="1" applyBorder="1" applyProtection="1">
      <protection locked="0"/>
    </xf>
    <xf numFmtId="164" fontId="29" fillId="7" borderId="16" xfId="1" applyNumberFormat="1" applyFont="1" applyFill="1" applyBorder="1" applyProtection="1"/>
    <xf numFmtId="164" fontId="29" fillId="4" borderId="7" xfId="1" applyNumberFormat="1" applyFont="1" applyFill="1" applyBorder="1" applyAlignment="1" applyProtection="1">
      <alignment horizontal="left"/>
      <protection locked="0"/>
    </xf>
    <xf numFmtId="164" fontId="29" fillId="4" borderId="0" xfId="1" applyNumberFormat="1" applyFont="1" applyFill="1" applyBorder="1" applyAlignment="1" applyProtection="1">
      <alignment horizontal="left"/>
      <protection locked="0"/>
    </xf>
    <xf numFmtId="164" fontId="29" fillId="4" borderId="8" xfId="1" applyNumberFormat="1" applyFont="1" applyFill="1" applyBorder="1" applyAlignment="1" applyProtection="1">
      <alignment horizontal="left"/>
      <protection locked="0"/>
    </xf>
    <xf numFmtId="164" fontId="29" fillId="7" borderId="2" xfId="1" applyNumberFormat="1" applyFont="1" applyFill="1" applyBorder="1" applyAlignment="1" applyProtection="1">
      <alignment horizontal="left"/>
      <protection locked="0"/>
    </xf>
    <xf numFmtId="164" fontId="24" fillId="7" borderId="30" xfId="1" applyNumberFormat="1" applyFont="1" applyFill="1" applyBorder="1" applyProtection="1"/>
    <xf numFmtId="164" fontId="29" fillId="7" borderId="0" xfId="1" applyNumberFormat="1" applyFont="1" applyFill="1" applyBorder="1" applyAlignment="1" applyProtection="1">
      <alignment horizontal="left"/>
    </xf>
    <xf numFmtId="164" fontId="19" fillId="2" borderId="20" xfId="1" applyNumberFormat="1" applyFont="1" applyFill="1" applyBorder="1" applyAlignment="1" applyProtection="1">
      <alignment horizontal="right"/>
      <protection locked="0"/>
    </xf>
    <xf numFmtId="164" fontId="29" fillId="4" borderId="14" xfId="1" applyNumberFormat="1" applyFont="1" applyFill="1" applyBorder="1" applyAlignment="1" applyProtection="1">
      <alignment horizontal="left"/>
      <protection locked="0"/>
    </xf>
    <xf numFmtId="164" fontId="29" fillId="4" borderId="15" xfId="1" applyNumberFormat="1" applyFont="1" applyFill="1" applyBorder="1" applyAlignment="1" applyProtection="1">
      <alignment horizontal="left"/>
      <protection locked="0"/>
    </xf>
    <xf numFmtId="164" fontId="25" fillId="7" borderId="52" xfId="1" applyNumberFormat="1" applyFont="1" applyFill="1" applyBorder="1" applyProtection="1">
      <protection locked="0"/>
    </xf>
    <xf numFmtId="164" fontId="25" fillId="7" borderId="20" xfId="1" applyNumberFormat="1" applyFont="1" applyFill="1" applyBorder="1" applyProtection="1">
      <protection locked="0"/>
    </xf>
    <xf numFmtId="164" fontId="29" fillId="7" borderId="30" xfId="1" applyNumberFormat="1" applyFont="1" applyFill="1" applyBorder="1" applyProtection="1"/>
    <xf numFmtId="164" fontId="10" fillId="7" borderId="52" xfId="1" applyNumberFormat="1" applyFont="1" applyFill="1" applyBorder="1" applyProtection="1">
      <protection locked="0"/>
    </xf>
    <xf numFmtId="164" fontId="10" fillId="7" borderId="20" xfId="1" applyNumberFormat="1" applyFont="1" applyFill="1" applyBorder="1" applyProtection="1">
      <protection locked="0"/>
    </xf>
    <xf numFmtId="164" fontId="29" fillId="7" borderId="9" xfId="1" applyNumberFormat="1" applyFont="1" applyFill="1" applyBorder="1" applyProtection="1"/>
    <xf numFmtId="164" fontId="29" fillId="7" borderId="52" xfId="1" applyNumberFormat="1" applyFont="1" applyFill="1" applyBorder="1" applyProtection="1"/>
    <xf numFmtId="164" fontId="39" fillId="4" borderId="14" xfId="0" applyNumberFormat="1" applyFont="1" applyFill="1" applyBorder="1" applyAlignment="1" applyProtection="1">
      <protection locked="0"/>
    </xf>
    <xf numFmtId="164" fontId="37" fillId="8" borderId="20" xfId="1" applyNumberFormat="1" applyFont="1" applyFill="1" applyBorder="1" applyProtection="1">
      <protection locked="0"/>
    </xf>
    <xf numFmtId="164" fontId="39" fillId="4" borderId="14" xfId="0" applyNumberFormat="1" applyFont="1" applyFill="1" applyBorder="1" applyAlignment="1" applyProtection="1">
      <alignment horizontal="left"/>
      <protection locked="0"/>
    </xf>
    <xf numFmtId="164" fontId="39" fillId="4" borderId="15" xfId="0" applyNumberFormat="1" applyFont="1" applyFill="1" applyBorder="1" applyAlignment="1" applyProtection="1">
      <alignment horizontal="left"/>
      <protection locked="0"/>
    </xf>
    <xf numFmtId="164" fontId="45" fillId="2" borderId="52" xfId="1" applyNumberFormat="1" applyFont="1" applyFill="1" applyBorder="1" applyProtection="1">
      <protection locked="0"/>
    </xf>
    <xf numFmtId="164" fontId="45" fillId="2" borderId="20" xfId="1" applyNumberFormat="1" applyFont="1" applyFill="1" applyBorder="1" applyProtection="1">
      <protection locked="0"/>
    </xf>
    <xf numFmtId="8" fontId="24" fillId="5" borderId="28" xfId="0" applyNumberFormat="1" applyFont="1" applyFill="1" applyBorder="1" applyAlignment="1" applyProtection="1"/>
    <xf numFmtId="8" fontId="24" fillId="5" borderId="11" xfId="0" applyNumberFormat="1" applyFont="1" applyFill="1" applyBorder="1" applyAlignment="1" applyProtection="1"/>
    <xf numFmtId="8" fontId="24" fillId="5" borderId="16" xfId="0" applyNumberFormat="1" applyFont="1" applyFill="1" applyBorder="1" applyAlignment="1" applyProtection="1"/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/>
      <protection locked="0"/>
    </xf>
    <xf numFmtId="0" fontId="16" fillId="6" borderId="11" xfId="0" applyFont="1" applyFill="1" applyBorder="1" applyAlignment="1" applyProtection="1">
      <alignment horizontal="center"/>
      <protection locked="0"/>
    </xf>
    <xf numFmtId="0" fontId="16" fillId="6" borderId="16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82" fillId="18" borderId="0" xfId="0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3" xfId="0" applyNumberFormat="1" applyFont="1" applyFill="1" applyBorder="1" applyAlignment="1" applyProtection="1">
      <alignment horizontal="center"/>
      <protection locked="0"/>
    </xf>
    <xf numFmtId="17" fontId="21" fillId="2" borderId="13" xfId="0" applyNumberFormat="1" applyFont="1" applyFill="1" applyBorder="1" applyAlignment="1" applyProtection="1">
      <alignment horizontal="center"/>
      <protection locked="0"/>
    </xf>
    <xf numFmtId="17" fontId="21" fillId="2" borderId="14" xfId="0" applyNumberFormat="1" applyFont="1" applyFill="1" applyBorder="1" applyAlignment="1" applyProtection="1">
      <alignment horizontal="center"/>
      <protection locked="0"/>
    </xf>
    <xf numFmtId="8" fontId="21" fillId="2" borderId="15" xfId="0" applyNumberFormat="1" applyFont="1" applyFill="1" applyBorder="1" applyAlignment="1" applyProtection="1">
      <alignment horizontal="center"/>
      <protection locked="0"/>
    </xf>
    <xf numFmtId="8" fontId="21" fillId="2" borderId="13" xfId="0" applyNumberFormat="1" applyFont="1" applyFill="1" applyBorder="1" applyAlignment="1" applyProtection="1">
      <alignment horizontal="left"/>
      <protection locked="0"/>
    </xf>
    <xf numFmtId="8" fontId="21" fillId="2" borderId="14" xfId="0" applyNumberFormat="1" applyFont="1" applyFill="1" applyBorder="1" applyAlignment="1" applyProtection="1">
      <alignment horizontal="left"/>
      <protection locked="0"/>
    </xf>
    <xf numFmtId="8" fontId="21" fillId="2" borderId="15" xfId="0" applyNumberFormat="1" applyFont="1" applyFill="1" applyBorder="1" applyAlignment="1" applyProtection="1">
      <alignment horizontal="left"/>
      <protection locked="0"/>
    </xf>
    <xf numFmtId="0" fontId="68" fillId="22" borderId="13" xfId="0" applyFont="1" applyFill="1" applyBorder="1" applyAlignment="1" applyProtection="1">
      <alignment horizontal="center"/>
    </xf>
    <xf numFmtId="0" fontId="68" fillId="22" borderId="14" xfId="0" applyFont="1" applyFill="1" applyBorder="1" applyAlignment="1" applyProtection="1">
      <alignment horizontal="center"/>
    </xf>
    <xf numFmtId="0" fontId="68" fillId="22" borderId="15" xfId="0" applyFont="1" applyFill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center"/>
      <protection locked="0"/>
    </xf>
    <xf numFmtId="0" fontId="23" fillId="4" borderId="2" xfId="0" applyFont="1" applyFill="1" applyBorder="1" applyAlignment="1" applyProtection="1">
      <alignment horizontal="center"/>
      <protection locked="0"/>
    </xf>
    <xf numFmtId="0" fontId="23" fillId="4" borderId="3" xfId="0" applyFont="1" applyFill="1" applyBorder="1" applyAlignment="1" applyProtection="1">
      <alignment horizontal="center"/>
      <protection locked="0"/>
    </xf>
    <xf numFmtId="0" fontId="23" fillId="4" borderId="6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38" fillId="24" borderId="39" xfId="0" applyFont="1" applyFill="1" applyBorder="1" applyAlignment="1" applyProtection="1">
      <alignment horizontal="center" vertical="center"/>
      <protection locked="0"/>
    </xf>
    <xf numFmtId="0" fontId="38" fillId="24" borderId="61" xfId="0" applyFont="1" applyFill="1" applyBorder="1" applyAlignment="1" applyProtection="1">
      <alignment horizontal="center" vertical="center"/>
      <protection locked="0"/>
    </xf>
    <xf numFmtId="0" fontId="38" fillId="24" borderId="53" xfId="0" applyFont="1" applyFill="1" applyBorder="1" applyAlignment="1" applyProtection="1">
      <alignment horizontal="center" vertical="center"/>
      <protection locked="0"/>
    </xf>
    <xf numFmtId="0" fontId="38" fillId="24" borderId="23" xfId="0" applyFont="1" applyFill="1" applyBorder="1" applyAlignment="1" applyProtection="1">
      <alignment horizontal="center" vertical="center"/>
      <protection locked="0"/>
    </xf>
    <xf numFmtId="0" fontId="38" fillId="24" borderId="24" xfId="0" applyFont="1" applyFill="1" applyBorder="1" applyAlignment="1" applyProtection="1">
      <alignment horizontal="center" vertical="center"/>
      <protection locked="0"/>
    </xf>
    <xf numFmtId="0" fontId="38" fillId="24" borderId="25" xfId="0" applyFont="1" applyFill="1" applyBorder="1" applyAlignment="1" applyProtection="1">
      <alignment horizontal="center" vertical="center"/>
      <protection locked="0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67" xfId="0" applyFont="1" applyFill="1" applyBorder="1" applyAlignment="1">
      <alignment horizontal="center" vertical="center" wrapText="1"/>
    </xf>
    <xf numFmtId="0" fontId="22" fillId="24" borderId="52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/>
    </xf>
    <xf numFmtId="0" fontId="16" fillId="24" borderId="11" xfId="0" applyFont="1" applyFill="1" applyBorder="1" applyAlignment="1">
      <alignment horizontal="center"/>
    </xf>
    <xf numFmtId="0" fontId="16" fillId="24" borderId="16" xfId="0" applyFont="1" applyFill="1" applyBorder="1" applyAlignment="1">
      <alignment horizontal="center"/>
    </xf>
    <xf numFmtId="17" fontId="16" fillId="24" borderId="10" xfId="0" applyNumberFormat="1" applyFont="1" applyFill="1" applyBorder="1" applyAlignment="1">
      <alignment horizontal="center"/>
    </xf>
    <xf numFmtId="17" fontId="16" fillId="24" borderId="11" xfId="0" applyNumberFormat="1" applyFont="1" applyFill="1" applyBorder="1" applyAlignment="1">
      <alignment horizontal="center"/>
    </xf>
    <xf numFmtId="17" fontId="16" fillId="24" borderId="16" xfId="0" applyNumberFormat="1" applyFont="1" applyFill="1" applyBorder="1" applyAlignment="1">
      <alignment horizontal="center"/>
    </xf>
    <xf numFmtId="0" fontId="91" fillId="25" borderId="0" xfId="0" applyFont="1" applyFill="1" applyAlignment="1" applyProtection="1">
      <alignment horizontal="center" vertical="center" wrapText="1"/>
      <protection locked="0"/>
    </xf>
    <xf numFmtId="0" fontId="45" fillId="2" borderId="35" xfId="0" applyNumberFormat="1" applyFont="1" applyFill="1" applyBorder="1" applyAlignment="1" applyProtection="1">
      <alignment horizontal="center"/>
      <protection locked="0"/>
    </xf>
    <xf numFmtId="0" fontId="45" fillId="2" borderId="20" xfId="0" applyNumberFormat="1" applyFont="1" applyFill="1" applyBorder="1" applyAlignment="1" applyProtection="1">
      <alignment horizontal="center"/>
      <protection locked="0"/>
    </xf>
    <xf numFmtId="0" fontId="24" fillId="24" borderId="51" xfId="0" applyNumberFormat="1" applyFont="1" applyFill="1" applyBorder="1" applyAlignment="1" applyProtection="1">
      <alignment horizontal="center"/>
    </xf>
    <xf numFmtId="0" fontId="24" fillId="24" borderId="38" xfId="0" applyNumberFormat="1" applyFont="1" applyFill="1" applyBorder="1" applyAlignment="1" applyProtection="1">
      <alignment horizontal="center"/>
    </xf>
    <xf numFmtId="0" fontId="24" fillId="24" borderId="6" xfId="0" applyFont="1" applyFill="1" applyBorder="1" applyAlignment="1" applyProtection="1">
      <alignment horizontal="center"/>
    </xf>
    <xf numFmtId="0" fontId="24" fillId="24" borderId="8" xfId="0" applyFont="1" applyFill="1" applyBorder="1" applyAlignment="1" applyProtection="1">
      <alignment horizontal="center"/>
    </xf>
    <xf numFmtId="0" fontId="24" fillId="24" borderId="13" xfId="0" applyFont="1" applyFill="1" applyBorder="1" applyAlignment="1" applyProtection="1">
      <alignment horizontal="center"/>
    </xf>
    <xf numFmtId="0" fontId="24" fillId="24" borderId="15" xfId="0" applyFont="1" applyFill="1" applyBorder="1" applyAlignment="1" applyProtection="1">
      <alignment horizontal="center"/>
    </xf>
    <xf numFmtId="0" fontId="21" fillId="5" borderId="36" xfId="0" applyFont="1" applyFill="1" applyBorder="1" applyAlignment="1" applyProtection="1">
      <alignment horizontal="right"/>
    </xf>
    <xf numFmtId="0" fontId="21" fillId="5" borderId="15" xfId="0" applyFont="1" applyFill="1" applyBorder="1" applyAlignment="1" applyProtection="1"/>
    <xf numFmtId="17" fontId="21" fillId="6" borderId="13" xfId="0" quotePrefix="1" applyNumberFormat="1" applyFont="1" applyFill="1" applyBorder="1" applyAlignment="1" applyProtection="1">
      <alignment horizontal="center"/>
    </xf>
    <xf numFmtId="17" fontId="21" fillId="6" borderId="15" xfId="0" applyNumberFormat="1" applyFont="1" applyFill="1" applyBorder="1" applyAlignment="1" applyProtection="1">
      <alignment horizontal="center"/>
    </xf>
    <xf numFmtId="17" fontId="21" fillId="6" borderId="13" xfId="0" applyNumberFormat="1" applyFont="1" applyFill="1" applyBorder="1" applyAlignment="1" applyProtection="1">
      <alignment horizontal="center"/>
    </xf>
    <xf numFmtId="0" fontId="21" fillId="6" borderId="13" xfId="0" applyNumberFormat="1" applyFont="1" applyFill="1" applyBorder="1" applyAlignment="1" applyProtection="1">
      <alignment horizontal="center"/>
    </xf>
    <xf numFmtId="0" fontId="21" fillId="6" borderId="15" xfId="0" applyNumberFormat="1" applyFont="1" applyFill="1" applyBorder="1" applyAlignment="1" applyProtection="1">
      <alignment horizontal="center"/>
    </xf>
    <xf numFmtId="0" fontId="45" fillId="7" borderId="13" xfId="0" applyFont="1" applyFill="1" applyBorder="1" applyAlignment="1" applyProtection="1">
      <alignment horizontal="center"/>
      <protection locked="0"/>
    </xf>
    <xf numFmtId="0" fontId="45" fillId="7" borderId="15" xfId="0" applyFont="1" applyFill="1" applyBorder="1" applyAlignment="1" applyProtection="1">
      <alignment horizontal="center"/>
      <protection locked="0"/>
    </xf>
    <xf numFmtId="0" fontId="21" fillId="6" borderId="13" xfId="0" applyFont="1" applyFill="1" applyBorder="1" applyAlignment="1" applyProtection="1">
      <alignment horizontal="center"/>
    </xf>
    <xf numFmtId="0" fontId="21" fillId="6" borderId="15" xfId="0" applyFont="1" applyFill="1" applyBorder="1" applyAlignment="1" applyProtection="1">
      <alignment horizontal="center"/>
    </xf>
    <xf numFmtId="17" fontId="41" fillId="2" borderId="0" xfId="0" applyNumberFormat="1" applyFont="1" applyFill="1" applyBorder="1" applyAlignment="1" applyProtection="1">
      <alignment horizontal="center"/>
      <protection locked="0"/>
    </xf>
    <xf numFmtId="0" fontId="41" fillId="2" borderId="0" xfId="0" applyFont="1" applyFill="1" applyBorder="1" applyAlignment="1" applyProtection="1">
      <alignment horizontal="center"/>
      <protection locked="0"/>
    </xf>
    <xf numFmtId="0" fontId="45" fillId="7" borderId="13" xfId="0" applyFont="1" applyFill="1" applyBorder="1" applyAlignment="1" applyProtection="1">
      <alignment horizontal="left"/>
      <protection locked="0"/>
    </xf>
    <xf numFmtId="0" fontId="45" fillId="7" borderId="15" xfId="0" applyFont="1" applyFill="1" applyBorder="1" applyAlignment="1" applyProtection="1">
      <alignment horizontal="left"/>
      <protection locked="0"/>
    </xf>
    <xf numFmtId="3" fontId="45" fillId="7" borderId="13" xfId="0" applyNumberFormat="1" applyFont="1" applyFill="1" applyBorder="1" applyAlignment="1" applyProtection="1">
      <alignment horizontal="center"/>
    </xf>
    <xf numFmtId="3" fontId="45" fillId="7" borderId="15" xfId="0" applyNumberFormat="1" applyFont="1" applyFill="1" applyBorder="1" applyAlignment="1" applyProtection="1">
      <alignment horizontal="center"/>
    </xf>
    <xf numFmtId="1" fontId="24" fillId="24" borderId="13" xfId="0" applyNumberFormat="1" applyFont="1" applyFill="1" applyBorder="1" applyAlignment="1" applyProtection="1">
      <alignment horizontal="center"/>
    </xf>
    <xf numFmtId="1" fontId="24" fillId="24" borderId="15" xfId="0" applyNumberFormat="1" applyFont="1" applyFill="1" applyBorder="1" applyAlignment="1" applyProtection="1">
      <alignment horizontal="center"/>
    </xf>
    <xf numFmtId="0" fontId="33" fillId="7" borderId="17" xfId="0" applyFont="1" applyFill="1" applyBorder="1" applyAlignment="1" applyProtection="1">
      <alignment horizontal="left" vertical="center"/>
      <protection locked="0"/>
    </xf>
    <xf numFmtId="0" fontId="33" fillId="7" borderId="42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center" vertical="center" wrapText="1"/>
      <protection locked="0"/>
    </xf>
    <xf numFmtId="0" fontId="29" fillId="7" borderId="15" xfId="0" applyFont="1" applyFill="1" applyBorder="1" applyAlignment="1" applyProtection="1">
      <alignment horizontal="center" vertical="center" wrapText="1"/>
      <protection locked="0"/>
    </xf>
    <xf numFmtId="0" fontId="45" fillId="7" borderId="6" xfId="0" applyFont="1" applyFill="1" applyBorder="1" applyAlignment="1" applyProtection="1">
      <alignment horizontal="left"/>
      <protection locked="0"/>
    </xf>
    <xf numFmtId="0" fontId="45" fillId="7" borderId="8" xfId="0" applyFont="1" applyFill="1" applyBorder="1" applyAlignment="1" applyProtection="1">
      <alignment horizontal="left"/>
      <protection locked="0"/>
    </xf>
    <xf numFmtId="1" fontId="29" fillId="4" borderId="13" xfId="0" applyNumberFormat="1" applyFont="1" applyFill="1" applyBorder="1" applyAlignment="1" applyProtection="1">
      <alignment horizontal="center"/>
    </xf>
    <xf numFmtId="1" fontId="29" fillId="4" borderId="15" xfId="0" applyNumberFormat="1" applyFont="1" applyFill="1" applyBorder="1" applyAlignment="1" applyProtection="1">
      <alignment horizontal="center"/>
    </xf>
    <xf numFmtId="3" fontId="45" fillId="2" borderId="47" xfId="0" applyNumberFormat="1" applyFont="1" applyFill="1" applyBorder="1" applyAlignment="1" applyProtection="1">
      <alignment horizontal="center"/>
      <protection locked="0"/>
    </xf>
    <xf numFmtId="3" fontId="45" fillId="2" borderId="38" xfId="0" applyNumberFormat="1" applyFont="1" applyFill="1" applyBorder="1" applyAlignment="1" applyProtection="1">
      <alignment horizontal="center"/>
      <protection locked="0"/>
    </xf>
    <xf numFmtId="1" fontId="24" fillId="24" borderId="26" xfId="0" applyNumberFormat="1" applyFont="1" applyFill="1" applyBorder="1" applyAlignment="1" applyProtection="1">
      <alignment horizontal="center"/>
    </xf>
    <xf numFmtId="1" fontId="24" fillId="24" borderId="33" xfId="0" applyNumberFormat="1" applyFont="1" applyFill="1" applyBorder="1" applyAlignment="1" applyProtection="1">
      <alignment horizontal="center"/>
    </xf>
    <xf numFmtId="3" fontId="45" fillId="2" borderId="28" xfId="0" applyNumberFormat="1" applyFont="1" applyFill="1" applyBorder="1" applyAlignment="1" applyProtection="1">
      <alignment horizontal="center"/>
      <protection locked="0"/>
    </xf>
    <xf numFmtId="3" fontId="45" fillId="2" borderId="12" xfId="0" applyNumberFormat="1" applyFont="1" applyFill="1" applyBorder="1" applyAlignment="1" applyProtection="1">
      <alignment horizontal="center"/>
      <protection locked="0"/>
    </xf>
    <xf numFmtId="1" fontId="47" fillId="2" borderId="28" xfId="0" applyNumberFormat="1" applyFont="1" applyFill="1" applyBorder="1" applyAlignment="1" applyProtection="1">
      <alignment horizontal="center"/>
      <protection locked="0"/>
    </xf>
    <xf numFmtId="1" fontId="47" fillId="2" borderId="12" xfId="0" applyNumberFormat="1" applyFont="1" applyFill="1" applyBorder="1" applyAlignment="1" applyProtection="1">
      <alignment horizontal="center"/>
      <protection locked="0"/>
    </xf>
    <xf numFmtId="1" fontId="47" fillId="2" borderId="47" xfId="0" applyNumberFormat="1" applyFont="1" applyFill="1" applyBorder="1" applyAlignment="1" applyProtection="1">
      <alignment horizontal="center"/>
      <protection locked="0"/>
    </xf>
    <xf numFmtId="1" fontId="47" fillId="2" borderId="38" xfId="0" applyNumberFormat="1" applyFont="1" applyFill="1" applyBorder="1" applyAlignment="1" applyProtection="1">
      <alignment horizontal="center"/>
      <protection locked="0"/>
    </xf>
    <xf numFmtId="3" fontId="45" fillId="2" borderId="26" xfId="0" applyNumberFormat="1" applyFont="1" applyFill="1" applyBorder="1" applyAlignment="1" applyProtection="1">
      <alignment horizontal="center"/>
      <protection locked="0"/>
    </xf>
    <xf numFmtId="3" fontId="45" fillId="2" borderId="33" xfId="0" applyNumberFormat="1" applyFont="1" applyFill="1" applyBorder="1" applyAlignment="1" applyProtection="1">
      <alignment horizontal="center"/>
      <protection locked="0"/>
    </xf>
    <xf numFmtId="3" fontId="45" fillId="2" borderId="48" xfId="0" applyNumberFormat="1" applyFont="1" applyFill="1" applyBorder="1" applyAlignment="1" applyProtection="1">
      <alignment horizontal="center"/>
      <protection locked="0"/>
    </xf>
    <xf numFmtId="3" fontId="45" fillId="2" borderId="45" xfId="0" applyNumberFormat="1" applyFont="1" applyFill="1" applyBorder="1" applyAlignment="1" applyProtection="1">
      <alignment horizontal="center"/>
      <protection locked="0"/>
    </xf>
    <xf numFmtId="3" fontId="29" fillId="4" borderId="13" xfId="0" applyNumberFormat="1" applyFont="1" applyFill="1" applyBorder="1" applyAlignment="1" applyProtection="1">
      <alignment horizontal="center"/>
    </xf>
    <xf numFmtId="3" fontId="29" fillId="4" borderId="15" xfId="0" applyNumberFormat="1" applyFont="1" applyFill="1" applyBorder="1" applyAlignment="1" applyProtection="1">
      <alignment horizontal="center"/>
    </xf>
    <xf numFmtId="1" fontId="47" fillId="2" borderId="48" xfId="0" applyNumberFormat="1" applyFont="1" applyFill="1" applyBorder="1" applyAlignment="1" applyProtection="1">
      <alignment horizontal="center"/>
      <protection locked="0"/>
    </xf>
    <xf numFmtId="1" fontId="47" fillId="2" borderId="45" xfId="0" applyNumberFormat="1" applyFont="1" applyFill="1" applyBorder="1" applyAlignment="1" applyProtection="1">
      <alignment horizontal="center"/>
      <protection locked="0"/>
    </xf>
    <xf numFmtId="0" fontId="33" fillId="7" borderId="17" xfId="0" applyFont="1" applyFill="1" applyBorder="1" applyAlignment="1" applyProtection="1">
      <alignment horizontal="left"/>
      <protection locked="0"/>
    </xf>
    <xf numFmtId="0" fontId="33" fillId="7" borderId="42" xfId="0" applyFont="1" applyFill="1" applyBorder="1" applyAlignment="1" applyProtection="1">
      <alignment horizontal="left"/>
      <protection locked="0"/>
    </xf>
    <xf numFmtId="0" fontId="45" fillId="7" borderId="1" xfId="0" applyFont="1" applyFill="1" applyBorder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  <protection locked="0"/>
    </xf>
    <xf numFmtId="0" fontId="45" fillId="7" borderId="1" xfId="0" applyFont="1" applyFill="1" applyBorder="1" applyAlignment="1" applyProtection="1">
      <alignment horizontal="center"/>
      <protection locked="0"/>
    </xf>
    <xf numFmtId="0" fontId="45" fillId="7" borderId="3" xfId="0" applyFont="1" applyFill="1" applyBorder="1" applyAlignment="1" applyProtection="1">
      <alignment horizontal="center"/>
      <protection locked="0"/>
    </xf>
    <xf numFmtId="0" fontId="45" fillId="2" borderId="47" xfId="0" applyNumberFormat="1" applyFont="1" applyFill="1" applyBorder="1" applyAlignment="1" applyProtection="1">
      <alignment horizontal="center"/>
      <protection locked="0"/>
    </xf>
    <xf numFmtId="0" fontId="45" fillId="2" borderId="38" xfId="0" applyNumberFormat="1" applyFont="1" applyFill="1" applyBorder="1" applyAlignment="1" applyProtection="1">
      <alignment horizontal="center"/>
      <protection locked="0"/>
    </xf>
    <xf numFmtId="0" fontId="45" fillId="2" borderId="49" xfId="0" applyNumberFormat="1" applyFont="1" applyFill="1" applyBorder="1" applyAlignment="1" applyProtection="1">
      <alignment horizontal="center"/>
      <protection locked="0"/>
    </xf>
    <xf numFmtId="0" fontId="45" fillId="2" borderId="50" xfId="0" applyNumberFormat="1" applyFont="1" applyFill="1" applyBorder="1" applyAlignment="1" applyProtection="1">
      <alignment horizontal="center"/>
      <protection locked="0"/>
    </xf>
    <xf numFmtId="0" fontId="45" fillId="2" borderId="28" xfId="0" applyNumberFormat="1" applyFont="1" applyFill="1" applyBorder="1" applyAlignment="1" applyProtection="1">
      <alignment horizontal="center"/>
      <protection locked="0"/>
    </xf>
    <xf numFmtId="0" fontId="45" fillId="2" borderId="12" xfId="0" applyNumberFormat="1" applyFont="1" applyFill="1" applyBorder="1" applyAlignment="1" applyProtection="1">
      <alignment horizontal="center"/>
      <protection locked="0"/>
    </xf>
    <xf numFmtId="0" fontId="45" fillId="2" borderId="9" xfId="0" applyNumberFormat="1" applyFont="1" applyFill="1" applyBorder="1" applyAlignment="1" applyProtection="1">
      <alignment horizontal="center"/>
      <protection locked="0"/>
    </xf>
    <xf numFmtId="0" fontId="45" fillId="2" borderId="63" xfId="0" applyNumberFormat="1" applyFont="1" applyFill="1" applyBorder="1" applyAlignment="1" applyProtection="1">
      <alignment horizontal="center"/>
      <protection locked="0"/>
    </xf>
    <xf numFmtId="0" fontId="45" fillId="2" borderId="41" xfId="0" applyNumberFormat="1" applyFont="1" applyFill="1" applyBorder="1" applyAlignment="1" applyProtection="1">
      <alignment horizontal="center"/>
      <protection locked="0"/>
    </xf>
    <xf numFmtId="9" fontId="24" fillId="24" borderId="26" xfId="3" applyFont="1" applyFill="1" applyBorder="1" applyAlignment="1" applyProtection="1">
      <alignment horizontal="center"/>
    </xf>
    <xf numFmtId="9" fontId="24" fillId="24" borderId="33" xfId="3" applyFont="1" applyFill="1" applyBorder="1" applyAlignment="1" applyProtection="1">
      <alignment horizontal="center"/>
    </xf>
    <xf numFmtId="0" fontId="24" fillId="24" borderId="48" xfId="0" applyFont="1" applyFill="1" applyBorder="1" applyAlignment="1" applyProtection="1"/>
    <xf numFmtId="0" fontId="24" fillId="24" borderId="45" xfId="0" applyFont="1" applyFill="1" applyBorder="1" applyAlignment="1" applyProtection="1"/>
    <xf numFmtId="0" fontId="24" fillId="24" borderId="48" xfId="0" applyFont="1" applyFill="1" applyBorder="1" applyAlignment="1" applyProtection="1">
      <alignment horizontal="center"/>
    </xf>
    <xf numFmtId="0" fontId="24" fillId="24" borderId="45" xfId="0" applyFont="1" applyFill="1" applyBorder="1" applyAlignment="1" applyProtection="1">
      <alignment horizontal="center"/>
    </xf>
    <xf numFmtId="9" fontId="24" fillId="24" borderId="11" xfId="3" applyFont="1" applyFill="1" applyBorder="1" applyAlignment="1" applyProtection="1">
      <alignment horizontal="center"/>
    </xf>
    <xf numFmtId="9" fontId="24" fillId="24" borderId="12" xfId="3" applyFont="1" applyFill="1" applyBorder="1" applyAlignment="1" applyProtection="1">
      <alignment horizontal="center"/>
    </xf>
    <xf numFmtId="0" fontId="24" fillId="24" borderId="44" xfId="0" applyFont="1" applyFill="1" applyBorder="1" applyAlignment="1" applyProtection="1"/>
    <xf numFmtId="0" fontId="24" fillId="24" borderId="49" xfId="0" applyNumberFormat="1" applyFont="1" applyFill="1" applyBorder="1" applyAlignment="1" applyProtection="1">
      <alignment horizontal="center"/>
    </xf>
    <xf numFmtId="0" fontId="24" fillId="24" borderId="50" xfId="0" applyNumberFormat="1" applyFont="1" applyFill="1" applyBorder="1" applyAlignment="1" applyProtection="1">
      <alignment horizontal="center"/>
    </xf>
    <xf numFmtId="0" fontId="47" fillId="2" borderId="49" xfId="0" applyNumberFormat="1" applyFont="1" applyFill="1" applyBorder="1" applyAlignment="1" applyProtection="1">
      <alignment horizontal="center"/>
      <protection locked="0"/>
    </xf>
    <xf numFmtId="0" fontId="47" fillId="2" borderId="50" xfId="0" applyNumberFormat="1" applyFont="1" applyFill="1" applyBorder="1" applyAlignment="1" applyProtection="1">
      <alignment horizontal="center"/>
      <protection locked="0"/>
    </xf>
    <xf numFmtId="0" fontId="47" fillId="2" borderId="35" xfId="0" applyNumberFormat="1" applyFont="1" applyFill="1" applyBorder="1" applyAlignment="1" applyProtection="1">
      <alignment horizontal="center"/>
      <protection locked="0"/>
    </xf>
    <xf numFmtId="0" fontId="47" fillId="2" borderId="9" xfId="0" applyNumberFormat="1" applyFont="1" applyFill="1" applyBorder="1" applyAlignment="1" applyProtection="1">
      <alignment horizontal="center"/>
      <protection locked="0"/>
    </xf>
    <xf numFmtId="166" fontId="21" fillId="8" borderId="13" xfId="0" applyNumberFormat="1" applyFont="1" applyFill="1" applyBorder="1" applyAlignment="1" applyProtection="1">
      <alignment horizontal="center"/>
    </xf>
    <xf numFmtId="166" fontId="21" fillId="8" borderId="15" xfId="0" applyNumberFormat="1" applyFont="1" applyFill="1" applyBorder="1" applyAlignment="1" applyProtection="1">
      <alignment horizontal="center"/>
    </xf>
    <xf numFmtId="0" fontId="33" fillId="4" borderId="13" xfId="0" applyFont="1" applyFill="1" applyBorder="1" applyAlignment="1" applyProtection="1">
      <alignment horizontal="center"/>
    </xf>
    <xf numFmtId="0" fontId="33" fillId="4" borderId="15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left"/>
      <protection locked="0"/>
    </xf>
    <xf numFmtId="0" fontId="29" fillId="7" borderId="13" xfId="0" applyFont="1" applyFill="1" applyBorder="1" applyAlignment="1" applyProtection="1">
      <alignment horizontal="center"/>
      <protection locked="0"/>
    </xf>
    <xf numFmtId="0" fontId="29" fillId="7" borderId="15" xfId="0" applyFont="1" applyFill="1" applyBorder="1" applyAlignment="1" applyProtection="1">
      <alignment horizontal="center"/>
      <protection locked="0"/>
    </xf>
    <xf numFmtId="0" fontId="29" fillId="7" borderId="14" xfId="0" applyFont="1" applyFill="1" applyBorder="1" applyAlignment="1" applyProtection="1">
      <alignment horizontal="center"/>
      <protection locked="0"/>
    </xf>
    <xf numFmtId="9" fontId="33" fillId="4" borderId="13" xfId="0" applyNumberFormat="1" applyFont="1" applyFill="1" applyBorder="1" applyAlignment="1" applyProtection="1">
      <alignment horizontal="center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5" xfId="0" applyNumberFormat="1" applyFont="1" applyFill="1" applyBorder="1" applyAlignment="1" applyProtection="1">
      <alignment horizontal="center"/>
      <protection locked="0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 applyBorder="1" applyAlignment="1" applyProtection="1">
      <alignment horizontal="center"/>
      <protection locked="0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21" fillId="2" borderId="5" xfId="0" applyNumberFormat="1" applyFont="1" applyFill="1" applyBorder="1" applyAlignment="1" applyProtection="1">
      <alignment horizontal="center"/>
      <protection locked="0"/>
    </xf>
    <xf numFmtId="0" fontId="21" fillId="2" borderId="6" xfId="0" applyNumberFormat="1" applyFont="1" applyFill="1" applyBorder="1" applyAlignment="1" applyProtection="1">
      <alignment horizontal="center"/>
      <protection locked="0"/>
    </xf>
    <xf numFmtId="0" fontId="21" fillId="2" borderId="8" xfId="0" applyNumberFormat="1" applyFont="1" applyFill="1" applyBorder="1" applyAlignment="1" applyProtection="1">
      <alignment horizontal="center"/>
      <protection locked="0"/>
    </xf>
    <xf numFmtId="0" fontId="33" fillId="4" borderId="1" xfId="0" applyNumberFormat="1" applyFont="1" applyFill="1" applyBorder="1" applyAlignment="1" applyProtection="1">
      <alignment horizontal="center"/>
    </xf>
    <xf numFmtId="0" fontId="33" fillId="4" borderId="3" xfId="0" applyNumberFormat="1" applyFont="1" applyFill="1" applyBorder="1" applyAlignment="1" applyProtection="1">
      <alignment horizontal="center"/>
    </xf>
    <xf numFmtId="0" fontId="33" fillId="4" borderId="6" xfId="0" applyNumberFormat="1" applyFont="1" applyFill="1" applyBorder="1" applyAlignment="1" applyProtection="1">
      <alignment horizontal="center"/>
    </xf>
    <xf numFmtId="0" fontId="33" fillId="4" borderId="8" xfId="0" applyNumberFormat="1" applyFont="1" applyFill="1" applyBorder="1" applyAlignment="1" applyProtection="1">
      <alignment horizontal="center"/>
    </xf>
    <xf numFmtId="0" fontId="20" fillId="9" borderId="17" xfId="0" applyFont="1" applyFill="1" applyBorder="1" applyAlignment="1" applyProtection="1">
      <alignment horizontal="left" vertical="center" wrapText="1"/>
    </xf>
    <xf numFmtId="0" fontId="20" fillId="9" borderId="42" xfId="0" applyFont="1" applyFill="1" applyBorder="1" applyAlignment="1" applyProtection="1">
      <alignment horizontal="left" vertical="center" wrapText="1"/>
    </xf>
    <xf numFmtId="0" fontId="33" fillId="4" borderId="6" xfId="0" applyFont="1" applyFill="1" applyBorder="1" applyAlignment="1" applyProtection="1">
      <alignment horizontal="center"/>
    </xf>
    <xf numFmtId="0" fontId="33" fillId="4" borderId="8" xfId="0" applyFont="1" applyFill="1" applyBorder="1" applyAlignment="1" applyProtection="1">
      <alignment horizontal="center"/>
    </xf>
    <xf numFmtId="0" fontId="28" fillId="5" borderId="35" xfId="0" applyFont="1" applyFill="1" applyBorder="1" applyAlignment="1" applyProtection="1">
      <alignment horizontal="left"/>
    </xf>
    <xf numFmtId="0" fontId="28" fillId="5" borderId="9" xfId="0" applyFont="1" applyFill="1" applyBorder="1" applyAlignment="1" applyProtection="1">
      <alignment horizontal="left"/>
    </xf>
    <xf numFmtId="0" fontId="39" fillId="4" borderId="13" xfId="0" applyFont="1" applyFill="1" applyBorder="1" applyAlignment="1" applyProtection="1">
      <alignment horizontal="center"/>
    </xf>
    <xf numFmtId="0" fontId="39" fillId="4" borderId="15" xfId="0" applyFont="1" applyFill="1" applyBorder="1" applyAlignment="1" applyProtection="1">
      <alignment horizontal="center"/>
    </xf>
    <xf numFmtId="0" fontId="69" fillId="2" borderId="0" xfId="0" applyFont="1" applyFill="1" applyAlignment="1" applyProtection="1">
      <alignment horizontal="center" wrapText="1"/>
    </xf>
    <xf numFmtId="0" fontId="28" fillId="5" borderId="49" xfId="0" applyFont="1" applyFill="1" applyBorder="1" applyAlignment="1" applyProtection="1">
      <alignment horizontal="left"/>
    </xf>
    <xf numFmtId="0" fontId="28" fillId="5" borderId="50" xfId="0" applyFont="1" applyFill="1" applyBorder="1" applyAlignment="1" applyProtection="1">
      <alignment horizontal="left"/>
    </xf>
    <xf numFmtId="0" fontId="28" fillId="5" borderId="28" xfId="0" applyFont="1" applyFill="1" applyBorder="1" applyAlignment="1" applyProtection="1">
      <alignment horizontal="left"/>
    </xf>
    <xf numFmtId="0" fontId="28" fillId="5" borderId="16" xfId="0" applyFont="1" applyFill="1" applyBorder="1" applyAlignment="1" applyProtection="1">
      <alignment horizontal="left"/>
    </xf>
    <xf numFmtId="0" fontId="24" fillId="8" borderId="13" xfId="0" applyFont="1" applyFill="1" applyBorder="1" applyAlignment="1" applyProtection="1">
      <alignment horizontal="left"/>
    </xf>
    <xf numFmtId="0" fontId="24" fillId="8" borderId="15" xfId="0" applyFont="1" applyFill="1" applyBorder="1" applyAlignment="1" applyProtection="1">
      <alignment horizontal="left"/>
    </xf>
    <xf numFmtId="0" fontId="28" fillId="5" borderId="48" xfId="0" applyFont="1" applyFill="1" applyBorder="1" applyAlignment="1" applyProtection="1">
      <alignment horizontal="left"/>
    </xf>
    <xf numFmtId="0" fontId="28" fillId="5" borderId="60" xfId="0" applyFont="1" applyFill="1" applyBorder="1" applyAlignment="1" applyProtection="1">
      <alignment horizontal="left"/>
    </xf>
    <xf numFmtId="0" fontId="28" fillId="5" borderId="26" xfId="0" applyFont="1" applyFill="1" applyBorder="1" applyAlignment="1" applyProtection="1">
      <alignment horizontal="left"/>
    </xf>
    <xf numFmtId="0" fontId="28" fillId="5" borderId="25" xfId="0" applyFont="1" applyFill="1" applyBorder="1" applyAlignment="1" applyProtection="1">
      <alignment horizontal="left"/>
    </xf>
    <xf numFmtId="0" fontId="28" fillId="5" borderId="10" xfId="0" applyFont="1" applyFill="1" applyBorder="1" applyAlignment="1" applyProtection="1">
      <alignment horizontal="left"/>
    </xf>
    <xf numFmtId="0" fontId="24" fillId="8" borderId="18" xfId="0" applyFont="1" applyFill="1" applyBorder="1" applyAlignment="1" applyProtection="1">
      <alignment horizontal="left"/>
    </xf>
    <xf numFmtId="0" fontId="28" fillId="5" borderId="47" xfId="0" applyFont="1" applyFill="1" applyBorder="1" applyAlignment="1" applyProtection="1">
      <alignment horizontal="left"/>
    </xf>
    <xf numFmtId="0" fontId="28" fillId="5" borderId="62" xfId="0" applyFont="1" applyFill="1" applyBorder="1" applyAlignment="1" applyProtection="1">
      <alignment horizontal="left"/>
    </xf>
    <xf numFmtId="8" fontId="24" fillId="5" borderId="28" xfId="0" applyNumberFormat="1" applyFont="1" applyFill="1" applyBorder="1" applyAlignment="1" applyProtection="1"/>
    <xf numFmtId="8" fontId="24" fillId="5" borderId="11" xfId="0" applyNumberFormat="1" applyFont="1" applyFill="1" applyBorder="1" applyAlignment="1" applyProtection="1"/>
    <xf numFmtId="8" fontId="24" fillId="5" borderId="16" xfId="0" applyNumberFormat="1" applyFont="1" applyFill="1" applyBorder="1" applyAlignment="1" applyProtection="1"/>
    <xf numFmtId="8" fontId="39" fillId="4" borderId="13" xfId="0" applyNumberFormat="1" applyFont="1" applyFill="1" applyBorder="1" applyAlignment="1" applyProtection="1">
      <alignment horizontal="center"/>
    </xf>
    <xf numFmtId="8" fontId="39" fillId="4" borderId="15" xfId="0" applyNumberFormat="1" applyFont="1" applyFill="1" applyBorder="1" applyAlignment="1" applyProtection="1">
      <alignment horizontal="center"/>
    </xf>
    <xf numFmtId="8" fontId="10" fillId="2" borderId="0" xfId="0" applyNumberFormat="1" applyFont="1" applyFill="1" applyBorder="1" applyAlignment="1" applyProtection="1">
      <alignment horizontal="center" wrapText="1"/>
    </xf>
    <xf numFmtId="8" fontId="54" fillId="4" borderId="1" xfId="0" applyNumberFormat="1" applyFont="1" applyFill="1" applyBorder="1" applyAlignment="1" applyProtection="1">
      <alignment horizontal="center"/>
    </xf>
    <xf numFmtId="8" fontId="54" fillId="4" borderId="6" xfId="0" applyNumberFormat="1" applyFont="1" applyFill="1" applyBorder="1" applyAlignment="1" applyProtection="1">
      <alignment horizontal="center"/>
    </xf>
    <xf numFmtId="8" fontId="24" fillId="5" borderId="26" xfId="0" applyNumberFormat="1" applyFont="1" applyFill="1" applyBorder="1" applyAlignment="1" applyProtection="1"/>
    <xf numFmtId="8" fontId="24" fillId="5" borderId="24" xfId="0" applyNumberFormat="1" applyFont="1" applyFill="1" applyBorder="1" applyAlignment="1" applyProtection="1"/>
    <xf numFmtId="8" fontId="24" fillId="5" borderId="25" xfId="0" applyNumberFormat="1" applyFont="1" applyFill="1" applyBorder="1" applyAlignment="1" applyProtection="1"/>
    <xf numFmtId="8" fontId="24" fillId="5" borderId="63" xfId="0" applyNumberFormat="1" applyFont="1" applyFill="1" applyBorder="1" applyAlignment="1" applyProtection="1"/>
    <xf numFmtId="8" fontId="24" fillId="5" borderId="61" xfId="0" applyNumberFormat="1" applyFont="1" applyFill="1" applyBorder="1" applyAlignment="1" applyProtection="1"/>
    <xf numFmtId="8" fontId="24" fillId="5" borderId="53" xfId="0" applyNumberFormat="1" applyFont="1" applyFill="1" applyBorder="1" applyAlignment="1" applyProtection="1"/>
    <xf numFmtId="8" fontId="24" fillId="5" borderId="47" xfId="0" applyNumberFormat="1" applyFont="1" applyFill="1" applyBorder="1" applyAlignment="1" applyProtection="1"/>
    <xf numFmtId="8" fontId="24" fillId="5" borderId="51" xfId="0" applyNumberFormat="1" applyFont="1" applyFill="1" applyBorder="1" applyAlignment="1" applyProtection="1"/>
    <xf numFmtId="8" fontId="24" fillId="5" borderId="62" xfId="0" applyNumberFormat="1" applyFont="1" applyFill="1" applyBorder="1" applyAlignment="1" applyProtection="1"/>
    <xf numFmtId="8" fontId="28" fillId="11" borderId="28" xfId="0" applyNumberFormat="1" applyFont="1" applyFill="1" applyBorder="1" applyAlignment="1" applyProtection="1"/>
    <xf numFmtId="8" fontId="28" fillId="11" borderId="11" xfId="0" applyNumberFormat="1" applyFont="1" applyFill="1" applyBorder="1" applyAlignment="1" applyProtection="1"/>
    <xf numFmtId="8" fontId="28" fillId="11" borderId="16" xfId="0" applyNumberFormat="1" applyFont="1" applyFill="1" applyBorder="1" applyAlignment="1" applyProtection="1"/>
    <xf numFmtId="8" fontId="50" fillId="5" borderId="28" xfId="0" applyNumberFormat="1" applyFont="1" applyFill="1" applyBorder="1" applyAlignment="1" applyProtection="1"/>
    <xf numFmtId="8" fontId="50" fillId="5" borderId="11" xfId="0" applyNumberFormat="1" applyFont="1" applyFill="1" applyBorder="1" applyAlignment="1" applyProtection="1"/>
    <xf numFmtId="8" fontId="50" fillId="5" borderId="16" xfId="0" applyNumberFormat="1" applyFont="1" applyFill="1" applyBorder="1" applyAlignment="1" applyProtection="1"/>
    <xf numFmtId="8" fontId="24" fillId="5" borderId="28" xfId="0" applyNumberFormat="1" applyFont="1" applyFill="1" applyBorder="1" applyAlignment="1" applyProtection="1">
      <alignment horizontal="left"/>
    </xf>
    <xf numFmtId="8" fontId="24" fillId="5" borderId="11" xfId="0" applyNumberFormat="1" applyFont="1" applyFill="1" applyBorder="1" applyAlignment="1" applyProtection="1">
      <alignment horizontal="left"/>
    </xf>
    <xf numFmtId="8" fontId="24" fillId="5" borderId="16" xfId="0" applyNumberFormat="1" applyFont="1" applyFill="1" applyBorder="1" applyAlignment="1" applyProtection="1">
      <alignment horizontal="left"/>
    </xf>
    <xf numFmtId="8" fontId="24" fillId="5" borderId="26" xfId="0" applyNumberFormat="1" applyFont="1" applyFill="1" applyBorder="1" applyAlignment="1" applyProtection="1">
      <alignment horizontal="left"/>
    </xf>
    <xf numFmtId="8" fontId="24" fillId="5" borderId="24" xfId="0" applyNumberFormat="1" applyFont="1" applyFill="1" applyBorder="1" applyAlignment="1" applyProtection="1">
      <alignment horizontal="left"/>
    </xf>
    <xf numFmtId="8" fontId="24" fillId="5" borderId="25" xfId="0" applyNumberFormat="1" applyFont="1" applyFill="1" applyBorder="1" applyAlignment="1" applyProtection="1">
      <alignment horizontal="left"/>
    </xf>
    <xf numFmtId="8" fontId="24" fillId="5" borderId="63" xfId="0" applyNumberFormat="1" applyFont="1" applyFill="1" applyBorder="1" applyAlignment="1" applyProtection="1">
      <alignment horizontal="left"/>
    </xf>
    <xf numFmtId="8" fontId="24" fillId="5" borderId="61" xfId="0" applyNumberFormat="1" applyFont="1" applyFill="1" applyBorder="1" applyAlignment="1" applyProtection="1">
      <alignment horizontal="left"/>
    </xf>
    <xf numFmtId="8" fontId="24" fillId="5" borderId="53" xfId="0" applyNumberFormat="1" applyFont="1" applyFill="1" applyBorder="1" applyAlignment="1" applyProtection="1">
      <alignment horizontal="left"/>
    </xf>
    <xf numFmtId="8" fontId="24" fillId="5" borderId="47" xfId="0" applyNumberFormat="1" applyFont="1" applyFill="1" applyBorder="1" applyAlignment="1" applyProtection="1">
      <alignment horizontal="left"/>
    </xf>
    <xf numFmtId="8" fontId="24" fillId="5" borderId="51" xfId="0" applyNumberFormat="1" applyFont="1" applyFill="1" applyBorder="1" applyAlignment="1" applyProtection="1">
      <alignment horizontal="left"/>
    </xf>
    <xf numFmtId="8" fontId="24" fillId="5" borderId="62" xfId="0" applyNumberFormat="1" applyFont="1" applyFill="1" applyBorder="1" applyAlignment="1" applyProtection="1">
      <alignment horizontal="left"/>
    </xf>
    <xf numFmtId="8" fontId="24" fillId="5" borderId="48" xfId="0" applyNumberFormat="1" applyFont="1" applyFill="1" applyBorder="1" applyAlignment="1" applyProtection="1">
      <alignment horizontal="left"/>
    </xf>
    <xf numFmtId="8" fontId="24" fillId="5" borderId="44" xfId="0" applyNumberFormat="1" applyFont="1" applyFill="1" applyBorder="1" applyAlignment="1" applyProtection="1">
      <alignment horizontal="left"/>
    </xf>
    <xf numFmtId="8" fontId="24" fillId="5" borderId="60" xfId="0" applyNumberFormat="1" applyFont="1" applyFill="1" applyBorder="1" applyAlignment="1" applyProtection="1">
      <alignment horizontal="left"/>
    </xf>
    <xf numFmtId="8" fontId="24" fillId="5" borderId="29" xfId="0" applyNumberFormat="1" applyFont="1" applyFill="1" applyBorder="1" applyAlignment="1" applyProtection="1">
      <alignment horizontal="left"/>
    </xf>
    <xf numFmtId="8" fontId="24" fillId="5" borderId="52" xfId="0" applyNumberFormat="1" applyFont="1" applyFill="1" applyBorder="1" applyAlignment="1" applyProtection="1">
      <alignment horizontal="left"/>
    </xf>
    <xf numFmtId="8" fontId="24" fillId="5" borderId="49" xfId="0" applyNumberFormat="1" applyFont="1" applyFill="1" applyBorder="1" applyAlignment="1" applyProtection="1">
      <alignment horizontal="left"/>
    </xf>
    <xf numFmtId="8" fontId="24" fillId="5" borderId="64" xfId="0" applyNumberFormat="1" applyFont="1" applyFill="1" applyBorder="1" applyAlignment="1" applyProtection="1">
      <alignment horizontal="left"/>
    </xf>
    <xf numFmtId="8" fontId="24" fillId="5" borderId="35" xfId="0" applyNumberFormat="1" applyFont="1" applyFill="1" applyBorder="1" applyAlignment="1" applyProtection="1">
      <alignment horizontal="left"/>
    </xf>
    <xf numFmtId="8" fontId="24" fillId="5" borderId="20" xfId="0" applyNumberFormat="1" applyFont="1" applyFill="1" applyBorder="1" applyAlignment="1" applyProtection="1">
      <alignment horizontal="left"/>
    </xf>
    <xf numFmtId="8" fontId="24" fillId="5" borderId="55" xfId="0" applyNumberFormat="1" applyFont="1" applyFill="1" applyBorder="1" applyAlignment="1" applyProtection="1">
      <alignment horizontal="left"/>
    </xf>
    <xf numFmtId="8" fontId="24" fillId="5" borderId="65" xfId="0" applyNumberFormat="1" applyFont="1" applyFill="1" applyBorder="1" applyAlignment="1" applyProtection="1">
      <alignment horizontal="left"/>
    </xf>
    <xf numFmtId="8" fontId="20" fillId="4" borderId="13" xfId="0" applyNumberFormat="1" applyFont="1" applyFill="1" applyBorder="1" applyAlignment="1" applyProtection="1">
      <alignment horizontal="center"/>
    </xf>
    <xf numFmtId="8" fontId="20" fillId="4" borderId="14" xfId="0" applyNumberFormat="1" applyFont="1" applyFill="1" applyBorder="1" applyAlignment="1" applyProtection="1">
      <alignment horizontal="center"/>
    </xf>
    <xf numFmtId="8" fontId="20" fillId="4" borderId="15" xfId="0" applyNumberFormat="1" applyFont="1" applyFill="1" applyBorder="1" applyAlignment="1" applyProtection="1">
      <alignment horizontal="center"/>
    </xf>
    <xf numFmtId="8" fontId="50" fillId="5" borderId="55" xfId="0" applyNumberFormat="1" applyFont="1" applyFill="1" applyBorder="1" applyAlignment="1" applyProtection="1">
      <alignment horizontal="left"/>
    </xf>
    <xf numFmtId="8" fontId="50" fillId="5" borderId="65" xfId="0" applyNumberFormat="1" applyFont="1" applyFill="1" applyBorder="1" applyAlignment="1" applyProtection="1">
      <alignment horizontal="left"/>
    </xf>
    <xf numFmtId="8" fontId="24" fillId="5" borderId="4" xfId="0" applyNumberFormat="1" applyFont="1" applyFill="1" applyBorder="1" applyAlignment="1" applyProtection="1">
      <alignment horizontal="left"/>
    </xf>
    <xf numFmtId="8" fontId="24" fillId="5" borderId="0" xfId="0" applyNumberFormat="1" applyFont="1" applyFill="1" applyBorder="1" applyAlignment="1" applyProtection="1">
      <alignment horizontal="left"/>
    </xf>
    <xf numFmtId="9" fontId="19" fillId="2" borderId="13" xfId="3" applyFont="1" applyFill="1" applyBorder="1" applyAlignment="1" applyProtection="1">
      <alignment horizontal="center"/>
    </xf>
    <xf numFmtId="9" fontId="19" fillId="2" borderId="15" xfId="3" applyFont="1" applyFill="1" applyBorder="1" applyAlignment="1" applyProtection="1">
      <alignment horizontal="center"/>
    </xf>
    <xf numFmtId="38" fontId="19" fillId="2" borderId="47" xfId="1" applyNumberFormat="1" applyFont="1" applyFill="1" applyBorder="1" applyAlignment="1" applyProtection="1">
      <alignment horizontal="center"/>
    </xf>
    <xf numFmtId="38" fontId="19" fillId="2" borderId="38" xfId="1" applyNumberFormat="1" applyFont="1" applyFill="1" applyBorder="1" applyAlignment="1" applyProtection="1">
      <alignment horizontal="center"/>
    </xf>
    <xf numFmtId="0" fontId="38" fillId="2" borderId="7" xfId="0" applyFont="1" applyFill="1" applyBorder="1" applyAlignment="1" applyProtection="1">
      <alignment horizontal="center"/>
    </xf>
    <xf numFmtId="38" fontId="19" fillId="2" borderId="28" xfId="1" applyNumberFormat="1" applyFont="1" applyFill="1" applyBorder="1" applyAlignment="1" applyProtection="1">
      <alignment horizontal="center"/>
    </xf>
    <xf numFmtId="38" fontId="19" fillId="2" borderId="12" xfId="1" applyNumberFormat="1" applyFont="1" applyFill="1" applyBorder="1" applyAlignment="1" applyProtection="1">
      <alignment horizontal="center"/>
    </xf>
    <xf numFmtId="38" fontId="19" fillId="2" borderId="51" xfId="1" applyNumberFormat="1" applyFont="1" applyFill="1" applyBorder="1" applyAlignment="1" applyProtection="1">
      <alignment horizontal="center"/>
    </xf>
    <xf numFmtId="38" fontId="19" fillId="2" borderId="20" xfId="1" applyNumberFormat="1" applyFont="1" applyFill="1" applyBorder="1" applyAlignment="1" applyProtection="1">
      <alignment horizontal="center"/>
    </xf>
    <xf numFmtId="38" fontId="19" fillId="2" borderId="11" xfId="1" applyNumberFormat="1" applyFont="1" applyFill="1" applyBorder="1" applyAlignment="1" applyProtection="1">
      <alignment horizontal="center"/>
    </xf>
    <xf numFmtId="38" fontId="19" fillId="2" borderId="48" xfId="1" applyNumberFormat="1" applyFont="1" applyFill="1" applyBorder="1" applyAlignment="1" applyProtection="1">
      <alignment horizontal="center"/>
    </xf>
    <xf numFmtId="38" fontId="19" fillId="2" borderId="45" xfId="1" applyNumberFormat="1" applyFont="1" applyFill="1" applyBorder="1" applyAlignment="1" applyProtection="1">
      <alignment horizontal="center"/>
    </xf>
    <xf numFmtId="38" fontId="19" fillId="2" borderId="44" xfId="1" applyNumberFormat="1" applyFont="1" applyFill="1" applyBorder="1" applyAlignment="1" applyProtection="1">
      <alignment horizontal="center"/>
    </xf>
    <xf numFmtId="40" fontId="19" fillId="6" borderId="13" xfId="0" applyNumberFormat="1" applyFont="1" applyFill="1" applyBorder="1" applyAlignment="1" applyProtection="1">
      <alignment horizontal="center"/>
    </xf>
    <xf numFmtId="40" fontId="19" fillId="6" borderId="15" xfId="0" applyNumberFormat="1" applyFont="1" applyFill="1" applyBorder="1" applyAlignment="1" applyProtection="1">
      <alignment horizontal="center"/>
    </xf>
    <xf numFmtId="38" fontId="19" fillId="2" borderId="47" xfId="0" applyNumberFormat="1" applyFont="1" applyFill="1" applyBorder="1" applyAlignment="1" applyProtection="1">
      <alignment horizontal="center"/>
    </xf>
    <xf numFmtId="38" fontId="19" fillId="2" borderId="38" xfId="0" applyNumberFormat="1" applyFont="1" applyFill="1" applyBorder="1" applyAlignment="1" applyProtection="1">
      <alignment horizontal="center"/>
    </xf>
    <xf numFmtId="38" fontId="19" fillId="2" borderId="28" xfId="0" applyNumberFormat="1" applyFont="1" applyFill="1" applyBorder="1" applyAlignment="1" applyProtection="1">
      <alignment horizontal="center"/>
    </xf>
    <xf numFmtId="38" fontId="19" fillId="2" borderId="12" xfId="0" applyNumberFormat="1" applyFont="1" applyFill="1" applyBorder="1" applyAlignment="1" applyProtection="1">
      <alignment horizontal="center"/>
    </xf>
    <xf numFmtId="38" fontId="19" fillId="6" borderId="48" xfId="0" applyNumberFormat="1" applyFont="1" applyFill="1" applyBorder="1" applyAlignment="1" applyProtection="1">
      <alignment horizontal="center"/>
    </xf>
    <xf numFmtId="38" fontId="19" fillId="6" borderId="45" xfId="0" applyNumberFormat="1" applyFont="1" applyFill="1" applyBorder="1" applyAlignment="1" applyProtection="1">
      <alignment horizontal="center"/>
    </xf>
    <xf numFmtId="38" fontId="19" fillId="6" borderId="47" xfId="0" applyNumberFormat="1" applyFont="1" applyFill="1" applyBorder="1" applyAlignment="1" applyProtection="1">
      <alignment horizontal="center"/>
    </xf>
    <xf numFmtId="38" fontId="19" fillId="6" borderId="38" xfId="0" applyNumberFormat="1" applyFont="1" applyFill="1" applyBorder="1" applyAlignment="1" applyProtection="1">
      <alignment horizontal="center"/>
    </xf>
    <xf numFmtId="43" fontId="19" fillId="2" borderId="47" xfId="1" applyNumberFormat="1" applyFont="1" applyFill="1" applyBorder="1" applyAlignment="1" applyProtection="1">
      <alignment horizontal="center"/>
    </xf>
    <xf numFmtId="43" fontId="19" fillId="2" borderId="38" xfId="1" applyNumberFormat="1" applyFont="1" applyFill="1" applyBorder="1" applyAlignment="1" applyProtection="1">
      <alignment horizontal="center"/>
    </xf>
    <xf numFmtId="43" fontId="19" fillId="2" borderId="28" xfId="1" applyNumberFormat="1" applyFont="1" applyFill="1" applyBorder="1" applyAlignment="1" applyProtection="1">
      <alignment horizontal="center"/>
    </xf>
    <xf numFmtId="43" fontId="19" fillId="2" borderId="12" xfId="1" applyNumberFormat="1" applyFont="1" applyFill="1" applyBorder="1" applyAlignment="1" applyProtection="1">
      <alignment horizontal="center"/>
    </xf>
    <xf numFmtId="43" fontId="19" fillId="2" borderId="48" xfId="1" applyNumberFormat="1" applyFont="1" applyFill="1" applyBorder="1" applyAlignment="1" applyProtection="1">
      <alignment horizontal="center"/>
    </xf>
    <xf numFmtId="43" fontId="19" fillId="2" borderId="45" xfId="1" applyNumberFormat="1" applyFont="1" applyFill="1" applyBorder="1" applyAlignment="1" applyProtection="1">
      <alignment horizontal="center"/>
    </xf>
    <xf numFmtId="10" fontId="28" fillId="2" borderId="13" xfId="3" applyNumberFormat="1" applyFont="1" applyFill="1" applyBorder="1" applyAlignment="1" applyProtection="1">
      <alignment horizontal="center"/>
    </xf>
    <xf numFmtId="10" fontId="28" fillId="2" borderId="15" xfId="3" applyNumberFormat="1" applyFont="1" applyFill="1" applyBorder="1" applyAlignment="1" applyProtection="1">
      <alignment horizontal="center"/>
    </xf>
    <xf numFmtId="38" fontId="19" fillId="2" borderId="26" xfId="1" applyNumberFormat="1" applyFont="1" applyFill="1" applyBorder="1" applyAlignment="1" applyProtection="1">
      <alignment horizontal="center"/>
    </xf>
    <xf numFmtId="38" fontId="19" fillId="2" borderId="33" xfId="1" applyNumberFormat="1" applyFont="1" applyFill="1" applyBorder="1" applyAlignment="1" applyProtection="1">
      <alignment horizontal="center"/>
    </xf>
    <xf numFmtId="38" fontId="28" fillId="2" borderId="13" xfId="1" applyNumberFormat="1" applyFont="1" applyFill="1" applyBorder="1" applyAlignment="1" applyProtection="1">
      <alignment horizontal="center"/>
    </xf>
    <xf numFmtId="38" fontId="28" fillId="2" borderId="15" xfId="1" applyNumberFormat="1" applyFont="1" applyFill="1" applyBorder="1" applyAlignment="1" applyProtection="1">
      <alignment horizontal="center"/>
    </xf>
    <xf numFmtId="40" fontId="19" fillId="6" borderId="36" xfId="0" applyNumberFormat="1" applyFont="1" applyFill="1" applyBorder="1" applyAlignment="1" applyProtection="1">
      <alignment horizontal="center"/>
    </xf>
    <xf numFmtId="170" fontId="19" fillId="2" borderId="28" xfId="1" applyNumberFormat="1" applyFont="1" applyFill="1" applyBorder="1" applyAlignment="1" applyProtection="1">
      <alignment horizontal="center"/>
    </xf>
    <xf numFmtId="170" fontId="19" fillId="2" borderId="12" xfId="1" applyNumberFormat="1" applyFont="1" applyFill="1" applyBorder="1" applyAlignment="1" applyProtection="1">
      <alignment horizontal="center"/>
    </xf>
    <xf numFmtId="170" fontId="19" fillId="2" borderId="63" xfId="1" applyNumberFormat="1" applyFont="1" applyFill="1" applyBorder="1" applyAlignment="1" applyProtection="1">
      <alignment horizontal="center"/>
    </xf>
    <xf numFmtId="170" fontId="19" fillId="2" borderId="41" xfId="1" applyNumberFormat="1" applyFont="1" applyFill="1" applyBorder="1" applyAlignment="1" applyProtection="1">
      <alignment horizontal="center"/>
    </xf>
    <xf numFmtId="10" fontId="19" fillId="2" borderId="26" xfId="3" applyNumberFormat="1" applyFont="1" applyFill="1" applyBorder="1" applyAlignment="1" applyProtection="1">
      <alignment horizontal="center"/>
    </xf>
    <xf numFmtId="10" fontId="19" fillId="2" borderId="33" xfId="3" applyNumberFormat="1" applyFont="1" applyFill="1" applyBorder="1" applyAlignment="1" applyProtection="1">
      <alignment horizontal="center"/>
    </xf>
    <xf numFmtId="10" fontId="19" fillId="2" borderId="48" xfId="3" applyNumberFormat="1" applyFont="1" applyFill="1" applyBorder="1" applyAlignment="1" applyProtection="1">
      <alignment horizontal="center"/>
    </xf>
    <xf numFmtId="10" fontId="19" fillId="2" borderId="45" xfId="3" applyNumberFormat="1" applyFont="1" applyFill="1" applyBorder="1" applyAlignment="1" applyProtection="1">
      <alignment horizontal="center"/>
    </xf>
    <xf numFmtId="10" fontId="19" fillId="2" borderId="63" xfId="3" applyNumberFormat="1" applyFont="1" applyFill="1" applyBorder="1" applyAlignment="1" applyProtection="1">
      <alignment horizontal="center"/>
    </xf>
    <xf numFmtId="10" fontId="19" fillId="2" borderId="41" xfId="3" applyNumberFormat="1" applyFont="1" applyFill="1" applyBorder="1" applyAlignment="1" applyProtection="1">
      <alignment horizontal="center"/>
    </xf>
    <xf numFmtId="40" fontId="19" fillId="2" borderId="26" xfId="0" applyNumberFormat="1" applyFont="1" applyFill="1" applyBorder="1" applyAlignment="1" applyProtection="1">
      <alignment horizontal="center"/>
    </xf>
    <xf numFmtId="40" fontId="19" fillId="2" borderId="33" xfId="0" applyNumberFormat="1" applyFont="1" applyFill="1" applyBorder="1" applyAlignment="1" applyProtection="1">
      <alignment horizontal="center"/>
    </xf>
    <xf numFmtId="38" fontId="19" fillId="2" borderId="63" xfId="1" applyNumberFormat="1" applyFont="1" applyFill="1" applyBorder="1" applyAlignment="1" applyProtection="1">
      <alignment horizontal="center"/>
    </xf>
    <xf numFmtId="38" fontId="19" fillId="2" borderId="41" xfId="1" applyNumberFormat="1" applyFont="1" applyFill="1" applyBorder="1" applyAlignment="1" applyProtection="1">
      <alignment horizontal="center"/>
    </xf>
    <xf numFmtId="165" fontId="19" fillId="2" borderId="63" xfId="1" applyNumberFormat="1" applyFont="1" applyFill="1" applyBorder="1" applyAlignment="1" applyProtection="1">
      <alignment horizontal="center"/>
    </xf>
    <xf numFmtId="165" fontId="19" fillId="2" borderId="41" xfId="1" applyNumberFormat="1" applyFont="1" applyFill="1" applyBorder="1" applyAlignment="1" applyProtection="1">
      <alignment horizontal="center"/>
    </xf>
    <xf numFmtId="165" fontId="19" fillId="2" borderId="28" xfId="1" applyNumberFormat="1" applyFont="1" applyFill="1" applyBorder="1" applyAlignment="1" applyProtection="1">
      <alignment horizontal="center"/>
    </xf>
    <xf numFmtId="165" fontId="19" fillId="2" borderId="12" xfId="1" applyNumberFormat="1" applyFont="1" applyFill="1" applyBorder="1" applyAlignment="1" applyProtection="1">
      <alignment horizontal="center"/>
    </xf>
    <xf numFmtId="38" fontId="19" fillId="2" borderId="29" xfId="1" applyNumberFormat="1" applyFont="1" applyFill="1" applyBorder="1" applyAlignment="1" applyProtection="1">
      <alignment horizontal="center"/>
    </xf>
    <xf numFmtId="38" fontId="19" fillId="2" borderId="30" xfId="1" applyNumberFormat="1" applyFont="1" applyFill="1" applyBorder="1" applyAlignment="1" applyProtection="1">
      <alignment horizontal="center"/>
    </xf>
    <xf numFmtId="165" fontId="19" fillId="2" borderId="48" xfId="1" applyNumberFormat="1" applyFont="1" applyFill="1" applyBorder="1" applyAlignment="1" applyProtection="1">
      <alignment horizontal="center"/>
    </xf>
    <xf numFmtId="165" fontId="19" fillId="2" borderId="45" xfId="1" applyNumberFormat="1" applyFont="1" applyFill="1" applyBorder="1" applyAlignment="1" applyProtection="1">
      <alignment horizontal="center"/>
    </xf>
    <xf numFmtId="38" fontId="19" fillId="2" borderId="35" xfId="1" applyNumberFormat="1" applyFont="1" applyFill="1" applyBorder="1" applyAlignment="1" applyProtection="1">
      <alignment horizontal="center"/>
    </xf>
    <xf numFmtId="38" fontId="19" fillId="2" borderId="9" xfId="1" applyNumberFormat="1" applyFont="1" applyFill="1" applyBorder="1" applyAlignment="1" applyProtection="1">
      <alignment horizontal="center"/>
    </xf>
    <xf numFmtId="38" fontId="19" fillId="2" borderId="55" xfId="1" applyNumberFormat="1" applyFont="1" applyFill="1" applyBorder="1" applyAlignment="1" applyProtection="1">
      <alignment horizontal="center"/>
    </xf>
    <xf numFmtId="38" fontId="19" fillId="2" borderId="56" xfId="1" applyNumberFormat="1" applyFont="1" applyFill="1" applyBorder="1" applyAlignment="1" applyProtection="1">
      <alignment horizontal="center"/>
    </xf>
    <xf numFmtId="2" fontId="70" fillId="0" borderId="6" xfId="7" applyNumberFormat="1" applyFont="1" applyFill="1" applyBorder="1" applyAlignment="1" applyProtection="1">
      <alignment horizontal="center"/>
      <protection locked="0"/>
    </xf>
    <xf numFmtId="2" fontId="70" fillId="0" borderId="8" xfId="7" applyNumberFormat="1" applyFont="1" applyFill="1" applyBorder="1" applyAlignment="1" applyProtection="1">
      <alignment horizontal="center"/>
      <protection locked="0"/>
    </xf>
    <xf numFmtId="2" fontId="70" fillId="0" borderId="28" xfId="7" applyNumberFormat="1" applyFont="1" applyFill="1" applyBorder="1" applyAlignment="1" applyProtection="1">
      <alignment horizontal="center"/>
      <protection locked="0"/>
    </xf>
    <xf numFmtId="2" fontId="70" fillId="0" borderId="12" xfId="7" applyNumberFormat="1" applyFont="1" applyFill="1" applyBorder="1" applyAlignment="1" applyProtection="1">
      <alignment horizontal="center"/>
      <protection locked="0"/>
    </xf>
    <xf numFmtId="171" fontId="30" fillId="4" borderId="28" xfId="6" applyNumberFormat="1" applyFont="1" applyFill="1" applyBorder="1" applyAlignment="1" applyProtection="1">
      <alignment horizontal="center"/>
    </xf>
    <xf numFmtId="171" fontId="30" fillId="4" borderId="12" xfId="6" applyNumberFormat="1" applyFont="1" applyFill="1" applyBorder="1" applyAlignment="1" applyProtection="1">
      <alignment horizontal="center"/>
    </xf>
    <xf numFmtId="2" fontId="27" fillId="0" borderId="6" xfId="7" applyNumberFormat="1" applyFont="1" applyFill="1" applyBorder="1" applyAlignment="1" applyProtection="1">
      <alignment horizontal="center"/>
      <protection locked="0"/>
    </xf>
    <xf numFmtId="2" fontId="27" fillId="0" borderId="8" xfId="7" applyNumberFormat="1" applyFont="1" applyFill="1" applyBorder="1" applyAlignment="1" applyProtection="1">
      <alignment horizontal="center"/>
      <protection locked="0"/>
    </xf>
    <xf numFmtId="171" fontId="30" fillId="4" borderId="1" xfId="6" applyNumberFormat="1" applyFont="1" applyFill="1" applyBorder="1" applyAlignment="1" applyProtection="1">
      <alignment horizontal="center"/>
    </xf>
    <xf numFmtId="171" fontId="30" fillId="4" borderId="3" xfId="6" applyNumberFormat="1" applyFont="1" applyFill="1" applyBorder="1" applyAlignment="1" applyProtection="1">
      <alignment horizontal="center"/>
    </xf>
    <xf numFmtId="2" fontId="27" fillId="0" borderId="28" xfId="7" applyNumberFormat="1" applyFont="1" applyFill="1" applyBorder="1" applyAlignment="1" applyProtection="1">
      <alignment horizontal="center"/>
      <protection locked="0"/>
    </xf>
    <xf numFmtId="2" fontId="27" fillId="0" borderId="12" xfId="7" applyNumberFormat="1" applyFont="1" applyFill="1" applyBorder="1" applyAlignment="1" applyProtection="1">
      <alignment horizontal="center"/>
      <protection locked="0"/>
    </xf>
    <xf numFmtId="2" fontId="70" fillId="0" borderId="1" xfId="7" applyNumberFormat="1" applyFont="1" applyFill="1" applyBorder="1" applyAlignment="1" applyProtection="1">
      <alignment horizontal="center"/>
      <protection locked="0"/>
    </xf>
    <xf numFmtId="2" fontId="70" fillId="0" borderId="3" xfId="7" applyNumberFormat="1" applyFont="1" applyFill="1" applyBorder="1" applyAlignment="1" applyProtection="1">
      <alignment horizontal="center"/>
      <protection locked="0"/>
    </xf>
    <xf numFmtId="171" fontId="30" fillId="4" borderId="6" xfId="6" applyNumberFormat="1" applyFont="1" applyFill="1" applyBorder="1" applyAlignment="1" applyProtection="1">
      <alignment horizontal="center"/>
    </xf>
    <xf numFmtId="171" fontId="30" fillId="4" borderId="8" xfId="6" applyNumberFormat="1" applyFont="1" applyFill="1" applyBorder="1" applyAlignment="1" applyProtection="1">
      <alignment horizontal="center"/>
    </xf>
    <xf numFmtId="2" fontId="27" fillId="0" borderId="6" xfId="9" applyNumberFormat="1" applyFont="1" applyFill="1" applyBorder="1" applyAlignment="1" applyProtection="1">
      <alignment horizontal="center"/>
      <protection locked="0"/>
    </xf>
    <xf numFmtId="2" fontId="9" fillId="0" borderId="8" xfId="9" applyNumberFormat="1" applyFont="1" applyFill="1" applyBorder="1" applyProtection="1">
      <protection locked="0"/>
    </xf>
    <xf numFmtId="2" fontId="30" fillId="4" borderId="6" xfId="6" applyNumberFormat="1" applyFont="1" applyFill="1" applyBorder="1" applyAlignment="1" applyProtection="1">
      <alignment horizontal="center"/>
    </xf>
    <xf numFmtId="2" fontId="20" fillId="4" borderId="8" xfId="6" applyNumberFormat="1" applyFont="1" applyFill="1" applyBorder="1" applyProtection="1"/>
    <xf numFmtId="2" fontId="27" fillId="0" borderId="1" xfId="7" applyNumberFormat="1" applyFont="1" applyFill="1" applyBorder="1" applyAlignment="1" applyProtection="1">
      <alignment horizontal="center"/>
      <protection locked="0"/>
    </xf>
    <xf numFmtId="2" fontId="27" fillId="0" borderId="3" xfId="7" applyNumberFormat="1" applyFont="1" applyFill="1" applyBorder="1" applyAlignment="1" applyProtection="1">
      <alignment horizontal="center"/>
      <protection locked="0"/>
    </xf>
    <xf numFmtId="166" fontId="27" fillId="8" borderId="63" xfId="6" applyNumberFormat="1" applyFont="1" applyFill="1" applyBorder="1" applyAlignment="1" applyProtection="1">
      <alignment horizontal="center"/>
    </xf>
    <xf numFmtId="166" fontId="27" fillId="8" borderId="41" xfId="6" applyNumberFormat="1" applyFont="1" applyFill="1" applyBorder="1" applyAlignment="1" applyProtection="1">
      <alignment horizontal="center"/>
    </xf>
    <xf numFmtId="166" fontId="30" fillId="4" borderId="63" xfId="6" applyNumberFormat="1" applyFont="1" applyFill="1" applyBorder="1" applyAlignment="1" applyProtection="1">
      <alignment horizontal="center"/>
    </xf>
    <xf numFmtId="166" fontId="30" fillId="4" borderId="41" xfId="6" applyNumberFormat="1" applyFont="1" applyFill="1" applyBorder="1" applyAlignment="1" applyProtection="1">
      <alignment horizontal="center"/>
    </xf>
    <xf numFmtId="166" fontId="27" fillId="8" borderId="28" xfId="6" applyNumberFormat="1" applyFont="1" applyFill="1" applyBorder="1" applyAlignment="1" applyProtection="1">
      <alignment horizontal="center"/>
    </xf>
    <xf numFmtId="166" fontId="27" fillId="8" borderId="12" xfId="6" applyNumberFormat="1" applyFont="1" applyFill="1" applyBorder="1" applyAlignment="1" applyProtection="1">
      <alignment horizontal="center"/>
    </xf>
    <xf numFmtId="166" fontId="30" fillId="4" borderId="28" xfId="6" applyNumberFormat="1" applyFont="1" applyFill="1" applyBorder="1" applyAlignment="1" applyProtection="1">
      <alignment horizontal="center"/>
    </xf>
    <xf numFmtId="166" fontId="30" fillId="4" borderId="12" xfId="6" applyNumberFormat="1" applyFont="1" applyFill="1" applyBorder="1" applyAlignment="1" applyProtection="1">
      <alignment horizontal="center"/>
    </xf>
    <xf numFmtId="0" fontId="30" fillId="4" borderId="48" xfId="6" applyFont="1" applyFill="1" applyBorder="1" applyAlignment="1" applyProtection="1">
      <alignment horizontal="center"/>
    </xf>
    <xf numFmtId="0" fontId="30" fillId="4" borderId="45" xfId="6" applyFont="1" applyFill="1" applyBorder="1" applyAlignment="1" applyProtection="1">
      <alignment horizontal="center"/>
    </xf>
    <xf numFmtId="166" fontId="27" fillId="8" borderId="1" xfId="6" applyNumberFormat="1" applyFont="1" applyFill="1" applyBorder="1" applyAlignment="1" applyProtection="1">
      <alignment horizontal="center"/>
    </xf>
    <xf numFmtId="166" fontId="27" fillId="8" borderId="3" xfId="6" applyNumberFormat="1" applyFont="1" applyFill="1" applyBorder="1" applyAlignment="1" applyProtection="1">
      <alignment horizontal="center"/>
    </xf>
    <xf numFmtId="166" fontId="30" fillId="4" borderId="1" xfId="6" applyNumberFormat="1" applyFont="1" applyFill="1" applyBorder="1" applyAlignment="1" applyProtection="1">
      <alignment horizontal="center"/>
    </xf>
    <xf numFmtId="0" fontId="30" fillId="4" borderId="3" xfId="6" applyFont="1" applyFill="1" applyBorder="1" applyAlignment="1" applyProtection="1">
      <alignment horizontal="center"/>
    </xf>
    <xf numFmtId="0" fontId="70" fillId="2" borderId="49" xfId="6" applyNumberFormat="1" applyFont="1" applyFill="1" applyBorder="1" applyAlignment="1" applyProtection="1">
      <alignment horizontal="center"/>
      <protection locked="0"/>
    </xf>
    <xf numFmtId="0" fontId="70" fillId="2" borderId="50" xfId="6" applyNumberFormat="1" applyFont="1" applyFill="1" applyBorder="1" applyAlignment="1" applyProtection="1">
      <alignment horizontal="center"/>
      <protection locked="0"/>
    </xf>
    <xf numFmtId="0" fontId="30" fillId="4" borderId="68" xfId="6" applyNumberFormat="1" applyFont="1" applyFill="1" applyBorder="1" applyAlignment="1" applyProtection="1">
      <alignment horizontal="center"/>
    </xf>
    <xf numFmtId="0" fontId="30" fillId="4" borderId="70" xfId="6" applyNumberFormat="1" applyFont="1" applyFill="1" applyBorder="1" applyAlignment="1" applyProtection="1">
      <alignment horizontal="center"/>
    </xf>
    <xf numFmtId="0" fontId="27" fillId="2" borderId="28" xfId="6" applyNumberFormat="1" applyFont="1" applyFill="1" applyBorder="1" applyAlignment="1" applyProtection="1">
      <alignment horizontal="center"/>
      <protection locked="0"/>
    </xf>
    <xf numFmtId="0" fontId="27" fillId="2" borderId="12" xfId="6" applyNumberFormat="1" applyFont="1" applyFill="1" applyBorder="1" applyAlignment="1" applyProtection="1">
      <alignment horizontal="center"/>
      <protection locked="0"/>
    </xf>
    <xf numFmtId="0" fontId="70" fillId="0" borderId="29" xfId="6" applyNumberFormat="1" applyFont="1" applyFill="1" applyBorder="1" applyAlignment="1" applyProtection="1">
      <alignment horizontal="center"/>
      <protection locked="0"/>
    </xf>
    <xf numFmtId="0" fontId="70" fillId="0" borderId="30" xfId="6" applyNumberFormat="1" applyFont="1" applyFill="1" applyBorder="1" applyAlignment="1" applyProtection="1">
      <alignment horizontal="center"/>
      <protection locked="0"/>
    </xf>
    <xf numFmtId="0" fontId="30" fillId="4" borderId="35" xfId="6" applyNumberFormat="1" applyFont="1" applyFill="1" applyBorder="1" applyAlignment="1" applyProtection="1">
      <alignment horizontal="center"/>
    </xf>
    <xf numFmtId="0" fontId="30" fillId="4" borderId="9" xfId="6" applyNumberFormat="1" applyFont="1" applyFill="1" applyBorder="1" applyAlignment="1" applyProtection="1">
      <alignment horizontal="center"/>
    </xf>
    <xf numFmtId="0" fontId="70" fillId="2" borderId="35" xfId="6" applyNumberFormat="1" applyFont="1" applyFill="1" applyBorder="1" applyAlignment="1" applyProtection="1">
      <alignment horizontal="center"/>
      <protection locked="0"/>
    </xf>
    <xf numFmtId="0" fontId="70" fillId="2" borderId="9" xfId="6" applyNumberFormat="1" applyFont="1" applyFill="1" applyBorder="1" applyAlignment="1" applyProtection="1">
      <alignment horizontal="center"/>
      <protection locked="0"/>
    </xf>
    <xf numFmtId="0" fontId="27" fillId="0" borderId="49" xfId="6" applyNumberFormat="1" applyFont="1" applyFill="1" applyBorder="1" applyAlignment="1" applyProtection="1">
      <alignment horizontal="center"/>
      <protection locked="0"/>
    </xf>
    <xf numFmtId="0" fontId="27" fillId="0" borderId="50" xfId="6" applyNumberFormat="1" applyFont="1" applyFill="1" applyBorder="1" applyAlignment="1" applyProtection="1">
      <alignment horizontal="center"/>
      <protection locked="0"/>
    </xf>
    <xf numFmtId="0" fontId="70" fillId="0" borderId="49" xfId="6" applyNumberFormat="1" applyFont="1" applyFill="1" applyBorder="1" applyAlignment="1" applyProtection="1">
      <alignment horizontal="center"/>
      <protection locked="0"/>
    </xf>
    <xf numFmtId="0" fontId="70" fillId="0" borderId="50" xfId="6" applyNumberFormat="1" applyFont="1" applyFill="1" applyBorder="1" applyAlignment="1" applyProtection="1">
      <alignment horizontal="center"/>
      <protection locked="0"/>
    </xf>
    <xf numFmtId="0" fontId="30" fillId="4" borderId="6" xfId="6" applyFont="1" applyFill="1" applyBorder="1" applyAlignment="1" applyProtection="1">
      <alignment horizontal="center"/>
    </xf>
    <xf numFmtId="0" fontId="30" fillId="4" borderId="8" xfId="6" applyFont="1" applyFill="1" applyBorder="1" applyAlignment="1" applyProtection="1">
      <alignment horizontal="center"/>
    </xf>
    <xf numFmtId="0" fontId="27" fillId="7" borderId="1" xfId="6" applyFont="1" applyFill="1" applyBorder="1" applyAlignment="1" applyProtection="1">
      <alignment horizontal="left"/>
    </xf>
    <xf numFmtId="0" fontId="27" fillId="7" borderId="3" xfId="6" applyFont="1" applyFill="1" applyBorder="1" applyAlignment="1" applyProtection="1">
      <alignment horizontal="left"/>
    </xf>
    <xf numFmtId="0" fontId="27" fillId="7" borderId="1" xfId="6" applyFont="1" applyFill="1" applyBorder="1" applyAlignment="1" applyProtection="1">
      <alignment horizontal="center"/>
    </xf>
    <xf numFmtId="0" fontId="27" fillId="7" borderId="3" xfId="6" applyFont="1" applyFill="1" applyBorder="1" applyAlignment="1" applyProtection="1">
      <alignment horizontal="center"/>
    </xf>
    <xf numFmtId="0" fontId="70" fillId="0" borderId="35" xfId="6" applyNumberFormat="1" applyFont="1" applyFill="1" applyBorder="1" applyAlignment="1" applyProtection="1">
      <alignment horizontal="center"/>
      <protection locked="0"/>
    </xf>
    <xf numFmtId="0" fontId="70" fillId="0" borderId="9" xfId="6" applyNumberFormat="1" applyFont="1" applyFill="1" applyBorder="1" applyAlignment="1" applyProtection="1">
      <alignment horizontal="center"/>
      <protection locked="0"/>
    </xf>
    <xf numFmtId="0" fontId="30" fillId="4" borderId="29" xfId="6" applyNumberFormat="1" applyFont="1" applyFill="1" applyBorder="1" applyAlignment="1" applyProtection="1">
      <alignment horizontal="center"/>
    </xf>
    <xf numFmtId="0" fontId="30" fillId="4" borderId="30" xfId="6" applyNumberFormat="1" applyFont="1" applyFill="1" applyBorder="1" applyAlignment="1" applyProtection="1">
      <alignment horizontal="center"/>
    </xf>
    <xf numFmtId="0" fontId="27" fillId="0" borderId="35" xfId="6" applyNumberFormat="1" applyFont="1" applyFill="1" applyBorder="1" applyAlignment="1" applyProtection="1">
      <alignment horizontal="center"/>
      <protection locked="0"/>
    </xf>
    <xf numFmtId="0" fontId="27" fillId="0" borderId="9" xfId="6" applyNumberFormat="1" applyFont="1" applyFill="1" applyBorder="1" applyAlignment="1" applyProtection="1">
      <alignment horizontal="center"/>
      <protection locked="0"/>
    </xf>
    <xf numFmtId="0" fontId="30" fillId="4" borderId="59" xfId="6" applyNumberFormat="1" applyFont="1" applyFill="1" applyBorder="1" applyAlignment="1" applyProtection="1">
      <alignment horizontal="center"/>
    </xf>
    <xf numFmtId="0" fontId="30" fillId="4" borderId="71" xfId="6" applyNumberFormat="1" applyFont="1" applyFill="1" applyBorder="1" applyAlignment="1" applyProtection="1">
      <alignment horizontal="center"/>
    </xf>
    <xf numFmtId="0" fontId="27" fillId="0" borderId="59" xfId="6" applyNumberFormat="1" applyFont="1" applyFill="1" applyBorder="1" applyAlignment="1" applyProtection="1">
      <alignment horizontal="center"/>
      <protection locked="0"/>
    </xf>
    <xf numFmtId="0" fontId="27" fillId="0" borderId="71" xfId="6" applyNumberFormat="1" applyFont="1" applyFill="1" applyBorder="1" applyAlignment="1" applyProtection="1">
      <alignment horizontal="center"/>
      <protection locked="0"/>
    </xf>
    <xf numFmtId="0" fontId="70" fillId="0" borderId="59" xfId="6" applyNumberFormat="1" applyFont="1" applyFill="1" applyBorder="1" applyAlignment="1" applyProtection="1">
      <alignment horizontal="center"/>
      <protection locked="0"/>
    </xf>
    <xf numFmtId="0" fontId="70" fillId="0" borderId="71" xfId="6" applyNumberFormat="1" applyFont="1" applyFill="1" applyBorder="1" applyAlignment="1" applyProtection="1">
      <alignment horizontal="center"/>
      <protection locked="0"/>
    </xf>
    <xf numFmtId="0" fontId="70" fillId="2" borderId="59" xfId="6" applyNumberFormat="1" applyFont="1" applyFill="1" applyBorder="1" applyAlignment="1" applyProtection="1">
      <alignment horizontal="center"/>
      <protection locked="0"/>
    </xf>
    <xf numFmtId="0" fontId="70" fillId="2" borderId="71" xfId="6" applyNumberFormat="1" applyFont="1" applyFill="1" applyBorder="1" applyAlignment="1" applyProtection="1">
      <alignment horizontal="center"/>
      <protection locked="0"/>
    </xf>
    <xf numFmtId="9" fontId="30" fillId="4" borderId="28" xfId="9" applyFont="1" applyFill="1" applyBorder="1" applyAlignment="1" applyProtection="1">
      <alignment horizontal="center"/>
    </xf>
    <xf numFmtId="9" fontId="30" fillId="4" borderId="12" xfId="9" applyFont="1" applyFill="1" applyBorder="1" applyAlignment="1" applyProtection="1">
      <alignment horizontal="center"/>
    </xf>
    <xf numFmtId="9" fontId="30" fillId="4" borderId="11" xfId="9" applyFont="1" applyFill="1" applyBorder="1" applyAlignment="1" applyProtection="1">
      <alignment horizontal="center"/>
    </xf>
    <xf numFmtId="0" fontId="30" fillId="4" borderId="44" xfId="6" applyFont="1" applyFill="1" applyBorder="1" applyAlignment="1" applyProtection="1">
      <alignment horizontal="center"/>
    </xf>
    <xf numFmtId="0" fontId="70" fillId="2" borderId="11" xfId="6" applyNumberFormat="1" applyFont="1" applyFill="1" applyBorder="1" applyAlignment="1" applyProtection="1">
      <alignment horizontal="center"/>
      <protection locked="0"/>
    </xf>
    <xf numFmtId="0" fontId="70" fillId="2" borderId="12" xfId="6" applyNumberFormat="1" applyFont="1" applyFill="1" applyBorder="1" applyAlignment="1" applyProtection="1">
      <alignment horizontal="center"/>
      <protection locked="0"/>
    </xf>
    <xf numFmtId="0" fontId="30" fillId="4" borderId="28" xfId="6" applyNumberFormat="1" applyFont="1" applyFill="1" applyBorder="1" applyAlignment="1" applyProtection="1">
      <alignment horizontal="center"/>
    </xf>
    <xf numFmtId="0" fontId="30" fillId="4" borderId="12" xfId="6" applyNumberFormat="1" applyFont="1" applyFill="1" applyBorder="1" applyAlignment="1" applyProtection="1">
      <alignment horizontal="center"/>
    </xf>
    <xf numFmtId="0" fontId="70" fillId="2" borderId="28" xfId="6" applyNumberFormat="1" applyFont="1" applyFill="1" applyBorder="1" applyAlignment="1" applyProtection="1">
      <alignment horizontal="center"/>
      <protection locked="0"/>
    </xf>
    <xf numFmtId="0" fontId="27" fillId="2" borderId="11" xfId="6" applyNumberFormat="1" applyFont="1" applyFill="1" applyBorder="1" applyAlignment="1" applyProtection="1">
      <alignment horizontal="center"/>
      <protection locked="0"/>
    </xf>
    <xf numFmtId="0" fontId="27" fillId="7" borderId="13" xfId="6" applyFont="1" applyFill="1" applyBorder="1" applyAlignment="1" applyProtection="1">
      <alignment horizontal="center"/>
    </xf>
    <xf numFmtId="0" fontId="27" fillId="7" borderId="15" xfId="6" applyFont="1" applyFill="1" applyBorder="1" applyAlignment="1" applyProtection="1">
      <alignment horizontal="center"/>
    </xf>
    <xf numFmtId="0" fontId="27" fillId="0" borderId="51" xfId="6" applyNumberFormat="1" applyFont="1" applyFill="1" applyBorder="1" applyAlignment="1" applyProtection="1">
      <alignment horizontal="center"/>
      <protection locked="0"/>
    </xf>
    <xf numFmtId="0" fontId="27" fillId="0" borderId="38" xfId="6" applyNumberFormat="1" applyFont="1" applyFill="1" applyBorder="1" applyAlignment="1" applyProtection="1">
      <alignment horizontal="center"/>
      <protection locked="0"/>
    </xf>
    <xf numFmtId="0" fontId="70" fillId="0" borderId="51" xfId="6" applyNumberFormat="1" applyFont="1" applyFill="1" applyBorder="1" applyAlignment="1" applyProtection="1">
      <alignment horizontal="center"/>
      <protection locked="0"/>
    </xf>
    <xf numFmtId="0" fontId="70" fillId="0" borderId="38" xfId="6" applyNumberFormat="1" applyFont="1" applyFill="1" applyBorder="1" applyAlignment="1" applyProtection="1">
      <alignment horizontal="center"/>
      <protection locked="0"/>
    </xf>
    <xf numFmtId="0" fontId="70" fillId="2" borderId="47" xfId="6" applyNumberFormat="1" applyFont="1" applyFill="1" applyBorder="1" applyAlignment="1" applyProtection="1">
      <alignment horizontal="center"/>
      <protection locked="0"/>
    </xf>
    <xf numFmtId="0" fontId="70" fillId="2" borderId="38" xfId="6" applyNumberFormat="1" applyFont="1" applyFill="1" applyBorder="1" applyAlignment="1" applyProtection="1">
      <alignment horizontal="center"/>
      <protection locked="0"/>
    </xf>
    <xf numFmtId="0" fontId="30" fillId="4" borderId="47" xfId="6" applyNumberFormat="1" applyFont="1" applyFill="1" applyBorder="1" applyAlignment="1" applyProtection="1">
      <alignment horizontal="center"/>
    </xf>
    <xf numFmtId="0" fontId="30" fillId="4" borderId="38" xfId="6" applyNumberFormat="1" applyFont="1" applyFill="1" applyBorder="1" applyAlignment="1" applyProtection="1">
      <alignment horizontal="center"/>
    </xf>
    <xf numFmtId="0" fontId="27" fillId="7" borderId="13" xfId="6" applyFont="1" applyFill="1" applyBorder="1" applyAlignment="1" applyProtection="1">
      <alignment horizontal="left"/>
    </xf>
    <xf numFmtId="0" fontId="27" fillId="7" borderId="15" xfId="6" applyFont="1" applyFill="1" applyBorder="1" applyAlignment="1" applyProtection="1">
      <alignment horizontal="left"/>
    </xf>
    <xf numFmtId="0" fontId="30" fillId="7" borderId="13" xfId="6" applyFont="1" applyFill="1" applyBorder="1" applyAlignment="1" applyProtection="1">
      <alignment horizontal="center" vertical="center" wrapText="1"/>
    </xf>
    <xf numFmtId="0" fontId="30" fillId="7" borderId="15" xfId="6" applyFont="1" applyFill="1" applyBorder="1" applyAlignment="1" applyProtection="1">
      <alignment horizontal="center" vertical="center" wrapText="1"/>
    </xf>
    <xf numFmtId="1" fontId="30" fillId="4" borderId="13" xfId="6" applyNumberFormat="1" applyFont="1" applyFill="1" applyBorder="1" applyAlignment="1" applyProtection="1">
      <alignment horizontal="center"/>
    </xf>
    <xf numFmtId="1" fontId="30" fillId="4" borderId="15" xfId="6" applyNumberFormat="1" applyFont="1" applyFill="1" applyBorder="1" applyAlignment="1" applyProtection="1">
      <alignment horizontal="center"/>
    </xf>
    <xf numFmtId="0" fontId="20" fillId="7" borderId="5" xfId="6" applyFont="1" applyFill="1" applyBorder="1" applyAlignment="1" applyProtection="1">
      <alignment horizontal="left"/>
    </xf>
    <xf numFmtId="0" fontId="20" fillId="7" borderId="33" xfId="6" applyFont="1" applyFill="1" applyBorder="1" applyAlignment="1" applyProtection="1">
      <alignment horizontal="left"/>
    </xf>
    <xf numFmtId="1" fontId="70" fillId="2" borderId="28" xfId="6" applyNumberFormat="1" applyFont="1" applyFill="1" applyBorder="1" applyAlignment="1" applyProtection="1">
      <alignment horizontal="center"/>
      <protection locked="0"/>
    </xf>
    <xf numFmtId="1" fontId="70" fillId="2" borderId="12" xfId="6" applyNumberFormat="1" applyFont="1" applyFill="1" applyBorder="1" applyAlignment="1" applyProtection="1">
      <alignment horizontal="center"/>
      <protection locked="0"/>
    </xf>
    <xf numFmtId="1" fontId="30" fillId="4" borderId="26" xfId="6" applyNumberFormat="1" applyFont="1" applyFill="1" applyBorder="1" applyAlignment="1" applyProtection="1">
      <alignment horizontal="center"/>
    </xf>
    <xf numFmtId="1" fontId="30" fillId="4" borderId="33" xfId="6" applyNumberFormat="1" applyFont="1" applyFill="1" applyBorder="1" applyAlignment="1" applyProtection="1">
      <alignment horizontal="center"/>
    </xf>
    <xf numFmtId="3" fontId="30" fillId="4" borderId="13" xfId="6" applyNumberFormat="1" applyFont="1" applyFill="1" applyBorder="1" applyAlignment="1" applyProtection="1">
      <alignment horizontal="center"/>
    </xf>
    <xf numFmtId="3" fontId="30" fillId="4" borderId="15" xfId="6" applyNumberFormat="1" applyFont="1" applyFill="1" applyBorder="1" applyAlignment="1" applyProtection="1">
      <alignment horizontal="center"/>
    </xf>
    <xf numFmtId="3" fontId="27" fillId="0" borderId="28" xfId="6" applyNumberFormat="1" applyFont="1" applyFill="1" applyBorder="1" applyAlignment="1" applyProtection="1">
      <alignment horizontal="center"/>
      <protection locked="0"/>
    </xf>
    <xf numFmtId="3" fontId="27" fillId="0" borderId="12" xfId="6" applyNumberFormat="1" applyFont="1" applyFill="1" applyBorder="1" applyAlignment="1" applyProtection="1">
      <alignment horizontal="center"/>
      <protection locked="0"/>
    </xf>
    <xf numFmtId="3" fontId="70" fillId="0" borderId="28" xfId="6" applyNumberFormat="1" applyFont="1" applyFill="1" applyBorder="1" applyAlignment="1" applyProtection="1">
      <alignment horizontal="center"/>
      <protection locked="0"/>
    </xf>
    <xf numFmtId="3" fontId="70" fillId="0" borderId="12" xfId="6" applyNumberFormat="1" applyFont="1" applyFill="1" applyBorder="1" applyAlignment="1" applyProtection="1">
      <alignment horizontal="center"/>
      <protection locked="0"/>
    </xf>
    <xf numFmtId="3" fontId="27" fillId="0" borderId="26" xfId="6" applyNumberFormat="1" applyFont="1" applyFill="1" applyBorder="1" applyAlignment="1" applyProtection="1">
      <alignment horizontal="center"/>
      <protection locked="0"/>
    </xf>
    <xf numFmtId="3" fontId="27" fillId="0" borderId="33" xfId="6" applyNumberFormat="1" applyFont="1" applyFill="1" applyBorder="1" applyAlignment="1" applyProtection="1">
      <alignment horizontal="center"/>
      <protection locked="0"/>
    </xf>
    <xf numFmtId="3" fontId="70" fillId="0" borderId="26" xfId="6" applyNumberFormat="1" applyFont="1" applyFill="1" applyBorder="1" applyAlignment="1" applyProtection="1">
      <alignment horizontal="center"/>
      <protection locked="0"/>
    </xf>
    <xf numFmtId="3" fontId="70" fillId="0" borderId="33" xfId="6" applyNumberFormat="1" applyFont="1" applyFill="1" applyBorder="1" applyAlignment="1" applyProtection="1">
      <alignment horizontal="center"/>
      <protection locked="0"/>
    </xf>
    <xf numFmtId="1" fontId="27" fillId="2" borderId="28" xfId="6" applyNumberFormat="1" applyFont="1" applyFill="1" applyBorder="1" applyAlignment="1" applyProtection="1">
      <alignment horizontal="center"/>
      <protection locked="0"/>
    </xf>
    <xf numFmtId="1" fontId="27" fillId="2" borderId="12" xfId="6" applyNumberFormat="1" applyFont="1" applyFill="1" applyBorder="1" applyAlignment="1" applyProtection="1">
      <alignment horizontal="center"/>
      <protection locked="0"/>
    </xf>
    <xf numFmtId="1" fontId="27" fillId="2" borderId="26" xfId="6" applyNumberFormat="1" applyFont="1" applyFill="1" applyBorder="1" applyAlignment="1" applyProtection="1">
      <alignment horizontal="center"/>
      <protection locked="0"/>
    </xf>
    <xf numFmtId="1" fontId="27" fillId="2" borderId="33" xfId="6" applyNumberFormat="1" applyFont="1" applyFill="1" applyBorder="1" applyAlignment="1" applyProtection="1">
      <alignment horizontal="center"/>
      <protection locked="0"/>
    </xf>
    <xf numFmtId="1" fontId="70" fillId="2" borderId="26" xfId="6" applyNumberFormat="1" applyFont="1" applyFill="1" applyBorder="1" applyAlignment="1" applyProtection="1">
      <alignment horizontal="center"/>
      <protection locked="0"/>
    </xf>
    <xf numFmtId="1" fontId="70" fillId="2" borderId="33" xfId="6" applyNumberFormat="1" applyFont="1" applyFill="1" applyBorder="1" applyAlignment="1" applyProtection="1">
      <alignment horizontal="center"/>
      <protection locked="0"/>
    </xf>
    <xf numFmtId="0" fontId="16" fillId="6" borderId="13" xfId="6" applyNumberFormat="1" applyFont="1" applyFill="1" applyBorder="1" applyAlignment="1" applyProtection="1">
      <alignment horizontal="center"/>
    </xf>
    <xf numFmtId="0" fontId="16" fillId="6" borderId="15" xfId="6" applyNumberFormat="1" applyFont="1" applyFill="1" applyBorder="1" applyAlignment="1" applyProtection="1">
      <alignment horizontal="center"/>
    </xf>
    <xf numFmtId="0" fontId="16" fillId="6" borderId="13" xfId="6" applyFont="1" applyFill="1" applyBorder="1" applyAlignment="1" applyProtection="1">
      <alignment horizontal="center"/>
    </xf>
    <xf numFmtId="0" fontId="16" fillId="6" borderId="15" xfId="6" applyFont="1" applyFill="1" applyBorder="1" applyAlignment="1" applyProtection="1">
      <alignment horizontal="center"/>
    </xf>
    <xf numFmtId="17" fontId="16" fillId="6" borderId="13" xfId="6" applyNumberFormat="1" applyFont="1" applyFill="1" applyBorder="1" applyAlignment="1" applyProtection="1">
      <alignment horizontal="center"/>
    </xf>
    <xf numFmtId="17" fontId="16" fillId="6" borderId="15" xfId="6" applyNumberFormat="1" applyFont="1" applyFill="1" applyBorder="1" applyAlignment="1" applyProtection="1">
      <alignment horizontal="center"/>
    </xf>
    <xf numFmtId="17" fontId="16" fillId="6" borderId="13" xfId="6" quotePrefix="1" applyNumberFormat="1" applyFont="1" applyFill="1" applyBorder="1" applyAlignment="1" applyProtection="1">
      <alignment horizontal="center"/>
    </xf>
    <xf numFmtId="0" fontId="33" fillId="7" borderId="3" xfId="6" applyFont="1" applyFill="1" applyBorder="1" applyAlignment="1" applyProtection="1">
      <alignment horizontal="left"/>
    </xf>
    <xf numFmtId="0" fontId="33" fillId="7" borderId="33" xfId="6" applyFont="1" applyFill="1" applyBorder="1" applyAlignment="1" applyProtection="1">
      <alignment horizontal="left"/>
    </xf>
    <xf numFmtId="8" fontId="20" fillId="4" borderId="10" xfId="6" applyNumberFormat="1" applyFont="1" applyFill="1" applyBorder="1" applyAlignment="1" applyProtection="1">
      <alignment horizontal="center"/>
    </xf>
    <xf numFmtId="8" fontId="20" fillId="4" borderId="16" xfId="6" applyNumberFormat="1" applyFont="1" applyFill="1" applyBorder="1" applyAlignment="1" applyProtection="1">
      <alignment horizontal="center"/>
    </xf>
    <xf numFmtId="0" fontId="21" fillId="5" borderId="36" xfId="6" applyNumberFormat="1" applyFont="1" applyFill="1" applyBorder="1" applyAlignment="1" applyProtection="1">
      <alignment horizontal="right"/>
    </xf>
    <xf numFmtId="0" fontId="21" fillId="5" borderId="15" xfId="6" applyNumberFormat="1" applyFont="1" applyFill="1" applyBorder="1" applyAlignment="1" applyProtection="1"/>
    <xf numFmtId="0" fontId="27" fillId="7" borderId="4" xfId="6" applyFont="1" applyFill="1" applyBorder="1" applyAlignment="1" applyProtection="1">
      <alignment horizontal="left"/>
    </xf>
    <xf numFmtId="0" fontId="27" fillId="7" borderId="5" xfId="6" applyFont="1" applyFill="1" applyBorder="1" applyAlignment="1" applyProtection="1">
      <alignment horizontal="left"/>
    </xf>
    <xf numFmtId="0" fontId="20" fillId="13" borderId="0" xfId="0" applyFont="1" applyFill="1" applyAlignment="1">
      <alignment horizontal="center"/>
    </xf>
    <xf numFmtId="44" fontId="21" fillId="15" borderId="13" xfId="2" applyFont="1" applyFill="1" applyBorder="1" applyAlignment="1" applyProtection="1">
      <alignment horizontal="center"/>
      <protection locked="0"/>
    </xf>
    <xf numFmtId="44" fontId="21" fillId="15" borderId="15" xfId="2" applyFont="1" applyFill="1" applyBorder="1" applyAlignment="1" applyProtection="1">
      <alignment horizontal="center"/>
      <protection locked="0"/>
    </xf>
    <xf numFmtId="0" fontId="72" fillId="21" borderId="0" xfId="0" applyFont="1" applyFill="1" applyAlignment="1" applyProtection="1">
      <alignment horizontal="center" wrapText="1"/>
    </xf>
    <xf numFmtId="0" fontId="74" fillId="0" borderId="0" xfId="0" applyFont="1" applyAlignment="1" applyProtection="1">
      <alignment horizontal="center" wrapText="1"/>
    </xf>
    <xf numFmtId="0" fontId="80" fillId="19" borderId="13" xfId="0" applyFont="1" applyFill="1" applyBorder="1" applyAlignment="1" applyProtection="1">
      <alignment horizontal="center"/>
      <protection locked="0"/>
    </xf>
    <xf numFmtId="0" fontId="80" fillId="19" borderId="14" xfId="0" applyFont="1" applyFill="1" applyBorder="1" applyAlignment="1" applyProtection="1">
      <alignment horizontal="center"/>
      <protection locked="0"/>
    </xf>
    <xf numFmtId="0" fontId="80" fillId="19" borderId="15" xfId="0" applyFont="1" applyFill="1" applyBorder="1" applyAlignment="1" applyProtection="1">
      <alignment horizontal="center"/>
      <protection locked="0"/>
    </xf>
    <xf numFmtId="0" fontId="76" fillId="0" borderId="61" xfId="0" applyFont="1" applyBorder="1" applyAlignment="1">
      <alignment horizontal="center"/>
    </xf>
    <xf numFmtId="0" fontId="77" fillId="0" borderId="24" xfId="0" applyFont="1" applyBorder="1" applyAlignment="1">
      <alignment horizontal="center"/>
    </xf>
    <xf numFmtId="0" fontId="76" fillId="0" borderId="0" xfId="0" applyFont="1" applyBorder="1" applyAlignment="1">
      <alignment horizontal="center" vertical="center"/>
    </xf>
    <xf numFmtId="0" fontId="73" fillId="0" borderId="0" xfId="0" applyFont="1" applyFill="1" applyAlignment="1">
      <alignment horizontal="center"/>
    </xf>
    <xf numFmtId="0" fontId="72" fillId="0" borderId="0" xfId="0" applyFont="1" applyAlignment="1">
      <alignment horizontal="center"/>
    </xf>
  </cellXfs>
  <cellStyles count="34">
    <cellStyle name="Comma 2" xfId="8"/>
    <cellStyle name="Comma 3" xfId="24"/>
    <cellStyle name="Currency 2" xfId="7"/>
    <cellStyle name="Currency 3" xfId="25"/>
    <cellStyle name="Euro" xfId="12"/>
    <cellStyle name="Euro 2" xfId="13"/>
    <cellStyle name="Euro 3" xfId="14"/>
    <cellStyle name="Hipervínculo" xfId="4" builtinId="8"/>
    <cellStyle name="Hyperlink 2" xfId="15"/>
    <cellStyle name="Hyperlink 3" xfId="16"/>
    <cellStyle name="Millares" xfId="1" builtinId="3"/>
    <cellStyle name="Millares 2" xfId="5"/>
    <cellStyle name="Millares 3" xfId="28"/>
    <cellStyle name="Millares 4" xfId="31"/>
    <cellStyle name="Millares 5" xfId="33"/>
    <cellStyle name="Moneda" xfId="2" builtinId="4"/>
    <cellStyle name="Moneda 2" xfId="10"/>
    <cellStyle name="Normal" xfId="0" builtinId="0"/>
    <cellStyle name="Normal 2" xfId="6"/>
    <cellStyle name="Normal 2 2" xfId="17"/>
    <cellStyle name="Normal 3" xfId="18"/>
    <cellStyle name="Normal 4" xfId="19"/>
    <cellStyle name="Normal 4 2" xfId="20"/>
    <cellStyle name="Normal 4 2 2" xfId="22"/>
    <cellStyle name="Normal 4 3" xfId="21"/>
    <cellStyle name="Normal 5" xfId="23"/>
    <cellStyle name="Normal 6" xfId="27"/>
    <cellStyle name="Normal 7" xfId="29"/>
    <cellStyle name="Normal 8" xfId="30"/>
    <cellStyle name="Normal 9" xfId="32"/>
    <cellStyle name="Percent 2" xfId="9"/>
    <cellStyle name="Percent 3" xfId="26"/>
    <cellStyle name="Porcentaje" xfId="3" builtinId="5"/>
    <cellStyle name="Porcentaje 2" xfId="11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38100</xdr:rowOff>
    </xdr:from>
    <xdr:to>
      <xdr:col>4</xdr:col>
      <xdr:colOff>266416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90" t="39649" r="39521" b="42685"/>
        <a:stretch/>
      </xdr:blipFill>
      <xdr:spPr>
        <a:xfrm>
          <a:off x="895349" y="209550"/>
          <a:ext cx="1809467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2</xdr:row>
          <xdr:rowOff>142875</xdr:rowOff>
        </xdr:from>
        <xdr:to>
          <xdr:col>21</xdr:col>
          <xdr:colOff>0</xdr:colOff>
          <xdr:row>5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Send to Essbase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8</xdr:row>
          <xdr:rowOff>95250</xdr:rowOff>
        </xdr:from>
        <xdr:to>
          <xdr:col>21</xdr:col>
          <xdr:colOff>0</xdr:colOff>
          <xdr:row>10</xdr:row>
          <xdr:rowOff>57150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B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Administration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</xdr:row>
          <xdr:rowOff>38100</xdr:rowOff>
        </xdr:from>
        <xdr:to>
          <xdr:col>21</xdr:col>
          <xdr:colOff>0</xdr:colOff>
          <xdr:row>7</xdr:row>
          <xdr:rowOff>152400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B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 Essbase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219075</xdr:colOff>
      <xdr:row>1</xdr:row>
      <xdr:rowOff>19051</xdr:rowOff>
    </xdr:from>
    <xdr:to>
      <xdr:col>1</xdr:col>
      <xdr:colOff>1175128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90" t="39649" r="39521" b="42685"/>
        <a:stretch/>
      </xdr:blipFill>
      <xdr:spPr>
        <a:xfrm>
          <a:off x="219075" y="95251"/>
          <a:ext cx="1346578" cy="609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19051</xdr:rowOff>
    </xdr:from>
    <xdr:to>
      <xdr:col>0</xdr:col>
      <xdr:colOff>836084</xdr:colOff>
      <xdr:row>2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83" t="39649" r="41501" b="45171"/>
        <a:stretch/>
      </xdr:blipFill>
      <xdr:spPr>
        <a:xfrm>
          <a:off x="114302" y="19051"/>
          <a:ext cx="721782" cy="361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5</xdr:row>
      <xdr:rowOff>95250</xdr:rowOff>
    </xdr:from>
    <xdr:to>
      <xdr:col>1</xdr:col>
      <xdr:colOff>1425242</xdr:colOff>
      <xdr:row>9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83" t="39649" r="41501" b="45171"/>
        <a:stretch/>
      </xdr:blipFill>
      <xdr:spPr>
        <a:xfrm>
          <a:off x="752475" y="1104900"/>
          <a:ext cx="1196642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695325</xdr:colOff>
      <xdr:row>2</xdr:row>
      <xdr:rowOff>0</xdr:rowOff>
    </xdr:from>
    <xdr:to>
      <xdr:col>15</xdr:col>
      <xdr:colOff>371475</xdr:colOff>
      <xdr:row>4</xdr:row>
      <xdr:rowOff>259018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83" t="39649" r="41501" b="45171"/>
        <a:stretch/>
      </xdr:blipFill>
      <xdr:spPr>
        <a:xfrm>
          <a:off x="11115675" y="171450"/>
          <a:ext cx="1257300" cy="630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152400</xdr:rowOff>
    </xdr:from>
    <xdr:to>
      <xdr:col>1</xdr:col>
      <xdr:colOff>819150</xdr:colOff>
      <xdr:row>7</xdr:row>
      <xdr:rowOff>123825</xdr:rowOff>
    </xdr:to>
    <xdr:pic>
      <xdr:nvPicPr>
        <xdr:cNvPr id="2" name="Picture 15" descr="Insigni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28700"/>
          <a:ext cx="685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10</xdr:row>
      <xdr:rowOff>123825</xdr:rowOff>
    </xdr:from>
    <xdr:to>
      <xdr:col>2</xdr:col>
      <xdr:colOff>28575</xdr:colOff>
      <xdr:row>13</xdr:row>
      <xdr:rowOff>153992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383" t="39649" r="41501" b="45171"/>
        <a:stretch/>
      </xdr:blipFill>
      <xdr:spPr>
        <a:xfrm>
          <a:off x="638175" y="1933575"/>
          <a:ext cx="1085850" cy="5445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</xdr:row>
      <xdr:rowOff>142875</xdr:rowOff>
    </xdr:from>
    <xdr:to>
      <xdr:col>1</xdr:col>
      <xdr:colOff>971550</xdr:colOff>
      <xdr:row>6</xdr:row>
      <xdr:rowOff>152400</xdr:rowOff>
    </xdr:to>
    <xdr:pic>
      <xdr:nvPicPr>
        <xdr:cNvPr id="2" name="Picture 8" descr="Insigni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04850"/>
          <a:ext cx="657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</xdr:row>
          <xdr:rowOff>133350</xdr:rowOff>
        </xdr:from>
        <xdr:to>
          <xdr:col>7</xdr:col>
          <xdr:colOff>381000</xdr:colOff>
          <xdr:row>3</xdr:row>
          <xdr:rowOff>114300</xdr:rowOff>
        </xdr:to>
        <xdr:sp macro="" textlink="">
          <xdr:nvSpPr>
            <xdr:cNvPr id="7169" name="Comma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1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115957</xdr:colOff>
      <xdr:row>4</xdr:row>
      <xdr:rowOff>165652</xdr:rowOff>
    </xdr:from>
    <xdr:to>
      <xdr:col>1</xdr:col>
      <xdr:colOff>1424609</xdr:colOff>
      <xdr:row>8</xdr:row>
      <xdr:rowOff>126157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83" t="39649" r="41501" b="45171"/>
        <a:stretch/>
      </xdr:blipFill>
      <xdr:spPr>
        <a:xfrm>
          <a:off x="728870" y="861391"/>
          <a:ext cx="1308652" cy="6562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MEXHQNAS01\shared\Users\HERNAN~1\AppData\Local\Temp\notesE1EF34\LLAMELE%20Y%20ESCRIBALE%20-%20Lay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MEXHQNAS01\shared\nvsreport\DFS_Carga\DFS-2012-Aeropuer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ALERS"/>
      <sheetName val="RESUMEN"/>
      <sheetName val="DAAG"/>
      <sheetName val="SISTEMAS"/>
      <sheetName val="TMEX"/>
      <sheetName val="impresion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LAY OUT DFS"/>
      <sheetName val="LAY OUT SISTEMAS"/>
    </sheetNames>
    <sheetDataSet>
      <sheetData sheetId="0">
        <row r="2">
          <cell r="A2" t="str">
            <v>DALTON TOYOTA LOPEZ MATEOS</v>
          </cell>
        </row>
        <row r="3">
          <cell r="A3" t="str">
            <v>TOYOTA MONTERREY</v>
          </cell>
        </row>
        <row r="4">
          <cell r="A4" t="str">
            <v>TOYOTA PERISUR</v>
          </cell>
        </row>
        <row r="5">
          <cell r="A5" t="str">
            <v>TOYOTA UNIVERSIDAD</v>
          </cell>
        </row>
        <row r="6">
          <cell r="A6" t="str">
            <v>TOYOTA INTERLOMAS</v>
          </cell>
        </row>
        <row r="7">
          <cell r="A7" t="str">
            <v>TOYOTA SATELITE</v>
          </cell>
        </row>
        <row r="8">
          <cell r="A8" t="str">
            <v>TOYOTA ANGELOPOLIS</v>
          </cell>
        </row>
        <row r="9">
          <cell r="A9" t="str">
            <v>TOYOTA CHIHUAHUA</v>
          </cell>
        </row>
        <row r="10">
          <cell r="A10" t="str">
            <v>TOYOTA LAGUNA</v>
          </cell>
        </row>
        <row r="11">
          <cell r="A11" t="str">
            <v>TOYOTA DEL BAJIO</v>
          </cell>
        </row>
        <row r="12">
          <cell r="A12" t="str">
            <v xml:space="preserve">TOYOTA GUADALAJARA </v>
          </cell>
        </row>
        <row r="13">
          <cell r="A13" t="str">
            <v>TOYOTA TOLUCA</v>
          </cell>
        </row>
        <row r="14">
          <cell r="A14" t="str">
            <v>TOYOTA SANTA FE</v>
          </cell>
        </row>
        <row r="15">
          <cell r="A15" t="str">
            <v>TOYOTA MERIDA</v>
          </cell>
        </row>
        <row r="16">
          <cell r="A16" t="str">
            <v>TOYOTA FAME VALLADOLID</v>
          </cell>
        </row>
        <row r="17">
          <cell r="A17" t="str">
            <v>TOYOTA QUERETARO</v>
          </cell>
        </row>
        <row r="18">
          <cell r="A18" t="str">
            <v>TOYOTA VERACRUZ</v>
          </cell>
        </row>
        <row r="19">
          <cell r="A19" t="str">
            <v>TOYOTA AGUASCALIENTES</v>
          </cell>
        </row>
        <row r="20">
          <cell r="A20" t="str">
            <v>DALTON TOYOTA SAN LUIS POTOSI</v>
          </cell>
        </row>
        <row r="21">
          <cell r="A21" t="str">
            <v>TOYOTA INNOVA FLETEROS</v>
          </cell>
        </row>
        <row r="22">
          <cell r="A22" t="str">
            <v>TOYOTA VALLEJO</v>
          </cell>
        </row>
        <row r="23">
          <cell r="A23" t="str">
            <v>TOYOTA TABASCO</v>
          </cell>
        </row>
        <row r="24">
          <cell r="A24" t="str">
            <v>TOYOTA CULIACAN</v>
          </cell>
        </row>
        <row r="25">
          <cell r="A25" t="str">
            <v>TOYOTA PACHUCA</v>
          </cell>
        </row>
        <row r="26">
          <cell r="A26" t="str">
            <v>TOYOTA HERMOSILL0</v>
          </cell>
        </row>
        <row r="27">
          <cell r="A27" t="str">
            <v>TOYOTA TAMPICO</v>
          </cell>
        </row>
        <row r="28">
          <cell r="A28" t="str">
            <v>TOYOTA CHIAPAS</v>
          </cell>
        </row>
        <row r="29">
          <cell r="A29" t="str">
            <v>TOYOTA OAXACA</v>
          </cell>
        </row>
        <row r="30">
          <cell r="A30" t="str">
            <v>TOYOTA COLIMA</v>
          </cell>
        </row>
        <row r="31">
          <cell r="A31" t="str">
            <v>TOYOTA CORDOBA</v>
          </cell>
        </row>
        <row r="32">
          <cell r="A32" t="str">
            <v>TOYOTA SALTILLO</v>
          </cell>
        </row>
        <row r="33">
          <cell r="A33" t="str">
            <v>TOYOTA TIJUANA</v>
          </cell>
        </row>
        <row r="34">
          <cell r="A34" t="str">
            <v>TOYOTA JUAREZ</v>
          </cell>
        </row>
        <row r="35">
          <cell r="A35" t="str">
            <v>TOYOTA COATZACOALCOS</v>
          </cell>
        </row>
        <row r="36">
          <cell r="A36" t="str">
            <v>TOYOTA CANCUN</v>
          </cell>
        </row>
        <row r="37">
          <cell r="A37" t="str">
            <v>TOYOTA GUERRERO</v>
          </cell>
        </row>
        <row r="38">
          <cell r="A38" t="str">
            <v>TOYOTA COAPA</v>
          </cell>
        </row>
        <row r="39">
          <cell r="A39" t="str">
            <v>TOYOTA CUERNAVACA</v>
          </cell>
        </row>
        <row r="40">
          <cell r="A40" t="str">
            <v>TOYOTA CELAYA</v>
          </cell>
        </row>
        <row r="41">
          <cell r="A41" t="str">
            <v>TOYOTA INNOVA REYNOSA</v>
          </cell>
        </row>
        <row r="42">
          <cell r="A42" t="str">
            <v>TOYOTA DURANGO</v>
          </cell>
        </row>
        <row r="43">
          <cell r="A43" t="str">
            <v>TOYOTA CAMPECHE</v>
          </cell>
        </row>
        <row r="44">
          <cell r="A44" t="str">
            <v>TOYOTA MAZATLAN</v>
          </cell>
        </row>
        <row r="45">
          <cell r="A45" t="str">
            <v>TOYOTA IRAPUATO</v>
          </cell>
        </row>
        <row r="46">
          <cell r="A46" t="str">
            <v>TOYOTA LOMAS VERDES</v>
          </cell>
        </row>
        <row r="47">
          <cell r="A47" t="str">
            <v>TOYOTA XALAPA</v>
          </cell>
        </row>
        <row r="48">
          <cell r="A48" t="str">
            <v>TOYOTA POZA RICA</v>
          </cell>
        </row>
        <row r="49">
          <cell r="A49" t="str">
            <v>TOYOTA PUERTO VALLARTA</v>
          </cell>
        </row>
        <row r="50">
          <cell r="A50" t="str">
            <v>TOYOTA POLANCO</v>
          </cell>
        </row>
        <row r="51">
          <cell r="A51" t="str">
            <v>TOYOTA MEXICALI</v>
          </cell>
        </row>
        <row r="52">
          <cell r="A52" t="str">
            <v>TOYOTA LOS CABOS</v>
          </cell>
        </row>
        <row r="53">
          <cell r="A53" t="str">
            <v xml:space="preserve">TOYOTA OBREGON            </v>
          </cell>
        </row>
        <row r="54">
          <cell r="A54" t="str">
            <v xml:space="preserve">TOYOTA RIVIERA MAYA       </v>
          </cell>
        </row>
        <row r="55">
          <cell r="A55" t="str">
            <v>TOYOTA AEROPUERTO</v>
          </cell>
        </row>
        <row r="56">
          <cell r="A56" t="str">
            <v>TOYOTA LOS MOCHIS</v>
          </cell>
        </row>
        <row r="57">
          <cell r="A57" t="str">
            <v>TOYOTA LINDAVISTA</v>
          </cell>
        </row>
        <row r="58">
          <cell r="A58" t="str">
            <v>TOYOTA INNOVA SENDERO</v>
          </cell>
        </row>
        <row r="59">
          <cell r="A59" t="str">
            <v>TOYOTA NOGALES</v>
          </cell>
        </row>
        <row r="60">
          <cell r="A60" t="str">
            <v>DALTON TOYOTA PATRIA</v>
          </cell>
        </row>
        <row r="61">
          <cell r="A61" t="str">
            <v>TOYOTA COUNTRY</v>
          </cell>
        </row>
        <row r="62">
          <cell r="A62" t="str">
            <v>TOYOTA SALINA CRUZ</v>
          </cell>
        </row>
        <row r="63">
          <cell r="A63" t="str">
            <v>TOYOTA LOS FUERTES</v>
          </cell>
        </row>
        <row r="64">
          <cell r="A64" t="str">
            <v>TOYOTA COACALCO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Sheet"/>
      <sheetName val="InputTemplateCheck"/>
      <sheetName val="VARIABLES_DATOS"/>
      <sheetName val="VARIABLES_INVENTARIOS"/>
      <sheetName val="VARIABLES_AUTOS_NUEVOS"/>
      <sheetName val="VARIABLES_SERVICIO_MONTOS"/>
      <sheetName val="VARIABLES_SERVICIO_ESTADISTICAS"/>
      <sheetName val="VARIABLES_BALANCE"/>
      <sheetName val="VARIABLES_ESTADO_DE_RESULTADOS"/>
      <sheetName val="INSTRUCCIONES"/>
      <sheetName val="DATOS"/>
      <sheetName val="RTL-DATOS"/>
      <sheetName val="AUTOS NUEVOS"/>
      <sheetName val="RTL-AUTOS NUEVOS"/>
      <sheetName val="SERVICIO"/>
      <sheetName val="RTL-SERVICIO"/>
      <sheetName val="RTL-ESTADO DE RESULTADOS"/>
      <sheetName val="ESTADO DE RESULTADOS"/>
      <sheetName val="BALANCE"/>
      <sheetName val="FLUJO DE EFECTIVO"/>
      <sheetName val="RTL-BALANCE"/>
      <sheetName val="REPORTE"/>
      <sheetName val="HYP"/>
      <sheetName val="POLÍTICAS FINANCIERAS"/>
    </sheetNames>
    <sheetDataSet>
      <sheetData sheetId="0">
        <row r="17">
          <cell r="C17" t="str">
            <v>password</v>
          </cell>
        </row>
        <row r="21">
          <cell r="C21" t="str">
            <v>ateam</v>
          </cell>
        </row>
        <row r="25">
          <cell r="C25" t="str">
            <v>TMexCalc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>
        <row r="3">
          <cell r="IG3">
            <v>0</v>
          </cell>
        </row>
      </sheetData>
      <sheetData sheetId="20" refreshError="1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manuel.cerdeira@subaru-mx.com" TargetMode="External"/><Relationship Id="rId1" Type="http://schemas.openxmlformats.org/officeDocument/2006/relationships/hyperlink" Target="mailto:jonathan.lopez@subaru-mx.com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77"/>
  <sheetViews>
    <sheetView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3" width="7.28515625" bestFit="1" customWidth="1"/>
    <col min="4" max="4" width="7.5703125" bestFit="1" customWidth="1"/>
    <col min="5" max="5" width="12.7109375" bestFit="1" customWidth="1"/>
    <col min="6" max="6" width="19.140625" bestFit="1" customWidth="1"/>
    <col min="7" max="7" width="9.85546875" bestFit="1" customWidth="1"/>
    <col min="8" max="8" width="9.5703125" bestFit="1" customWidth="1"/>
  </cols>
  <sheetData>
    <row r="1" spans="1:16" x14ac:dyDescent="0.2">
      <c r="A1" t="s">
        <v>679</v>
      </c>
      <c r="B1" t="s">
        <v>680</v>
      </c>
      <c r="C1" t="s">
        <v>681</v>
      </c>
      <c r="D1" t="s">
        <v>682</v>
      </c>
      <c r="E1" t="s">
        <v>683</v>
      </c>
      <c r="F1" t="s">
        <v>684</v>
      </c>
      <c r="G1" t="s">
        <v>685</v>
      </c>
      <c r="H1" t="s">
        <v>686</v>
      </c>
    </row>
    <row r="2" spans="1:16" x14ac:dyDescent="0.2">
      <c r="B2" t="str">
        <f>P2</f>
        <v>RHV01</v>
      </c>
      <c r="C2">
        <v>2018</v>
      </c>
      <c r="D2">
        <v>1</v>
      </c>
      <c r="E2" t="s">
        <v>687</v>
      </c>
      <c r="P2" t="s">
        <v>99</v>
      </c>
    </row>
    <row r="3" spans="1:16" x14ac:dyDescent="0.2">
      <c r="B3" t="str">
        <f t="shared" ref="B3:B66" si="0">P3</f>
        <v>RHV02</v>
      </c>
      <c r="C3">
        <v>2018</v>
      </c>
      <c r="D3">
        <v>1</v>
      </c>
      <c r="E3" t="s">
        <v>687</v>
      </c>
      <c r="P3" t="s">
        <v>101</v>
      </c>
    </row>
    <row r="4" spans="1:16" x14ac:dyDescent="0.2">
      <c r="B4" t="str">
        <f t="shared" si="0"/>
        <v>RHV03</v>
      </c>
      <c r="C4">
        <v>2018</v>
      </c>
      <c r="D4">
        <v>1</v>
      </c>
      <c r="E4" t="s">
        <v>687</v>
      </c>
      <c r="P4" t="s">
        <v>103</v>
      </c>
    </row>
    <row r="5" spans="1:16" x14ac:dyDescent="0.2">
      <c r="B5" t="str">
        <f t="shared" si="0"/>
        <v>RHV04</v>
      </c>
      <c r="C5">
        <v>2018</v>
      </c>
      <c r="D5">
        <v>1</v>
      </c>
      <c r="E5" t="s">
        <v>687</v>
      </c>
      <c r="P5" t="s">
        <v>105</v>
      </c>
    </row>
    <row r="6" spans="1:16" x14ac:dyDescent="0.2">
      <c r="B6" t="str">
        <f t="shared" si="0"/>
        <v>RHA01</v>
      </c>
      <c r="C6">
        <v>2018</v>
      </c>
      <c r="D6">
        <v>1</v>
      </c>
      <c r="E6" t="s">
        <v>687</v>
      </c>
      <c r="P6" t="s">
        <v>109</v>
      </c>
    </row>
    <row r="7" spans="1:16" x14ac:dyDescent="0.2">
      <c r="B7" t="str">
        <f t="shared" si="0"/>
        <v>RHA02</v>
      </c>
      <c r="C7">
        <v>2018</v>
      </c>
      <c r="D7">
        <v>1</v>
      </c>
      <c r="E7" t="s">
        <v>687</v>
      </c>
      <c r="P7" t="s">
        <v>110</v>
      </c>
    </row>
    <row r="8" spans="1:16" x14ac:dyDescent="0.2">
      <c r="B8" t="str">
        <f t="shared" si="0"/>
        <v>RHA03</v>
      </c>
      <c r="C8">
        <v>2018</v>
      </c>
      <c r="D8">
        <v>1</v>
      </c>
      <c r="E8" t="s">
        <v>687</v>
      </c>
      <c r="P8" t="s">
        <v>112</v>
      </c>
    </row>
    <row r="9" spans="1:16" x14ac:dyDescent="0.2">
      <c r="B9" t="str">
        <f t="shared" si="0"/>
        <v>RHA04</v>
      </c>
      <c r="C9">
        <v>2018</v>
      </c>
      <c r="D9">
        <v>1</v>
      </c>
      <c r="E9" t="s">
        <v>687</v>
      </c>
      <c r="P9" t="s">
        <v>114</v>
      </c>
    </row>
    <row r="10" spans="1:16" x14ac:dyDescent="0.2">
      <c r="B10" t="str">
        <f t="shared" si="0"/>
        <v>RHC01</v>
      </c>
      <c r="C10">
        <v>2018</v>
      </c>
      <c r="D10">
        <v>1</v>
      </c>
      <c r="E10" t="s">
        <v>687</v>
      </c>
      <c r="P10" t="s">
        <v>116</v>
      </c>
    </row>
    <row r="11" spans="1:16" x14ac:dyDescent="0.2">
      <c r="B11" t="str">
        <f t="shared" si="0"/>
        <v>RHC02</v>
      </c>
      <c r="C11">
        <v>2018</v>
      </c>
      <c r="D11">
        <v>1</v>
      </c>
      <c r="E11" t="s">
        <v>687</v>
      </c>
      <c r="P11" t="s">
        <v>118</v>
      </c>
    </row>
    <row r="12" spans="1:16" x14ac:dyDescent="0.2">
      <c r="B12" t="str">
        <f t="shared" si="0"/>
        <v>RHC03</v>
      </c>
      <c r="C12">
        <v>2018</v>
      </c>
      <c r="D12">
        <v>1</v>
      </c>
      <c r="E12" t="s">
        <v>687</v>
      </c>
      <c r="P12" t="s">
        <v>120</v>
      </c>
    </row>
    <row r="13" spans="1:16" x14ac:dyDescent="0.2">
      <c r="B13" t="str">
        <f t="shared" si="0"/>
        <v>RHP01</v>
      </c>
      <c r="C13">
        <v>2018</v>
      </c>
      <c r="D13">
        <v>1</v>
      </c>
      <c r="E13" t="s">
        <v>687</v>
      </c>
      <c r="P13" t="s">
        <v>122</v>
      </c>
    </row>
    <row r="14" spans="1:16" x14ac:dyDescent="0.2">
      <c r="B14" t="str">
        <f t="shared" si="0"/>
        <v>RHP02</v>
      </c>
      <c r="C14">
        <v>2018</v>
      </c>
      <c r="D14">
        <v>1</v>
      </c>
      <c r="E14" t="s">
        <v>687</v>
      </c>
      <c r="P14" t="s">
        <v>124</v>
      </c>
    </row>
    <row r="15" spans="1:16" x14ac:dyDescent="0.2">
      <c r="B15" t="str">
        <f t="shared" si="0"/>
        <v>RHP03</v>
      </c>
      <c r="C15">
        <v>2018</v>
      </c>
      <c r="D15">
        <v>1</v>
      </c>
      <c r="E15" t="s">
        <v>687</v>
      </c>
      <c r="P15" t="s">
        <v>126</v>
      </c>
    </row>
    <row r="16" spans="1:16" x14ac:dyDescent="0.2">
      <c r="B16" t="str">
        <f t="shared" si="0"/>
        <v>RHP04</v>
      </c>
      <c r="C16">
        <v>2018</v>
      </c>
      <c r="D16">
        <v>1</v>
      </c>
      <c r="E16" t="s">
        <v>687</v>
      </c>
      <c r="P16" t="s">
        <v>128</v>
      </c>
    </row>
    <row r="17" spans="1:16" x14ac:dyDescent="0.2">
      <c r="B17" t="str">
        <f t="shared" si="0"/>
        <v>RHP05</v>
      </c>
      <c r="C17">
        <v>2018</v>
      </c>
      <c r="D17">
        <v>1</v>
      </c>
      <c r="E17" t="s">
        <v>687</v>
      </c>
      <c r="P17" t="s">
        <v>130</v>
      </c>
    </row>
    <row r="18" spans="1:16" x14ac:dyDescent="0.2">
      <c r="B18" t="str">
        <f t="shared" si="0"/>
        <v>RHP06</v>
      </c>
      <c r="C18">
        <v>2018</v>
      </c>
      <c r="D18">
        <v>1</v>
      </c>
      <c r="E18" t="s">
        <v>687</v>
      </c>
      <c r="P18" t="s">
        <v>132</v>
      </c>
    </row>
    <row r="19" spans="1:16" x14ac:dyDescent="0.2">
      <c r="B19" t="str">
        <f t="shared" si="0"/>
        <v>RHP07</v>
      </c>
      <c r="C19">
        <v>2018</v>
      </c>
      <c r="D19">
        <v>1</v>
      </c>
      <c r="E19" t="s">
        <v>687</v>
      </c>
      <c r="P19" t="s">
        <v>134</v>
      </c>
    </row>
    <row r="20" spans="1:16" x14ac:dyDescent="0.2">
      <c r="B20" t="str">
        <f t="shared" si="0"/>
        <v>RHP08</v>
      </c>
      <c r="C20">
        <v>2018</v>
      </c>
      <c r="D20">
        <v>1</v>
      </c>
      <c r="E20" t="s">
        <v>687</v>
      </c>
      <c r="P20" t="s">
        <v>136</v>
      </c>
    </row>
    <row r="21" spans="1:16" x14ac:dyDescent="0.2">
      <c r="B21" t="str">
        <f t="shared" si="0"/>
        <v>RHP09</v>
      </c>
      <c r="C21">
        <v>2018</v>
      </c>
      <c r="D21">
        <v>1</v>
      </c>
      <c r="E21" t="s">
        <v>687</v>
      </c>
      <c r="P21" t="s">
        <v>138</v>
      </c>
    </row>
    <row r="22" spans="1:16" x14ac:dyDescent="0.2">
      <c r="B22" t="str">
        <f t="shared" si="0"/>
        <v>RHP10</v>
      </c>
      <c r="C22">
        <v>2018</v>
      </c>
      <c r="D22">
        <v>1</v>
      </c>
      <c r="E22" t="s">
        <v>687</v>
      </c>
      <c r="P22" t="s">
        <v>140</v>
      </c>
    </row>
    <row r="23" spans="1:16" x14ac:dyDescent="0.2">
      <c r="B23" t="str">
        <f t="shared" si="0"/>
        <v>RHP11</v>
      </c>
      <c r="C23">
        <v>2018</v>
      </c>
      <c r="D23">
        <v>1</v>
      </c>
      <c r="E23" t="s">
        <v>687</v>
      </c>
      <c r="P23" t="s">
        <v>142</v>
      </c>
    </row>
    <row r="24" spans="1:16" x14ac:dyDescent="0.2">
      <c r="B24" t="str">
        <f t="shared" si="0"/>
        <v>RHP12</v>
      </c>
      <c r="C24">
        <v>2018</v>
      </c>
      <c r="D24">
        <v>1</v>
      </c>
      <c r="E24" t="s">
        <v>687</v>
      </c>
      <c r="P24" t="s">
        <v>144</v>
      </c>
    </row>
    <row r="25" spans="1:16" x14ac:dyDescent="0.2">
      <c r="A25" t="s">
        <v>528</v>
      </c>
      <c r="B25" t="str">
        <f t="shared" si="0"/>
        <v>RHV01</v>
      </c>
      <c r="C25" t="s">
        <v>528</v>
      </c>
      <c r="D25" t="s">
        <v>528</v>
      </c>
      <c r="E25" t="s">
        <v>528</v>
      </c>
      <c r="F25" t="s">
        <v>528</v>
      </c>
      <c r="G25" t="s">
        <v>528</v>
      </c>
      <c r="H25" t="s">
        <v>528</v>
      </c>
      <c r="P25" t="s">
        <v>99</v>
      </c>
    </row>
    <row r="26" spans="1:16" x14ac:dyDescent="0.2">
      <c r="A26" t="s">
        <v>528</v>
      </c>
      <c r="B26" t="str">
        <f t="shared" si="0"/>
        <v>RHV02</v>
      </c>
      <c r="C26" t="s">
        <v>528</v>
      </c>
      <c r="D26" t="s">
        <v>528</v>
      </c>
      <c r="E26" t="s">
        <v>528</v>
      </c>
      <c r="F26" t="s">
        <v>528</v>
      </c>
      <c r="G26" t="s">
        <v>528</v>
      </c>
      <c r="H26" t="s">
        <v>528</v>
      </c>
      <c r="P26" t="s">
        <v>101</v>
      </c>
    </row>
    <row r="27" spans="1:16" x14ac:dyDescent="0.2">
      <c r="A27" t="s">
        <v>528</v>
      </c>
      <c r="B27" t="str">
        <f t="shared" si="0"/>
        <v>RHV03</v>
      </c>
      <c r="C27" t="s">
        <v>528</v>
      </c>
      <c r="D27" t="s">
        <v>528</v>
      </c>
      <c r="E27" t="s">
        <v>528</v>
      </c>
      <c r="F27" t="s">
        <v>528</v>
      </c>
      <c r="G27" t="s">
        <v>528</v>
      </c>
      <c r="H27" t="s">
        <v>528</v>
      </c>
      <c r="P27" t="s">
        <v>103</v>
      </c>
    </row>
    <row r="28" spans="1:16" x14ac:dyDescent="0.2">
      <c r="A28" t="s">
        <v>528</v>
      </c>
      <c r="B28" t="str">
        <f t="shared" si="0"/>
        <v>RHV04</v>
      </c>
      <c r="C28" t="s">
        <v>528</v>
      </c>
      <c r="D28" t="s">
        <v>528</v>
      </c>
      <c r="E28" t="s">
        <v>528</v>
      </c>
      <c r="F28" t="s">
        <v>528</v>
      </c>
      <c r="G28" t="s">
        <v>528</v>
      </c>
      <c r="H28" t="s">
        <v>528</v>
      </c>
      <c r="P28" t="s">
        <v>105</v>
      </c>
    </row>
    <row r="29" spans="1:16" x14ac:dyDescent="0.2">
      <c r="A29" t="s">
        <v>528</v>
      </c>
      <c r="B29" t="str">
        <f t="shared" si="0"/>
        <v>RHA01</v>
      </c>
      <c r="C29" t="s">
        <v>528</v>
      </c>
      <c r="D29" t="s">
        <v>528</v>
      </c>
      <c r="E29" t="s">
        <v>528</v>
      </c>
      <c r="F29" t="s">
        <v>528</v>
      </c>
      <c r="G29" t="s">
        <v>528</v>
      </c>
      <c r="H29" t="s">
        <v>528</v>
      </c>
      <c r="P29" t="s">
        <v>109</v>
      </c>
    </row>
    <row r="30" spans="1:16" x14ac:dyDescent="0.2">
      <c r="A30" t="s">
        <v>528</v>
      </c>
      <c r="B30" t="str">
        <f t="shared" si="0"/>
        <v>RHA02</v>
      </c>
      <c r="C30" t="s">
        <v>528</v>
      </c>
      <c r="D30" t="s">
        <v>528</v>
      </c>
      <c r="E30" t="s">
        <v>528</v>
      </c>
      <c r="F30" t="s">
        <v>528</v>
      </c>
      <c r="G30" t="s">
        <v>528</v>
      </c>
      <c r="H30" t="s">
        <v>528</v>
      </c>
      <c r="P30" t="s">
        <v>110</v>
      </c>
    </row>
    <row r="31" spans="1:16" x14ac:dyDescent="0.2">
      <c r="A31" t="s">
        <v>528</v>
      </c>
      <c r="B31" t="str">
        <f t="shared" si="0"/>
        <v>RHA03</v>
      </c>
      <c r="C31" t="s">
        <v>528</v>
      </c>
      <c r="D31" t="s">
        <v>528</v>
      </c>
      <c r="E31" t="s">
        <v>528</v>
      </c>
      <c r="F31" t="s">
        <v>528</v>
      </c>
      <c r="G31" t="s">
        <v>528</v>
      </c>
      <c r="H31" t="s">
        <v>528</v>
      </c>
      <c r="P31" t="s">
        <v>112</v>
      </c>
    </row>
    <row r="32" spans="1:16" x14ac:dyDescent="0.2">
      <c r="A32" t="s">
        <v>528</v>
      </c>
      <c r="B32" t="str">
        <f t="shared" si="0"/>
        <v>RHA04</v>
      </c>
      <c r="C32" t="s">
        <v>528</v>
      </c>
      <c r="D32" t="s">
        <v>528</v>
      </c>
      <c r="E32" t="s">
        <v>528</v>
      </c>
      <c r="F32" t="s">
        <v>528</v>
      </c>
      <c r="G32" t="s">
        <v>528</v>
      </c>
      <c r="H32" t="s">
        <v>528</v>
      </c>
      <c r="P32" t="s">
        <v>114</v>
      </c>
    </row>
    <row r="33" spans="1:16" x14ac:dyDescent="0.2">
      <c r="A33" t="s">
        <v>528</v>
      </c>
      <c r="B33" t="str">
        <f t="shared" si="0"/>
        <v>RHC01</v>
      </c>
      <c r="C33" t="s">
        <v>528</v>
      </c>
      <c r="D33" t="s">
        <v>528</v>
      </c>
      <c r="E33" t="s">
        <v>528</v>
      </c>
      <c r="F33" t="s">
        <v>528</v>
      </c>
      <c r="G33" t="s">
        <v>528</v>
      </c>
      <c r="H33" t="s">
        <v>528</v>
      </c>
      <c r="P33" t="s">
        <v>116</v>
      </c>
    </row>
    <row r="34" spans="1:16" x14ac:dyDescent="0.2">
      <c r="A34" t="s">
        <v>528</v>
      </c>
      <c r="B34" t="str">
        <f t="shared" si="0"/>
        <v>RHC02</v>
      </c>
      <c r="C34" t="s">
        <v>528</v>
      </c>
      <c r="D34" t="s">
        <v>528</v>
      </c>
      <c r="E34" t="s">
        <v>528</v>
      </c>
      <c r="F34" t="s">
        <v>528</v>
      </c>
      <c r="G34" t="s">
        <v>528</v>
      </c>
      <c r="H34" t="s">
        <v>528</v>
      </c>
      <c r="P34" t="s">
        <v>118</v>
      </c>
    </row>
    <row r="35" spans="1:16" x14ac:dyDescent="0.2">
      <c r="A35" t="s">
        <v>528</v>
      </c>
      <c r="B35" t="str">
        <f t="shared" si="0"/>
        <v>RHC03</v>
      </c>
      <c r="C35" t="s">
        <v>528</v>
      </c>
      <c r="D35" t="s">
        <v>528</v>
      </c>
      <c r="E35" t="s">
        <v>528</v>
      </c>
      <c r="F35" t="s">
        <v>528</v>
      </c>
      <c r="G35" t="s">
        <v>528</v>
      </c>
      <c r="H35" t="s">
        <v>528</v>
      </c>
      <c r="P35" t="s">
        <v>120</v>
      </c>
    </row>
    <row r="36" spans="1:16" x14ac:dyDescent="0.2">
      <c r="A36" t="s">
        <v>528</v>
      </c>
      <c r="B36" t="str">
        <f t="shared" si="0"/>
        <v>RHP01</v>
      </c>
      <c r="C36" t="s">
        <v>528</v>
      </c>
      <c r="D36" t="s">
        <v>528</v>
      </c>
      <c r="E36" t="s">
        <v>528</v>
      </c>
      <c r="F36" t="s">
        <v>528</v>
      </c>
      <c r="G36" t="s">
        <v>528</v>
      </c>
      <c r="H36" t="s">
        <v>528</v>
      </c>
      <c r="P36" t="s">
        <v>122</v>
      </c>
    </row>
    <row r="37" spans="1:16" x14ac:dyDescent="0.2">
      <c r="A37" t="s">
        <v>528</v>
      </c>
      <c r="B37" t="str">
        <f t="shared" si="0"/>
        <v>RHP02</v>
      </c>
      <c r="C37" t="s">
        <v>528</v>
      </c>
      <c r="D37" t="s">
        <v>528</v>
      </c>
      <c r="E37" t="s">
        <v>528</v>
      </c>
      <c r="F37" t="s">
        <v>528</v>
      </c>
      <c r="G37" t="s">
        <v>528</v>
      </c>
      <c r="H37" t="s">
        <v>528</v>
      </c>
      <c r="P37" t="s">
        <v>124</v>
      </c>
    </row>
    <row r="38" spans="1:16" x14ac:dyDescent="0.2">
      <c r="A38" t="s">
        <v>528</v>
      </c>
      <c r="B38" t="str">
        <f t="shared" si="0"/>
        <v>RHP03</v>
      </c>
      <c r="C38" t="s">
        <v>528</v>
      </c>
      <c r="D38" t="s">
        <v>528</v>
      </c>
      <c r="E38" t="s">
        <v>528</v>
      </c>
      <c r="F38" t="s">
        <v>528</v>
      </c>
      <c r="G38" t="s">
        <v>528</v>
      </c>
      <c r="H38" t="s">
        <v>528</v>
      </c>
      <c r="P38" t="s">
        <v>126</v>
      </c>
    </row>
    <row r="39" spans="1:16" x14ac:dyDescent="0.2">
      <c r="A39" t="s">
        <v>528</v>
      </c>
      <c r="B39" t="str">
        <f t="shared" si="0"/>
        <v>RHP04</v>
      </c>
      <c r="C39" t="s">
        <v>528</v>
      </c>
      <c r="D39" t="s">
        <v>528</v>
      </c>
      <c r="E39" t="s">
        <v>528</v>
      </c>
      <c r="F39" t="s">
        <v>528</v>
      </c>
      <c r="G39" t="s">
        <v>528</v>
      </c>
      <c r="H39" t="s">
        <v>528</v>
      </c>
      <c r="P39" t="s">
        <v>128</v>
      </c>
    </row>
    <row r="40" spans="1:16" x14ac:dyDescent="0.2">
      <c r="A40" t="s">
        <v>528</v>
      </c>
      <c r="B40" t="str">
        <f t="shared" si="0"/>
        <v>RHP05</v>
      </c>
      <c r="C40" t="s">
        <v>528</v>
      </c>
      <c r="D40" t="s">
        <v>528</v>
      </c>
      <c r="E40" t="s">
        <v>528</v>
      </c>
      <c r="F40" t="s">
        <v>528</v>
      </c>
      <c r="G40" t="s">
        <v>528</v>
      </c>
      <c r="H40" t="s">
        <v>528</v>
      </c>
      <c r="P40" t="s">
        <v>130</v>
      </c>
    </row>
    <row r="41" spans="1:16" x14ac:dyDescent="0.2">
      <c r="A41" t="s">
        <v>528</v>
      </c>
      <c r="B41" t="str">
        <f t="shared" si="0"/>
        <v>RHP06</v>
      </c>
      <c r="C41" t="s">
        <v>528</v>
      </c>
      <c r="D41" t="s">
        <v>528</v>
      </c>
      <c r="E41" t="s">
        <v>528</v>
      </c>
      <c r="F41" t="s">
        <v>528</v>
      </c>
      <c r="G41" t="s">
        <v>528</v>
      </c>
      <c r="H41" t="s">
        <v>528</v>
      </c>
      <c r="P41" t="s">
        <v>132</v>
      </c>
    </row>
    <row r="42" spans="1:16" x14ac:dyDescent="0.2">
      <c r="A42" t="s">
        <v>528</v>
      </c>
      <c r="B42" t="str">
        <f t="shared" si="0"/>
        <v>RHP07</v>
      </c>
      <c r="C42" t="s">
        <v>528</v>
      </c>
      <c r="D42" t="s">
        <v>528</v>
      </c>
      <c r="E42" t="s">
        <v>528</v>
      </c>
      <c r="F42" t="s">
        <v>528</v>
      </c>
      <c r="G42" t="s">
        <v>528</v>
      </c>
      <c r="H42" t="s">
        <v>528</v>
      </c>
      <c r="P42" t="s">
        <v>134</v>
      </c>
    </row>
    <row r="43" spans="1:16" x14ac:dyDescent="0.2">
      <c r="A43" t="s">
        <v>528</v>
      </c>
      <c r="B43" t="str">
        <f t="shared" si="0"/>
        <v>RHP08</v>
      </c>
      <c r="C43" t="s">
        <v>528</v>
      </c>
      <c r="D43" t="s">
        <v>528</v>
      </c>
      <c r="E43" t="s">
        <v>528</v>
      </c>
      <c r="F43" t="s">
        <v>528</v>
      </c>
      <c r="G43" t="s">
        <v>528</v>
      </c>
      <c r="H43" t="s">
        <v>528</v>
      </c>
      <c r="P43" t="s">
        <v>136</v>
      </c>
    </row>
    <row r="44" spans="1:16" x14ac:dyDescent="0.2">
      <c r="A44" t="s">
        <v>528</v>
      </c>
      <c r="B44" t="str">
        <f t="shared" si="0"/>
        <v>RHP09</v>
      </c>
      <c r="C44" t="s">
        <v>528</v>
      </c>
      <c r="D44" t="s">
        <v>528</v>
      </c>
      <c r="E44" t="s">
        <v>528</v>
      </c>
      <c r="F44" t="s">
        <v>528</v>
      </c>
      <c r="G44" t="s">
        <v>528</v>
      </c>
      <c r="H44" t="s">
        <v>528</v>
      </c>
      <c r="P44" t="s">
        <v>138</v>
      </c>
    </row>
    <row r="45" spans="1:16" x14ac:dyDescent="0.2">
      <c r="A45" t="s">
        <v>528</v>
      </c>
      <c r="B45" t="str">
        <f t="shared" si="0"/>
        <v>RHP10</v>
      </c>
      <c r="C45" t="s">
        <v>528</v>
      </c>
      <c r="D45" t="s">
        <v>528</v>
      </c>
      <c r="E45" t="s">
        <v>528</v>
      </c>
      <c r="F45" t="s">
        <v>528</v>
      </c>
      <c r="G45" t="s">
        <v>528</v>
      </c>
      <c r="H45" t="s">
        <v>528</v>
      </c>
      <c r="P45" t="s">
        <v>140</v>
      </c>
    </row>
    <row r="46" spans="1:16" x14ac:dyDescent="0.2">
      <c r="A46" t="s">
        <v>528</v>
      </c>
      <c r="B46" t="str">
        <f t="shared" si="0"/>
        <v>RHP11</v>
      </c>
      <c r="C46" t="s">
        <v>528</v>
      </c>
      <c r="D46" t="s">
        <v>528</v>
      </c>
      <c r="E46" t="s">
        <v>528</v>
      </c>
      <c r="F46" t="s">
        <v>528</v>
      </c>
      <c r="G46" t="s">
        <v>528</v>
      </c>
      <c r="H46" t="s">
        <v>528</v>
      </c>
      <c r="P46" t="s">
        <v>142</v>
      </c>
    </row>
    <row r="47" spans="1:16" x14ac:dyDescent="0.2">
      <c r="A47" t="s">
        <v>528</v>
      </c>
      <c r="B47" t="str">
        <f t="shared" si="0"/>
        <v>RHP12</v>
      </c>
      <c r="C47" t="s">
        <v>528</v>
      </c>
      <c r="D47" t="s">
        <v>528</v>
      </c>
      <c r="E47" t="s">
        <v>528</v>
      </c>
      <c r="F47" t="s">
        <v>528</v>
      </c>
      <c r="G47" t="s">
        <v>528</v>
      </c>
      <c r="H47" t="s">
        <v>528</v>
      </c>
      <c r="P47" t="s">
        <v>144</v>
      </c>
    </row>
    <row r="48" spans="1:16" x14ac:dyDescent="0.2">
      <c r="A48" t="s">
        <v>528</v>
      </c>
      <c r="B48" t="str">
        <f t="shared" si="0"/>
        <v>RHV01</v>
      </c>
      <c r="C48" t="s">
        <v>528</v>
      </c>
      <c r="D48" t="s">
        <v>528</v>
      </c>
      <c r="E48" t="s">
        <v>528</v>
      </c>
      <c r="F48" t="s">
        <v>528</v>
      </c>
      <c r="G48" t="s">
        <v>528</v>
      </c>
      <c r="H48" t="s">
        <v>528</v>
      </c>
      <c r="P48" t="s">
        <v>99</v>
      </c>
    </row>
    <row r="49" spans="1:16" x14ac:dyDescent="0.2">
      <c r="A49" t="s">
        <v>528</v>
      </c>
      <c r="B49" t="str">
        <f t="shared" si="0"/>
        <v>RHV02</v>
      </c>
      <c r="C49" t="s">
        <v>528</v>
      </c>
      <c r="D49" t="s">
        <v>528</v>
      </c>
      <c r="E49" t="s">
        <v>528</v>
      </c>
      <c r="F49" t="s">
        <v>528</v>
      </c>
      <c r="G49" t="s">
        <v>528</v>
      </c>
      <c r="H49" t="s">
        <v>528</v>
      </c>
      <c r="P49" t="s">
        <v>101</v>
      </c>
    </row>
    <row r="50" spans="1:16" x14ac:dyDescent="0.2">
      <c r="A50" t="s">
        <v>528</v>
      </c>
      <c r="B50" t="str">
        <f t="shared" si="0"/>
        <v>RHV03</v>
      </c>
      <c r="C50" t="s">
        <v>528</v>
      </c>
      <c r="D50" t="s">
        <v>528</v>
      </c>
      <c r="E50" t="s">
        <v>528</v>
      </c>
      <c r="F50" t="s">
        <v>528</v>
      </c>
      <c r="G50" t="s">
        <v>528</v>
      </c>
      <c r="H50" t="s">
        <v>528</v>
      </c>
      <c r="P50" t="s">
        <v>103</v>
      </c>
    </row>
    <row r="51" spans="1:16" x14ac:dyDescent="0.2">
      <c r="A51" t="s">
        <v>528</v>
      </c>
      <c r="B51" t="str">
        <f t="shared" si="0"/>
        <v>RHV04</v>
      </c>
      <c r="C51" t="s">
        <v>528</v>
      </c>
      <c r="D51" t="s">
        <v>528</v>
      </c>
      <c r="E51" t="s">
        <v>528</v>
      </c>
      <c r="F51" t="s">
        <v>528</v>
      </c>
      <c r="G51" t="s">
        <v>528</v>
      </c>
      <c r="H51" t="s">
        <v>528</v>
      </c>
      <c r="P51" t="s">
        <v>105</v>
      </c>
    </row>
    <row r="52" spans="1:16" x14ac:dyDescent="0.2">
      <c r="A52" t="s">
        <v>528</v>
      </c>
      <c r="B52" t="str">
        <f t="shared" si="0"/>
        <v>RHA01</v>
      </c>
      <c r="C52" t="s">
        <v>528</v>
      </c>
      <c r="D52" t="s">
        <v>528</v>
      </c>
      <c r="E52" t="s">
        <v>528</v>
      </c>
      <c r="F52" t="s">
        <v>528</v>
      </c>
      <c r="G52" t="s">
        <v>528</v>
      </c>
      <c r="H52" t="s">
        <v>528</v>
      </c>
      <c r="P52" t="s">
        <v>109</v>
      </c>
    </row>
    <row r="53" spans="1:16" x14ac:dyDescent="0.2">
      <c r="A53" t="s">
        <v>528</v>
      </c>
      <c r="B53" t="str">
        <f t="shared" si="0"/>
        <v>RHA02</v>
      </c>
      <c r="C53" t="s">
        <v>528</v>
      </c>
      <c r="D53" t="s">
        <v>528</v>
      </c>
      <c r="E53" t="s">
        <v>528</v>
      </c>
      <c r="F53" t="s">
        <v>528</v>
      </c>
      <c r="G53" t="s">
        <v>528</v>
      </c>
      <c r="H53" t="s">
        <v>528</v>
      </c>
      <c r="P53" t="s">
        <v>110</v>
      </c>
    </row>
    <row r="54" spans="1:16" x14ac:dyDescent="0.2">
      <c r="A54" t="s">
        <v>528</v>
      </c>
      <c r="B54" t="str">
        <f t="shared" si="0"/>
        <v>RHA03</v>
      </c>
      <c r="C54" t="s">
        <v>528</v>
      </c>
      <c r="D54" t="s">
        <v>528</v>
      </c>
      <c r="E54" t="s">
        <v>528</v>
      </c>
      <c r="F54" t="s">
        <v>528</v>
      </c>
      <c r="G54" t="s">
        <v>528</v>
      </c>
      <c r="H54" t="s">
        <v>528</v>
      </c>
      <c r="P54" t="s">
        <v>112</v>
      </c>
    </row>
    <row r="55" spans="1:16" x14ac:dyDescent="0.2">
      <c r="A55" t="s">
        <v>528</v>
      </c>
      <c r="B55" t="str">
        <f t="shared" si="0"/>
        <v>RHA04</v>
      </c>
      <c r="C55" t="s">
        <v>528</v>
      </c>
      <c r="D55" t="s">
        <v>528</v>
      </c>
      <c r="E55" t="s">
        <v>528</v>
      </c>
      <c r="F55" t="s">
        <v>528</v>
      </c>
      <c r="G55" t="s">
        <v>528</v>
      </c>
      <c r="H55" t="s">
        <v>528</v>
      </c>
      <c r="P55" t="s">
        <v>114</v>
      </c>
    </row>
    <row r="56" spans="1:16" x14ac:dyDescent="0.2">
      <c r="A56" t="s">
        <v>528</v>
      </c>
      <c r="B56" t="str">
        <f t="shared" si="0"/>
        <v>RHC01</v>
      </c>
      <c r="C56" t="s">
        <v>528</v>
      </c>
      <c r="D56" t="s">
        <v>528</v>
      </c>
      <c r="E56" t="s">
        <v>528</v>
      </c>
      <c r="F56" t="s">
        <v>528</v>
      </c>
      <c r="G56" t="s">
        <v>528</v>
      </c>
      <c r="H56" t="s">
        <v>528</v>
      </c>
      <c r="P56" t="s">
        <v>116</v>
      </c>
    </row>
    <row r="57" spans="1:16" x14ac:dyDescent="0.2">
      <c r="A57" t="s">
        <v>528</v>
      </c>
      <c r="B57" t="str">
        <f t="shared" si="0"/>
        <v>RHC02</v>
      </c>
      <c r="C57" t="s">
        <v>528</v>
      </c>
      <c r="D57" t="s">
        <v>528</v>
      </c>
      <c r="E57" t="s">
        <v>528</v>
      </c>
      <c r="F57" t="s">
        <v>528</v>
      </c>
      <c r="G57" t="s">
        <v>528</v>
      </c>
      <c r="H57" t="s">
        <v>528</v>
      </c>
      <c r="P57" t="s">
        <v>118</v>
      </c>
    </row>
    <row r="58" spans="1:16" x14ac:dyDescent="0.2">
      <c r="A58" t="s">
        <v>528</v>
      </c>
      <c r="B58" t="str">
        <f t="shared" si="0"/>
        <v>RHC03</v>
      </c>
      <c r="C58" t="s">
        <v>528</v>
      </c>
      <c r="D58" t="s">
        <v>528</v>
      </c>
      <c r="E58" t="s">
        <v>528</v>
      </c>
      <c r="F58" t="s">
        <v>528</v>
      </c>
      <c r="G58" t="s">
        <v>528</v>
      </c>
      <c r="H58" t="s">
        <v>528</v>
      </c>
      <c r="P58" t="s">
        <v>120</v>
      </c>
    </row>
    <row r="59" spans="1:16" x14ac:dyDescent="0.2">
      <c r="A59" t="s">
        <v>528</v>
      </c>
      <c r="B59" t="str">
        <f t="shared" si="0"/>
        <v>RHP01</v>
      </c>
      <c r="C59" t="s">
        <v>528</v>
      </c>
      <c r="D59" t="s">
        <v>528</v>
      </c>
      <c r="E59" t="s">
        <v>528</v>
      </c>
      <c r="F59" t="s">
        <v>528</v>
      </c>
      <c r="G59" t="s">
        <v>528</v>
      </c>
      <c r="H59" t="s">
        <v>528</v>
      </c>
      <c r="P59" t="s">
        <v>122</v>
      </c>
    </row>
    <row r="60" spans="1:16" x14ac:dyDescent="0.2">
      <c r="A60" t="s">
        <v>528</v>
      </c>
      <c r="B60" t="str">
        <f t="shared" si="0"/>
        <v>RHP02</v>
      </c>
      <c r="C60" t="s">
        <v>528</v>
      </c>
      <c r="D60" t="s">
        <v>528</v>
      </c>
      <c r="E60" t="s">
        <v>528</v>
      </c>
      <c r="F60" t="s">
        <v>528</v>
      </c>
      <c r="G60" t="s">
        <v>528</v>
      </c>
      <c r="H60" t="s">
        <v>528</v>
      </c>
      <c r="P60" t="s">
        <v>124</v>
      </c>
    </row>
    <row r="61" spans="1:16" x14ac:dyDescent="0.2">
      <c r="A61" t="s">
        <v>528</v>
      </c>
      <c r="B61" t="str">
        <f t="shared" si="0"/>
        <v>RHP03</v>
      </c>
      <c r="C61" t="s">
        <v>528</v>
      </c>
      <c r="D61" t="s">
        <v>528</v>
      </c>
      <c r="E61" t="s">
        <v>528</v>
      </c>
      <c r="F61" t="s">
        <v>528</v>
      </c>
      <c r="G61" t="s">
        <v>528</v>
      </c>
      <c r="H61" t="s">
        <v>528</v>
      </c>
      <c r="P61" t="s">
        <v>126</v>
      </c>
    </row>
    <row r="62" spans="1:16" x14ac:dyDescent="0.2">
      <c r="A62" t="s">
        <v>528</v>
      </c>
      <c r="B62" t="str">
        <f t="shared" si="0"/>
        <v>RHP04</v>
      </c>
      <c r="C62" t="s">
        <v>528</v>
      </c>
      <c r="D62" t="s">
        <v>528</v>
      </c>
      <c r="E62" t="s">
        <v>528</v>
      </c>
      <c r="F62" t="s">
        <v>528</v>
      </c>
      <c r="G62" t="s">
        <v>528</v>
      </c>
      <c r="H62" t="s">
        <v>528</v>
      </c>
      <c r="P62" t="s">
        <v>128</v>
      </c>
    </row>
    <row r="63" spans="1:16" x14ac:dyDescent="0.2">
      <c r="A63" t="s">
        <v>528</v>
      </c>
      <c r="B63" t="str">
        <f t="shared" si="0"/>
        <v>RHP05</v>
      </c>
      <c r="C63" t="s">
        <v>528</v>
      </c>
      <c r="D63" t="s">
        <v>528</v>
      </c>
      <c r="E63" t="s">
        <v>528</v>
      </c>
      <c r="F63" t="s">
        <v>528</v>
      </c>
      <c r="G63" t="s">
        <v>528</v>
      </c>
      <c r="H63" t="s">
        <v>528</v>
      </c>
      <c r="P63" t="s">
        <v>130</v>
      </c>
    </row>
    <row r="64" spans="1:16" x14ac:dyDescent="0.2">
      <c r="A64" t="s">
        <v>528</v>
      </c>
      <c r="B64" t="str">
        <f t="shared" si="0"/>
        <v>RHP06</v>
      </c>
      <c r="C64" t="s">
        <v>528</v>
      </c>
      <c r="D64" t="s">
        <v>528</v>
      </c>
      <c r="E64" t="s">
        <v>528</v>
      </c>
      <c r="F64" t="s">
        <v>528</v>
      </c>
      <c r="G64" t="s">
        <v>528</v>
      </c>
      <c r="H64" t="s">
        <v>528</v>
      </c>
      <c r="P64" t="s">
        <v>132</v>
      </c>
    </row>
    <row r="65" spans="1:16" x14ac:dyDescent="0.2">
      <c r="A65" t="s">
        <v>528</v>
      </c>
      <c r="B65" t="str">
        <f t="shared" si="0"/>
        <v>RHP07</v>
      </c>
      <c r="C65" t="s">
        <v>528</v>
      </c>
      <c r="D65" t="s">
        <v>528</v>
      </c>
      <c r="E65" t="s">
        <v>528</v>
      </c>
      <c r="F65" t="s">
        <v>528</v>
      </c>
      <c r="G65" t="s">
        <v>528</v>
      </c>
      <c r="H65" t="s">
        <v>528</v>
      </c>
      <c r="P65" t="s">
        <v>134</v>
      </c>
    </row>
    <row r="66" spans="1:16" x14ac:dyDescent="0.2">
      <c r="A66" t="s">
        <v>528</v>
      </c>
      <c r="B66" t="str">
        <f t="shared" si="0"/>
        <v>RHP08</v>
      </c>
      <c r="C66" t="s">
        <v>528</v>
      </c>
      <c r="D66" t="s">
        <v>528</v>
      </c>
      <c r="E66" t="s">
        <v>528</v>
      </c>
      <c r="F66" t="s">
        <v>528</v>
      </c>
      <c r="G66" t="s">
        <v>528</v>
      </c>
      <c r="H66" t="s">
        <v>528</v>
      </c>
      <c r="P66" t="s">
        <v>136</v>
      </c>
    </row>
    <row r="67" spans="1:16" x14ac:dyDescent="0.2">
      <c r="A67" t="s">
        <v>528</v>
      </c>
      <c r="B67" t="str">
        <f t="shared" ref="B67:B130" si="1">P67</f>
        <v>RHP09</v>
      </c>
      <c r="C67" t="s">
        <v>528</v>
      </c>
      <c r="D67" t="s">
        <v>528</v>
      </c>
      <c r="E67" t="s">
        <v>528</v>
      </c>
      <c r="F67" t="s">
        <v>528</v>
      </c>
      <c r="G67" t="s">
        <v>528</v>
      </c>
      <c r="H67" t="s">
        <v>528</v>
      </c>
      <c r="P67" t="s">
        <v>138</v>
      </c>
    </row>
    <row r="68" spans="1:16" x14ac:dyDescent="0.2">
      <c r="A68" t="s">
        <v>528</v>
      </c>
      <c r="B68" t="str">
        <f t="shared" si="1"/>
        <v>RHP10</v>
      </c>
      <c r="C68" t="s">
        <v>528</v>
      </c>
      <c r="D68" t="s">
        <v>528</v>
      </c>
      <c r="E68" t="s">
        <v>528</v>
      </c>
      <c r="F68" t="s">
        <v>528</v>
      </c>
      <c r="G68" t="s">
        <v>528</v>
      </c>
      <c r="H68" t="s">
        <v>528</v>
      </c>
      <c r="P68" t="s">
        <v>140</v>
      </c>
    </row>
    <row r="69" spans="1:16" x14ac:dyDescent="0.2">
      <c r="A69" t="s">
        <v>528</v>
      </c>
      <c r="B69" t="str">
        <f t="shared" si="1"/>
        <v>RHP11</v>
      </c>
      <c r="C69" t="s">
        <v>528</v>
      </c>
      <c r="D69" t="s">
        <v>528</v>
      </c>
      <c r="E69" t="s">
        <v>528</v>
      </c>
      <c r="F69" t="s">
        <v>528</v>
      </c>
      <c r="G69" t="s">
        <v>528</v>
      </c>
      <c r="H69" t="s">
        <v>528</v>
      </c>
      <c r="P69" t="s">
        <v>142</v>
      </c>
    </row>
    <row r="70" spans="1:16" x14ac:dyDescent="0.2">
      <c r="A70" t="s">
        <v>528</v>
      </c>
      <c r="B70" t="str">
        <f t="shared" si="1"/>
        <v>RHP12</v>
      </c>
      <c r="C70" t="s">
        <v>528</v>
      </c>
      <c r="D70" t="s">
        <v>528</v>
      </c>
      <c r="E70" t="s">
        <v>528</v>
      </c>
      <c r="F70" t="s">
        <v>528</v>
      </c>
      <c r="G70" t="s">
        <v>528</v>
      </c>
      <c r="H70" t="s">
        <v>528</v>
      </c>
      <c r="P70" t="s">
        <v>144</v>
      </c>
    </row>
    <row r="71" spans="1:16" x14ac:dyDescent="0.2">
      <c r="A71" t="s">
        <v>528</v>
      </c>
      <c r="B71" t="str">
        <f t="shared" si="1"/>
        <v>RHV01</v>
      </c>
      <c r="C71" t="s">
        <v>528</v>
      </c>
      <c r="D71" t="s">
        <v>528</v>
      </c>
      <c r="E71" t="s">
        <v>528</v>
      </c>
      <c r="F71" t="s">
        <v>528</v>
      </c>
      <c r="G71" t="s">
        <v>528</v>
      </c>
      <c r="H71" t="s">
        <v>528</v>
      </c>
      <c r="P71" t="s">
        <v>99</v>
      </c>
    </row>
    <row r="72" spans="1:16" x14ac:dyDescent="0.2">
      <c r="A72" t="s">
        <v>528</v>
      </c>
      <c r="B72" t="str">
        <f t="shared" si="1"/>
        <v>RHV02</v>
      </c>
      <c r="C72" t="s">
        <v>528</v>
      </c>
      <c r="D72" t="s">
        <v>528</v>
      </c>
      <c r="E72" t="s">
        <v>528</v>
      </c>
      <c r="F72" t="s">
        <v>528</v>
      </c>
      <c r="G72" t="s">
        <v>528</v>
      </c>
      <c r="H72" t="s">
        <v>528</v>
      </c>
      <c r="P72" t="s">
        <v>101</v>
      </c>
    </row>
    <row r="73" spans="1:16" x14ac:dyDescent="0.2">
      <c r="A73" t="s">
        <v>528</v>
      </c>
      <c r="B73" t="str">
        <f t="shared" si="1"/>
        <v>RHV03</v>
      </c>
      <c r="C73" t="s">
        <v>528</v>
      </c>
      <c r="D73" t="s">
        <v>528</v>
      </c>
      <c r="E73" t="s">
        <v>528</v>
      </c>
      <c r="F73" t="s">
        <v>528</v>
      </c>
      <c r="G73" t="s">
        <v>528</v>
      </c>
      <c r="H73" t="s">
        <v>528</v>
      </c>
      <c r="P73" t="s">
        <v>103</v>
      </c>
    </row>
    <row r="74" spans="1:16" x14ac:dyDescent="0.2">
      <c r="A74" t="s">
        <v>528</v>
      </c>
      <c r="B74" t="str">
        <f t="shared" si="1"/>
        <v>RHV04</v>
      </c>
      <c r="C74" t="s">
        <v>528</v>
      </c>
      <c r="D74" t="s">
        <v>528</v>
      </c>
      <c r="E74" t="s">
        <v>528</v>
      </c>
      <c r="F74" t="s">
        <v>528</v>
      </c>
      <c r="G74" t="s">
        <v>528</v>
      </c>
      <c r="H74" t="s">
        <v>528</v>
      </c>
      <c r="P74" t="s">
        <v>105</v>
      </c>
    </row>
    <row r="75" spans="1:16" x14ac:dyDescent="0.2">
      <c r="A75" t="s">
        <v>528</v>
      </c>
      <c r="B75" t="str">
        <f t="shared" si="1"/>
        <v>RHA01</v>
      </c>
      <c r="C75" t="s">
        <v>528</v>
      </c>
      <c r="D75" t="s">
        <v>528</v>
      </c>
      <c r="E75" t="s">
        <v>528</v>
      </c>
      <c r="F75" t="s">
        <v>528</v>
      </c>
      <c r="G75" t="s">
        <v>528</v>
      </c>
      <c r="H75" t="s">
        <v>528</v>
      </c>
      <c r="P75" t="s">
        <v>109</v>
      </c>
    </row>
    <row r="76" spans="1:16" x14ac:dyDescent="0.2">
      <c r="A76" t="s">
        <v>528</v>
      </c>
      <c r="B76" t="str">
        <f t="shared" si="1"/>
        <v>RHA02</v>
      </c>
      <c r="C76" t="s">
        <v>528</v>
      </c>
      <c r="D76" t="s">
        <v>528</v>
      </c>
      <c r="E76" t="s">
        <v>528</v>
      </c>
      <c r="F76" t="s">
        <v>528</v>
      </c>
      <c r="G76" t="s">
        <v>528</v>
      </c>
      <c r="H76" t="s">
        <v>528</v>
      </c>
      <c r="P76" t="s">
        <v>110</v>
      </c>
    </row>
    <row r="77" spans="1:16" x14ac:dyDescent="0.2">
      <c r="A77" t="s">
        <v>528</v>
      </c>
      <c r="B77" t="str">
        <f t="shared" si="1"/>
        <v>RHA03</v>
      </c>
      <c r="C77" t="s">
        <v>528</v>
      </c>
      <c r="D77" t="s">
        <v>528</v>
      </c>
      <c r="E77" t="s">
        <v>528</v>
      </c>
      <c r="F77" t="s">
        <v>528</v>
      </c>
      <c r="G77" t="s">
        <v>528</v>
      </c>
      <c r="H77" t="s">
        <v>528</v>
      </c>
      <c r="P77" t="s">
        <v>112</v>
      </c>
    </row>
    <row r="78" spans="1:16" x14ac:dyDescent="0.2">
      <c r="A78" t="s">
        <v>528</v>
      </c>
      <c r="B78" t="str">
        <f t="shared" si="1"/>
        <v>RHA04</v>
      </c>
      <c r="C78" t="s">
        <v>528</v>
      </c>
      <c r="D78" t="s">
        <v>528</v>
      </c>
      <c r="E78" t="s">
        <v>528</v>
      </c>
      <c r="F78" t="s">
        <v>528</v>
      </c>
      <c r="G78" t="s">
        <v>528</v>
      </c>
      <c r="H78" t="s">
        <v>528</v>
      </c>
      <c r="P78" t="s">
        <v>114</v>
      </c>
    </row>
    <row r="79" spans="1:16" x14ac:dyDescent="0.2">
      <c r="A79" t="s">
        <v>528</v>
      </c>
      <c r="B79" t="str">
        <f t="shared" si="1"/>
        <v>RHC01</v>
      </c>
      <c r="C79" t="s">
        <v>528</v>
      </c>
      <c r="D79" t="s">
        <v>528</v>
      </c>
      <c r="E79" t="s">
        <v>528</v>
      </c>
      <c r="F79" t="s">
        <v>528</v>
      </c>
      <c r="G79" t="s">
        <v>528</v>
      </c>
      <c r="H79" t="s">
        <v>528</v>
      </c>
      <c r="P79" t="s">
        <v>116</v>
      </c>
    </row>
    <row r="80" spans="1:16" x14ac:dyDescent="0.2">
      <c r="A80" t="s">
        <v>528</v>
      </c>
      <c r="B80" t="str">
        <f t="shared" si="1"/>
        <v>RHC02</v>
      </c>
      <c r="C80" t="s">
        <v>528</v>
      </c>
      <c r="D80" t="s">
        <v>528</v>
      </c>
      <c r="E80" t="s">
        <v>528</v>
      </c>
      <c r="F80" t="s">
        <v>528</v>
      </c>
      <c r="G80" t="s">
        <v>528</v>
      </c>
      <c r="H80" t="s">
        <v>528</v>
      </c>
      <c r="P80" t="s">
        <v>118</v>
      </c>
    </row>
    <row r="81" spans="1:16" x14ac:dyDescent="0.2">
      <c r="A81" t="s">
        <v>528</v>
      </c>
      <c r="B81" t="str">
        <f t="shared" si="1"/>
        <v>RHC03</v>
      </c>
      <c r="C81" t="s">
        <v>528</v>
      </c>
      <c r="D81" t="s">
        <v>528</v>
      </c>
      <c r="E81" t="s">
        <v>528</v>
      </c>
      <c r="F81" t="s">
        <v>528</v>
      </c>
      <c r="G81" t="s">
        <v>528</v>
      </c>
      <c r="H81" t="s">
        <v>528</v>
      </c>
      <c r="P81" t="s">
        <v>120</v>
      </c>
    </row>
    <row r="82" spans="1:16" x14ac:dyDescent="0.2">
      <c r="A82" t="s">
        <v>528</v>
      </c>
      <c r="B82" t="str">
        <f t="shared" si="1"/>
        <v>RHP01</v>
      </c>
      <c r="C82" t="s">
        <v>528</v>
      </c>
      <c r="D82" t="s">
        <v>528</v>
      </c>
      <c r="E82" t="s">
        <v>528</v>
      </c>
      <c r="F82" t="s">
        <v>528</v>
      </c>
      <c r="G82" t="s">
        <v>528</v>
      </c>
      <c r="H82" t="s">
        <v>528</v>
      </c>
      <c r="P82" t="s">
        <v>122</v>
      </c>
    </row>
    <row r="83" spans="1:16" x14ac:dyDescent="0.2">
      <c r="A83" t="s">
        <v>528</v>
      </c>
      <c r="B83" t="str">
        <f t="shared" si="1"/>
        <v>RHP02</v>
      </c>
      <c r="C83" t="s">
        <v>528</v>
      </c>
      <c r="D83" t="s">
        <v>528</v>
      </c>
      <c r="E83" t="s">
        <v>528</v>
      </c>
      <c r="F83" t="s">
        <v>528</v>
      </c>
      <c r="G83" t="s">
        <v>528</v>
      </c>
      <c r="H83" t="s">
        <v>528</v>
      </c>
      <c r="P83" t="s">
        <v>124</v>
      </c>
    </row>
    <row r="84" spans="1:16" x14ac:dyDescent="0.2">
      <c r="A84" t="s">
        <v>528</v>
      </c>
      <c r="B84" t="str">
        <f t="shared" si="1"/>
        <v>RHP03</v>
      </c>
      <c r="C84" t="s">
        <v>528</v>
      </c>
      <c r="D84" t="s">
        <v>528</v>
      </c>
      <c r="E84" t="s">
        <v>528</v>
      </c>
      <c r="F84" t="s">
        <v>528</v>
      </c>
      <c r="G84" t="s">
        <v>528</v>
      </c>
      <c r="H84" t="s">
        <v>528</v>
      </c>
      <c r="P84" t="s">
        <v>126</v>
      </c>
    </row>
    <row r="85" spans="1:16" x14ac:dyDescent="0.2">
      <c r="A85" t="s">
        <v>528</v>
      </c>
      <c r="B85" t="str">
        <f t="shared" si="1"/>
        <v>RHP04</v>
      </c>
      <c r="C85" t="s">
        <v>528</v>
      </c>
      <c r="D85" t="s">
        <v>528</v>
      </c>
      <c r="E85" t="s">
        <v>528</v>
      </c>
      <c r="F85" t="s">
        <v>528</v>
      </c>
      <c r="G85" t="s">
        <v>528</v>
      </c>
      <c r="H85" t="s">
        <v>528</v>
      </c>
      <c r="P85" t="s">
        <v>128</v>
      </c>
    </row>
    <row r="86" spans="1:16" x14ac:dyDescent="0.2">
      <c r="A86" t="s">
        <v>528</v>
      </c>
      <c r="B86" t="str">
        <f t="shared" si="1"/>
        <v>RHP05</v>
      </c>
      <c r="C86" t="s">
        <v>528</v>
      </c>
      <c r="D86" t="s">
        <v>528</v>
      </c>
      <c r="E86" t="s">
        <v>528</v>
      </c>
      <c r="F86" t="s">
        <v>528</v>
      </c>
      <c r="G86" t="s">
        <v>528</v>
      </c>
      <c r="H86" t="s">
        <v>528</v>
      </c>
      <c r="P86" t="s">
        <v>130</v>
      </c>
    </row>
    <row r="87" spans="1:16" x14ac:dyDescent="0.2">
      <c r="A87" t="s">
        <v>528</v>
      </c>
      <c r="B87" t="str">
        <f t="shared" si="1"/>
        <v>RHP06</v>
      </c>
      <c r="C87" t="s">
        <v>528</v>
      </c>
      <c r="D87" t="s">
        <v>528</v>
      </c>
      <c r="E87" t="s">
        <v>528</v>
      </c>
      <c r="F87" t="s">
        <v>528</v>
      </c>
      <c r="G87" t="s">
        <v>528</v>
      </c>
      <c r="H87" t="s">
        <v>528</v>
      </c>
      <c r="P87" t="s">
        <v>132</v>
      </c>
    </row>
    <row r="88" spans="1:16" x14ac:dyDescent="0.2">
      <c r="A88" t="s">
        <v>528</v>
      </c>
      <c r="B88" t="str">
        <f t="shared" si="1"/>
        <v>RHP07</v>
      </c>
      <c r="C88" t="s">
        <v>528</v>
      </c>
      <c r="D88" t="s">
        <v>528</v>
      </c>
      <c r="E88" t="s">
        <v>528</v>
      </c>
      <c r="F88" t="s">
        <v>528</v>
      </c>
      <c r="G88" t="s">
        <v>528</v>
      </c>
      <c r="H88" t="s">
        <v>528</v>
      </c>
      <c r="P88" t="s">
        <v>134</v>
      </c>
    </row>
    <row r="89" spans="1:16" x14ac:dyDescent="0.2">
      <c r="A89" t="s">
        <v>528</v>
      </c>
      <c r="B89" t="str">
        <f t="shared" si="1"/>
        <v>RHP08</v>
      </c>
      <c r="C89" t="s">
        <v>528</v>
      </c>
      <c r="D89" t="s">
        <v>528</v>
      </c>
      <c r="E89" t="s">
        <v>528</v>
      </c>
      <c r="F89" t="s">
        <v>528</v>
      </c>
      <c r="G89" t="s">
        <v>528</v>
      </c>
      <c r="H89" t="s">
        <v>528</v>
      </c>
      <c r="P89" t="s">
        <v>136</v>
      </c>
    </row>
    <row r="90" spans="1:16" x14ac:dyDescent="0.2">
      <c r="A90" t="s">
        <v>528</v>
      </c>
      <c r="B90" t="str">
        <f t="shared" si="1"/>
        <v>RHP09</v>
      </c>
      <c r="C90" t="s">
        <v>528</v>
      </c>
      <c r="D90" t="s">
        <v>528</v>
      </c>
      <c r="E90" t="s">
        <v>528</v>
      </c>
      <c r="F90" t="s">
        <v>528</v>
      </c>
      <c r="G90" t="s">
        <v>528</v>
      </c>
      <c r="H90" t="s">
        <v>528</v>
      </c>
      <c r="P90" t="s">
        <v>138</v>
      </c>
    </row>
    <row r="91" spans="1:16" x14ac:dyDescent="0.2">
      <c r="A91" t="s">
        <v>528</v>
      </c>
      <c r="B91" t="str">
        <f t="shared" si="1"/>
        <v>RHP10</v>
      </c>
      <c r="C91" t="s">
        <v>528</v>
      </c>
      <c r="D91" t="s">
        <v>528</v>
      </c>
      <c r="E91" t="s">
        <v>528</v>
      </c>
      <c r="F91" t="s">
        <v>528</v>
      </c>
      <c r="G91" t="s">
        <v>528</v>
      </c>
      <c r="H91" t="s">
        <v>528</v>
      </c>
      <c r="P91" t="s">
        <v>140</v>
      </c>
    </row>
    <row r="92" spans="1:16" x14ac:dyDescent="0.2">
      <c r="A92" t="s">
        <v>528</v>
      </c>
      <c r="B92" t="str">
        <f t="shared" si="1"/>
        <v>RHP11</v>
      </c>
      <c r="C92" t="s">
        <v>528</v>
      </c>
      <c r="D92" t="s">
        <v>528</v>
      </c>
      <c r="E92" t="s">
        <v>528</v>
      </c>
      <c r="F92" t="s">
        <v>528</v>
      </c>
      <c r="G92" t="s">
        <v>528</v>
      </c>
      <c r="H92" t="s">
        <v>528</v>
      </c>
      <c r="P92" t="s">
        <v>142</v>
      </c>
    </row>
    <row r="93" spans="1:16" x14ac:dyDescent="0.2">
      <c r="A93" t="s">
        <v>528</v>
      </c>
      <c r="B93" t="str">
        <f t="shared" si="1"/>
        <v>RHP12</v>
      </c>
      <c r="C93" t="s">
        <v>528</v>
      </c>
      <c r="D93" t="s">
        <v>528</v>
      </c>
      <c r="E93" t="s">
        <v>528</v>
      </c>
      <c r="F93" t="s">
        <v>528</v>
      </c>
      <c r="G93" t="s">
        <v>528</v>
      </c>
      <c r="H93" t="s">
        <v>528</v>
      </c>
      <c r="P93" t="s">
        <v>144</v>
      </c>
    </row>
    <row r="94" spans="1:16" x14ac:dyDescent="0.2">
      <c r="A94" t="s">
        <v>528</v>
      </c>
      <c r="B94" t="str">
        <f t="shared" si="1"/>
        <v>RHV01</v>
      </c>
      <c r="C94" t="s">
        <v>528</v>
      </c>
      <c r="D94" t="s">
        <v>528</v>
      </c>
      <c r="E94" t="s">
        <v>528</v>
      </c>
      <c r="F94" t="s">
        <v>528</v>
      </c>
      <c r="G94" t="s">
        <v>528</v>
      </c>
      <c r="H94" t="s">
        <v>528</v>
      </c>
      <c r="P94" t="s">
        <v>99</v>
      </c>
    </row>
    <row r="95" spans="1:16" x14ac:dyDescent="0.2">
      <c r="A95" t="s">
        <v>528</v>
      </c>
      <c r="B95" t="str">
        <f t="shared" si="1"/>
        <v>RHV02</v>
      </c>
      <c r="C95" t="s">
        <v>528</v>
      </c>
      <c r="D95" t="s">
        <v>528</v>
      </c>
      <c r="E95" t="s">
        <v>528</v>
      </c>
      <c r="F95" t="s">
        <v>528</v>
      </c>
      <c r="G95" t="s">
        <v>528</v>
      </c>
      <c r="H95" t="s">
        <v>528</v>
      </c>
      <c r="P95" t="s">
        <v>101</v>
      </c>
    </row>
    <row r="96" spans="1:16" x14ac:dyDescent="0.2">
      <c r="A96" t="s">
        <v>528</v>
      </c>
      <c r="B96" t="str">
        <f t="shared" si="1"/>
        <v>RHV03</v>
      </c>
      <c r="C96" t="s">
        <v>528</v>
      </c>
      <c r="D96" t="s">
        <v>528</v>
      </c>
      <c r="E96" t="s">
        <v>528</v>
      </c>
      <c r="F96" t="s">
        <v>528</v>
      </c>
      <c r="G96" t="s">
        <v>528</v>
      </c>
      <c r="H96" t="s">
        <v>528</v>
      </c>
      <c r="P96" t="s">
        <v>103</v>
      </c>
    </row>
    <row r="97" spans="1:16" x14ac:dyDescent="0.2">
      <c r="A97" t="s">
        <v>528</v>
      </c>
      <c r="B97" t="str">
        <f t="shared" si="1"/>
        <v>RHV04</v>
      </c>
      <c r="C97" t="s">
        <v>528</v>
      </c>
      <c r="D97" t="s">
        <v>528</v>
      </c>
      <c r="E97" t="s">
        <v>528</v>
      </c>
      <c r="F97" t="s">
        <v>528</v>
      </c>
      <c r="G97" t="s">
        <v>528</v>
      </c>
      <c r="H97" t="s">
        <v>528</v>
      </c>
      <c r="P97" t="s">
        <v>105</v>
      </c>
    </row>
    <row r="98" spans="1:16" x14ac:dyDescent="0.2">
      <c r="A98" t="s">
        <v>528</v>
      </c>
      <c r="B98" t="str">
        <f t="shared" si="1"/>
        <v>RHA01</v>
      </c>
      <c r="C98" t="s">
        <v>528</v>
      </c>
      <c r="D98" t="s">
        <v>528</v>
      </c>
      <c r="E98" t="s">
        <v>528</v>
      </c>
      <c r="F98" t="s">
        <v>528</v>
      </c>
      <c r="G98" t="s">
        <v>528</v>
      </c>
      <c r="H98" t="s">
        <v>528</v>
      </c>
      <c r="P98" t="s">
        <v>109</v>
      </c>
    </row>
    <row r="99" spans="1:16" x14ac:dyDescent="0.2">
      <c r="A99" t="s">
        <v>528</v>
      </c>
      <c r="B99" t="str">
        <f t="shared" si="1"/>
        <v>RHA02</v>
      </c>
      <c r="C99" t="s">
        <v>528</v>
      </c>
      <c r="D99" t="s">
        <v>528</v>
      </c>
      <c r="E99" t="s">
        <v>528</v>
      </c>
      <c r="F99" t="s">
        <v>528</v>
      </c>
      <c r="G99" t="s">
        <v>528</v>
      </c>
      <c r="H99" t="s">
        <v>528</v>
      </c>
      <c r="P99" t="s">
        <v>110</v>
      </c>
    </row>
    <row r="100" spans="1:16" x14ac:dyDescent="0.2">
      <c r="A100" t="s">
        <v>528</v>
      </c>
      <c r="B100" t="str">
        <f t="shared" si="1"/>
        <v>RHA03</v>
      </c>
      <c r="C100" t="s">
        <v>528</v>
      </c>
      <c r="D100" t="s">
        <v>528</v>
      </c>
      <c r="E100" t="s">
        <v>528</v>
      </c>
      <c r="F100" t="s">
        <v>528</v>
      </c>
      <c r="G100" t="s">
        <v>528</v>
      </c>
      <c r="H100" t="s">
        <v>528</v>
      </c>
      <c r="P100" t="s">
        <v>112</v>
      </c>
    </row>
    <row r="101" spans="1:16" x14ac:dyDescent="0.2">
      <c r="A101" t="s">
        <v>528</v>
      </c>
      <c r="B101" t="str">
        <f t="shared" si="1"/>
        <v>RHA04</v>
      </c>
      <c r="C101" t="s">
        <v>528</v>
      </c>
      <c r="D101" t="s">
        <v>528</v>
      </c>
      <c r="E101" t="s">
        <v>528</v>
      </c>
      <c r="F101" t="s">
        <v>528</v>
      </c>
      <c r="G101" t="s">
        <v>528</v>
      </c>
      <c r="H101" t="s">
        <v>528</v>
      </c>
      <c r="P101" t="s">
        <v>114</v>
      </c>
    </row>
    <row r="102" spans="1:16" x14ac:dyDescent="0.2">
      <c r="A102" t="s">
        <v>528</v>
      </c>
      <c r="B102" t="str">
        <f t="shared" si="1"/>
        <v>RHC01</v>
      </c>
      <c r="C102" t="s">
        <v>528</v>
      </c>
      <c r="D102" t="s">
        <v>528</v>
      </c>
      <c r="E102" t="s">
        <v>528</v>
      </c>
      <c r="F102" t="s">
        <v>528</v>
      </c>
      <c r="G102" t="s">
        <v>528</v>
      </c>
      <c r="H102" t="s">
        <v>528</v>
      </c>
      <c r="P102" t="s">
        <v>116</v>
      </c>
    </row>
    <row r="103" spans="1:16" x14ac:dyDescent="0.2">
      <c r="A103" t="s">
        <v>528</v>
      </c>
      <c r="B103" t="str">
        <f t="shared" si="1"/>
        <v>RHC02</v>
      </c>
      <c r="C103" t="s">
        <v>528</v>
      </c>
      <c r="D103" t="s">
        <v>528</v>
      </c>
      <c r="E103" t="s">
        <v>528</v>
      </c>
      <c r="F103" t="s">
        <v>528</v>
      </c>
      <c r="G103" t="s">
        <v>528</v>
      </c>
      <c r="H103" t="s">
        <v>528</v>
      </c>
      <c r="P103" t="s">
        <v>118</v>
      </c>
    </row>
    <row r="104" spans="1:16" x14ac:dyDescent="0.2">
      <c r="A104" t="s">
        <v>528</v>
      </c>
      <c r="B104" t="str">
        <f t="shared" si="1"/>
        <v>RHC03</v>
      </c>
      <c r="C104" t="s">
        <v>528</v>
      </c>
      <c r="D104" t="s">
        <v>528</v>
      </c>
      <c r="E104" t="s">
        <v>528</v>
      </c>
      <c r="F104" t="s">
        <v>528</v>
      </c>
      <c r="G104" t="s">
        <v>528</v>
      </c>
      <c r="H104" t="s">
        <v>528</v>
      </c>
      <c r="P104" t="s">
        <v>120</v>
      </c>
    </row>
    <row r="105" spans="1:16" x14ac:dyDescent="0.2">
      <c r="A105" t="s">
        <v>528</v>
      </c>
      <c r="B105" t="str">
        <f t="shared" si="1"/>
        <v>RHP01</v>
      </c>
      <c r="C105" t="s">
        <v>528</v>
      </c>
      <c r="D105" t="s">
        <v>528</v>
      </c>
      <c r="E105" t="s">
        <v>528</v>
      </c>
      <c r="F105" t="s">
        <v>528</v>
      </c>
      <c r="G105" t="s">
        <v>528</v>
      </c>
      <c r="H105" t="s">
        <v>528</v>
      </c>
      <c r="P105" t="s">
        <v>122</v>
      </c>
    </row>
    <row r="106" spans="1:16" x14ac:dyDescent="0.2">
      <c r="A106" t="s">
        <v>528</v>
      </c>
      <c r="B106" t="str">
        <f t="shared" si="1"/>
        <v>RHP02</v>
      </c>
      <c r="C106" t="s">
        <v>528</v>
      </c>
      <c r="D106" t="s">
        <v>528</v>
      </c>
      <c r="E106" t="s">
        <v>528</v>
      </c>
      <c r="F106" t="s">
        <v>528</v>
      </c>
      <c r="G106" t="s">
        <v>528</v>
      </c>
      <c r="H106" t="s">
        <v>528</v>
      </c>
      <c r="P106" t="s">
        <v>124</v>
      </c>
    </row>
    <row r="107" spans="1:16" x14ac:dyDescent="0.2">
      <c r="A107" t="s">
        <v>528</v>
      </c>
      <c r="B107" t="str">
        <f t="shared" si="1"/>
        <v>RHP03</v>
      </c>
      <c r="C107" t="s">
        <v>528</v>
      </c>
      <c r="D107" t="s">
        <v>528</v>
      </c>
      <c r="E107" t="s">
        <v>528</v>
      </c>
      <c r="F107" t="s">
        <v>528</v>
      </c>
      <c r="G107" t="s">
        <v>528</v>
      </c>
      <c r="H107" t="s">
        <v>528</v>
      </c>
      <c r="P107" t="s">
        <v>126</v>
      </c>
    </row>
    <row r="108" spans="1:16" x14ac:dyDescent="0.2">
      <c r="A108" t="s">
        <v>528</v>
      </c>
      <c r="B108" t="str">
        <f t="shared" si="1"/>
        <v>RHP04</v>
      </c>
      <c r="C108" t="s">
        <v>528</v>
      </c>
      <c r="D108" t="s">
        <v>528</v>
      </c>
      <c r="E108" t="s">
        <v>528</v>
      </c>
      <c r="F108" t="s">
        <v>528</v>
      </c>
      <c r="G108" t="s">
        <v>528</v>
      </c>
      <c r="H108" t="s">
        <v>528</v>
      </c>
      <c r="P108" t="s">
        <v>128</v>
      </c>
    </row>
    <row r="109" spans="1:16" x14ac:dyDescent="0.2">
      <c r="A109" t="s">
        <v>528</v>
      </c>
      <c r="B109" t="str">
        <f t="shared" si="1"/>
        <v>RHP05</v>
      </c>
      <c r="C109" t="s">
        <v>528</v>
      </c>
      <c r="D109" t="s">
        <v>528</v>
      </c>
      <c r="E109" t="s">
        <v>528</v>
      </c>
      <c r="F109" t="s">
        <v>528</v>
      </c>
      <c r="G109" t="s">
        <v>528</v>
      </c>
      <c r="H109" t="s">
        <v>528</v>
      </c>
      <c r="P109" t="s">
        <v>130</v>
      </c>
    </row>
    <row r="110" spans="1:16" x14ac:dyDescent="0.2">
      <c r="A110" t="s">
        <v>528</v>
      </c>
      <c r="B110" t="str">
        <f t="shared" si="1"/>
        <v>RHP06</v>
      </c>
      <c r="C110" t="s">
        <v>528</v>
      </c>
      <c r="D110" t="s">
        <v>528</v>
      </c>
      <c r="E110" t="s">
        <v>528</v>
      </c>
      <c r="F110" t="s">
        <v>528</v>
      </c>
      <c r="G110" t="s">
        <v>528</v>
      </c>
      <c r="H110" t="s">
        <v>528</v>
      </c>
      <c r="P110" t="s">
        <v>132</v>
      </c>
    </row>
    <row r="111" spans="1:16" x14ac:dyDescent="0.2">
      <c r="A111" t="s">
        <v>528</v>
      </c>
      <c r="B111" t="str">
        <f t="shared" si="1"/>
        <v>RHP07</v>
      </c>
      <c r="C111" t="s">
        <v>528</v>
      </c>
      <c r="D111" t="s">
        <v>528</v>
      </c>
      <c r="E111" t="s">
        <v>528</v>
      </c>
      <c r="F111" t="s">
        <v>528</v>
      </c>
      <c r="G111" t="s">
        <v>528</v>
      </c>
      <c r="H111" t="s">
        <v>528</v>
      </c>
      <c r="P111" t="s">
        <v>134</v>
      </c>
    </row>
    <row r="112" spans="1:16" x14ac:dyDescent="0.2">
      <c r="A112" t="s">
        <v>528</v>
      </c>
      <c r="B112" t="str">
        <f t="shared" si="1"/>
        <v>RHP08</v>
      </c>
      <c r="C112" t="s">
        <v>528</v>
      </c>
      <c r="D112" t="s">
        <v>528</v>
      </c>
      <c r="E112" t="s">
        <v>528</v>
      </c>
      <c r="F112" t="s">
        <v>528</v>
      </c>
      <c r="G112" t="s">
        <v>528</v>
      </c>
      <c r="H112" t="s">
        <v>528</v>
      </c>
      <c r="P112" t="s">
        <v>136</v>
      </c>
    </row>
    <row r="113" spans="1:16" x14ac:dyDescent="0.2">
      <c r="A113" t="s">
        <v>528</v>
      </c>
      <c r="B113" t="str">
        <f t="shared" si="1"/>
        <v>RHP09</v>
      </c>
      <c r="C113" t="s">
        <v>528</v>
      </c>
      <c r="D113" t="s">
        <v>528</v>
      </c>
      <c r="E113" t="s">
        <v>528</v>
      </c>
      <c r="F113" t="s">
        <v>528</v>
      </c>
      <c r="G113" t="s">
        <v>528</v>
      </c>
      <c r="H113" t="s">
        <v>528</v>
      </c>
      <c r="P113" t="s">
        <v>138</v>
      </c>
    </row>
    <row r="114" spans="1:16" x14ac:dyDescent="0.2">
      <c r="A114" t="s">
        <v>528</v>
      </c>
      <c r="B114" t="str">
        <f t="shared" si="1"/>
        <v>RHP10</v>
      </c>
      <c r="C114" t="s">
        <v>528</v>
      </c>
      <c r="D114" t="s">
        <v>528</v>
      </c>
      <c r="E114" t="s">
        <v>528</v>
      </c>
      <c r="F114" t="s">
        <v>528</v>
      </c>
      <c r="G114" t="s">
        <v>528</v>
      </c>
      <c r="H114" t="s">
        <v>528</v>
      </c>
      <c r="P114" t="s">
        <v>140</v>
      </c>
    </row>
    <row r="115" spans="1:16" x14ac:dyDescent="0.2">
      <c r="A115" t="s">
        <v>528</v>
      </c>
      <c r="B115" t="str">
        <f t="shared" si="1"/>
        <v>RHP11</v>
      </c>
      <c r="C115" t="s">
        <v>528</v>
      </c>
      <c r="D115" t="s">
        <v>528</v>
      </c>
      <c r="E115" t="s">
        <v>528</v>
      </c>
      <c r="F115" t="s">
        <v>528</v>
      </c>
      <c r="G115" t="s">
        <v>528</v>
      </c>
      <c r="H115" t="s">
        <v>528</v>
      </c>
      <c r="P115" t="s">
        <v>142</v>
      </c>
    </row>
    <row r="116" spans="1:16" x14ac:dyDescent="0.2">
      <c r="A116" t="s">
        <v>528</v>
      </c>
      <c r="B116" t="str">
        <f t="shared" si="1"/>
        <v>RHP12</v>
      </c>
      <c r="C116" t="s">
        <v>528</v>
      </c>
      <c r="D116" t="s">
        <v>528</v>
      </c>
      <c r="E116" t="s">
        <v>528</v>
      </c>
      <c r="F116" t="s">
        <v>528</v>
      </c>
      <c r="G116" t="s">
        <v>528</v>
      </c>
      <c r="H116" t="s">
        <v>528</v>
      </c>
      <c r="P116" t="s">
        <v>144</v>
      </c>
    </row>
    <row r="117" spans="1:16" x14ac:dyDescent="0.2">
      <c r="A117" t="s">
        <v>528</v>
      </c>
      <c r="B117" t="str">
        <f t="shared" si="1"/>
        <v>RHV01</v>
      </c>
      <c r="C117" t="s">
        <v>528</v>
      </c>
      <c r="D117" t="s">
        <v>528</v>
      </c>
      <c r="E117" t="s">
        <v>528</v>
      </c>
      <c r="F117" t="s">
        <v>528</v>
      </c>
      <c r="G117" t="s">
        <v>528</v>
      </c>
      <c r="H117" t="s">
        <v>528</v>
      </c>
      <c r="P117" t="s">
        <v>99</v>
      </c>
    </row>
    <row r="118" spans="1:16" x14ac:dyDescent="0.2">
      <c r="A118" t="s">
        <v>528</v>
      </c>
      <c r="B118" t="str">
        <f t="shared" si="1"/>
        <v>RHV02</v>
      </c>
      <c r="C118" t="s">
        <v>528</v>
      </c>
      <c r="D118" t="s">
        <v>528</v>
      </c>
      <c r="E118" t="s">
        <v>528</v>
      </c>
      <c r="F118" t="s">
        <v>528</v>
      </c>
      <c r="G118" t="s">
        <v>528</v>
      </c>
      <c r="H118" t="s">
        <v>528</v>
      </c>
      <c r="P118" t="s">
        <v>101</v>
      </c>
    </row>
    <row r="119" spans="1:16" x14ac:dyDescent="0.2">
      <c r="A119" t="s">
        <v>528</v>
      </c>
      <c r="B119" t="str">
        <f t="shared" si="1"/>
        <v>RHV03</v>
      </c>
      <c r="C119" t="s">
        <v>528</v>
      </c>
      <c r="D119" t="s">
        <v>528</v>
      </c>
      <c r="E119" t="s">
        <v>528</v>
      </c>
      <c r="F119" t="s">
        <v>528</v>
      </c>
      <c r="G119" t="s">
        <v>528</v>
      </c>
      <c r="H119" t="s">
        <v>528</v>
      </c>
      <c r="P119" t="s">
        <v>103</v>
      </c>
    </row>
    <row r="120" spans="1:16" x14ac:dyDescent="0.2">
      <c r="A120" t="s">
        <v>528</v>
      </c>
      <c r="B120" t="str">
        <f t="shared" si="1"/>
        <v>RHV04</v>
      </c>
      <c r="C120" t="s">
        <v>528</v>
      </c>
      <c r="D120" t="s">
        <v>528</v>
      </c>
      <c r="E120" t="s">
        <v>528</v>
      </c>
      <c r="F120" t="s">
        <v>528</v>
      </c>
      <c r="G120" t="s">
        <v>528</v>
      </c>
      <c r="H120" t="s">
        <v>528</v>
      </c>
      <c r="P120" t="s">
        <v>105</v>
      </c>
    </row>
    <row r="121" spans="1:16" x14ac:dyDescent="0.2">
      <c r="A121" t="s">
        <v>528</v>
      </c>
      <c r="B121" t="str">
        <f t="shared" si="1"/>
        <v>RHA01</v>
      </c>
      <c r="C121" t="s">
        <v>528</v>
      </c>
      <c r="D121" t="s">
        <v>528</v>
      </c>
      <c r="E121" t="s">
        <v>528</v>
      </c>
      <c r="F121" t="s">
        <v>528</v>
      </c>
      <c r="G121" t="s">
        <v>528</v>
      </c>
      <c r="H121" t="s">
        <v>528</v>
      </c>
      <c r="P121" t="s">
        <v>109</v>
      </c>
    </row>
    <row r="122" spans="1:16" x14ac:dyDescent="0.2">
      <c r="A122" t="s">
        <v>528</v>
      </c>
      <c r="B122" t="str">
        <f t="shared" si="1"/>
        <v>RHA02</v>
      </c>
      <c r="C122" t="s">
        <v>528</v>
      </c>
      <c r="D122" t="s">
        <v>528</v>
      </c>
      <c r="E122" t="s">
        <v>528</v>
      </c>
      <c r="F122" t="s">
        <v>528</v>
      </c>
      <c r="G122" t="s">
        <v>528</v>
      </c>
      <c r="H122" t="s">
        <v>528</v>
      </c>
      <c r="P122" t="s">
        <v>110</v>
      </c>
    </row>
    <row r="123" spans="1:16" x14ac:dyDescent="0.2">
      <c r="A123" t="s">
        <v>528</v>
      </c>
      <c r="B123" t="str">
        <f t="shared" si="1"/>
        <v>RHA03</v>
      </c>
      <c r="C123" t="s">
        <v>528</v>
      </c>
      <c r="D123" t="s">
        <v>528</v>
      </c>
      <c r="E123" t="s">
        <v>528</v>
      </c>
      <c r="F123" t="s">
        <v>528</v>
      </c>
      <c r="G123" t="s">
        <v>528</v>
      </c>
      <c r="H123" t="s">
        <v>528</v>
      </c>
      <c r="P123" t="s">
        <v>112</v>
      </c>
    </row>
    <row r="124" spans="1:16" x14ac:dyDescent="0.2">
      <c r="A124" t="s">
        <v>528</v>
      </c>
      <c r="B124" t="str">
        <f t="shared" si="1"/>
        <v>RHA04</v>
      </c>
      <c r="C124" t="s">
        <v>528</v>
      </c>
      <c r="D124" t="s">
        <v>528</v>
      </c>
      <c r="E124" t="s">
        <v>528</v>
      </c>
      <c r="F124" t="s">
        <v>528</v>
      </c>
      <c r="G124" t="s">
        <v>528</v>
      </c>
      <c r="H124" t="s">
        <v>528</v>
      </c>
      <c r="P124" t="s">
        <v>114</v>
      </c>
    </row>
    <row r="125" spans="1:16" x14ac:dyDescent="0.2">
      <c r="A125" t="s">
        <v>528</v>
      </c>
      <c r="B125" t="str">
        <f t="shared" si="1"/>
        <v>RHC01</v>
      </c>
      <c r="C125" t="s">
        <v>528</v>
      </c>
      <c r="D125" t="s">
        <v>528</v>
      </c>
      <c r="E125" t="s">
        <v>528</v>
      </c>
      <c r="F125" t="s">
        <v>528</v>
      </c>
      <c r="G125" t="s">
        <v>528</v>
      </c>
      <c r="H125" t="s">
        <v>528</v>
      </c>
      <c r="P125" t="s">
        <v>116</v>
      </c>
    </row>
    <row r="126" spans="1:16" x14ac:dyDescent="0.2">
      <c r="A126" t="s">
        <v>528</v>
      </c>
      <c r="B126" t="str">
        <f t="shared" si="1"/>
        <v>RHC02</v>
      </c>
      <c r="C126" t="s">
        <v>528</v>
      </c>
      <c r="D126" t="s">
        <v>528</v>
      </c>
      <c r="E126" t="s">
        <v>528</v>
      </c>
      <c r="F126" t="s">
        <v>528</v>
      </c>
      <c r="G126" t="s">
        <v>528</v>
      </c>
      <c r="H126" t="s">
        <v>528</v>
      </c>
      <c r="P126" t="s">
        <v>118</v>
      </c>
    </row>
    <row r="127" spans="1:16" x14ac:dyDescent="0.2">
      <c r="A127" t="s">
        <v>528</v>
      </c>
      <c r="B127" t="str">
        <f t="shared" si="1"/>
        <v>RHC03</v>
      </c>
      <c r="C127" t="s">
        <v>528</v>
      </c>
      <c r="D127" t="s">
        <v>528</v>
      </c>
      <c r="E127" t="s">
        <v>528</v>
      </c>
      <c r="F127" t="s">
        <v>528</v>
      </c>
      <c r="G127" t="s">
        <v>528</v>
      </c>
      <c r="H127" t="s">
        <v>528</v>
      </c>
      <c r="P127" t="s">
        <v>120</v>
      </c>
    </row>
    <row r="128" spans="1:16" x14ac:dyDescent="0.2">
      <c r="A128" t="s">
        <v>528</v>
      </c>
      <c r="B128" t="str">
        <f t="shared" si="1"/>
        <v>RHP01</v>
      </c>
      <c r="C128" t="s">
        <v>528</v>
      </c>
      <c r="D128" t="s">
        <v>528</v>
      </c>
      <c r="E128" t="s">
        <v>528</v>
      </c>
      <c r="F128" t="s">
        <v>528</v>
      </c>
      <c r="G128" t="s">
        <v>528</v>
      </c>
      <c r="H128" t="s">
        <v>528</v>
      </c>
      <c r="P128" t="s">
        <v>122</v>
      </c>
    </row>
    <row r="129" spans="1:16" x14ac:dyDescent="0.2">
      <c r="A129" t="s">
        <v>528</v>
      </c>
      <c r="B129" t="str">
        <f t="shared" si="1"/>
        <v>RHP02</v>
      </c>
      <c r="C129" t="s">
        <v>528</v>
      </c>
      <c r="D129" t="s">
        <v>528</v>
      </c>
      <c r="E129" t="s">
        <v>528</v>
      </c>
      <c r="F129" t="s">
        <v>528</v>
      </c>
      <c r="G129" t="s">
        <v>528</v>
      </c>
      <c r="H129" t="s">
        <v>528</v>
      </c>
      <c r="P129" t="s">
        <v>124</v>
      </c>
    </row>
    <row r="130" spans="1:16" x14ac:dyDescent="0.2">
      <c r="A130" t="s">
        <v>528</v>
      </c>
      <c r="B130" t="str">
        <f t="shared" si="1"/>
        <v>RHP03</v>
      </c>
      <c r="C130" t="s">
        <v>528</v>
      </c>
      <c r="D130" t="s">
        <v>528</v>
      </c>
      <c r="E130" t="s">
        <v>528</v>
      </c>
      <c r="F130" t="s">
        <v>528</v>
      </c>
      <c r="G130" t="s">
        <v>528</v>
      </c>
      <c r="H130" t="s">
        <v>528</v>
      </c>
      <c r="P130" t="s">
        <v>126</v>
      </c>
    </row>
    <row r="131" spans="1:16" x14ac:dyDescent="0.2">
      <c r="A131" t="s">
        <v>528</v>
      </c>
      <c r="B131" t="str">
        <f t="shared" ref="B131:B194" si="2">P131</f>
        <v>RHP04</v>
      </c>
      <c r="C131" t="s">
        <v>528</v>
      </c>
      <c r="D131" t="s">
        <v>528</v>
      </c>
      <c r="E131" t="s">
        <v>528</v>
      </c>
      <c r="F131" t="s">
        <v>528</v>
      </c>
      <c r="G131" t="s">
        <v>528</v>
      </c>
      <c r="H131" t="s">
        <v>528</v>
      </c>
      <c r="P131" t="s">
        <v>128</v>
      </c>
    </row>
    <row r="132" spans="1:16" x14ac:dyDescent="0.2">
      <c r="A132" t="s">
        <v>528</v>
      </c>
      <c r="B132" t="str">
        <f t="shared" si="2"/>
        <v>RHP05</v>
      </c>
      <c r="C132" t="s">
        <v>528</v>
      </c>
      <c r="D132" t="s">
        <v>528</v>
      </c>
      <c r="E132" t="s">
        <v>528</v>
      </c>
      <c r="F132" t="s">
        <v>528</v>
      </c>
      <c r="G132" t="s">
        <v>528</v>
      </c>
      <c r="H132" t="s">
        <v>528</v>
      </c>
      <c r="P132" t="s">
        <v>130</v>
      </c>
    </row>
    <row r="133" spans="1:16" x14ac:dyDescent="0.2">
      <c r="A133" t="s">
        <v>528</v>
      </c>
      <c r="B133" t="str">
        <f t="shared" si="2"/>
        <v>RHP06</v>
      </c>
      <c r="C133" t="s">
        <v>528</v>
      </c>
      <c r="D133" t="s">
        <v>528</v>
      </c>
      <c r="E133" t="s">
        <v>528</v>
      </c>
      <c r="F133" t="s">
        <v>528</v>
      </c>
      <c r="G133" t="s">
        <v>528</v>
      </c>
      <c r="H133" t="s">
        <v>528</v>
      </c>
      <c r="P133" t="s">
        <v>132</v>
      </c>
    </row>
    <row r="134" spans="1:16" x14ac:dyDescent="0.2">
      <c r="A134" t="s">
        <v>528</v>
      </c>
      <c r="B134" t="str">
        <f t="shared" si="2"/>
        <v>RHP07</v>
      </c>
      <c r="C134" t="s">
        <v>528</v>
      </c>
      <c r="D134" t="s">
        <v>528</v>
      </c>
      <c r="E134" t="s">
        <v>528</v>
      </c>
      <c r="F134" t="s">
        <v>528</v>
      </c>
      <c r="G134" t="s">
        <v>528</v>
      </c>
      <c r="H134" t="s">
        <v>528</v>
      </c>
      <c r="P134" t="s">
        <v>134</v>
      </c>
    </row>
    <row r="135" spans="1:16" x14ac:dyDescent="0.2">
      <c r="A135" t="s">
        <v>528</v>
      </c>
      <c r="B135" t="str">
        <f t="shared" si="2"/>
        <v>RHP08</v>
      </c>
      <c r="C135" t="s">
        <v>528</v>
      </c>
      <c r="D135" t="s">
        <v>528</v>
      </c>
      <c r="E135" t="s">
        <v>528</v>
      </c>
      <c r="F135" t="s">
        <v>528</v>
      </c>
      <c r="G135" t="s">
        <v>528</v>
      </c>
      <c r="H135" t="s">
        <v>528</v>
      </c>
      <c r="P135" t="s">
        <v>136</v>
      </c>
    </row>
    <row r="136" spans="1:16" x14ac:dyDescent="0.2">
      <c r="A136" t="s">
        <v>528</v>
      </c>
      <c r="B136" t="str">
        <f t="shared" si="2"/>
        <v>RHP09</v>
      </c>
      <c r="C136" t="s">
        <v>528</v>
      </c>
      <c r="D136" t="s">
        <v>528</v>
      </c>
      <c r="E136" t="s">
        <v>528</v>
      </c>
      <c r="F136" t="s">
        <v>528</v>
      </c>
      <c r="G136" t="s">
        <v>528</v>
      </c>
      <c r="H136" t="s">
        <v>528</v>
      </c>
      <c r="P136" t="s">
        <v>138</v>
      </c>
    </row>
    <row r="137" spans="1:16" x14ac:dyDescent="0.2">
      <c r="A137" t="s">
        <v>528</v>
      </c>
      <c r="B137" t="str">
        <f t="shared" si="2"/>
        <v>RHP10</v>
      </c>
      <c r="C137" t="s">
        <v>528</v>
      </c>
      <c r="D137" t="s">
        <v>528</v>
      </c>
      <c r="E137" t="s">
        <v>528</v>
      </c>
      <c r="F137" t="s">
        <v>528</v>
      </c>
      <c r="G137" t="s">
        <v>528</v>
      </c>
      <c r="H137" t="s">
        <v>528</v>
      </c>
      <c r="P137" t="s">
        <v>140</v>
      </c>
    </row>
    <row r="138" spans="1:16" x14ac:dyDescent="0.2">
      <c r="A138" t="s">
        <v>528</v>
      </c>
      <c r="B138" t="str">
        <f t="shared" si="2"/>
        <v>RHP11</v>
      </c>
      <c r="C138" t="s">
        <v>528</v>
      </c>
      <c r="D138" t="s">
        <v>528</v>
      </c>
      <c r="E138" t="s">
        <v>528</v>
      </c>
      <c r="F138" t="s">
        <v>528</v>
      </c>
      <c r="G138" t="s">
        <v>528</v>
      </c>
      <c r="H138" t="s">
        <v>528</v>
      </c>
      <c r="P138" t="s">
        <v>142</v>
      </c>
    </row>
    <row r="139" spans="1:16" x14ac:dyDescent="0.2">
      <c r="A139" t="s">
        <v>528</v>
      </c>
      <c r="B139" t="str">
        <f t="shared" si="2"/>
        <v>RHP12</v>
      </c>
      <c r="C139" t="s">
        <v>528</v>
      </c>
      <c r="D139" t="s">
        <v>528</v>
      </c>
      <c r="E139" t="s">
        <v>528</v>
      </c>
      <c r="F139" t="s">
        <v>528</v>
      </c>
      <c r="G139" t="s">
        <v>528</v>
      </c>
      <c r="H139" t="s">
        <v>528</v>
      </c>
      <c r="P139" t="s">
        <v>144</v>
      </c>
    </row>
    <row r="140" spans="1:16" x14ac:dyDescent="0.2">
      <c r="A140" t="s">
        <v>528</v>
      </c>
      <c r="B140" t="str">
        <f t="shared" si="2"/>
        <v>RHV01</v>
      </c>
      <c r="C140" t="s">
        <v>528</v>
      </c>
      <c r="D140" t="s">
        <v>528</v>
      </c>
      <c r="E140" t="s">
        <v>528</v>
      </c>
      <c r="F140" t="s">
        <v>528</v>
      </c>
      <c r="G140" t="s">
        <v>528</v>
      </c>
      <c r="H140" t="s">
        <v>528</v>
      </c>
      <c r="P140" t="s">
        <v>99</v>
      </c>
    </row>
    <row r="141" spans="1:16" x14ac:dyDescent="0.2">
      <c r="A141" t="s">
        <v>528</v>
      </c>
      <c r="B141" t="str">
        <f t="shared" si="2"/>
        <v>RHV02</v>
      </c>
      <c r="C141" t="s">
        <v>528</v>
      </c>
      <c r="D141" t="s">
        <v>528</v>
      </c>
      <c r="E141" t="s">
        <v>528</v>
      </c>
      <c r="F141" t="s">
        <v>528</v>
      </c>
      <c r="G141" t="s">
        <v>528</v>
      </c>
      <c r="H141" t="s">
        <v>528</v>
      </c>
      <c r="P141" t="s">
        <v>101</v>
      </c>
    </row>
    <row r="142" spans="1:16" x14ac:dyDescent="0.2">
      <c r="A142" t="s">
        <v>528</v>
      </c>
      <c r="B142" t="str">
        <f t="shared" si="2"/>
        <v>RHV03</v>
      </c>
      <c r="C142" t="s">
        <v>528</v>
      </c>
      <c r="D142" t="s">
        <v>528</v>
      </c>
      <c r="E142" t="s">
        <v>528</v>
      </c>
      <c r="F142" t="s">
        <v>528</v>
      </c>
      <c r="G142" t="s">
        <v>528</v>
      </c>
      <c r="H142" t="s">
        <v>528</v>
      </c>
      <c r="P142" t="s">
        <v>103</v>
      </c>
    </row>
    <row r="143" spans="1:16" x14ac:dyDescent="0.2">
      <c r="A143" t="s">
        <v>528</v>
      </c>
      <c r="B143" t="str">
        <f t="shared" si="2"/>
        <v>RHV04</v>
      </c>
      <c r="C143" t="s">
        <v>528</v>
      </c>
      <c r="D143" t="s">
        <v>528</v>
      </c>
      <c r="E143" t="s">
        <v>528</v>
      </c>
      <c r="F143" t="s">
        <v>528</v>
      </c>
      <c r="G143" t="s">
        <v>528</v>
      </c>
      <c r="H143" t="s">
        <v>528</v>
      </c>
      <c r="P143" t="s">
        <v>105</v>
      </c>
    </row>
    <row r="144" spans="1:16" x14ac:dyDescent="0.2">
      <c r="A144" t="s">
        <v>528</v>
      </c>
      <c r="B144" t="str">
        <f t="shared" si="2"/>
        <v>RHA01</v>
      </c>
      <c r="C144" t="s">
        <v>528</v>
      </c>
      <c r="D144" t="s">
        <v>528</v>
      </c>
      <c r="E144" t="s">
        <v>528</v>
      </c>
      <c r="F144" t="s">
        <v>528</v>
      </c>
      <c r="G144" t="s">
        <v>528</v>
      </c>
      <c r="H144" t="s">
        <v>528</v>
      </c>
      <c r="P144" t="s">
        <v>109</v>
      </c>
    </row>
    <row r="145" spans="1:16" x14ac:dyDescent="0.2">
      <c r="A145" t="s">
        <v>528</v>
      </c>
      <c r="B145" t="str">
        <f t="shared" si="2"/>
        <v>RHA02</v>
      </c>
      <c r="C145" t="s">
        <v>528</v>
      </c>
      <c r="D145" t="s">
        <v>528</v>
      </c>
      <c r="E145" t="s">
        <v>528</v>
      </c>
      <c r="F145" t="s">
        <v>528</v>
      </c>
      <c r="G145" t="s">
        <v>528</v>
      </c>
      <c r="H145" t="s">
        <v>528</v>
      </c>
      <c r="P145" t="s">
        <v>110</v>
      </c>
    </row>
    <row r="146" spans="1:16" x14ac:dyDescent="0.2">
      <c r="A146" t="s">
        <v>528</v>
      </c>
      <c r="B146" t="str">
        <f t="shared" si="2"/>
        <v>RHA03</v>
      </c>
      <c r="C146" t="s">
        <v>528</v>
      </c>
      <c r="D146" t="s">
        <v>528</v>
      </c>
      <c r="E146" t="s">
        <v>528</v>
      </c>
      <c r="F146" t="s">
        <v>528</v>
      </c>
      <c r="G146" t="s">
        <v>528</v>
      </c>
      <c r="H146" t="s">
        <v>528</v>
      </c>
      <c r="P146" t="s">
        <v>112</v>
      </c>
    </row>
    <row r="147" spans="1:16" x14ac:dyDescent="0.2">
      <c r="A147" t="s">
        <v>528</v>
      </c>
      <c r="B147" t="str">
        <f t="shared" si="2"/>
        <v>RHA04</v>
      </c>
      <c r="C147" t="s">
        <v>528</v>
      </c>
      <c r="D147" t="s">
        <v>528</v>
      </c>
      <c r="E147" t="s">
        <v>528</v>
      </c>
      <c r="F147" t="s">
        <v>528</v>
      </c>
      <c r="G147" t="s">
        <v>528</v>
      </c>
      <c r="H147" t="s">
        <v>528</v>
      </c>
      <c r="P147" t="s">
        <v>114</v>
      </c>
    </row>
    <row r="148" spans="1:16" x14ac:dyDescent="0.2">
      <c r="A148" t="s">
        <v>528</v>
      </c>
      <c r="B148" t="str">
        <f t="shared" si="2"/>
        <v>RHC01</v>
      </c>
      <c r="C148" t="s">
        <v>528</v>
      </c>
      <c r="D148" t="s">
        <v>528</v>
      </c>
      <c r="E148" t="s">
        <v>528</v>
      </c>
      <c r="F148" t="s">
        <v>528</v>
      </c>
      <c r="G148" t="s">
        <v>528</v>
      </c>
      <c r="H148" t="s">
        <v>528</v>
      </c>
      <c r="P148" t="s">
        <v>116</v>
      </c>
    </row>
    <row r="149" spans="1:16" x14ac:dyDescent="0.2">
      <c r="A149" t="s">
        <v>528</v>
      </c>
      <c r="B149" t="str">
        <f t="shared" si="2"/>
        <v>RHC02</v>
      </c>
      <c r="C149" t="s">
        <v>528</v>
      </c>
      <c r="D149" t="s">
        <v>528</v>
      </c>
      <c r="E149" t="s">
        <v>528</v>
      </c>
      <c r="F149" t="s">
        <v>528</v>
      </c>
      <c r="G149" t="s">
        <v>528</v>
      </c>
      <c r="H149" t="s">
        <v>528</v>
      </c>
      <c r="P149" t="s">
        <v>118</v>
      </c>
    </row>
    <row r="150" spans="1:16" x14ac:dyDescent="0.2">
      <c r="A150" t="s">
        <v>528</v>
      </c>
      <c r="B150" t="str">
        <f t="shared" si="2"/>
        <v>RHC03</v>
      </c>
      <c r="C150" t="s">
        <v>528</v>
      </c>
      <c r="D150" t="s">
        <v>528</v>
      </c>
      <c r="E150" t="s">
        <v>528</v>
      </c>
      <c r="F150" t="s">
        <v>528</v>
      </c>
      <c r="G150" t="s">
        <v>528</v>
      </c>
      <c r="H150" t="s">
        <v>528</v>
      </c>
      <c r="P150" t="s">
        <v>120</v>
      </c>
    </row>
    <row r="151" spans="1:16" x14ac:dyDescent="0.2">
      <c r="A151" t="s">
        <v>528</v>
      </c>
      <c r="B151" t="str">
        <f t="shared" si="2"/>
        <v>RHP01</v>
      </c>
      <c r="C151" t="s">
        <v>528</v>
      </c>
      <c r="D151" t="s">
        <v>528</v>
      </c>
      <c r="E151" t="s">
        <v>528</v>
      </c>
      <c r="F151" t="s">
        <v>528</v>
      </c>
      <c r="G151" t="s">
        <v>528</v>
      </c>
      <c r="H151" t="s">
        <v>528</v>
      </c>
      <c r="P151" t="s">
        <v>122</v>
      </c>
    </row>
    <row r="152" spans="1:16" x14ac:dyDescent="0.2">
      <c r="A152" t="s">
        <v>528</v>
      </c>
      <c r="B152" t="str">
        <f t="shared" si="2"/>
        <v>RHP02</v>
      </c>
      <c r="C152" t="s">
        <v>528</v>
      </c>
      <c r="D152" t="s">
        <v>528</v>
      </c>
      <c r="E152" t="s">
        <v>528</v>
      </c>
      <c r="F152" t="s">
        <v>528</v>
      </c>
      <c r="G152" t="s">
        <v>528</v>
      </c>
      <c r="H152" t="s">
        <v>528</v>
      </c>
      <c r="P152" t="s">
        <v>124</v>
      </c>
    </row>
    <row r="153" spans="1:16" x14ac:dyDescent="0.2">
      <c r="A153" t="s">
        <v>528</v>
      </c>
      <c r="B153" t="str">
        <f t="shared" si="2"/>
        <v>RHP03</v>
      </c>
      <c r="C153" t="s">
        <v>528</v>
      </c>
      <c r="D153" t="s">
        <v>528</v>
      </c>
      <c r="E153" t="s">
        <v>528</v>
      </c>
      <c r="F153" t="s">
        <v>528</v>
      </c>
      <c r="G153" t="s">
        <v>528</v>
      </c>
      <c r="H153" t="s">
        <v>528</v>
      </c>
      <c r="P153" t="s">
        <v>126</v>
      </c>
    </row>
    <row r="154" spans="1:16" x14ac:dyDescent="0.2">
      <c r="A154" t="s">
        <v>528</v>
      </c>
      <c r="B154" t="str">
        <f t="shared" si="2"/>
        <v>RHP04</v>
      </c>
      <c r="C154" t="s">
        <v>528</v>
      </c>
      <c r="D154" t="s">
        <v>528</v>
      </c>
      <c r="E154" t="s">
        <v>528</v>
      </c>
      <c r="F154" t="s">
        <v>528</v>
      </c>
      <c r="G154" t="s">
        <v>528</v>
      </c>
      <c r="H154" t="s">
        <v>528</v>
      </c>
      <c r="P154" t="s">
        <v>128</v>
      </c>
    </row>
    <row r="155" spans="1:16" x14ac:dyDescent="0.2">
      <c r="A155" t="s">
        <v>528</v>
      </c>
      <c r="B155" t="str">
        <f t="shared" si="2"/>
        <v>RHP05</v>
      </c>
      <c r="C155" t="s">
        <v>528</v>
      </c>
      <c r="D155" t="s">
        <v>528</v>
      </c>
      <c r="E155" t="s">
        <v>528</v>
      </c>
      <c r="F155" t="s">
        <v>528</v>
      </c>
      <c r="G155" t="s">
        <v>528</v>
      </c>
      <c r="H155" t="s">
        <v>528</v>
      </c>
      <c r="P155" t="s">
        <v>130</v>
      </c>
    </row>
    <row r="156" spans="1:16" x14ac:dyDescent="0.2">
      <c r="A156" t="s">
        <v>528</v>
      </c>
      <c r="B156" t="str">
        <f t="shared" si="2"/>
        <v>RHP06</v>
      </c>
      <c r="C156" t="s">
        <v>528</v>
      </c>
      <c r="D156" t="s">
        <v>528</v>
      </c>
      <c r="E156" t="s">
        <v>528</v>
      </c>
      <c r="F156" t="s">
        <v>528</v>
      </c>
      <c r="G156" t="s">
        <v>528</v>
      </c>
      <c r="H156" t="s">
        <v>528</v>
      </c>
      <c r="P156" t="s">
        <v>132</v>
      </c>
    </row>
    <row r="157" spans="1:16" x14ac:dyDescent="0.2">
      <c r="A157" t="s">
        <v>528</v>
      </c>
      <c r="B157" t="str">
        <f t="shared" si="2"/>
        <v>RHP07</v>
      </c>
      <c r="C157" t="s">
        <v>528</v>
      </c>
      <c r="D157" t="s">
        <v>528</v>
      </c>
      <c r="E157" t="s">
        <v>528</v>
      </c>
      <c r="F157" t="s">
        <v>528</v>
      </c>
      <c r="G157" t="s">
        <v>528</v>
      </c>
      <c r="H157" t="s">
        <v>528</v>
      </c>
      <c r="P157" t="s">
        <v>134</v>
      </c>
    </row>
    <row r="158" spans="1:16" x14ac:dyDescent="0.2">
      <c r="A158" t="s">
        <v>528</v>
      </c>
      <c r="B158" t="str">
        <f t="shared" si="2"/>
        <v>RHP08</v>
      </c>
      <c r="C158" t="s">
        <v>528</v>
      </c>
      <c r="D158" t="s">
        <v>528</v>
      </c>
      <c r="E158" t="s">
        <v>528</v>
      </c>
      <c r="F158" t="s">
        <v>528</v>
      </c>
      <c r="G158" t="s">
        <v>528</v>
      </c>
      <c r="H158" t="s">
        <v>528</v>
      </c>
      <c r="P158" t="s">
        <v>136</v>
      </c>
    </row>
    <row r="159" spans="1:16" x14ac:dyDescent="0.2">
      <c r="A159" t="s">
        <v>528</v>
      </c>
      <c r="B159" t="str">
        <f t="shared" si="2"/>
        <v>RHP09</v>
      </c>
      <c r="C159" t="s">
        <v>528</v>
      </c>
      <c r="D159" t="s">
        <v>528</v>
      </c>
      <c r="E159" t="s">
        <v>528</v>
      </c>
      <c r="F159" t="s">
        <v>528</v>
      </c>
      <c r="G159" t="s">
        <v>528</v>
      </c>
      <c r="H159" t="s">
        <v>528</v>
      </c>
      <c r="P159" t="s">
        <v>138</v>
      </c>
    </row>
    <row r="160" spans="1:16" x14ac:dyDescent="0.2">
      <c r="A160" t="s">
        <v>528</v>
      </c>
      <c r="B160" t="str">
        <f t="shared" si="2"/>
        <v>RHP10</v>
      </c>
      <c r="C160" t="s">
        <v>528</v>
      </c>
      <c r="D160" t="s">
        <v>528</v>
      </c>
      <c r="E160" t="s">
        <v>528</v>
      </c>
      <c r="F160" t="s">
        <v>528</v>
      </c>
      <c r="G160" t="s">
        <v>528</v>
      </c>
      <c r="H160" t="s">
        <v>528</v>
      </c>
      <c r="P160" t="s">
        <v>140</v>
      </c>
    </row>
    <row r="161" spans="1:16" x14ac:dyDescent="0.2">
      <c r="A161" t="s">
        <v>528</v>
      </c>
      <c r="B161" t="str">
        <f t="shared" si="2"/>
        <v>RHP11</v>
      </c>
      <c r="C161" t="s">
        <v>528</v>
      </c>
      <c r="D161" t="s">
        <v>528</v>
      </c>
      <c r="E161" t="s">
        <v>528</v>
      </c>
      <c r="F161" t="s">
        <v>528</v>
      </c>
      <c r="G161" t="s">
        <v>528</v>
      </c>
      <c r="H161" t="s">
        <v>528</v>
      </c>
      <c r="P161" t="s">
        <v>142</v>
      </c>
    </row>
    <row r="162" spans="1:16" x14ac:dyDescent="0.2">
      <c r="A162" t="s">
        <v>528</v>
      </c>
      <c r="B162" t="str">
        <f t="shared" si="2"/>
        <v>RHP12</v>
      </c>
      <c r="C162" t="s">
        <v>528</v>
      </c>
      <c r="D162" t="s">
        <v>528</v>
      </c>
      <c r="E162" t="s">
        <v>528</v>
      </c>
      <c r="F162" t="s">
        <v>528</v>
      </c>
      <c r="G162" t="s">
        <v>528</v>
      </c>
      <c r="H162" t="s">
        <v>528</v>
      </c>
      <c r="P162" t="s">
        <v>144</v>
      </c>
    </row>
    <row r="163" spans="1:16" x14ac:dyDescent="0.2">
      <c r="A163" t="s">
        <v>528</v>
      </c>
      <c r="B163" t="str">
        <f t="shared" si="2"/>
        <v>RHV01</v>
      </c>
      <c r="C163" t="s">
        <v>528</v>
      </c>
      <c r="D163" t="s">
        <v>528</v>
      </c>
      <c r="E163" t="s">
        <v>528</v>
      </c>
      <c r="F163" t="s">
        <v>528</v>
      </c>
      <c r="G163" t="s">
        <v>528</v>
      </c>
      <c r="H163" t="s">
        <v>528</v>
      </c>
      <c r="P163" t="s">
        <v>99</v>
      </c>
    </row>
    <row r="164" spans="1:16" x14ac:dyDescent="0.2">
      <c r="A164" t="s">
        <v>528</v>
      </c>
      <c r="B164" t="str">
        <f t="shared" si="2"/>
        <v>RHV02</v>
      </c>
      <c r="C164" t="s">
        <v>528</v>
      </c>
      <c r="D164" t="s">
        <v>528</v>
      </c>
      <c r="E164" t="s">
        <v>528</v>
      </c>
      <c r="F164" t="s">
        <v>528</v>
      </c>
      <c r="G164" t="s">
        <v>528</v>
      </c>
      <c r="H164" t="s">
        <v>528</v>
      </c>
      <c r="P164" t="s">
        <v>101</v>
      </c>
    </row>
    <row r="165" spans="1:16" x14ac:dyDescent="0.2">
      <c r="A165" t="s">
        <v>528</v>
      </c>
      <c r="B165" t="str">
        <f t="shared" si="2"/>
        <v>RHV03</v>
      </c>
      <c r="C165" t="s">
        <v>528</v>
      </c>
      <c r="D165" t="s">
        <v>528</v>
      </c>
      <c r="E165" t="s">
        <v>528</v>
      </c>
      <c r="F165" t="s">
        <v>528</v>
      </c>
      <c r="G165" t="s">
        <v>528</v>
      </c>
      <c r="H165" t="s">
        <v>528</v>
      </c>
      <c r="P165" t="s">
        <v>103</v>
      </c>
    </row>
    <row r="166" spans="1:16" x14ac:dyDescent="0.2">
      <c r="A166" t="s">
        <v>528</v>
      </c>
      <c r="B166" t="str">
        <f t="shared" si="2"/>
        <v>RHV04</v>
      </c>
      <c r="C166" t="s">
        <v>528</v>
      </c>
      <c r="D166" t="s">
        <v>528</v>
      </c>
      <c r="E166" t="s">
        <v>528</v>
      </c>
      <c r="F166" t="s">
        <v>528</v>
      </c>
      <c r="G166" t="s">
        <v>528</v>
      </c>
      <c r="H166" t="s">
        <v>528</v>
      </c>
      <c r="P166" t="s">
        <v>105</v>
      </c>
    </row>
    <row r="167" spans="1:16" x14ac:dyDescent="0.2">
      <c r="A167" t="s">
        <v>528</v>
      </c>
      <c r="B167" t="str">
        <f t="shared" si="2"/>
        <v>RHA01</v>
      </c>
      <c r="C167" t="s">
        <v>528</v>
      </c>
      <c r="D167" t="s">
        <v>528</v>
      </c>
      <c r="E167" t="s">
        <v>528</v>
      </c>
      <c r="F167" t="s">
        <v>528</v>
      </c>
      <c r="G167" t="s">
        <v>528</v>
      </c>
      <c r="H167" t="s">
        <v>528</v>
      </c>
      <c r="P167" t="s">
        <v>109</v>
      </c>
    </row>
    <row r="168" spans="1:16" x14ac:dyDescent="0.2">
      <c r="A168" t="s">
        <v>528</v>
      </c>
      <c r="B168" t="str">
        <f t="shared" si="2"/>
        <v>RHA02</v>
      </c>
      <c r="C168" t="s">
        <v>528</v>
      </c>
      <c r="D168" t="s">
        <v>528</v>
      </c>
      <c r="E168" t="s">
        <v>528</v>
      </c>
      <c r="F168" t="s">
        <v>528</v>
      </c>
      <c r="G168" t="s">
        <v>528</v>
      </c>
      <c r="H168" t="s">
        <v>528</v>
      </c>
      <c r="P168" t="s">
        <v>110</v>
      </c>
    </row>
    <row r="169" spans="1:16" x14ac:dyDescent="0.2">
      <c r="A169" t="s">
        <v>528</v>
      </c>
      <c r="B169" t="str">
        <f t="shared" si="2"/>
        <v>RHA03</v>
      </c>
      <c r="C169" t="s">
        <v>528</v>
      </c>
      <c r="D169" t="s">
        <v>528</v>
      </c>
      <c r="E169" t="s">
        <v>528</v>
      </c>
      <c r="F169" t="s">
        <v>528</v>
      </c>
      <c r="G169" t="s">
        <v>528</v>
      </c>
      <c r="H169" t="s">
        <v>528</v>
      </c>
      <c r="P169" t="s">
        <v>112</v>
      </c>
    </row>
    <row r="170" spans="1:16" x14ac:dyDescent="0.2">
      <c r="A170" t="s">
        <v>528</v>
      </c>
      <c r="B170" t="str">
        <f t="shared" si="2"/>
        <v>RHA04</v>
      </c>
      <c r="C170" t="s">
        <v>528</v>
      </c>
      <c r="D170" t="s">
        <v>528</v>
      </c>
      <c r="E170" t="s">
        <v>528</v>
      </c>
      <c r="F170" t="s">
        <v>528</v>
      </c>
      <c r="G170" t="s">
        <v>528</v>
      </c>
      <c r="H170" t="s">
        <v>528</v>
      </c>
      <c r="P170" t="s">
        <v>114</v>
      </c>
    </row>
    <row r="171" spans="1:16" x14ac:dyDescent="0.2">
      <c r="A171" t="s">
        <v>528</v>
      </c>
      <c r="B171" t="str">
        <f t="shared" si="2"/>
        <v>RHC01</v>
      </c>
      <c r="C171" t="s">
        <v>528</v>
      </c>
      <c r="D171" t="s">
        <v>528</v>
      </c>
      <c r="E171" t="s">
        <v>528</v>
      </c>
      <c r="F171" t="s">
        <v>528</v>
      </c>
      <c r="G171" t="s">
        <v>528</v>
      </c>
      <c r="H171" t="s">
        <v>528</v>
      </c>
      <c r="P171" t="s">
        <v>116</v>
      </c>
    </row>
    <row r="172" spans="1:16" x14ac:dyDescent="0.2">
      <c r="A172" t="s">
        <v>528</v>
      </c>
      <c r="B172" t="str">
        <f t="shared" si="2"/>
        <v>RHC02</v>
      </c>
      <c r="C172" t="s">
        <v>528</v>
      </c>
      <c r="D172" t="s">
        <v>528</v>
      </c>
      <c r="E172" t="s">
        <v>528</v>
      </c>
      <c r="F172" t="s">
        <v>528</v>
      </c>
      <c r="G172" t="s">
        <v>528</v>
      </c>
      <c r="H172" t="s">
        <v>528</v>
      </c>
      <c r="P172" t="s">
        <v>118</v>
      </c>
    </row>
    <row r="173" spans="1:16" x14ac:dyDescent="0.2">
      <c r="A173" t="s">
        <v>528</v>
      </c>
      <c r="B173" t="str">
        <f t="shared" si="2"/>
        <v>RHC03</v>
      </c>
      <c r="C173" t="s">
        <v>528</v>
      </c>
      <c r="D173" t="s">
        <v>528</v>
      </c>
      <c r="E173" t="s">
        <v>528</v>
      </c>
      <c r="F173" t="s">
        <v>528</v>
      </c>
      <c r="G173" t="s">
        <v>528</v>
      </c>
      <c r="H173" t="s">
        <v>528</v>
      </c>
      <c r="P173" t="s">
        <v>120</v>
      </c>
    </row>
    <row r="174" spans="1:16" x14ac:dyDescent="0.2">
      <c r="A174" t="s">
        <v>528</v>
      </c>
      <c r="B174" t="str">
        <f t="shared" si="2"/>
        <v>RHP01</v>
      </c>
      <c r="C174" t="s">
        <v>528</v>
      </c>
      <c r="D174" t="s">
        <v>528</v>
      </c>
      <c r="E174" t="s">
        <v>528</v>
      </c>
      <c r="F174" t="s">
        <v>528</v>
      </c>
      <c r="G174" t="s">
        <v>528</v>
      </c>
      <c r="H174" t="s">
        <v>528</v>
      </c>
      <c r="P174" t="s">
        <v>122</v>
      </c>
    </row>
    <row r="175" spans="1:16" x14ac:dyDescent="0.2">
      <c r="A175" t="s">
        <v>528</v>
      </c>
      <c r="B175" t="str">
        <f t="shared" si="2"/>
        <v>RHP02</v>
      </c>
      <c r="C175" t="s">
        <v>528</v>
      </c>
      <c r="D175" t="s">
        <v>528</v>
      </c>
      <c r="E175" t="s">
        <v>528</v>
      </c>
      <c r="F175" t="s">
        <v>528</v>
      </c>
      <c r="G175" t="s">
        <v>528</v>
      </c>
      <c r="H175" t="s">
        <v>528</v>
      </c>
      <c r="P175" t="s">
        <v>124</v>
      </c>
    </row>
    <row r="176" spans="1:16" x14ac:dyDescent="0.2">
      <c r="A176" t="s">
        <v>528</v>
      </c>
      <c r="B176" t="str">
        <f t="shared" si="2"/>
        <v>RHP03</v>
      </c>
      <c r="C176" t="s">
        <v>528</v>
      </c>
      <c r="D176" t="s">
        <v>528</v>
      </c>
      <c r="E176" t="s">
        <v>528</v>
      </c>
      <c r="F176" t="s">
        <v>528</v>
      </c>
      <c r="G176" t="s">
        <v>528</v>
      </c>
      <c r="H176" t="s">
        <v>528</v>
      </c>
      <c r="P176" t="s">
        <v>126</v>
      </c>
    </row>
    <row r="177" spans="1:16" x14ac:dyDescent="0.2">
      <c r="A177" t="s">
        <v>528</v>
      </c>
      <c r="B177" t="str">
        <f t="shared" si="2"/>
        <v>RHP04</v>
      </c>
      <c r="C177" t="s">
        <v>528</v>
      </c>
      <c r="D177" t="s">
        <v>528</v>
      </c>
      <c r="E177" t="s">
        <v>528</v>
      </c>
      <c r="F177" t="s">
        <v>528</v>
      </c>
      <c r="G177" t="s">
        <v>528</v>
      </c>
      <c r="H177" t="s">
        <v>528</v>
      </c>
      <c r="P177" t="s">
        <v>128</v>
      </c>
    </row>
    <row r="178" spans="1:16" x14ac:dyDescent="0.2">
      <c r="A178" t="s">
        <v>528</v>
      </c>
      <c r="B178" t="str">
        <f t="shared" si="2"/>
        <v>RHP05</v>
      </c>
      <c r="C178" t="s">
        <v>528</v>
      </c>
      <c r="D178" t="s">
        <v>528</v>
      </c>
      <c r="E178" t="s">
        <v>528</v>
      </c>
      <c r="F178" t="s">
        <v>528</v>
      </c>
      <c r="G178" t="s">
        <v>528</v>
      </c>
      <c r="H178" t="s">
        <v>528</v>
      </c>
      <c r="P178" t="s">
        <v>130</v>
      </c>
    </row>
    <row r="179" spans="1:16" x14ac:dyDescent="0.2">
      <c r="A179" t="s">
        <v>528</v>
      </c>
      <c r="B179" t="str">
        <f t="shared" si="2"/>
        <v>RHP06</v>
      </c>
      <c r="C179" t="s">
        <v>528</v>
      </c>
      <c r="D179" t="s">
        <v>528</v>
      </c>
      <c r="E179" t="s">
        <v>528</v>
      </c>
      <c r="F179" t="s">
        <v>528</v>
      </c>
      <c r="G179" t="s">
        <v>528</v>
      </c>
      <c r="H179" t="s">
        <v>528</v>
      </c>
      <c r="P179" t="s">
        <v>132</v>
      </c>
    </row>
    <row r="180" spans="1:16" x14ac:dyDescent="0.2">
      <c r="A180" t="s">
        <v>528</v>
      </c>
      <c r="B180" t="str">
        <f t="shared" si="2"/>
        <v>RHP07</v>
      </c>
      <c r="C180" t="s">
        <v>528</v>
      </c>
      <c r="D180" t="s">
        <v>528</v>
      </c>
      <c r="E180" t="s">
        <v>528</v>
      </c>
      <c r="F180" t="s">
        <v>528</v>
      </c>
      <c r="G180" t="s">
        <v>528</v>
      </c>
      <c r="H180" t="s">
        <v>528</v>
      </c>
      <c r="P180" t="s">
        <v>134</v>
      </c>
    </row>
    <row r="181" spans="1:16" x14ac:dyDescent="0.2">
      <c r="A181" t="s">
        <v>528</v>
      </c>
      <c r="B181" t="str">
        <f t="shared" si="2"/>
        <v>RHP08</v>
      </c>
      <c r="C181" t="s">
        <v>528</v>
      </c>
      <c r="D181" t="s">
        <v>528</v>
      </c>
      <c r="E181" t="s">
        <v>528</v>
      </c>
      <c r="F181" t="s">
        <v>528</v>
      </c>
      <c r="G181" t="s">
        <v>528</v>
      </c>
      <c r="H181" t="s">
        <v>528</v>
      </c>
      <c r="P181" t="s">
        <v>136</v>
      </c>
    </row>
    <row r="182" spans="1:16" x14ac:dyDescent="0.2">
      <c r="A182" t="s">
        <v>528</v>
      </c>
      <c r="B182" t="str">
        <f t="shared" si="2"/>
        <v>RHP09</v>
      </c>
      <c r="C182" t="s">
        <v>528</v>
      </c>
      <c r="D182" t="s">
        <v>528</v>
      </c>
      <c r="E182" t="s">
        <v>528</v>
      </c>
      <c r="F182" t="s">
        <v>528</v>
      </c>
      <c r="G182" t="s">
        <v>528</v>
      </c>
      <c r="H182" t="s">
        <v>528</v>
      </c>
      <c r="P182" t="s">
        <v>138</v>
      </c>
    </row>
    <row r="183" spans="1:16" x14ac:dyDescent="0.2">
      <c r="A183" t="s">
        <v>528</v>
      </c>
      <c r="B183" t="str">
        <f t="shared" si="2"/>
        <v>RHP10</v>
      </c>
      <c r="C183" t="s">
        <v>528</v>
      </c>
      <c r="D183" t="s">
        <v>528</v>
      </c>
      <c r="E183" t="s">
        <v>528</v>
      </c>
      <c r="F183" t="s">
        <v>528</v>
      </c>
      <c r="G183" t="s">
        <v>528</v>
      </c>
      <c r="H183" t="s">
        <v>528</v>
      </c>
      <c r="P183" t="s">
        <v>140</v>
      </c>
    </row>
    <row r="184" spans="1:16" x14ac:dyDescent="0.2">
      <c r="A184" t="s">
        <v>528</v>
      </c>
      <c r="B184" t="str">
        <f t="shared" si="2"/>
        <v>RHP11</v>
      </c>
      <c r="C184" t="s">
        <v>528</v>
      </c>
      <c r="D184" t="s">
        <v>528</v>
      </c>
      <c r="E184" t="s">
        <v>528</v>
      </c>
      <c r="F184" t="s">
        <v>528</v>
      </c>
      <c r="G184" t="s">
        <v>528</v>
      </c>
      <c r="H184" t="s">
        <v>528</v>
      </c>
      <c r="P184" t="s">
        <v>142</v>
      </c>
    </row>
    <row r="185" spans="1:16" x14ac:dyDescent="0.2">
      <c r="A185" t="s">
        <v>528</v>
      </c>
      <c r="B185" t="str">
        <f t="shared" si="2"/>
        <v>RHP12</v>
      </c>
      <c r="C185" t="s">
        <v>528</v>
      </c>
      <c r="D185" t="s">
        <v>528</v>
      </c>
      <c r="E185" t="s">
        <v>528</v>
      </c>
      <c r="F185" t="s">
        <v>528</v>
      </c>
      <c r="G185" t="s">
        <v>528</v>
      </c>
      <c r="H185" t="s">
        <v>528</v>
      </c>
      <c r="P185" t="s">
        <v>144</v>
      </c>
    </row>
    <row r="186" spans="1:16" x14ac:dyDescent="0.2">
      <c r="A186" t="s">
        <v>528</v>
      </c>
      <c r="B186" t="str">
        <f t="shared" si="2"/>
        <v>RHV01</v>
      </c>
      <c r="C186" t="s">
        <v>528</v>
      </c>
      <c r="D186" t="s">
        <v>528</v>
      </c>
      <c r="E186" t="s">
        <v>528</v>
      </c>
      <c r="F186" t="s">
        <v>528</v>
      </c>
      <c r="G186" t="s">
        <v>528</v>
      </c>
      <c r="H186" t="s">
        <v>528</v>
      </c>
      <c r="P186" t="s">
        <v>99</v>
      </c>
    </row>
    <row r="187" spans="1:16" x14ac:dyDescent="0.2">
      <c r="A187" t="s">
        <v>528</v>
      </c>
      <c r="B187" t="str">
        <f t="shared" si="2"/>
        <v>RHV02</v>
      </c>
      <c r="C187" t="s">
        <v>528</v>
      </c>
      <c r="D187" t="s">
        <v>528</v>
      </c>
      <c r="E187" t="s">
        <v>528</v>
      </c>
      <c r="F187" t="s">
        <v>528</v>
      </c>
      <c r="G187" t="s">
        <v>528</v>
      </c>
      <c r="H187" t="s">
        <v>528</v>
      </c>
      <c r="P187" t="s">
        <v>101</v>
      </c>
    </row>
    <row r="188" spans="1:16" x14ac:dyDescent="0.2">
      <c r="A188" t="s">
        <v>528</v>
      </c>
      <c r="B188" t="str">
        <f t="shared" si="2"/>
        <v>RHV03</v>
      </c>
      <c r="C188" t="s">
        <v>528</v>
      </c>
      <c r="D188" t="s">
        <v>528</v>
      </c>
      <c r="E188" t="s">
        <v>528</v>
      </c>
      <c r="F188" t="s">
        <v>528</v>
      </c>
      <c r="G188" t="s">
        <v>528</v>
      </c>
      <c r="H188" t="s">
        <v>528</v>
      </c>
      <c r="P188" t="s">
        <v>103</v>
      </c>
    </row>
    <row r="189" spans="1:16" x14ac:dyDescent="0.2">
      <c r="A189" t="s">
        <v>528</v>
      </c>
      <c r="B189" t="str">
        <f t="shared" si="2"/>
        <v>RHV04</v>
      </c>
      <c r="C189" t="s">
        <v>528</v>
      </c>
      <c r="D189" t="s">
        <v>528</v>
      </c>
      <c r="E189" t="s">
        <v>528</v>
      </c>
      <c r="F189" t="s">
        <v>528</v>
      </c>
      <c r="G189" t="s">
        <v>528</v>
      </c>
      <c r="H189" t="s">
        <v>528</v>
      </c>
      <c r="P189" t="s">
        <v>105</v>
      </c>
    </row>
    <row r="190" spans="1:16" x14ac:dyDescent="0.2">
      <c r="A190" t="s">
        <v>528</v>
      </c>
      <c r="B190" t="str">
        <f t="shared" si="2"/>
        <v>RHA01</v>
      </c>
      <c r="C190" t="s">
        <v>528</v>
      </c>
      <c r="D190" t="s">
        <v>528</v>
      </c>
      <c r="E190" t="s">
        <v>528</v>
      </c>
      <c r="F190" t="s">
        <v>528</v>
      </c>
      <c r="G190" t="s">
        <v>528</v>
      </c>
      <c r="H190" t="s">
        <v>528</v>
      </c>
      <c r="P190" t="s">
        <v>109</v>
      </c>
    </row>
    <row r="191" spans="1:16" x14ac:dyDescent="0.2">
      <c r="A191" t="s">
        <v>528</v>
      </c>
      <c r="B191" t="str">
        <f t="shared" si="2"/>
        <v>RHA02</v>
      </c>
      <c r="C191" t="s">
        <v>528</v>
      </c>
      <c r="D191" t="s">
        <v>528</v>
      </c>
      <c r="E191" t="s">
        <v>528</v>
      </c>
      <c r="F191" t="s">
        <v>528</v>
      </c>
      <c r="G191" t="s">
        <v>528</v>
      </c>
      <c r="H191" t="s">
        <v>528</v>
      </c>
      <c r="P191" t="s">
        <v>110</v>
      </c>
    </row>
    <row r="192" spans="1:16" x14ac:dyDescent="0.2">
      <c r="A192" t="s">
        <v>528</v>
      </c>
      <c r="B192" t="str">
        <f t="shared" si="2"/>
        <v>RHA03</v>
      </c>
      <c r="C192" t="s">
        <v>528</v>
      </c>
      <c r="D192" t="s">
        <v>528</v>
      </c>
      <c r="E192" t="s">
        <v>528</v>
      </c>
      <c r="F192" t="s">
        <v>528</v>
      </c>
      <c r="G192" t="s">
        <v>528</v>
      </c>
      <c r="H192" t="s">
        <v>528</v>
      </c>
      <c r="P192" t="s">
        <v>112</v>
      </c>
    </row>
    <row r="193" spans="1:16" x14ac:dyDescent="0.2">
      <c r="A193" t="s">
        <v>528</v>
      </c>
      <c r="B193" t="str">
        <f t="shared" si="2"/>
        <v>RHA04</v>
      </c>
      <c r="C193" t="s">
        <v>528</v>
      </c>
      <c r="D193" t="s">
        <v>528</v>
      </c>
      <c r="E193" t="s">
        <v>528</v>
      </c>
      <c r="F193" t="s">
        <v>528</v>
      </c>
      <c r="G193" t="s">
        <v>528</v>
      </c>
      <c r="H193" t="s">
        <v>528</v>
      </c>
      <c r="P193" t="s">
        <v>114</v>
      </c>
    </row>
    <row r="194" spans="1:16" x14ac:dyDescent="0.2">
      <c r="A194" t="s">
        <v>528</v>
      </c>
      <c r="B194" t="str">
        <f t="shared" si="2"/>
        <v>RHC01</v>
      </c>
      <c r="C194" t="s">
        <v>528</v>
      </c>
      <c r="D194" t="s">
        <v>528</v>
      </c>
      <c r="E194" t="s">
        <v>528</v>
      </c>
      <c r="F194" t="s">
        <v>528</v>
      </c>
      <c r="G194" t="s">
        <v>528</v>
      </c>
      <c r="H194" t="s">
        <v>528</v>
      </c>
      <c r="P194" t="s">
        <v>116</v>
      </c>
    </row>
    <row r="195" spans="1:16" x14ac:dyDescent="0.2">
      <c r="A195" t="s">
        <v>528</v>
      </c>
      <c r="B195" t="str">
        <f t="shared" ref="B195:B258" si="3">P195</f>
        <v>RHC02</v>
      </c>
      <c r="C195" t="s">
        <v>528</v>
      </c>
      <c r="D195" t="s">
        <v>528</v>
      </c>
      <c r="E195" t="s">
        <v>528</v>
      </c>
      <c r="F195" t="s">
        <v>528</v>
      </c>
      <c r="G195" t="s">
        <v>528</v>
      </c>
      <c r="H195" t="s">
        <v>528</v>
      </c>
      <c r="P195" t="s">
        <v>118</v>
      </c>
    </row>
    <row r="196" spans="1:16" x14ac:dyDescent="0.2">
      <c r="A196" t="s">
        <v>528</v>
      </c>
      <c r="B196" t="str">
        <f t="shared" si="3"/>
        <v>RHC03</v>
      </c>
      <c r="C196" t="s">
        <v>528</v>
      </c>
      <c r="D196" t="s">
        <v>528</v>
      </c>
      <c r="E196" t="s">
        <v>528</v>
      </c>
      <c r="F196" t="s">
        <v>528</v>
      </c>
      <c r="G196" t="s">
        <v>528</v>
      </c>
      <c r="H196" t="s">
        <v>528</v>
      </c>
      <c r="P196" t="s">
        <v>120</v>
      </c>
    </row>
    <row r="197" spans="1:16" x14ac:dyDescent="0.2">
      <c r="A197" t="s">
        <v>528</v>
      </c>
      <c r="B197" t="str">
        <f t="shared" si="3"/>
        <v>RHP01</v>
      </c>
      <c r="C197" t="s">
        <v>528</v>
      </c>
      <c r="D197" t="s">
        <v>528</v>
      </c>
      <c r="E197" t="s">
        <v>528</v>
      </c>
      <c r="F197" t="s">
        <v>528</v>
      </c>
      <c r="G197" t="s">
        <v>528</v>
      </c>
      <c r="H197" t="s">
        <v>528</v>
      </c>
      <c r="P197" t="s">
        <v>122</v>
      </c>
    </row>
    <row r="198" spans="1:16" x14ac:dyDescent="0.2">
      <c r="A198" t="s">
        <v>528</v>
      </c>
      <c r="B198" t="str">
        <f t="shared" si="3"/>
        <v>RHP02</v>
      </c>
      <c r="C198" t="s">
        <v>528</v>
      </c>
      <c r="D198" t="s">
        <v>528</v>
      </c>
      <c r="E198" t="s">
        <v>528</v>
      </c>
      <c r="F198" t="s">
        <v>528</v>
      </c>
      <c r="G198" t="s">
        <v>528</v>
      </c>
      <c r="H198" t="s">
        <v>528</v>
      </c>
      <c r="P198" t="s">
        <v>124</v>
      </c>
    </row>
    <row r="199" spans="1:16" x14ac:dyDescent="0.2">
      <c r="A199" t="s">
        <v>528</v>
      </c>
      <c r="B199" t="str">
        <f t="shared" si="3"/>
        <v>RHP03</v>
      </c>
      <c r="C199" t="s">
        <v>528</v>
      </c>
      <c r="D199" t="s">
        <v>528</v>
      </c>
      <c r="E199" t="s">
        <v>528</v>
      </c>
      <c r="F199" t="s">
        <v>528</v>
      </c>
      <c r="G199" t="s">
        <v>528</v>
      </c>
      <c r="H199" t="s">
        <v>528</v>
      </c>
      <c r="P199" t="s">
        <v>126</v>
      </c>
    </row>
    <row r="200" spans="1:16" x14ac:dyDescent="0.2">
      <c r="A200" t="s">
        <v>528</v>
      </c>
      <c r="B200" t="str">
        <f t="shared" si="3"/>
        <v>RHP04</v>
      </c>
      <c r="C200" t="s">
        <v>528</v>
      </c>
      <c r="D200" t="s">
        <v>528</v>
      </c>
      <c r="E200" t="s">
        <v>528</v>
      </c>
      <c r="F200" t="s">
        <v>528</v>
      </c>
      <c r="G200" t="s">
        <v>528</v>
      </c>
      <c r="H200" t="s">
        <v>528</v>
      </c>
      <c r="P200" t="s">
        <v>128</v>
      </c>
    </row>
    <row r="201" spans="1:16" x14ac:dyDescent="0.2">
      <c r="A201" t="s">
        <v>528</v>
      </c>
      <c r="B201" t="str">
        <f t="shared" si="3"/>
        <v>RHP05</v>
      </c>
      <c r="C201" t="s">
        <v>528</v>
      </c>
      <c r="D201" t="s">
        <v>528</v>
      </c>
      <c r="E201" t="s">
        <v>528</v>
      </c>
      <c r="F201" t="s">
        <v>528</v>
      </c>
      <c r="G201" t="s">
        <v>528</v>
      </c>
      <c r="H201" t="s">
        <v>528</v>
      </c>
      <c r="P201" t="s">
        <v>130</v>
      </c>
    </row>
    <row r="202" spans="1:16" x14ac:dyDescent="0.2">
      <c r="A202" t="s">
        <v>528</v>
      </c>
      <c r="B202" t="str">
        <f t="shared" si="3"/>
        <v>RHP06</v>
      </c>
      <c r="C202" t="s">
        <v>528</v>
      </c>
      <c r="D202" t="s">
        <v>528</v>
      </c>
      <c r="E202" t="s">
        <v>528</v>
      </c>
      <c r="F202" t="s">
        <v>528</v>
      </c>
      <c r="G202" t="s">
        <v>528</v>
      </c>
      <c r="H202" t="s">
        <v>528</v>
      </c>
      <c r="P202" t="s">
        <v>132</v>
      </c>
    </row>
    <row r="203" spans="1:16" x14ac:dyDescent="0.2">
      <c r="A203" t="s">
        <v>528</v>
      </c>
      <c r="B203" t="str">
        <f t="shared" si="3"/>
        <v>RHP07</v>
      </c>
      <c r="C203" t="s">
        <v>528</v>
      </c>
      <c r="D203" t="s">
        <v>528</v>
      </c>
      <c r="E203" t="s">
        <v>528</v>
      </c>
      <c r="F203" t="s">
        <v>528</v>
      </c>
      <c r="G203" t="s">
        <v>528</v>
      </c>
      <c r="H203" t="s">
        <v>528</v>
      </c>
      <c r="P203" t="s">
        <v>134</v>
      </c>
    </row>
    <row r="204" spans="1:16" x14ac:dyDescent="0.2">
      <c r="A204" t="s">
        <v>528</v>
      </c>
      <c r="B204" t="str">
        <f t="shared" si="3"/>
        <v>RHP08</v>
      </c>
      <c r="C204" t="s">
        <v>528</v>
      </c>
      <c r="D204" t="s">
        <v>528</v>
      </c>
      <c r="E204" t="s">
        <v>528</v>
      </c>
      <c r="F204" t="s">
        <v>528</v>
      </c>
      <c r="G204" t="s">
        <v>528</v>
      </c>
      <c r="H204" t="s">
        <v>528</v>
      </c>
      <c r="P204" t="s">
        <v>136</v>
      </c>
    </row>
    <row r="205" spans="1:16" x14ac:dyDescent="0.2">
      <c r="A205" t="s">
        <v>528</v>
      </c>
      <c r="B205" t="str">
        <f t="shared" si="3"/>
        <v>RHP09</v>
      </c>
      <c r="C205" t="s">
        <v>528</v>
      </c>
      <c r="D205" t="s">
        <v>528</v>
      </c>
      <c r="E205" t="s">
        <v>528</v>
      </c>
      <c r="F205" t="s">
        <v>528</v>
      </c>
      <c r="G205" t="s">
        <v>528</v>
      </c>
      <c r="H205" t="s">
        <v>528</v>
      </c>
      <c r="P205" t="s">
        <v>138</v>
      </c>
    </row>
    <row r="206" spans="1:16" x14ac:dyDescent="0.2">
      <c r="A206" t="s">
        <v>528</v>
      </c>
      <c r="B206" t="str">
        <f t="shared" si="3"/>
        <v>RHP10</v>
      </c>
      <c r="C206" t="s">
        <v>528</v>
      </c>
      <c r="D206" t="s">
        <v>528</v>
      </c>
      <c r="E206" t="s">
        <v>528</v>
      </c>
      <c r="F206" t="s">
        <v>528</v>
      </c>
      <c r="G206" t="s">
        <v>528</v>
      </c>
      <c r="H206" t="s">
        <v>528</v>
      </c>
      <c r="P206" t="s">
        <v>140</v>
      </c>
    </row>
    <row r="207" spans="1:16" x14ac:dyDescent="0.2">
      <c r="A207" t="s">
        <v>528</v>
      </c>
      <c r="B207" t="str">
        <f t="shared" si="3"/>
        <v>RHP11</v>
      </c>
      <c r="C207" t="s">
        <v>528</v>
      </c>
      <c r="D207" t="s">
        <v>528</v>
      </c>
      <c r="E207" t="s">
        <v>528</v>
      </c>
      <c r="F207" t="s">
        <v>528</v>
      </c>
      <c r="G207" t="s">
        <v>528</v>
      </c>
      <c r="H207" t="s">
        <v>528</v>
      </c>
      <c r="P207" t="s">
        <v>142</v>
      </c>
    </row>
    <row r="208" spans="1:16" x14ac:dyDescent="0.2">
      <c r="A208" t="s">
        <v>528</v>
      </c>
      <c r="B208" t="str">
        <f t="shared" si="3"/>
        <v>RHP12</v>
      </c>
      <c r="C208" t="s">
        <v>528</v>
      </c>
      <c r="D208" t="s">
        <v>528</v>
      </c>
      <c r="E208" t="s">
        <v>528</v>
      </c>
      <c r="F208" t="s">
        <v>528</v>
      </c>
      <c r="G208" t="s">
        <v>528</v>
      </c>
      <c r="H208" t="s">
        <v>528</v>
      </c>
      <c r="P208" t="s">
        <v>144</v>
      </c>
    </row>
    <row r="209" spans="1:16" x14ac:dyDescent="0.2">
      <c r="A209" t="s">
        <v>528</v>
      </c>
      <c r="B209" t="str">
        <f t="shared" si="3"/>
        <v>RHV01</v>
      </c>
      <c r="C209" t="s">
        <v>528</v>
      </c>
      <c r="D209" t="s">
        <v>528</v>
      </c>
      <c r="E209" t="s">
        <v>528</v>
      </c>
      <c r="F209" t="s">
        <v>528</v>
      </c>
      <c r="G209" t="s">
        <v>528</v>
      </c>
      <c r="H209" t="s">
        <v>528</v>
      </c>
      <c r="P209" t="s">
        <v>99</v>
      </c>
    </row>
    <row r="210" spans="1:16" x14ac:dyDescent="0.2">
      <c r="A210" t="s">
        <v>528</v>
      </c>
      <c r="B210" t="str">
        <f t="shared" si="3"/>
        <v>RHV02</v>
      </c>
      <c r="C210" t="s">
        <v>528</v>
      </c>
      <c r="D210" t="s">
        <v>528</v>
      </c>
      <c r="E210" t="s">
        <v>528</v>
      </c>
      <c r="F210" t="s">
        <v>528</v>
      </c>
      <c r="G210" t="s">
        <v>528</v>
      </c>
      <c r="H210" t="s">
        <v>528</v>
      </c>
      <c r="P210" t="s">
        <v>101</v>
      </c>
    </row>
    <row r="211" spans="1:16" x14ac:dyDescent="0.2">
      <c r="A211" t="s">
        <v>528</v>
      </c>
      <c r="B211" t="str">
        <f t="shared" si="3"/>
        <v>RHV03</v>
      </c>
      <c r="C211" t="s">
        <v>528</v>
      </c>
      <c r="D211" t="s">
        <v>528</v>
      </c>
      <c r="E211" t="s">
        <v>528</v>
      </c>
      <c r="F211" t="s">
        <v>528</v>
      </c>
      <c r="G211" t="s">
        <v>528</v>
      </c>
      <c r="H211" t="s">
        <v>528</v>
      </c>
      <c r="P211" t="s">
        <v>103</v>
      </c>
    </row>
    <row r="212" spans="1:16" x14ac:dyDescent="0.2">
      <c r="A212" t="s">
        <v>528</v>
      </c>
      <c r="B212" t="str">
        <f t="shared" si="3"/>
        <v>RHV04</v>
      </c>
      <c r="C212" t="s">
        <v>528</v>
      </c>
      <c r="D212" t="s">
        <v>528</v>
      </c>
      <c r="E212" t="s">
        <v>528</v>
      </c>
      <c r="F212" t="s">
        <v>528</v>
      </c>
      <c r="G212" t="s">
        <v>528</v>
      </c>
      <c r="H212" t="s">
        <v>528</v>
      </c>
      <c r="P212" t="s">
        <v>105</v>
      </c>
    </row>
    <row r="213" spans="1:16" x14ac:dyDescent="0.2">
      <c r="A213" t="s">
        <v>528</v>
      </c>
      <c r="B213" t="str">
        <f t="shared" si="3"/>
        <v>RHA01</v>
      </c>
      <c r="C213" t="s">
        <v>528</v>
      </c>
      <c r="D213" t="s">
        <v>528</v>
      </c>
      <c r="E213" t="s">
        <v>528</v>
      </c>
      <c r="F213" t="s">
        <v>528</v>
      </c>
      <c r="G213" t="s">
        <v>528</v>
      </c>
      <c r="H213" t="s">
        <v>528</v>
      </c>
      <c r="P213" t="s">
        <v>109</v>
      </c>
    </row>
    <row r="214" spans="1:16" x14ac:dyDescent="0.2">
      <c r="A214" t="s">
        <v>528</v>
      </c>
      <c r="B214" t="str">
        <f t="shared" si="3"/>
        <v>RHA02</v>
      </c>
      <c r="C214" t="s">
        <v>528</v>
      </c>
      <c r="D214" t="s">
        <v>528</v>
      </c>
      <c r="E214" t="s">
        <v>528</v>
      </c>
      <c r="F214" t="s">
        <v>528</v>
      </c>
      <c r="G214" t="s">
        <v>528</v>
      </c>
      <c r="H214" t="s">
        <v>528</v>
      </c>
      <c r="P214" t="s">
        <v>110</v>
      </c>
    </row>
    <row r="215" spans="1:16" x14ac:dyDescent="0.2">
      <c r="A215" t="s">
        <v>528</v>
      </c>
      <c r="B215" t="str">
        <f t="shared" si="3"/>
        <v>RHA03</v>
      </c>
      <c r="C215" t="s">
        <v>528</v>
      </c>
      <c r="D215" t="s">
        <v>528</v>
      </c>
      <c r="E215" t="s">
        <v>528</v>
      </c>
      <c r="F215" t="s">
        <v>528</v>
      </c>
      <c r="G215" t="s">
        <v>528</v>
      </c>
      <c r="H215" t="s">
        <v>528</v>
      </c>
      <c r="P215" t="s">
        <v>112</v>
      </c>
    </row>
    <row r="216" spans="1:16" x14ac:dyDescent="0.2">
      <c r="A216" t="s">
        <v>528</v>
      </c>
      <c r="B216" t="str">
        <f t="shared" si="3"/>
        <v>RHA04</v>
      </c>
      <c r="C216" t="s">
        <v>528</v>
      </c>
      <c r="D216" t="s">
        <v>528</v>
      </c>
      <c r="E216" t="s">
        <v>528</v>
      </c>
      <c r="F216" t="s">
        <v>528</v>
      </c>
      <c r="G216" t="s">
        <v>528</v>
      </c>
      <c r="H216" t="s">
        <v>528</v>
      </c>
      <c r="P216" t="s">
        <v>114</v>
      </c>
    </row>
    <row r="217" spans="1:16" x14ac:dyDescent="0.2">
      <c r="A217" t="s">
        <v>528</v>
      </c>
      <c r="B217" t="str">
        <f t="shared" si="3"/>
        <v>RHC01</v>
      </c>
      <c r="C217" t="s">
        <v>528</v>
      </c>
      <c r="D217" t="s">
        <v>528</v>
      </c>
      <c r="E217" t="s">
        <v>528</v>
      </c>
      <c r="F217" t="s">
        <v>528</v>
      </c>
      <c r="G217" t="s">
        <v>528</v>
      </c>
      <c r="H217" t="s">
        <v>528</v>
      </c>
      <c r="P217" t="s">
        <v>116</v>
      </c>
    </row>
    <row r="218" spans="1:16" x14ac:dyDescent="0.2">
      <c r="A218" t="s">
        <v>528</v>
      </c>
      <c r="B218" t="str">
        <f t="shared" si="3"/>
        <v>RHC02</v>
      </c>
      <c r="C218" t="s">
        <v>528</v>
      </c>
      <c r="D218" t="s">
        <v>528</v>
      </c>
      <c r="E218" t="s">
        <v>528</v>
      </c>
      <c r="F218" t="s">
        <v>528</v>
      </c>
      <c r="G218" t="s">
        <v>528</v>
      </c>
      <c r="H218" t="s">
        <v>528</v>
      </c>
      <c r="P218" t="s">
        <v>118</v>
      </c>
    </row>
    <row r="219" spans="1:16" x14ac:dyDescent="0.2">
      <c r="A219" t="s">
        <v>528</v>
      </c>
      <c r="B219" t="str">
        <f t="shared" si="3"/>
        <v>RHC03</v>
      </c>
      <c r="C219" t="s">
        <v>528</v>
      </c>
      <c r="D219" t="s">
        <v>528</v>
      </c>
      <c r="E219" t="s">
        <v>528</v>
      </c>
      <c r="F219" t="s">
        <v>528</v>
      </c>
      <c r="G219" t="s">
        <v>528</v>
      </c>
      <c r="H219" t="s">
        <v>528</v>
      </c>
      <c r="P219" t="s">
        <v>120</v>
      </c>
    </row>
    <row r="220" spans="1:16" x14ac:dyDescent="0.2">
      <c r="A220" t="s">
        <v>528</v>
      </c>
      <c r="B220" t="str">
        <f t="shared" si="3"/>
        <v>RHP01</v>
      </c>
      <c r="C220" t="s">
        <v>528</v>
      </c>
      <c r="D220" t="s">
        <v>528</v>
      </c>
      <c r="E220" t="s">
        <v>528</v>
      </c>
      <c r="F220" t="s">
        <v>528</v>
      </c>
      <c r="G220" t="s">
        <v>528</v>
      </c>
      <c r="H220" t="s">
        <v>528</v>
      </c>
      <c r="P220" t="s">
        <v>122</v>
      </c>
    </row>
    <row r="221" spans="1:16" x14ac:dyDescent="0.2">
      <c r="A221" t="s">
        <v>528</v>
      </c>
      <c r="B221" t="str">
        <f t="shared" si="3"/>
        <v>RHP02</v>
      </c>
      <c r="C221" t="s">
        <v>528</v>
      </c>
      <c r="D221" t="s">
        <v>528</v>
      </c>
      <c r="E221" t="s">
        <v>528</v>
      </c>
      <c r="F221" t="s">
        <v>528</v>
      </c>
      <c r="G221" t="s">
        <v>528</v>
      </c>
      <c r="H221" t="s">
        <v>528</v>
      </c>
      <c r="P221" t="s">
        <v>124</v>
      </c>
    </row>
    <row r="222" spans="1:16" x14ac:dyDescent="0.2">
      <c r="A222" t="s">
        <v>528</v>
      </c>
      <c r="B222" t="str">
        <f t="shared" si="3"/>
        <v>RHP03</v>
      </c>
      <c r="C222" t="s">
        <v>528</v>
      </c>
      <c r="D222" t="s">
        <v>528</v>
      </c>
      <c r="E222" t="s">
        <v>528</v>
      </c>
      <c r="F222" t="s">
        <v>528</v>
      </c>
      <c r="G222" t="s">
        <v>528</v>
      </c>
      <c r="H222" t="s">
        <v>528</v>
      </c>
      <c r="P222" t="s">
        <v>126</v>
      </c>
    </row>
    <row r="223" spans="1:16" x14ac:dyDescent="0.2">
      <c r="A223" t="s">
        <v>528</v>
      </c>
      <c r="B223" t="str">
        <f t="shared" si="3"/>
        <v>RHP04</v>
      </c>
      <c r="C223" t="s">
        <v>528</v>
      </c>
      <c r="D223" t="s">
        <v>528</v>
      </c>
      <c r="E223" t="s">
        <v>528</v>
      </c>
      <c r="F223" t="s">
        <v>528</v>
      </c>
      <c r="G223" t="s">
        <v>528</v>
      </c>
      <c r="H223" t="s">
        <v>528</v>
      </c>
      <c r="P223" t="s">
        <v>128</v>
      </c>
    </row>
    <row r="224" spans="1:16" x14ac:dyDescent="0.2">
      <c r="A224" t="s">
        <v>528</v>
      </c>
      <c r="B224" t="str">
        <f t="shared" si="3"/>
        <v>RHP05</v>
      </c>
      <c r="C224" t="s">
        <v>528</v>
      </c>
      <c r="D224" t="s">
        <v>528</v>
      </c>
      <c r="E224" t="s">
        <v>528</v>
      </c>
      <c r="F224" t="s">
        <v>528</v>
      </c>
      <c r="G224" t="s">
        <v>528</v>
      </c>
      <c r="H224" t="s">
        <v>528</v>
      </c>
      <c r="P224" t="s">
        <v>130</v>
      </c>
    </row>
    <row r="225" spans="1:16" x14ac:dyDescent="0.2">
      <c r="A225" t="s">
        <v>528</v>
      </c>
      <c r="B225" t="str">
        <f t="shared" si="3"/>
        <v>RHP06</v>
      </c>
      <c r="C225" t="s">
        <v>528</v>
      </c>
      <c r="D225" t="s">
        <v>528</v>
      </c>
      <c r="E225" t="s">
        <v>528</v>
      </c>
      <c r="F225" t="s">
        <v>528</v>
      </c>
      <c r="G225" t="s">
        <v>528</v>
      </c>
      <c r="H225" t="s">
        <v>528</v>
      </c>
      <c r="P225" t="s">
        <v>132</v>
      </c>
    </row>
    <row r="226" spans="1:16" x14ac:dyDescent="0.2">
      <c r="A226" t="s">
        <v>528</v>
      </c>
      <c r="B226" t="str">
        <f t="shared" si="3"/>
        <v>RHP07</v>
      </c>
      <c r="C226" t="s">
        <v>528</v>
      </c>
      <c r="D226" t="s">
        <v>528</v>
      </c>
      <c r="E226" t="s">
        <v>528</v>
      </c>
      <c r="F226" t="s">
        <v>528</v>
      </c>
      <c r="G226" t="s">
        <v>528</v>
      </c>
      <c r="H226" t="s">
        <v>528</v>
      </c>
      <c r="P226" t="s">
        <v>134</v>
      </c>
    </row>
    <row r="227" spans="1:16" x14ac:dyDescent="0.2">
      <c r="A227" t="s">
        <v>528</v>
      </c>
      <c r="B227" t="str">
        <f t="shared" si="3"/>
        <v>RHP08</v>
      </c>
      <c r="C227" t="s">
        <v>528</v>
      </c>
      <c r="D227" t="s">
        <v>528</v>
      </c>
      <c r="E227" t="s">
        <v>528</v>
      </c>
      <c r="F227" t="s">
        <v>528</v>
      </c>
      <c r="G227" t="s">
        <v>528</v>
      </c>
      <c r="H227" t="s">
        <v>528</v>
      </c>
      <c r="P227" t="s">
        <v>136</v>
      </c>
    </row>
    <row r="228" spans="1:16" x14ac:dyDescent="0.2">
      <c r="A228" t="s">
        <v>528</v>
      </c>
      <c r="B228" t="str">
        <f t="shared" si="3"/>
        <v>RHP09</v>
      </c>
      <c r="C228" t="s">
        <v>528</v>
      </c>
      <c r="D228" t="s">
        <v>528</v>
      </c>
      <c r="E228" t="s">
        <v>528</v>
      </c>
      <c r="F228" t="s">
        <v>528</v>
      </c>
      <c r="G228" t="s">
        <v>528</v>
      </c>
      <c r="H228" t="s">
        <v>528</v>
      </c>
      <c r="P228" t="s">
        <v>138</v>
      </c>
    </row>
    <row r="229" spans="1:16" x14ac:dyDescent="0.2">
      <c r="A229" t="s">
        <v>528</v>
      </c>
      <c r="B229" t="str">
        <f t="shared" si="3"/>
        <v>RHP10</v>
      </c>
      <c r="C229" t="s">
        <v>528</v>
      </c>
      <c r="D229" t="s">
        <v>528</v>
      </c>
      <c r="E229" t="s">
        <v>528</v>
      </c>
      <c r="F229" t="s">
        <v>528</v>
      </c>
      <c r="G229" t="s">
        <v>528</v>
      </c>
      <c r="H229" t="s">
        <v>528</v>
      </c>
      <c r="P229" t="s">
        <v>140</v>
      </c>
    </row>
    <row r="230" spans="1:16" x14ac:dyDescent="0.2">
      <c r="A230" t="s">
        <v>528</v>
      </c>
      <c r="B230" t="str">
        <f t="shared" si="3"/>
        <v>RHP11</v>
      </c>
      <c r="C230" t="s">
        <v>528</v>
      </c>
      <c r="D230" t="s">
        <v>528</v>
      </c>
      <c r="E230" t="s">
        <v>528</v>
      </c>
      <c r="F230" t="s">
        <v>528</v>
      </c>
      <c r="G230" t="s">
        <v>528</v>
      </c>
      <c r="H230" t="s">
        <v>528</v>
      </c>
      <c r="P230" t="s">
        <v>142</v>
      </c>
    </row>
    <row r="231" spans="1:16" x14ac:dyDescent="0.2">
      <c r="A231" t="s">
        <v>528</v>
      </c>
      <c r="B231" t="str">
        <f t="shared" si="3"/>
        <v>RHP12</v>
      </c>
      <c r="C231" t="s">
        <v>528</v>
      </c>
      <c r="D231" t="s">
        <v>528</v>
      </c>
      <c r="E231" t="s">
        <v>528</v>
      </c>
      <c r="F231" t="s">
        <v>528</v>
      </c>
      <c r="G231" t="s">
        <v>528</v>
      </c>
      <c r="H231" t="s">
        <v>528</v>
      </c>
      <c r="P231" t="s">
        <v>144</v>
      </c>
    </row>
    <row r="232" spans="1:16" x14ac:dyDescent="0.2">
      <c r="A232" t="s">
        <v>528</v>
      </c>
      <c r="B232" t="str">
        <f t="shared" si="3"/>
        <v>RHV01</v>
      </c>
      <c r="C232" t="s">
        <v>528</v>
      </c>
      <c r="D232" t="s">
        <v>528</v>
      </c>
      <c r="E232" t="s">
        <v>528</v>
      </c>
      <c r="F232" t="s">
        <v>528</v>
      </c>
      <c r="G232" t="s">
        <v>528</v>
      </c>
      <c r="H232" t="s">
        <v>528</v>
      </c>
      <c r="P232" t="s">
        <v>99</v>
      </c>
    </row>
    <row r="233" spans="1:16" x14ac:dyDescent="0.2">
      <c r="A233" t="s">
        <v>528</v>
      </c>
      <c r="B233" t="str">
        <f t="shared" si="3"/>
        <v>RHV02</v>
      </c>
      <c r="C233" t="s">
        <v>528</v>
      </c>
      <c r="D233" t="s">
        <v>528</v>
      </c>
      <c r="E233" t="s">
        <v>528</v>
      </c>
      <c r="F233" t="s">
        <v>528</v>
      </c>
      <c r="G233" t="s">
        <v>528</v>
      </c>
      <c r="H233" t="s">
        <v>528</v>
      </c>
      <c r="P233" t="s">
        <v>101</v>
      </c>
    </row>
    <row r="234" spans="1:16" x14ac:dyDescent="0.2">
      <c r="A234" t="s">
        <v>528</v>
      </c>
      <c r="B234" t="str">
        <f t="shared" si="3"/>
        <v>RHV03</v>
      </c>
      <c r="C234" t="s">
        <v>528</v>
      </c>
      <c r="D234" t="s">
        <v>528</v>
      </c>
      <c r="E234" t="s">
        <v>528</v>
      </c>
      <c r="F234" t="s">
        <v>528</v>
      </c>
      <c r="G234" t="s">
        <v>528</v>
      </c>
      <c r="H234" t="s">
        <v>528</v>
      </c>
      <c r="P234" t="s">
        <v>103</v>
      </c>
    </row>
    <row r="235" spans="1:16" x14ac:dyDescent="0.2">
      <c r="A235" t="s">
        <v>528</v>
      </c>
      <c r="B235" t="str">
        <f t="shared" si="3"/>
        <v>RHV04</v>
      </c>
      <c r="C235" t="s">
        <v>528</v>
      </c>
      <c r="D235" t="s">
        <v>528</v>
      </c>
      <c r="E235" t="s">
        <v>528</v>
      </c>
      <c r="F235" t="s">
        <v>528</v>
      </c>
      <c r="G235" t="s">
        <v>528</v>
      </c>
      <c r="H235" t="s">
        <v>528</v>
      </c>
      <c r="P235" t="s">
        <v>105</v>
      </c>
    </row>
    <row r="236" spans="1:16" x14ac:dyDescent="0.2">
      <c r="A236" t="s">
        <v>528</v>
      </c>
      <c r="B236" t="str">
        <f t="shared" si="3"/>
        <v>RHA01</v>
      </c>
      <c r="C236" t="s">
        <v>528</v>
      </c>
      <c r="D236" t="s">
        <v>528</v>
      </c>
      <c r="E236" t="s">
        <v>528</v>
      </c>
      <c r="F236" t="s">
        <v>528</v>
      </c>
      <c r="G236" t="s">
        <v>528</v>
      </c>
      <c r="H236" t="s">
        <v>528</v>
      </c>
      <c r="P236" t="s">
        <v>109</v>
      </c>
    </row>
    <row r="237" spans="1:16" x14ac:dyDescent="0.2">
      <c r="A237" t="s">
        <v>528</v>
      </c>
      <c r="B237" t="str">
        <f t="shared" si="3"/>
        <v>RHA02</v>
      </c>
      <c r="C237" t="s">
        <v>528</v>
      </c>
      <c r="D237" t="s">
        <v>528</v>
      </c>
      <c r="E237" t="s">
        <v>528</v>
      </c>
      <c r="F237" t="s">
        <v>528</v>
      </c>
      <c r="G237" t="s">
        <v>528</v>
      </c>
      <c r="H237" t="s">
        <v>528</v>
      </c>
      <c r="P237" t="s">
        <v>110</v>
      </c>
    </row>
    <row r="238" spans="1:16" x14ac:dyDescent="0.2">
      <c r="A238" t="s">
        <v>528</v>
      </c>
      <c r="B238" t="str">
        <f t="shared" si="3"/>
        <v>RHA03</v>
      </c>
      <c r="C238" t="s">
        <v>528</v>
      </c>
      <c r="D238" t="s">
        <v>528</v>
      </c>
      <c r="E238" t="s">
        <v>528</v>
      </c>
      <c r="F238" t="s">
        <v>528</v>
      </c>
      <c r="G238" t="s">
        <v>528</v>
      </c>
      <c r="H238" t="s">
        <v>528</v>
      </c>
      <c r="P238" t="s">
        <v>112</v>
      </c>
    </row>
    <row r="239" spans="1:16" x14ac:dyDescent="0.2">
      <c r="A239" t="s">
        <v>528</v>
      </c>
      <c r="B239" t="str">
        <f t="shared" si="3"/>
        <v>RHA04</v>
      </c>
      <c r="C239" t="s">
        <v>528</v>
      </c>
      <c r="D239" t="s">
        <v>528</v>
      </c>
      <c r="E239" t="s">
        <v>528</v>
      </c>
      <c r="F239" t="s">
        <v>528</v>
      </c>
      <c r="G239" t="s">
        <v>528</v>
      </c>
      <c r="H239" t="s">
        <v>528</v>
      </c>
      <c r="P239" t="s">
        <v>114</v>
      </c>
    </row>
    <row r="240" spans="1:16" x14ac:dyDescent="0.2">
      <c r="A240" t="s">
        <v>528</v>
      </c>
      <c r="B240" t="str">
        <f t="shared" si="3"/>
        <v>RHC01</v>
      </c>
      <c r="C240" t="s">
        <v>528</v>
      </c>
      <c r="D240" t="s">
        <v>528</v>
      </c>
      <c r="E240" t="s">
        <v>528</v>
      </c>
      <c r="F240" t="s">
        <v>528</v>
      </c>
      <c r="G240" t="s">
        <v>528</v>
      </c>
      <c r="H240" t="s">
        <v>528</v>
      </c>
      <c r="P240" t="s">
        <v>116</v>
      </c>
    </row>
    <row r="241" spans="1:16" x14ac:dyDescent="0.2">
      <c r="A241" t="s">
        <v>528</v>
      </c>
      <c r="B241" t="str">
        <f t="shared" si="3"/>
        <v>RHC02</v>
      </c>
      <c r="C241" t="s">
        <v>528</v>
      </c>
      <c r="D241" t="s">
        <v>528</v>
      </c>
      <c r="E241" t="s">
        <v>528</v>
      </c>
      <c r="F241" t="s">
        <v>528</v>
      </c>
      <c r="G241" t="s">
        <v>528</v>
      </c>
      <c r="H241" t="s">
        <v>528</v>
      </c>
      <c r="P241" t="s">
        <v>118</v>
      </c>
    </row>
    <row r="242" spans="1:16" x14ac:dyDescent="0.2">
      <c r="A242" t="s">
        <v>528</v>
      </c>
      <c r="B242" t="str">
        <f t="shared" si="3"/>
        <v>RHC03</v>
      </c>
      <c r="C242" t="s">
        <v>528</v>
      </c>
      <c r="D242" t="s">
        <v>528</v>
      </c>
      <c r="E242" t="s">
        <v>528</v>
      </c>
      <c r="F242" t="s">
        <v>528</v>
      </c>
      <c r="G242" t="s">
        <v>528</v>
      </c>
      <c r="H242" t="s">
        <v>528</v>
      </c>
      <c r="P242" t="s">
        <v>120</v>
      </c>
    </row>
    <row r="243" spans="1:16" x14ac:dyDescent="0.2">
      <c r="A243" t="s">
        <v>528</v>
      </c>
      <c r="B243" t="str">
        <f t="shared" si="3"/>
        <v>RHP01</v>
      </c>
      <c r="C243" t="s">
        <v>528</v>
      </c>
      <c r="D243" t="s">
        <v>528</v>
      </c>
      <c r="E243" t="s">
        <v>528</v>
      </c>
      <c r="F243" t="s">
        <v>528</v>
      </c>
      <c r="G243" t="s">
        <v>528</v>
      </c>
      <c r="H243" t="s">
        <v>528</v>
      </c>
      <c r="P243" t="s">
        <v>122</v>
      </c>
    </row>
    <row r="244" spans="1:16" x14ac:dyDescent="0.2">
      <c r="A244" t="s">
        <v>528</v>
      </c>
      <c r="B244" t="str">
        <f t="shared" si="3"/>
        <v>RHP02</v>
      </c>
      <c r="C244" t="s">
        <v>528</v>
      </c>
      <c r="D244" t="s">
        <v>528</v>
      </c>
      <c r="E244" t="s">
        <v>528</v>
      </c>
      <c r="F244" t="s">
        <v>528</v>
      </c>
      <c r="G244" t="s">
        <v>528</v>
      </c>
      <c r="H244" t="s">
        <v>528</v>
      </c>
      <c r="P244" t="s">
        <v>124</v>
      </c>
    </row>
    <row r="245" spans="1:16" x14ac:dyDescent="0.2">
      <c r="A245" t="s">
        <v>528</v>
      </c>
      <c r="B245" t="str">
        <f t="shared" si="3"/>
        <v>RHP03</v>
      </c>
      <c r="C245" t="s">
        <v>528</v>
      </c>
      <c r="D245" t="s">
        <v>528</v>
      </c>
      <c r="E245" t="s">
        <v>528</v>
      </c>
      <c r="F245" t="s">
        <v>528</v>
      </c>
      <c r="G245" t="s">
        <v>528</v>
      </c>
      <c r="H245" t="s">
        <v>528</v>
      </c>
      <c r="P245" t="s">
        <v>126</v>
      </c>
    </row>
    <row r="246" spans="1:16" x14ac:dyDescent="0.2">
      <c r="A246" t="s">
        <v>528</v>
      </c>
      <c r="B246" t="str">
        <f t="shared" si="3"/>
        <v>RHP04</v>
      </c>
      <c r="C246" t="s">
        <v>528</v>
      </c>
      <c r="D246" t="s">
        <v>528</v>
      </c>
      <c r="E246" t="s">
        <v>528</v>
      </c>
      <c r="F246" t="s">
        <v>528</v>
      </c>
      <c r="G246" t="s">
        <v>528</v>
      </c>
      <c r="H246" t="s">
        <v>528</v>
      </c>
      <c r="P246" t="s">
        <v>128</v>
      </c>
    </row>
    <row r="247" spans="1:16" x14ac:dyDescent="0.2">
      <c r="A247" t="s">
        <v>528</v>
      </c>
      <c r="B247" t="str">
        <f t="shared" si="3"/>
        <v>RHP05</v>
      </c>
      <c r="C247" t="s">
        <v>528</v>
      </c>
      <c r="D247" t="s">
        <v>528</v>
      </c>
      <c r="E247" t="s">
        <v>528</v>
      </c>
      <c r="F247" t="s">
        <v>528</v>
      </c>
      <c r="G247" t="s">
        <v>528</v>
      </c>
      <c r="H247" t="s">
        <v>528</v>
      </c>
      <c r="P247" t="s">
        <v>130</v>
      </c>
    </row>
    <row r="248" spans="1:16" x14ac:dyDescent="0.2">
      <c r="A248" t="s">
        <v>528</v>
      </c>
      <c r="B248" t="str">
        <f t="shared" si="3"/>
        <v>RHP06</v>
      </c>
      <c r="C248" t="s">
        <v>528</v>
      </c>
      <c r="D248" t="s">
        <v>528</v>
      </c>
      <c r="E248" t="s">
        <v>528</v>
      </c>
      <c r="F248" t="s">
        <v>528</v>
      </c>
      <c r="G248" t="s">
        <v>528</v>
      </c>
      <c r="H248" t="s">
        <v>528</v>
      </c>
      <c r="P248" t="s">
        <v>132</v>
      </c>
    </row>
    <row r="249" spans="1:16" x14ac:dyDescent="0.2">
      <c r="A249" t="s">
        <v>528</v>
      </c>
      <c r="B249" t="str">
        <f t="shared" si="3"/>
        <v>RHP07</v>
      </c>
      <c r="C249" t="s">
        <v>528</v>
      </c>
      <c r="D249" t="s">
        <v>528</v>
      </c>
      <c r="E249" t="s">
        <v>528</v>
      </c>
      <c r="F249" t="s">
        <v>528</v>
      </c>
      <c r="G249" t="s">
        <v>528</v>
      </c>
      <c r="H249" t="s">
        <v>528</v>
      </c>
      <c r="P249" t="s">
        <v>134</v>
      </c>
    </row>
    <row r="250" spans="1:16" x14ac:dyDescent="0.2">
      <c r="A250" t="s">
        <v>528</v>
      </c>
      <c r="B250" t="str">
        <f t="shared" si="3"/>
        <v>RHP08</v>
      </c>
      <c r="C250" t="s">
        <v>528</v>
      </c>
      <c r="D250" t="s">
        <v>528</v>
      </c>
      <c r="E250" t="s">
        <v>528</v>
      </c>
      <c r="F250" t="s">
        <v>528</v>
      </c>
      <c r="G250" t="s">
        <v>528</v>
      </c>
      <c r="H250" t="s">
        <v>528</v>
      </c>
      <c r="P250" t="s">
        <v>136</v>
      </c>
    </row>
    <row r="251" spans="1:16" x14ac:dyDescent="0.2">
      <c r="A251" t="s">
        <v>528</v>
      </c>
      <c r="B251" t="str">
        <f t="shared" si="3"/>
        <v>RHP09</v>
      </c>
      <c r="C251" t="s">
        <v>528</v>
      </c>
      <c r="D251" t="s">
        <v>528</v>
      </c>
      <c r="E251" t="s">
        <v>528</v>
      </c>
      <c r="F251" t="s">
        <v>528</v>
      </c>
      <c r="G251" t="s">
        <v>528</v>
      </c>
      <c r="H251" t="s">
        <v>528</v>
      </c>
      <c r="P251" t="s">
        <v>138</v>
      </c>
    </row>
    <row r="252" spans="1:16" x14ac:dyDescent="0.2">
      <c r="A252" t="s">
        <v>528</v>
      </c>
      <c r="B252" t="str">
        <f t="shared" si="3"/>
        <v>RHP10</v>
      </c>
      <c r="C252" t="s">
        <v>528</v>
      </c>
      <c r="D252" t="s">
        <v>528</v>
      </c>
      <c r="E252" t="s">
        <v>528</v>
      </c>
      <c r="F252" t="s">
        <v>528</v>
      </c>
      <c r="G252" t="s">
        <v>528</v>
      </c>
      <c r="H252" t="s">
        <v>528</v>
      </c>
      <c r="P252" t="s">
        <v>140</v>
      </c>
    </row>
    <row r="253" spans="1:16" x14ac:dyDescent="0.2">
      <c r="A253" t="s">
        <v>528</v>
      </c>
      <c r="B253" t="str">
        <f t="shared" si="3"/>
        <v>RHP11</v>
      </c>
      <c r="C253" t="s">
        <v>528</v>
      </c>
      <c r="D253" t="s">
        <v>528</v>
      </c>
      <c r="E253" t="s">
        <v>528</v>
      </c>
      <c r="F253" t="s">
        <v>528</v>
      </c>
      <c r="G253" t="s">
        <v>528</v>
      </c>
      <c r="H253" t="s">
        <v>528</v>
      </c>
      <c r="P253" t="s">
        <v>142</v>
      </c>
    </row>
    <row r="254" spans="1:16" x14ac:dyDescent="0.2">
      <c r="A254" t="s">
        <v>528</v>
      </c>
      <c r="B254" t="str">
        <f t="shared" si="3"/>
        <v>RHP12</v>
      </c>
      <c r="C254" t="s">
        <v>528</v>
      </c>
      <c r="D254" t="s">
        <v>528</v>
      </c>
      <c r="E254" t="s">
        <v>528</v>
      </c>
      <c r="F254" t="s">
        <v>528</v>
      </c>
      <c r="G254" t="s">
        <v>528</v>
      </c>
      <c r="H254" t="s">
        <v>528</v>
      </c>
      <c r="P254" t="s">
        <v>144</v>
      </c>
    </row>
    <row r="255" spans="1:16" x14ac:dyDescent="0.2">
      <c r="A255" t="s">
        <v>528</v>
      </c>
      <c r="B255" t="str">
        <f t="shared" si="3"/>
        <v>RHV01</v>
      </c>
      <c r="C255" t="s">
        <v>528</v>
      </c>
      <c r="D255" t="s">
        <v>528</v>
      </c>
      <c r="E255" t="s">
        <v>528</v>
      </c>
      <c r="F255" t="s">
        <v>528</v>
      </c>
      <c r="G255" t="s">
        <v>528</v>
      </c>
      <c r="H255" t="s">
        <v>528</v>
      </c>
      <c r="P255" t="s">
        <v>99</v>
      </c>
    </row>
    <row r="256" spans="1:16" x14ac:dyDescent="0.2">
      <c r="A256" t="s">
        <v>528</v>
      </c>
      <c r="B256" t="str">
        <f t="shared" si="3"/>
        <v>RHV02</v>
      </c>
      <c r="C256" t="s">
        <v>528</v>
      </c>
      <c r="D256" t="s">
        <v>528</v>
      </c>
      <c r="E256" t="s">
        <v>528</v>
      </c>
      <c r="F256" t="s">
        <v>528</v>
      </c>
      <c r="G256" t="s">
        <v>528</v>
      </c>
      <c r="H256" t="s">
        <v>528</v>
      </c>
      <c r="P256" t="s">
        <v>101</v>
      </c>
    </row>
    <row r="257" spans="1:16" x14ac:dyDescent="0.2">
      <c r="A257" t="s">
        <v>528</v>
      </c>
      <c r="B257" t="str">
        <f t="shared" si="3"/>
        <v>RHV03</v>
      </c>
      <c r="C257" t="s">
        <v>528</v>
      </c>
      <c r="D257" t="s">
        <v>528</v>
      </c>
      <c r="E257" t="s">
        <v>528</v>
      </c>
      <c r="F257" t="s">
        <v>528</v>
      </c>
      <c r="G257" t="s">
        <v>528</v>
      </c>
      <c r="H257" t="s">
        <v>528</v>
      </c>
      <c r="P257" t="s">
        <v>103</v>
      </c>
    </row>
    <row r="258" spans="1:16" x14ac:dyDescent="0.2">
      <c r="A258" t="s">
        <v>528</v>
      </c>
      <c r="B258" t="str">
        <f t="shared" si="3"/>
        <v>RHV04</v>
      </c>
      <c r="C258" t="s">
        <v>528</v>
      </c>
      <c r="D258" t="s">
        <v>528</v>
      </c>
      <c r="E258" t="s">
        <v>528</v>
      </c>
      <c r="F258" t="s">
        <v>528</v>
      </c>
      <c r="G258" t="s">
        <v>528</v>
      </c>
      <c r="H258" t="s">
        <v>528</v>
      </c>
      <c r="P258" t="s">
        <v>105</v>
      </c>
    </row>
    <row r="259" spans="1:16" x14ac:dyDescent="0.2">
      <c r="A259" t="s">
        <v>528</v>
      </c>
      <c r="B259" t="str">
        <f t="shared" ref="B259:B277" si="4">P259</f>
        <v>RHA01</v>
      </c>
      <c r="C259" t="s">
        <v>528</v>
      </c>
      <c r="D259" t="s">
        <v>528</v>
      </c>
      <c r="E259" t="s">
        <v>528</v>
      </c>
      <c r="F259" t="s">
        <v>528</v>
      </c>
      <c r="G259" t="s">
        <v>528</v>
      </c>
      <c r="H259" t="s">
        <v>528</v>
      </c>
      <c r="P259" t="s">
        <v>109</v>
      </c>
    </row>
    <row r="260" spans="1:16" x14ac:dyDescent="0.2">
      <c r="A260" t="s">
        <v>528</v>
      </c>
      <c r="B260" t="str">
        <f t="shared" si="4"/>
        <v>RHA02</v>
      </c>
      <c r="C260" t="s">
        <v>528</v>
      </c>
      <c r="D260" t="s">
        <v>528</v>
      </c>
      <c r="E260" t="s">
        <v>528</v>
      </c>
      <c r="F260" t="s">
        <v>528</v>
      </c>
      <c r="G260" t="s">
        <v>528</v>
      </c>
      <c r="H260" t="s">
        <v>528</v>
      </c>
      <c r="P260" t="s">
        <v>110</v>
      </c>
    </row>
    <row r="261" spans="1:16" x14ac:dyDescent="0.2">
      <c r="A261" t="s">
        <v>528</v>
      </c>
      <c r="B261" t="str">
        <f t="shared" si="4"/>
        <v>RHA03</v>
      </c>
      <c r="C261" t="s">
        <v>528</v>
      </c>
      <c r="D261" t="s">
        <v>528</v>
      </c>
      <c r="E261" t="s">
        <v>528</v>
      </c>
      <c r="F261" t="s">
        <v>528</v>
      </c>
      <c r="G261" t="s">
        <v>528</v>
      </c>
      <c r="H261" t="s">
        <v>528</v>
      </c>
      <c r="P261" t="s">
        <v>112</v>
      </c>
    </row>
    <row r="262" spans="1:16" x14ac:dyDescent="0.2">
      <c r="A262" t="s">
        <v>528</v>
      </c>
      <c r="B262" t="str">
        <f t="shared" si="4"/>
        <v>RHA04</v>
      </c>
      <c r="C262" t="s">
        <v>528</v>
      </c>
      <c r="D262" t="s">
        <v>528</v>
      </c>
      <c r="E262" t="s">
        <v>528</v>
      </c>
      <c r="F262" t="s">
        <v>528</v>
      </c>
      <c r="G262" t="s">
        <v>528</v>
      </c>
      <c r="H262" t="s">
        <v>528</v>
      </c>
      <c r="P262" t="s">
        <v>114</v>
      </c>
    </row>
    <row r="263" spans="1:16" x14ac:dyDescent="0.2">
      <c r="A263" t="s">
        <v>528</v>
      </c>
      <c r="B263" t="str">
        <f t="shared" si="4"/>
        <v>RHC01</v>
      </c>
      <c r="C263" t="s">
        <v>528</v>
      </c>
      <c r="D263" t="s">
        <v>528</v>
      </c>
      <c r="E263" t="s">
        <v>528</v>
      </c>
      <c r="F263" t="s">
        <v>528</v>
      </c>
      <c r="G263" t="s">
        <v>528</v>
      </c>
      <c r="H263" t="s">
        <v>528</v>
      </c>
      <c r="P263" t="s">
        <v>116</v>
      </c>
    </row>
    <row r="264" spans="1:16" x14ac:dyDescent="0.2">
      <c r="A264" t="s">
        <v>528</v>
      </c>
      <c r="B264" t="str">
        <f t="shared" si="4"/>
        <v>RHC02</v>
      </c>
      <c r="C264" t="s">
        <v>528</v>
      </c>
      <c r="D264" t="s">
        <v>528</v>
      </c>
      <c r="E264" t="s">
        <v>528</v>
      </c>
      <c r="F264" t="s">
        <v>528</v>
      </c>
      <c r="G264" t="s">
        <v>528</v>
      </c>
      <c r="H264" t="s">
        <v>528</v>
      </c>
      <c r="P264" t="s">
        <v>118</v>
      </c>
    </row>
    <row r="265" spans="1:16" x14ac:dyDescent="0.2">
      <c r="A265" t="s">
        <v>528</v>
      </c>
      <c r="B265" t="str">
        <f t="shared" si="4"/>
        <v>RHC03</v>
      </c>
      <c r="C265" t="s">
        <v>528</v>
      </c>
      <c r="D265" t="s">
        <v>528</v>
      </c>
      <c r="E265" t="s">
        <v>528</v>
      </c>
      <c r="F265" t="s">
        <v>528</v>
      </c>
      <c r="G265" t="s">
        <v>528</v>
      </c>
      <c r="H265" t="s">
        <v>528</v>
      </c>
      <c r="P265" t="s">
        <v>120</v>
      </c>
    </row>
    <row r="266" spans="1:16" x14ac:dyDescent="0.2">
      <c r="A266" t="s">
        <v>528</v>
      </c>
      <c r="B266" t="str">
        <f t="shared" si="4"/>
        <v>RHP01</v>
      </c>
      <c r="C266" t="s">
        <v>528</v>
      </c>
      <c r="D266" t="s">
        <v>528</v>
      </c>
      <c r="E266" t="s">
        <v>528</v>
      </c>
      <c r="F266" t="s">
        <v>528</v>
      </c>
      <c r="G266" t="s">
        <v>528</v>
      </c>
      <c r="H266" t="s">
        <v>528</v>
      </c>
      <c r="P266" t="s">
        <v>122</v>
      </c>
    </row>
    <row r="267" spans="1:16" x14ac:dyDescent="0.2">
      <c r="A267" t="s">
        <v>528</v>
      </c>
      <c r="B267" t="str">
        <f t="shared" si="4"/>
        <v>RHP02</v>
      </c>
      <c r="C267" t="s">
        <v>528</v>
      </c>
      <c r="D267" t="s">
        <v>528</v>
      </c>
      <c r="E267" t="s">
        <v>528</v>
      </c>
      <c r="F267" t="s">
        <v>528</v>
      </c>
      <c r="G267" t="s">
        <v>528</v>
      </c>
      <c r="H267" t="s">
        <v>528</v>
      </c>
      <c r="P267" t="s">
        <v>124</v>
      </c>
    </row>
    <row r="268" spans="1:16" x14ac:dyDescent="0.2">
      <c r="A268" t="s">
        <v>528</v>
      </c>
      <c r="B268" t="str">
        <f t="shared" si="4"/>
        <v>RHP03</v>
      </c>
      <c r="C268" t="s">
        <v>528</v>
      </c>
      <c r="D268" t="s">
        <v>528</v>
      </c>
      <c r="E268" t="s">
        <v>528</v>
      </c>
      <c r="F268" t="s">
        <v>528</v>
      </c>
      <c r="G268" t="s">
        <v>528</v>
      </c>
      <c r="H268" t="s">
        <v>528</v>
      </c>
      <c r="P268" t="s">
        <v>126</v>
      </c>
    </row>
    <row r="269" spans="1:16" x14ac:dyDescent="0.2">
      <c r="A269" t="s">
        <v>528</v>
      </c>
      <c r="B269" t="str">
        <f t="shared" si="4"/>
        <v>RHP04</v>
      </c>
      <c r="C269" t="s">
        <v>528</v>
      </c>
      <c r="D269" t="s">
        <v>528</v>
      </c>
      <c r="E269" t="s">
        <v>528</v>
      </c>
      <c r="F269" t="s">
        <v>528</v>
      </c>
      <c r="G269" t="s">
        <v>528</v>
      </c>
      <c r="H269" t="s">
        <v>528</v>
      </c>
      <c r="P269" t="s">
        <v>128</v>
      </c>
    </row>
    <row r="270" spans="1:16" x14ac:dyDescent="0.2">
      <c r="A270" t="s">
        <v>528</v>
      </c>
      <c r="B270" t="str">
        <f t="shared" si="4"/>
        <v>RHP05</v>
      </c>
      <c r="C270" t="s">
        <v>528</v>
      </c>
      <c r="D270" t="s">
        <v>528</v>
      </c>
      <c r="E270" t="s">
        <v>528</v>
      </c>
      <c r="F270" t="s">
        <v>528</v>
      </c>
      <c r="G270" t="s">
        <v>528</v>
      </c>
      <c r="H270" t="s">
        <v>528</v>
      </c>
      <c r="P270" t="s">
        <v>130</v>
      </c>
    </row>
    <row r="271" spans="1:16" x14ac:dyDescent="0.2">
      <c r="A271" t="s">
        <v>528</v>
      </c>
      <c r="B271" t="str">
        <f t="shared" si="4"/>
        <v>RHP06</v>
      </c>
      <c r="C271" t="s">
        <v>528</v>
      </c>
      <c r="D271" t="s">
        <v>528</v>
      </c>
      <c r="E271" t="s">
        <v>528</v>
      </c>
      <c r="F271" t="s">
        <v>528</v>
      </c>
      <c r="G271" t="s">
        <v>528</v>
      </c>
      <c r="H271" t="s">
        <v>528</v>
      </c>
      <c r="P271" t="s">
        <v>132</v>
      </c>
    </row>
    <row r="272" spans="1:16" x14ac:dyDescent="0.2">
      <c r="A272" t="s">
        <v>528</v>
      </c>
      <c r="B272" t="str">
        <f t="shared" si="4"/>
        <v>RHP07</v>
      </c>
      <c r="C272" t="s">
        <v>528</v>
      </c>
      <c r="D272" t="s">
        <v>528</v>
      </c>
      <c r="E272" t="s">
        <v>528</v>
      </c>
      <c r="F272" t="s">
        <v>528</v>
      </c>
      <c r="G272" t="s">
        <v>528</v>
      </c>
      <c r="H272" t="s">
        <v>528</v>
      </c>
      <c r="P272" t="s">
        <v>134</v>
      </c>
    </row>
    <row r="273" spans="1:16" x14ac:dyDescent="0.2">
      <c r="A273" t="s">
        <v>528</v>
      </c>
      <c r="B273" t="str">
        <f t="shared" si="4"/>
        <v>RHP08</v>
      </c>
      <c r="C273" t="s">
        <v>528</v>
      </c>
      <c r="D273" t="s">
        <v>528</v>
      </c>
      <c r="E273" t="s">
        <v>528</v>
      </c>
      <c r="F273" t="s">
        <v>528</v>
      </c>
      <c r="G273" t="s">
        <v>528</v>
      </c>
      <c r="H273" t="s">
        <v>528</v>
      </c>
      <c r="P273" t="s">
        <v>136</v>
      </c>
    </row>
    <row r="274" spans="1:16" x14ac:dyDescent="0.2">
      <c r="A274" t="s">
        <v>528</v>
      </c>
      <c r="B274" t="str">
        <f t="shared" si="4"/>
        <v>RHP09</v>
      </c>
      <c r="C274" t="s">
        <v>528</v>
      </c>
      <c r="D274" t="s">
        <v>528</v>
      </c>
      <c r="E274" t="s">
        <v>528</v>
      </c>
      <c r="F274" t="s">
        <v>528</v>
      </c>
      <c r="G274" t="s">
        <v>528</v>
      </c>
      <c r="H274" t="s">
        <v>528</v>
      </c>
      <c r="P274" t="s">
        <v>138</v>
      </c>
    </row>
    <row r="275" spans="1:16" x14ac:dyDescent="0.2">
      <c r="A275" t="s">
        <v>528</v>
      </c>
      <c r="B275" t="str">
        <f t="shared" si="4"/>
        <v>RHP10</v>
      </c>
      <c r="C275" t="s">
        <v>528</v>
      </c>
      <c r="D275" t="s">
        <v>528</v>
      </c>
      <c r="E275" t="s">
        <v>528</v>
      </c>
      <c r="F275" t="s">
        <v>528</v>
      </c>
      <c r="G275" t="s">
        <v>528</v>
      </c>
      <c r="H275" t="s">
        <v>528</v>
      </c>
      <c r="P275" t="s">
        <v>140</v>
      </c>
    </row>
    <row r="276" spans="1:16" x14ac:dyDescent="0.2">
      <c r="A276" t="s">
        <v>528</v>
      </c>
      <c r="B276" t="str">
        <f t="shared" si="4"/>
        <v>RHP11</v>
      </c>
      <c r="C276" t="s">
        <v>528</v>
      </c>
      <c r="D276" t="s">
        <v>528</v>
      </c>
      <c r="E276" t="s">
        <v>528</v>
      </c>
      <c r="F276" t="s">
        <v>528</v>
      </c>
      <c r="G276" t="s">
        <v>528</v>
      </c>
      <c r="H276" t="s">
        <v>528</v>
      </c>
      <c r="P276" t="s">
        <v>142</v>
      </c>
    </row>
    <row r="277" spans="1:16" x14ac:dyDescent="0.2">
      <c r="A277" t="s">
        <v>528</v>
      </c>
      <c r="B277" t="str">
        <f t="shared" si="4"/>
        <v>RHP12</v>
      </c>
      <c r="C277" t="s">
        <v>528</v>
      </c>
      <c r="D277" t="s">
        <v>528</v>
      </c>
      <c r="E277" t="s">
        <v>528</v>
      </c>
      <c r="F277" t="s">
        <v>528</v>
      </c>
      <c r="G277" t="s">
        <v>528</v>
      </c>
      <c r="H277" t="s">
        <v>528</v>
      </c>
      <c r="P277" t="s">
        <v>144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9"/>
  <sheetViews>
    <sheetView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4" width="11.42578125" customWidth="1"/>
    <col min="5" max="5" width="19.140625" bestFit="1" customWidth="1"/>
    <col min="6" max="6" width="17.85546875" bestFit="1" customWidth="1"/>
    <col min="7" max="7" width="11.42578125" customWidth="1"/>
    <col min="8" max="8" width="11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683</v>
      </c>
      <c r="F1" t="s">
        <v>684</v>
      </c>
    </row>
    <row r="2" spans="1:14" x14ac:dyDescent="0.2">
      <c r="B2" t="str">
        <f>N2</f>
        <v>IN001</v>
      </c>
      <c r="C2">
        <v>2018</v>
      </c>
      <c r="D2">
        <v>1</v>
      </c>
      <c r="E2" t="s">
        <v>688</v>
      </c>
      <c r="F2">
        <v>0</v>
      </c>
      <c r="N2" t="s">
        <v>85</v>
      </c>
    </row>
    <row r="3" spans="1:14" x14ac:dyDescent="0.2">
      <c r="B3" t="str">
        <f t="shared" ref="B3:B49" si="0">N3</f>
        <v>IN002</v>
      </c>
      <c r="C3">
        <v>2018</v>
      </c>
      <c r="D3">
        <v>1</v>
      </c>
      <c r="E3" t="s">
        <v>688</v>
      </c>
      <c r="F3">
        <v>0</v>
      </c>
      <c r="N3" t="s">
        <v>87</v>
      </c>
    </row>
    <row r="4" spans="1:14" x14ac:dyDescent="0.2">
      <c r="B4" t="str">
        <f t="shared" si="0"/>
        <v>IN003</v>
      </c>
      <c r="C4">
        <v>2018</v>
      </c>
      <c r="D4">
        <v>1</v>
      </c>
      <c r="E4" t="s">
        <v>688</v>
      </c>
      <c r="F4">
        <v>0</v>
      </c>
      <c r="N4" t="s">
        <v>89</v>
      </c>
    </row>
    <row r="5" spans="1:14" x14ac:dyDescent="0.2">
      <c r="B5" t="str">
        <f t="shared" si="0"/>
        <v>IN004</v>
      </c>
      <c r="C5">
        <v>2018</v>
      </c>
      <c r="D5">
        <v>1</v>
      </c>
      <c r="E5" t="s">
        <v>688</v>
      </c>
      <c r="F5">
        <v>0</v>
      </c>
      <c r="N5" t="s">
        <v>91</v>
      </c>
    </row>
    <row r="6" spans="1:14" x14ac:dyDescent="0.2">
      <c r="B6" t="str">
        <f t="shared" si="0"/>
        <v>IN001</v>
      </c>
      <c r="N6" t="s">
        <v>85</v>
      </c>
    </row>
    <row r="7" spans="1:14" x14ac:dyDescent="0.2">
      <c r="B7" t="str">
        <f t="shared" si="0"/>
        <v>IN002</v>
      </c>
      <c r="N7" t="s">
        <v>87</v>
      </c>
    </row>
    <row r="8" spans="1:14" x14ac:dyDescent="0.2">
      <c r="B8" t="str">
        <f t="shared" si="0"/>
        <v>IN003</v>
      </c>
      <c r="N8" t="s">
        <v>89</v>
      </c>
    </row>
    <row r="9" spans="1:14" x14ac:dyDescent="0.2">
      <c r="B9" t="str">
        <f t="shared" si="0"/>
        <v>IN004</v>
      </c>
      <c r="N9" t="s">
        <v>91</v>
      </c>
    </row>
    <row r="10" spans="1:14" x14ac:dyDescent="0.2">
      <c r="B10" t="str">
        <f t="shared" si="0"/>
        <v>IN001</v>
      </c>
      <c r="N10" t="s">
        <v>85</v>
      </c>
    </row>
    <row r="11" spans="1:14" x14ac:dyDescent="0.2">
      <c r="B11" t="str">
        <f t="shared" si="0"/>
        <v>IN002</v>
      </c>
      <c r="N11" t="s">
        <v>87</v>
      </c>
    </row>
    <row r="12" spans="1:14" x14ac:dyDescent="0.2">
      <c r="B12" t="str">
        <f t="shared" si="0"/>
        <v>IN003</v>
      </c>
      <c r="N12" t="s">
        <v>89</v>
      </c>
    </row>
    <row r="13" spans="1:14" x14ac:dyDescent="0.2">
      <c r="B13" t="str">
        <f t="shared" si="0"/>
        <v>IN004</v>
      </c>
      <c r="N13" t="s">
        <v>91</v>
      </c>
    </row>
    <row r="14" spans="1:14" x14ac:dyDescent="0.2">
      <c r="B14" t="str">
        <f t="shared" si="0"/>
        <v>IN001</v>
      </c>
      <c r="N14" t="s">
        <v>85</v>
      </c>
    </row>
    <row r="15" spans="1:14" x14ac:dyDescent="0.2">
      <c r="B15" t="str">
        <f t="shared" si="0"/>
        <v>IN002</v>
      </c>
      <c r="N15" t="s">
        <v>87</v>
      </c>
    </row>
    <row r="16" spans="1:14" x14ac:dyDescent="0.2">
      <c r="B16" t="str">
        <f t="shared" si="0"/>
        <v>IN003</v>
      </c>
      <c r="N16" t="s">
        <v>89</v>
      </c>
    </row>
    <row r="17" spans="2:14" x14ac:dyDescent="0.2">
      <c r="B17" t="str">
        <f t="shared" si="0"/>
        <v>IN004</v>
      </c>
      <c r="N17" t="s">
        <v>91</v>
      </c>
    </row>
    <row r="18" spans="2:14" x14ac:dyDescent="0.2">
      <c r="B18" t="str">
        <f t="shared" si="0"/>
        <v>IN001</v>
      </c>
      <c r="N18" t="s">
        <v>85</v>
      </c>
    </row>
    <row r="19" spans="2:14" x14ac:dyDescent="0.2">
      <c r="B19" t="str">
        <f t="shared" si="0"/>
        <v>IN002</v>
      </c>
      <c r="N19" t="s">
        <v>87</v>
      </c>
    </row>
    <row r="20" spans="2:14" x14ac:dyDescent="0.2">
      <c r="B20" t="str">
        <f t="shared" si="0"/>
        <v>IN003</v>
      </c>
      <c r="N20" t="s">
        <v>89</v>
      </c>
    </row>
    <row r="21" spans="2:14" x14ac:dyDescent="0.2">
      <c r="B21" t="str">
        <f t="shared" si="0"/>
        <v>IN004</v>
      </c>
      <c r="N21" t="s">
        <v>91</v>
      </c>
    </row>
    <row r="22" spans="2:14" x14ac:dyDescent="0.2">
      <c r="B22" t="str">
        <f t="shared" si="0"/>
        <v>IN001</v>
      </c>
      <c r="N22" t="s">
        <v>85</v>
      </c>
    </row>
    <row r="23" spans="2:14" x14ac:dyDescent="0.2">
      <c r="B23" t="str">
        <f t="shared" si="0"/>
        <v>IN002</v>
      </c>
      <c r="N23" t="s">
        <v>87</v>
      </c>
    </row>
    <row r="24" spans="2:14" x14ac:dyDescent="0.2">
      <c r="B24" t="str">
        <f t="shared" si="0"/>
        <v>IN003</v>
      </c>
      <c r="N24" t="s">
        <v>89</v>
      </c>
    </row>
    <row r="25" spans="2:14" x14ac:dyDescent="0.2">
      <c r="B25" t="str">
        <f t="shared" si="0"/>
        <v>IN004</v>
      </c>
      <c r="N25" t="s">
        <v>91</v>
      </c>
    </row>
    <row r="26" spans="2:14" x14ac:dyDescent="0.2">
      <c r="B26" t="str">
        <f t="shared" si="0"/>
        <v>IN001</v>
      </c>
      <c r="N26" t="s">
        <v>85</v>
      </c>
    </row>
    <row r="27" spans="2:14" x14ac:dyDescent="0.2">
      <c r="B27" t="str">
        <f t="shared" si="0"/>
        <v>IN002</v>
      </c>
      <c r="N27" t="s">
        <v>87</v>
      </c>
    </row>
    <row r="28" spans="2:14" x14ac:dyDescent="0.2">
      <c r="B28" t="str">
        <f t="shared" si="0"/>
        <v>IN003</v>
      </c>
      <c r="N28" t="s">
        <v>89</v>
      </c>
    </row>
    <row r="29" spans="2:14" x14ac:dyDescent="0.2">
      <c r="B29" t="str">
        <f t="shared" si="0"/>
        <v>IN004</v>
      </c>
      <c r="N29" t="s">
        <v>91</v>
      </c>
    </row>
    <row r="30" spans="2:14" x14ac:dyDescent="0.2">
      <c r="B30" t="str">
        <f t="shared" si="0"/>
        <v>IN001</v>
      </c>
      <c r="N30" t="s">
        <v>85</v>
      </c>
    </row>
    <row r="31" spans="2:14" x14ac:dyDescent="0.2">
      <c r="B31" t="str">
        <f t="shared" si="0"/>
        <v>IN002</v>
      </c>
      <c r="N31" t="s">
        <v>87</v>
      </c>
    </row>
    <row r="32" spans="2:14" x14ac:dyDescent="0.2">
      <c r="B32" t="str">
        <f t="shared" si="0"/>
        <v>IN003</v>
      </c>
      <c r="N32" t="s">
        <v>89</v>
      </c>
    </row>
    <row r="33" spans="2:14" x14ac:dyDescent="0.2">
      <c r="B33" t="str">
        <f t="shared" si="0"/>
        <v>IN004</v>
      </c>
      <c r="N33" t="s">
        <v>91</v>
      </c>
    </row>
    <row r="34" spans="2:14" x14ac:dyDescent="0.2">
      <c r="B34" t="str">
        <f t="shared" si="0"/>
        <v>IN001</v>
      </c>
      <c r="N34" t="s">
        <v>85</v>
      </c>
    </row>
    <row r="35" spans="2:14" x14ac:dyDescent="0.2">
      <c r="B35" t="str">
        <f t="shared" si="0"/>
        <v>IN002</v>
      </c>
      <c r="N35" t="s">
        <v>87</v>
      </c>
    </row>
    <row r="36" spans="2:14" x14ac:dyDescent="0.2">
      <c r="B36" t="str">
        <f t="shared" si="0"/>
        <v>IN003</v>
      </c>
      <c r="N36" t="s">
        <v>89</v>
      </c>
    </row>
    <row r="37" spans="2:14" x14ac:dyDescent="0.2">
      <c r="B37" t="str">
        <f t="shared" si="0"/>
        <v>IN004</v>
      </c>
      <c r="N37" t="s">
        <v>91</v>
      </c>
    </row>
    <row r="38" spans="2:14" x14ac:dyDescent="0.2">
      <c r="B38" t="str">
        <f t="shared" si="0"/>
        <v>IN001</v>
      </c>
      <c r="N38" t="s">
        <v>85</v>
      </c>
    </row>
    <row r="39" spans="2:14" x14ac:dyDescent="0.2">
      <c r="B39" t="str">
        <f t="shared" si="0"/>
        <v>IN002</v>
      </c>
      <c r="N39" t="s">
        <v>87</v>
      </c>
    </row>
    <row r="40" spans="2:14" x14ac:dyDescent="0.2">
      <c r="B40" t="str">
        <f t="shared" si="0"/>
        <v>IN003</v>
      </c>
      <c r="N40" t="s">
        <v>89</v>
      </c>
    </row>
    <row r="41" spans="2:14" x14ac:dyDescent="0.2">
      <c r="B41" t="str">
        <f t="shared" si="0"/>
        <v>IN004</v>
      </c>
      <c r="N41" t="s">
        <v>91</v>
      </c>
    </row>
    <row r="42" spans="2:14" x14ac:dyDescent="0.2">
      <c r="B42" t="str">
        <f t="shared" si="0"/>
        <v>IN001</v>
      </c>
      <c r="N42" t="s">
        <v>85</v>
      </c>
    </row>
    <row r="43" spans="2:14" x14ac:dyDescent="0.2">
      <c r="B43" t="str">
        <f t="shared" si="0"/>
        <v>IN002</v>
      </c>
      <c r="N43" t="s">
        <v>87</v>
      </c>
    </row>
    <row r="44" spans="2:14" x14ac:dyDescent="0.2">
      <c r="B44" t="str">
        <f t="shared" si="0"/>
        <v>IN003</v>
      </c>
      <c r="N44" t="s">
        <v>89</v>
      </c>
    </row>
    <row r="45" spans="2:14" x14ac:dyDescent="0.2">
      <c r="B45" t="str">
        <f t="shared" si="0"/>
        <v>IN004</v>
      </c>
      <c r="N45" t="s">
        <v>91</v>
      </c>
    </row>
    <row r="46" spans="2:14" x14ac:dyDescent="0.2">
      <c r="B46" t="str">
        <f t="shared" si="0"/>
        <v>IN001</v>
      </c>
      <c r="N46" t="s">
        <v>85</v>
      </c>
    </row>
    <row r="47" spans="2:14" x14ac:dyDescent="0.2">
      <c r="B47" t="str">
        <f t="shared" si="0"/>
        <v>IN002</v>
      </c>
      <c r="N47" t="s">
        <v>87</v>
      </c>
    </row>
    <row r="48" spans="2:14" x14ac:dyDescent="0.2">
      <c r="B48" t="str">
        <f t="shared" si="0"/>
        <v>IN003</v>
      </c>
      <c r="N48" t="s">
        <v>89</v>
      </c>
    </row>
    <row r="49" spans="2:14" x14ac:dyDescent="0.2">
      <c r="B49" t="str">
        <f t="shared" si="0"/>
        <v>IN004</v>
      </c>
      <c r="N49" t="s">
        <v>91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77"/>
  <sheetViews>
    <sheetView workbookViewId="0">
      <selection activeCell="E24" sqref="E24"/>
    </sheetView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4" width="11.42578125" customWidth="1"/>
    <col min="5" max="5" width="12.140625" bestFit="1" customWidth="1"/>
    <col min="6" max="6" width="14.140625" bestFit="1" customWidth="1"/>
    <col min="7" max="7" width="11.42578125" customWidth="1"/>
    <col min="8" max="8" width="11" bestFit="1" customWidth="1"/>
    <col min="9" max="13" width="11.42578125" customWidth="1"/>
    <col min="14" max="14" width="17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689</v>
      </c>
      <c r="F1" t="s">
        <v>690</v>
      </c>
      <c r="G1" t="s">
        <v>691</v>
      </c>
      <c r="H1" t="s">
        <v>692</v>
      </c>
    </row>
    <row r="2" spans="1:14" x14ac:dyDescent="0.2">
      <c r="B2" t="str">
        <f>N2</f>
        <v>CAMRY</v>
      </c>
      <c r="C2">
        <v>2018</v>
      </c>
      <c r="D2">
        <v>1</v>
      </c>
      <c r="E2">
        <v>0</v>
      </c>
      <c r="F2" t="s">
        <v>693</v>
      </c>
      <c r="G2">
        <v>0</v>
      </c>
      <c r="H2">
        <v>0</v>
      </c>
      <c r="N2" t="s">
        <v>152</v>
      </c>
    </row>
    <row r="3" spans="1:14" x14ac:dyDescent="0.2">
      <c r="B3" t="str">
        <f t="shared" ref="B3:B66" si="0">N3</f>
        <v>COROLLA</v>
      </c>
      <c r="C3">
        <v>2018</v>
      </c>
      <c r="D3">
        <v>1</v>
      </c>
      <c r="E3">
        <v>0</v>
      </c>
      <c r="F3" t="s">
        <v>693</v>
      </c>
      <c r="G3">
        <v>0</v>
      </c>
      <c r="H3">
        <v>0</v>
      </c>
      <c r="N3" t="s">
        <v>153</v>
      </c>
    </row>
    <row r="4" spans="1:14" x14ac:dyDescent="0.2">
      <c r="B4" t="str">
        <f t="shared" si="0"/>
        <v>MATRIX</v>
      </c>
      <c r="C4">
        <v>2018</v>
      </c>
      <c r="D4">
        <v>1</v>
      </c>
      <c r="E4">
        <v>0</v>
      </c>
      <c r="F4" t="s">
        <v>693</v>
      </c>
      <c r="G4">
        <v>0</v>
      </c>
      <c r="H4">
        <v>0</v>
      </c>
      <c r="N4" t="s">
        <v>154</v>
      </c>
    </row>
    <row r="5" spans="1:14" x14ac:dyDescent="0.2">
      <c r="B5" t="str">
        <f t="shared" si="0"/>
        <v>PRIUS</v>
      </c>
      <c r="C5">
        <v>2018</v>
      </c>
      <c r="D5">
        <v>1</v>
      </c>
      <c r="E5">
        <v>0</v>
      </c>
      <c r="F5" t="s">
        <v>693</v>
      </c>
      <c r="G5">
        <v>0</v>
      </c>
      <c r="H5">
        <v>0</v>
      </c>
      <c r="N5" t="s">
        <v>155</v>
      </c>
    </row>
    <row r="6" spans="1:14" x14ac:dyDescent="0.2">
      <c r="B6" t="str">
        <f t="shared" si="0"/>
        <v>SIENNA</v>
      </c>
      <c r="C6">
        <v>2018</v>
      </c>
      <c r="D6">
        <v>1</v>
      </c>
      <c r="E6">
        <v>0</v>
      </c>
      <c r="F6" t="s">
        <v>693</v>
      </c>
      <c r="G6">
        <v>0</v>
      </c>
      <c r="H6">
        <v>0</v>
      </c>
      <c r="N6" t="s">
        <v>156</v>
      </c>
    </row>
    <row r="7" spans="1:14" x14ac:dyDescent="0.2">
      <c r="B7" t="str">
        <f t="shared" si="0"/>
        <v>LAND CRUISER</v>
      </c>
      <c r="C7">
        <v>2018</v>
      </c>
      <c r="D7">
        <v>1</v>
      </c>
      <c r="E7">
        <v>0</v>
      </c>
      <c r="F7" t="s">
        <v>693</v>
      </c>
      <c r="G7">
        <v>0</v>
      </c>
      <c r="H7">
        <v>0</v>
      </c>
      <c r="N7" t="s">
        <v>157</v>
      </c>
    </row>
    <row r="8" spans="1:14" x14ac:dyDescent="0.2">
      <c r="B8" t="str">
        <f t="shared" si="0"/>
        <v>RAV4</v>
      </c>
      <c r="C8">
        <v>2018</v>
      </c>
      <c r="D8">
        <v>1</v>
      </c>
      <c r="E8">
        <v>0</v>
      </c>
      <c r="F8" t="s">
        <v>693</v>
      </c>
      <c r="G8">
        <v>0</v>
      </c>
      <c r="H8">
        <v>0</v>
      </c>
      <c r="N8" t="s">
        <v>158</v>
      </c>
    </row>
    <row r="9" spans="1:14" x14ac:dyDescent="0.2">
      <c r="B9" t="str">
        <f t="shared" si="0"/>
        <v>YARIS</v>
      </c>
      <c r="C9">
        <v>2018</v>
      </c>
      <c r="D9">
        <v>1</v>
      </c>
      <c r="E9">
        <v>0</v>
      </c>
      <c r="F9" t="s">
        <v>693</v>
      </c>
      <c r="G9">
        <v>0</v>
      </c>
      <c r="H9">
        <v>0</v>
      </c>
      <c r="N9" t="s">
        <v>159</v>
      </c>
    </row>
    <row r="10" spans="1:14" x14ac:dyDescent="0.2">
      <c r="B10" t="str">
        <f t="shared" si="0"/>
        <v>HILUX-IMV</v>
      </c>
      <c r="C10">
        <v>2018</v>
      </c>
      <c r="D10">
        <v>1</v>
      </c>
      <c r="E10">
        <v>0</v>
      </c>
      <c r="F10" t="s">
        <v>693</v>
      </c>
      <c r="G10">
        <v>0</v>
      </c>
      <c r="H10">
        <v>0</v>
      </c>
      <c r="N10" t="s">
        <v>160</v>
      </c>
    </row>
    <row r="11" spans="1:14" x14ac:dyDescent="0.2">
      <c r="B11" t="str">
        <f t="shared" si="0"/>
        <v>HIACE</v>
      </c>
      <c r="C11">
        <v>2018</v>
      </c>
      <c r="D11">
        <v>1</v>
      </c>
      <c r="E11">
        <v>0</v>
      </c>
      <c r="F11" t="s">
        <v>693</v>
      </c>
      <c r="G11">
        <v>0</v>
      </c>
      <c r="H11">
        <v>0</v>
      </c>
      <c r="N11" t="s">
        <v>161</v>
      </c>
    </row>
    <row r="12" spans="1:14" x14ac:dyDescent="0.2">
      <c r="B12" t="str">
        <f t="shared" si="0"/>
        <v>TACOMA</v>
      </c>
      <c r="C12">
        <v>2018</v>
      </c>
      <c r="D12">
        <v>1</v>
      </c>
      <c r="E12">
        <v>0</v>
      </c>
      <c r="F12" t="s">
        <v>693</v>
      </c>
      <c r="G12">
        <v>0</v>
      </c>
      <c r="H12">
        <v>0</v>
      </c>
      <c r="N12" t="s">
        <v>162</v>
      </c>
    </row>
    <row r="13" spans="1:14" x14ac:dyDescent="0.2">
      <c r="B13" t="str">
        <f t="shared" si="0"/>
        <v>AVANZA</v>
      </c>
      <c r="C13">
        <v>2018</v>
      </c>
      <c r="D13">
        <v>1</v>
      </c>
      <c r="E13">
        <v>0</v>
      </c>
      <c r="F13" t="s">
        <v>693</v>
      </c>
      <c r="G13">
        <v>0</v>
      </c>
      <c r="H13">
        <v>0</v>
      </c>
      <c r="N13" t="s">
        <v>163</v>
      </c>
    </row>
    <row r="14" spans="1:14" x14ac:dyDescent="0.2">
      <c r="B14" t="str">
        <f t="shared" si="0"/>
        <v>TUNDRA</v>
      </c>
      <c r="C14">
        <v>2018</v>
      </c>
      <c r="D14">
        <v>1</v>
      </c>
      <c r="E14">
        <v>0</v>
      </c>
      <c r="F14" t="s">
        <v>693</v>
      </c>
      <c r="G14">
        <v>0</v>
      </c>
      <c r="H14">
        <v>0</v>
      </c>
      <c r="N14" t="s">
        <v>164</v>
      </c>
    </row>
    <row r="15" spans="1:14" x14ac:dyDescent="0.2">
      <c r="B15" t="str">
        <f t="shared" si="0"/>
        <v>HIGHLANDER</v>
      </c>
      <c r="C15">
        <v>2018</v>
      </c>
      <c r="D15">
        <v>1</v>
      </c>
      <c r="E15">
        <v>0</v>
      </c>
      <c r="F15" t="s">
        <v>693</v>
      </c>
      <c r="G15">
        <v>0</v>
      </c>
      <c r="H15">
        <v>0</v>
      </c>
      <c r="N15" t="s">
        <v>165</v>
      </c>
    </row>
    <row r="16" spans="1:14" x14ac:dyDescent="0.2">
      <c r="B16" t="str">
        <f t="shared" si="0"/>
        <v>FJ CRUISER</v>
      </c>
      <c r="C16">
        <v>2018</v>
      </c>
      <c r="D16">
        <v>1</v>
      </c>
      <c r="E16">
        <v>0</v>
      </c>
      <c r="F16" t="s">
        <v>693</v>
      </c>
      <c r="G16">
        <v>0</v>
      </c>
      <c r="H16">
        <v>0</v>
      </c>
      <c r="N16" t="s">
        <v>166</v>
      </c>
    </row>
    <row r="17" spans="2:14" x14ac:dyDescent="0.2">
      <c r="B17" t="str">
        <f t="shared" si="0"/>
        <v>SEQUOIA</v>
      </c>
      <c r="C17">
        <v>2018</v>
      </c>
      <c r="D17">
        <v>1</v>
      </c>
      <c r="E17">
        <v>0</v>
      </c>
      <c r="F17" t="s">
        <v>693</v>
      </c>
      <c r="G17">
        <v>0</v>
      </c>
      <c r="H17">
        <v>0</v>
      </c>
      <c r="N17" t="s">
        <v>167</v>
      </c>
    </row>
    <row r="18" spans="2:14" x14ac:dyDescent="0.2">
      <c r="B18" t="str">
        <f t="shared" si="0"/>
        <v>Yaris (Modelo Azteca)</v>
      </c>
      <c r="C18">
        <v>2018</v>
      </c>
      <c r="D18">
        <v>1</v>
      </c>
      <c r="E18">
        <v>0</v>
      </c>
      <c r="F18" t="s">
        <v>693</v>
      </c>
      <c r="G18">
        <v>0</v>
      </c>
      <c r="H18">
        <v>0</v>
      </c>
      <c r="N18" t="s">
        <v>966</v>
      </c>
    </row>
    <row r="19" spans="2:14" x14ac:dyDescent="0.2">
      <c r="B19">
        <f t="shared" si="0"/>
        <v>0</v>
      </c>
      <c r="C19">
        <v>2018</v>
      </c>
      <c r="D19">
        <v>1</v>
      </c>
      <c r="E19">
        <v>0</v>
      </c>
      <c r="F19" t="s">
        <v>693</v>
      </c>
      <c r="G19">
        <v>0</v>
      </c>
      <c r="H19">
        <v>0</v>
      </c>
    </row>
    <row r="20" spans="2:14" x14ac:dyDescent="0.2">
      <c r="B20">
        <f t="shared" si="0"/>
        <v>0</v>
      </c>
      <c r="C20">
        <v>2018</v>
      </c>
      <c r="D20">
        <v>1</v>
      </c>
      <c r="E20">
        <v>0</v>
      </c>
      <c r="F20" t="s">
        <v>693</v>
      </c>
      <c r="G20">
        <v>0</v>
      </c>
      <c r="H20">
        <v>0</v>
      </c>
    </row>
    <row r="21" spans="2:14" x14ac:dyDescent="0.2">
      <c r="B21" t="str">
        <f t="shared" si="0"/>
        <v>COMONUEVOS</v>
      </c>
      <c r="C21">
        <v>2018</v>
      </c>
      <c r="D21">
        <v>1</v>
      </c>
      <c r="E21">
        <v>0</v>
      </c>
      <c r="F21" t="s">
        <v>693</v>
      </c>
      <c r="G21">
        <v>0</v>
      </c>
      <c r="H21">
        <v>0</v>
      </c>
      <c r="N21" t="s">
        <v>115</v>
      </c>
    </row>
    <row r="22" spans="2:14" x14ac:dyDescent="0.2">
      <c r="B22" t="str">
        <f t="shared" si="0"/>
        <v>USADOS TOYOTA</v>
      </c>
      <c r="C22">
        <v>2018</v>
      </c>
      <c r="D22">
        <v>1</v>
      </c>
      <c r="E22">
        <v>0</v>
      </c>
      <c r="F22" t="s">
        <v>693</v>
      </c>
      <c r="G22">
        <v>0</v>
      </c>
      <c r="H22">
        <v>0</v>
      </c>
      <c r="N22" t="s">
        <v>169</v>
      </c>
    </row>
    <row r="23" spans="2:14" x14ac:dyDescent="0.2">
      <c r="B23" t="str">
        <f t="shared" si="0"/>
        <v>USADOS OTROS</v>
      </c>
      <c r="C23">
        <v>2018</v>
      </c>
      <c r="D23">
        <v>1</v>
      </c>
      <c r="E23">
        <v>0</v>
      </c>
      <c r="F23" t="s">
        <v>693</v>
      </c>
      <c r="G23">
        <v>0</v>
      </c>
      <c r="H23">
        <v>0</v>
      </c>
      <c r="N23" t="s">
        <v>170</v>
      </c>
    </row>
    <row r="24" spans="2:14" x14ac:dyDescent="0.2">
      <c r="B24" t="str">
        <f t="shared" si="0"/>
        <v xml:space="preserve">INTERCAMBIOS </v>
      </c>
      <c r="C24">
        <v>2018</v>
      </c>
      <c r="D24">
        <v>1</v>
      </c>
      <c r="E24">
        <v>0</v>
      </c>
      <c r="F24" t="s">
        <v>693</v>
      </c>
      <c r="G24">
        <v>0</v>
      </c>
      <c r="H24">
        <v>0</v>
      </c>
      <c r="N24" t="s">
        <v>172</v>
      </c>
    </row>
    <row r="25" spans="2:14" x14ac:dyDescent="0.2">
      <c r="B25" t="str">
        <f t="shared" si="0"/>
        <v>CAMRY</v>
      </c>
      <c r="C25">
        <v>2018</v>
      </c>
      <c r="N25" t="s">
        <v>152</v>
      </c>
    </row>
    <row r="26" spans="2:14" x14ac:dyDescent="0.2">
      <c r="B26" t="str">
        <f t="shared" si="0"/>
        <v>COROLLA</v>
      </c>
      <c r="C26">
        <v>2018</v>
      </c>
      <c r="N26" t="s">
        <v>153</v>
      </c>
    </row>
    <row r="27" spans="2:14" x14ac:dyDescent="0.2">
      <c r="B27" t="str">
        <f t="shared" si="0"/>
        <v>MATRIX</v>
      </c>
      <c r="C27">
        <v>2018</v>
      </c>
      <c r="N27" t="s">
        <v>154</v>
      </c>
    </row>
    <row r="28" spans="2:14" x14ac:dyDescent="0.2">
      <c r="B28" t="str">
        <f t="shared" si="0"/>
        <v>PRIUS</v>
      </c>
      <c r="C28">
        <v>2018</v>
      </c>
      <c r="N28" t="s">
        <v>155</v>
      </c>
    </row>
    <row r="29" spans="2:14" x14ac:dyDescent="0.2">
      <c r="B29" t="str">
        <f t="shared" si="0"/>
        <v>SIENNA</v>
      </c>
      <c r="C29">
        <v>2018</v>
      </c>
      <c r="N29" t="s">
        <v>156</v>
      </c>
    </row>
    <row r="30" spans="2:14" x14ac:dyDescent="0.2">
      <c r="B30" t="str">
        <f t="shared" si="0"/>
        <v>LAND CRUISER</v>
      </c>
      <c r="C30">
        <v>2018</v>
      </c>
      <c r="N30" t="s">
        <v>157</v>
      </c>
    </row>
    <row r="31" spans="2:14" x14ac:dyDescent="0.2">
      <c r="B31" t="str">
        <f t="shared" si="0"/>
        <v>RAV4</v>
      </c>
      <c r="C31">
        <v>2018</v>
      </c>
      <c r="N31" t="s">
        <v>158</v>
      </c>
    </row>
    <row r="32" spans="2:14" x14ac:dyDescent="0.2">
      <c r="B32" t="str">
        <f t="shared" si="0"/>
        <v>YARIS</v>
      </c>
      <c r="C32">
        <v>2018</v>
      </c>
      <c r="N32" t="s">
        <v>159</v>
      </c>
    </row>
    <row r="33" spans="2:14" x14ac:dyDescent="0.2">
      <c r="B33" t="str">
        <f t="shared" si="0"/>
        <v>HILUX-IMV</v>
      </c>
      <c r="C33">
        <v>2018</v>
      </c>
      <c r="N33" t="s">
        <v>160</v>
      </c>
    </row>
    <row r="34" spans="2:14" x14ac:dyDescent="0.2">
      <c r="B34" t="str">
        <f t="shared" si="0"/>
        <v>HIACE</v>
      </c>
      <c r="C34">
        <v>2018</v>
      </c>
      <c r="N34" t="s">
        <v>161</v>
      </c>
    </row>
    <row r="35" spans="2:14" x14ac:dyDescent="0.2">
      <c r="B35" t="str">
        <f t="shared" si="0"/>
        <v>TACOMA</v>
      </c>
      <c r="C35">
        <v>2018</v>
      </c>
      <c r="N35" t="s">
        <v>162</v>
      </c>
    </row>
    <row r="36" spans="2:14" x14ac:dyDescent="0.2">
      <c r="B36" t="str">
        <f t="shared" si="0"/>
        <v>AVANZA</v>
      </c>
      <c r="C36">
        <v>2018</v>
      </c>
      <c r="N36" t="s">
        <v>163</v>
      </c>
    </row>
    <row r="37" spans="2:14" x14ac:dyDescent="0.2">
      <c r="B37" t="str">
        <f t="shared" si="0"/>
        <v>TUNDRA</v>
      </c>
      <c r="C37">
        <v>2018</v>
      </c>
      <c r="N37" t="s">
        <v>164</v>
      </c>
    </row>
    <row r="38" spans="2:14" x14ac:dyDescent="0.2">
      <c r="B38" t="str">
        <f t="shared" si="0"/>
        <v>HIGHLANDER</v>
      </c>
      <c r="C38">
        <v>2018</v>
      </c>
      <c r="N38" t="s">
        <v>165</v>
      </c>
    </row>
    <row r="39" spans="2:14" x14ac:dyDescent="0.2">
      <c r="B39" t="str">
        <f t="shared" si="0"/>
        <v>FJ CRUISER</v>
      </c>
      <c r="C39">
        <v>2018</v>
      </c>
      <c r="N39" t="s">
        <v>166</v>
      </c>
    </row>
    <row r="40" spans="2:14" x14ac:dyDescent="0.2">
      <c r="B40" t="str">
        <f t="shared" si="0"/>
        <v>SEQUOIA</v>
      </c>
      <c r="C40">
        <v>2018</v>
      </c>
      <c r="N40" t="s">
        <v>167</v>
      </c>
    </row>
    <row r="41" spans="2:14" x14ac:dyDescent="0.2">
      <c r="B41" t="str">
        <f t="shared" si="0"/>
        <v>Yaris (Modelo Azteca)</v>
      </c>
      <c r="C41">
        <v>2018</v>
      </c>
      <c r="N41" t="s">
        <v>966</v>
      </c>
    </row>
    <row r="42" spans="2:14" x14ac:dyDescent="0.2">
      <c r="B42">
        <f t="shared" si="0"/>
        <v>0</v>
      </c>
      <c r="C42">
        <v>2018</v>
      </c>
    </row>
    <row r="43" spans="2:14" x14ac:dyDescent="0.2">
      <c r="B43">
        <f t="shared" si="0"/>
        <v>0</v>
      </c>
      <c r="C43">
        <v>2018</v>
      </c>
    </row>
    <row r="44" spans="2:14" x14ac:dyDescent="0.2">
      <c r="B44" t="str">
        <f t="shared" si="0"/>
        <v>COMONUEVOS</v>
      </c>
      <c r="C44">
        <v>2018</v>
      </c>
      <c r="N44" t="s">
        <v>115</v>
      </c>
    </row>
    <row r="45" spans="2:14" x14ac:dyDescent="0.2">
      <c r="B45" t="str">
        <f t="shared" si="0"/>
        <v>USADOS TOYOTA</v>
      </c>
      <c r="C45">
        <v>2018</v>
      </c>
      <c r="N45" t="s">
        <v>169</v>
      </c>
    </row>
    <row r="46" spans="2:14" x14ac:dyDescent="0.2">
      <c r="B46" t="str">
        <f t="shared" si="0"/>
        <v>USADOS OTROS</v>
      </c>
      <c r="C46">
        <v>2018</v>
      </c>
      <c r="N46" t="s">
        <v>170</v>
      </c>
    </row>
    <row r="47" spans="2:14" x14ac:dyDescent="0.2">
      <c r="B47" t="str">
        <f t="shared" si="0"/>
        <v xml:space="preserve">INTERCAMBIOS </v>
      </c>
      <c r="C47">
        <v>2018</v>
      </c>
      <c r="N47" t="s">
        <v>172</v>
      </c>
    </row>
    <row r="48" spans="2:14" x14ac:dyDescent="0.2">
      <c r="B48" t="str">
        <f t="shared" si="0"/>
        <v>CAMRY</v>
      </c>
      <c r="C48">
        <v>2018</v>
      </c>
      <c r="N48" t="s">
        <v>152</v>
      </c>
    </row>
    <row r="49" spans="2:14" x14ac:dyDescent="0.2">
      <c r="B49" t="str">
        <f t="shared" si="0"/>
        <v>COROLLA</v>
      </c>
      <c r="C49">
        <v>2018</v>
      </c>
      <c r="N49" t="s">
        <v>153</v>
      </c>
    </row>
    <row r="50" spans="2:14" x14ac:dyDescent="0.2">
      <c r="B50" t="str">
        <f t="shared" si="0"/>
        <v>MATRIX</v>
      </c>
      <c r="C50">
        <v>2018</v>
      </c>
      <c r="N50" t="s">
        <v>154</v>
      </c>
    </row>
    <row r="51" spans="2:14" x14ac:dyDescent="0.2">
      <c r="B51" t="str">
        <f t="shared" si="0"/>
        <v>PRIUS</v>
      </c>
      <c r="C51">
        <v>2018</v>
      </c>
      <c r="N51" t="s">
        <v>155</v>
      </c>
    </row>
    <row r="52" spans="2:14" x14ac:dyDescent="0.2">
      <c r="B52" t="str">
        <f t="shared" si="0"/>
        <v>SIENNA</v>
      </c>
      <c r="C52">
        <v>2018</v>
      </c>
      <c r="N52" t="s">
        <v>156</v>
      </c>
    </row>
    <row r="53" spans="2:14" x14ac:dyDescent="0.2">
      <c r="B53" t="str">
        <f t="shared" si="0"/>
        <v>LAND CRUISER</v>
      </c>
      <c r="C53">
        <v>2018</v>
      </c>
      <c r="N53" t="s">
        <v>157</v>
      </c>
    </row>
    <row r="54" spans="2:14" x14ac:dyDescent="0.2">
      <c r="B54" t="str">
        <f t="shared" si="0"/>
        <v>RAV4</v>
      </c>
      <c r="C54">
        <v>2018</v>
      </c>
      <c r="N54" t="s">
        <v>158</v>
      </c>
    </row>
    <row r="55" spans="2:14" x14ac:dyDescent="0.2">
      <c r="B55" t="str">
        <f t="shared" si="0"/>
        <v>YARIS</v>
      </c>
      <c r="C55">
        <v>2018</v>
      </c>
      <c r="N55" t="s">
        <v>159</v>
      </c>
    </row>
    <row r="56" spans="2:14" x14ac:dyDescent="0.2">
      <c r="B56" t="str">
        <f t="shared" si="0"/>
        <v>HILUX-IMV</v>
      </c>
      <c r="C56">
        <v>2018</v>
      </c>
      <c r="N56" t="s">
        <v>160</v>
      </c>
    </row>
    <row r="57" spans="2:14" x14ac:dyDescent="0.2">
      <c r="B57" t="str">
        <f t="shared" si="0"/>
        <v>HIACE</v>
      </c>
      <c r="C57">
        <v>2018</v>
      </c>
      <c r="N57" t="s">
        <v>161</v>
      </c>
    </row>
    <row r="58" spans="2:14" x14ac:dyDescent="0.2">
      <c r="B58" t="str">
        <f t="shared" si="0"/>
        <v>TACOMA</v>
      </c>
      <c r="C58">
        <v>2018</v>
      </c>
      <c r="N58" t="s">
        <v>162</v>
      </c>
    </row>
    <row r="59" spans="2:14" x14ac:dyDescent="0.2">
      <c r="B59" t="str">
        <f t="shared" si="0"/>
        <v>AVANZA</v>
      </c>
      <c r="C59">
        <v>2018</v>
      </c>
      <c r="N59" t="s">
        <v>163</v>
      </c>
    </row>
    <row r="60" spans="2:14" x14ac:dyDescent="0.2">
      <c r="B60" t="str">
        <f t="shared" si="0"/>
        <v>TUNDRA</v>
      </c>
      <c r="C60">
        <v>2018</v>
      </c>
      <c r="N60" t="s">
        <v>164</v>
      </c>
    </row>
    <row r="61" spans="2:14" x14ac:dyDescent="0.2">
      <c r="B61" t="str">
        <f t="shared" si="0"/>
        <v>HIGHLANDER</v>
      </c>
      <c r="C61">
        <v>2018</v>
      </c>
      <c r="N61" t="s">
        <v>165</v>
      </c>
    </row>
    <row r="62" spans="2:14" x14ac:dyDescent="0.2">
      <c r="B62" t="str">
        <f t="shared" si="0"/>
        <v>FJ CRUISER</v>
      </c>
      <c r="C62">
        <v>2018</v>
      </c>
      <c r="N62" t="s">
        <v>166</v>
      </c>
    </row>
    <row r="63" spans="2:14" x14ac:dyDescent="0.2">
      <c r="B63" t="str">
        <f t="shared" si="0"/>
        <v>SEQUOIA</v>
      </c>
      <c r="C63">
        <v>2018</v>
      </c>
      <c r="N63" t="s">
        <v>167</v>
      </c>
    </row>
    <row r="64" spans="2:14" x14ac:dyDescent="0.2">
      <c r="B64" t="str">
        <f t="shared" si="0"/>
        <v>Yaris (Modelo Azteca)</v>
      </c>
      <c r="C64">
        <v>2018</v>
      </c>
      <c r="N64" t="s">
        <v>966</v>
      </c>
    </row>
    <row r="65" spans="2:14" x14ac:dyDescent="0.2">
      <c r="B65">
        <f t="shared" si="0"/>
        <v>0</v>
      </c>
      <c r="C65">
        <v>2018</v>
      </c>
    </row>
    <row r="66" spans="2:14" x14ac:dyDescent="0.2">
      <c r="B66">
        <f t="shared" si="0"/>
        <v>0</v>
      </c>
      <c r="C66">
        <v>2018</v>
      </c>
    </row>
    <row r="67" spans="2:14" x14ac:dyDescent="0.2">
      <c r="B67" t="str">
        <f t="shared" ref="B67:B130" si="1">N67</f>
        <v>COMONUEVOS</v>
      </c>
      <c r="C67">
        <v>2018</v>
      </c>
      <c r="N67" t="s">
        <v>115</v>
      </c>
    </row>
    <row r="68" spans="2:14" x14ac:dyDescent="0.2">
      <c r="B68" t="str">
        <f t="shared" si="1"/>
        <v>USADOS TOYOTA</v>
      </c>
      <c r="C68">
        <v>2018</v>
      </c>
      <c r="N68" t="s">
        <v>169</v>
      </c>
    </row>
    <row r="69" spans="2:14" x14ac:dyDescent="0.2">
      <c r="B69" t="str">
        <f t="shared" si="1"/>
        <v>USADOS OTROS</v>
      </c>
      <c r="C69">
        <v>2018</v>
      </c>
      <c r="N69" t="s">
        <v>170</v>
      </c>
    </row>
    <row r="70" spans="2:14" x14ac:dyDescent="0.2">
      <c r="B70" t="str">
        <f t="shared" si="1"/>
        <v xml:space="preserve">INTERCAMBIOS </v>
      </c>
      <c r="C70">
        <v>2018</v>
      </c>
      <c r="N70" t="s">
        <v>172</v>
      </c>
    </row>
    <row r="71" spans="2:14" x14ac:dyDescent="0.2">
      <c r="B71" t="str">
        <f t="shared" si="1"/>
        <v>CAMRY</v>
      </c>
      <c r="C71">
        <v>2018</v>
      </c>
      <c r="N71" t="s">
        <v>152</v>
      </c>
    </row>
    <row r="72" spans="2:14" x14ac:dyDescent="0.2">
      <c r="B72" t="str">
        <f t="shared" si="1"/>
        <v>COROLLA</v>
      </c>
      <c r="C72">
        <v>2018</v>
      </c>
      <c r="N72" t="s">
        <v>153</v>
      </c>
    </row>
    <row r="73" spans="2:14" x14ac:dyDescent="0.2">
      <c r="B73" t="str">
        <f t="shared" si="1"/>
        <v>MATRIX</v>
      </c>
      <c r="C73">
        <v>2018</v>
      </c>
      <c r="N73" t="s">
        <v>154</v>
      </c>
    </row>
    <row r="74" spans="2:14" x14ac:dyDescent="0.2">
      <c r="B74" t="str">
        <f t="shared" si="1"/>
        <v>PRIUS</v>
      </c>
      <c r="C74">
        <v>2018</v>
      </c>
      <c r="N74" t="s">
        <v>155</v>
      </c>
    </row>
    <row r="75" spans="2:14" x14ac:dyDescent="0.2">
      <c r="B75" t="str">
        <f t="shared" si="1"/>
        <v>SIENNA</v>
      </c>
      <c r="C75">
        <v>2018</v>
      </c>
      <c r="N75" t="s">
        <v>156</v>
      </c>
    </row>
    <row r="76" spans="2:14" x14ac:dyDescent="0.2">
      <c r="B76" t="str">
        <f t="shared" si="1"/>
        <v>LAND CRUISER</v>
      </c>
      <c r="C76">
        <v>2018</v>
      </c>
      <c r="N76" t="s">
        <v>157</v>
      </c>
    </row>
    <row r="77" spans="2:14" x14ac:dyDescent="0.2">
      <c r="B77" t="str">
        <f t="shared" si="1"/>
        <v>RAV4</v>
      </c>
      <c r="C77">
        <v>2018</v>
      </c>
      <c r="N77" t="s">
        <v>158</v>
      </c>
    </row>
    <row r="78" spans="2:14" x14ac:dyDescent="0.2">
      <c r="B78" t="str">
        <f t="shared" si="1"/>
        <v>YARIS</v>
      </c>
      <c r="C78">
        <v>2018</v>
      </c>
      <c r="N78" t="s">
        <v>159</v>
      </c>
    </row>
    <row r="79" spans="2:14" x14ac:dyDescent="0.2">
      <c r="B79" t="str">
        <f t="shared" si="1"/>
        <v>HILUX-IMV</v>
      </c>
      <c r="C79">
        <v>2018</v>
      </c>
      <c r="N79" t="s">
        <v>160</v>
      </c>
    </row>
    <row r="80" spans="2:14" x14ac:dyDescent="0.2">
      <c r="B80" t="str">
        <f t="shared" si="1"/>
        <v>HIACE</v>
      </c>
      <c r="C80">
        <v>2018</v>
      </c>
      <c r="N80" t="s">
        <v>161</v>
      </c>
    </row>
    <row r="81" spans="2:14" x14ac:dyDescent="0.2">
      <c r="B81" t="str">
        <f t="shared" si="1"/>
        <v>TACOMA</v>
      </c>
      <c r="C81">
        <v>2018</v>
      </c>
      <c r="N81" t="s">
        <v>162</v>
      </c>
    </row>
    <row r="82" spans="2:14" x14ac:dyDescent="0.2">
      <c r="B82" t="str">
        <f t="shared" si="1"/>
        <v>AVANZA</v>
      </c>
      <c r="C82">
        <v>2018</v>
      </c>
      <c r="N82" t="s">
        <v>163</v>
      </c>
    </row>
    <row r="83" spans="2:14" x14ac:dyDescent="0.2">
      <c r="B83" t="str">
        <f t="shared" si="1"/>
        <v>TUNDRA</v>
      </c>
      <c r="C83">
        <v>2018</v>
      </c>
      <c r="N83" t="s">
        <v>164</v>
      </c>
    </row>
    <row r="84" spans="2:14" x14ac:dyDescent="0.2">
      <c r="B84" t="str">
        <f t="shared" si="1"/>
        <v>HIGHLANDER</v>
      </c>
      <c r="C84">
        <v>2018</v>
      </c>
      <c r="N84" t="s">
        <v>165</v>
      </c>
    </row>
    <row r="85" spans="2:14" x14ac:dyDescent="0.2">
      <c r="B85" t="str">
        <f t="shared" si="1"/>
        <v>FJ CRUISER</v>
      </c>
      <c r="C85">
        <v>2018</v>
      </c>
      <c r="N85" t="s">
        <v>166</v>
      </c>
    </row>
    <row r="86" spans="2:14" x14ac:dyDescent="0.2">
      <c r="B86" t="str">
        <f t="shared" si="1"/>
        <v>SEQUOIA</v>
      </c>
      <c r="C86">
        <v>2018</v>
      </c>
      <c r="N86" t="s">
        <v>167</v>
      </c>
    </row>
    <row r="87" spans="2:14" x14ac:dyDescent="0.2">
      <c r="B87" t="str">
        <f t="shared" si="1"/>
        <v>Yaris (Modelo Azteca)</v>
      </c>
      <c r="C87">
        <v>2018</v>
      </c>
      <c r="N87" t="s">
        <v>966</v>
      </c>
    </row>
    <row r="88" spans="2:14" x14ac:dyDescent="0.2">
      <c r="B88">
        <f t="shared" si="1"/>
        <v>0</v>
      </c>
      <c r="C88">
        <v>2018</v>
      </c>
    </row>
    <row r="89" spans="2:14" x14ac:dyDescent="0.2">
      <c r="B89">
        <f t="shared" si="1"/>
        <v>0</v>
      </c>
      <c r="C89">
        <v>2018</v>
      </c>
    </row>
    <row r="90" spans="2:14" x14ac:dyDescent="0.2">
      <c r="B90" t="str">
        <f t="shared" si="1"/>
        <v>COMONUEVOS</v>
      </c>
      <c r="C90">
        <v>2018</v>
      </c>
      <c r="N90" t="s">
        <v>115</v>
      </c>
    </row>
    <row r="91" spans="2:14" x14ac:dyDescent="0.2">
      <c r="B91" t="str">
        <f t="shared" si="1"/>
        <v>USADOS TOYOTA</v>
      </c>
      <c r="C91">
        <v>2018</v>
      </c>
      <c r="N91" t="s">
        <v>169</v>
      </c>
    </row>
    <row r="92" spans="2:14" x14ac:dyDescent="0.2">
      <c r="B92" t="str">
        <f t="shared" si="1"/>
        <v>USADOS OTROS</v>
      </c>
      <c r="C92">
        <v>2018</v>
      </c>
      <c r="N92" t="s">
        <v>170</v>
      </c>
    </row>
    <row r="93" spans="2:14" x14ac:dyDescent="0.2">
      <c r="B93" t="str">
        <f t="shared" si="1"/>
        <v xml:space="preserve">INTERCAMBIOS </v>
      </c>
      <c r="C93">
        <v>2018</v>
      </c>
      <c r="N93" t="s">
        <v>172</v>
      </c>
    </row>
    <row r="94" spans="2:14" x14ac:dyDescent="0.2">
      <c r="B94" t="str">
        <f t="shared" si="1"/>
        <v>CAMRY</v>
      </c>
      <c r="C94">
        <v>2018</v>
      </c>
      <c r="N94" t="s">
        <v>152</v>
      </c>
    </row>
    <row r="95" spans="2:14" x14ac:dyDescent="0.2">
      <c r="B95" t="str">
        <f t="shared" si="1"/>
        <v>COROLLA</v>
      </c>
      <c r="C95">
        <v>2018</v>
      </c>
      <c r="N95" t="s">
        <v>153</v>
      </c>
    </row>
    <row r="96" spans="2:14" x14ac:dyDescent="0.2">
      <c r="B96" t="str">
        <f t="shared" si="1"/>
        <v>MATRIX</v>
      </c>
      <c r="C96">
        <v>2018</v>
      </c>
      <c r="N96" t="s">
        <v>154</v>
      </c>
    </row>
    <row r="97" spans="2:14" x14ac:dyDescent="0.2">
      <c r="B97" t="str">
        <f t="shared" si="1"/>
        <v>PRIUS</v>
      </c>
      <c r="C97">
        <v>2018</v>
      </c>
      <c r="N97" t="s">
        <v>155</v>
      </c>
    </row>
    <row r="98" spans="2:14" x14ac:dyDescent="0.2">
      <c r="B98" t="str">
        <f t="shared" si="1"/>
        <v>SIENNA</v>
      </c>
      <c r="C98">
        <v>2018</v>
      </c>
      <c r="N98" t="s">
        <v>156</v>
      </c>
    </row>
    <row r="99" spans="2:14" x14ac:dyDescent="0.2">
      <c r="B99" t="str">
        <f t="shared" si="1"/>
        <v>LAND CRUISER</v>
      </c>
      <c r="C99">
        <v>2018</v>
      </c>
      <c r="N99" t="s">
        <v>157</v>
      </c>
    </row>
    <row r="100" spans="2:14" x14ac:dyDescent="0.2">
      <c r="B100" t="str">
        <f t="shared" si="1"/>
        <v>RAV4</v>
      </c>
      <c r="C100">
        <v>2018</v>
      </c>
      <c r="N100" t="s">
        <v>158</v>
      </c>
    </row>
    <row r="101" spans="2:14" x14ac:dyDescent="0.2">
      <c r="B101" t="str">
        <f t="shared" si="1"/>
        <v>YARIS</v>
      </c>
      <c r="C101">
        <v>2018</v>
      </c>
      <c r="N101" t="s">
        <v>159</v>
      </c>
    </row>
    <row r="102" spans="2:14" x14ac:dyDescent="0.2">
      <c r="B102" t="str">
        <f t="shared" si="1"/>
        <v>HILUX-IMV</v>
      </c>
      <c r="C102">
        <v>2018</v>
      </c>
      <c r="N102" t="s">
        <v>160</v>
      </c>
    </row>
    <row r="103" spans="2:14" x14ac:dyDescent="0.2">
      <c r="B103" t="str">
        <f t="shared" si="1"/>
        <v>HIACE</v>
      </c>
      <c r="C103">
        <v>2018</v>
      </c>
      <c r="N103" t="s">
        <v>161</v>
      </c>
    </row>
    <row r="104" spans="2:14" x14ac:dyDescent="0.2">
      <c r="B104" t="str">
        <f t="shared" si="1"/>
        <v>TACOMA</v>
      </c>
      <c r="C104">
        <v>2018</v>
      </c>
      <c r="N104" t="s">
        <v>162</v>
      </c>
    </row>
    <row r="105" spans="2:14" x14ac:dyDescent="0.2">
      <c r="B105" t="str">
        <f t="shared" si="1"/>
        <v>AVANZA</v>
      </c>
      <c r="C105">
        <v>2018</v>
      </c>
      <c r="N105" t="s">
        <v>163</v>
      </c>
    </row>
    <row r="106" spans="2:14" x14ac:dyDescent="0.2">
      <c r="B106" t="str">
        <f t="shared" si="1"/>
        <v>TUNDRA</v>
      </c>
      <c r="C106">
        <v>2018</v>
      </c>
      <c r="N106" t="s">
        <v>164</v>
      </c>
    </row>
    <row r="107" spans="2:14" x14ac:dyDescent="0.2">
      <c r="B107" t="str">
        <f t="shared" si="1"/>
        <v>HIGHLANDER</v>
      </c>
      <c r="C107">
        <v>2018</v>
      </c>
      <c r="N107" t="s">
        <v>165</v>
      </c>
    </row>
    <row r="108" spans="2:14" x14ac:dyDescent="0.2">
      <c r="B108" t="str">
        <f t="shared" si="1"/>
        <v>FJ CRUISER</v>
      </c>
      <c r="C108">
        <v>2018</v>
      </c>
      <c r="N108" t="s">
        <v>166</v>
      </c>
    </row>
    <row r="109" spans="2:14" x14ac:dyDescent="0.2">
      <c r="B109" t="str">
        <f t="shared" si="1"/>
        <v>SEQUOIA</v>
      </c>
      <c r="C109">
        <v>2018</v>
      </c>
      <c r="N109" t="s">
        <v>167</v>
      </c>
    </row>
    <row r="110" spans="2:14" x14ac:dyDescent="0.2">
      <c r="B110" t="str">
        <f t="shared" si="1"/>
        <v>Yaris (Modelo Azteca)</v>
      </c>
      <c r="C110">
        <v>2018</v>
      </c>
      <c r="N110" t="s">
        <v>966</v>
      </c>
    </row>
    <row r="111" spans="2:14" x14ac:dyDescent="0.2">
      <c r="B111">
        <f t="shared" si="1"/>
        <v>0</v>
      </c>
      <c r="C111">
        <v>2018</v>
      </c>
    </row>
    <row r="112" spans="2:14" x14ac:dyDescent="0.2">
      <c r="B112">
        <f t="shared" si="1"/>
        <v>0</v>
      </c>
      <c r="C112">
        <v>2018</v>
      </c>
    </row>
    <row r="113" spans="2:14" x14ac:dyDescent="0.2">
      <c r="B113" t="str">
        <f t="shared" si="1"/>
        <v>COMONUEVOS</v>
      </c>
      <c r="C113">
        <v>2018</v>
      </c>
      <c r="N113" t="s">
        <v>115</v>
      </c>
    </row>
    <row r="114" spans="2:14" x14ac:dyDescent="0.2">
      <c r="B114" t="str">
        <f t="shared" si="1"/>
        <v>USADOS TOYOTA</v>
      </c>
      <c r="C114">
        <v>2018</v>
      </c>
      <c r="N114" t="s">
        <v>169</v>
      </c>
    </row>
    <row r="115" spans="2:14" x14ac:dyDescent="0.2">
      <c r="B115" t="str">
        <f t="shared" si="1"/>
        <v>USADOS OTROS</v>
      </c>
      <c r="C115">
        <v>2018</v>
      </c>
      <c r="N115" t="s">
        <v>170</v>
      </c>
    </row>
    <row r="116" spans="2:14" x14ac:dyDescent="0.2">
      <c r="B116" t="str">
        <f t="shared" si="1"/>
        <v xml:space="preserve">INTERCAMBIOS </v>
      </c>
      <c r="C116">
        <v>2018</v>
      </c>
      <c r="N116" t="s">
        <v>172</v>
      </c>
    </row>
    <row r="117" spans="2:14" x14ac:dyDescent="0.2">
      <c r="B117" t="str">
        <f t="shared" si="1"/>
        <v>CAMRY</v>
      </c>
      <c r="C117">
        <v>2018</v>
      </c>
      <c r="N117" t="s">
        <v>152</v>
      </c>
    </row>
    <row r="118" spans="2:14" x14ac:dyDescent="0.2">
      <c r="B118" t="str">
        <f t="shared" si="1"/>
        <v>COROLLA</v>
      </c>
      <c r="C118">
        <v>2018</v>
      </c>
      <c r="N118" t="s">
        <v>153</v>
      </c>
    </row>
    <row r="119" spans="2:14" x14ac:dyDescent="0.2">
      <c r="B119" t="str">
        <f t="shared" si="1"/>
        <v>MATRIX</v>
      </c>
      <c r="C119">
        <v>2018</v>
      </c>
      <c r="N119" t="s">
        <v>154</v>
      </c>
    </row>
    <row r="120" spans="2:14" x14ac:dyDescent="0.2">
      <c r="B120" t="str">
        <f t="shared" si="1"/>
        <v>PRIUS</v>
      </c>
      <c r="C120">
        <v>2018</v>
      </c>
      <c r="N120" t="s">
        <v>155</v>
      </c>
    </row>
    <row r="121" spans="2:14" x14ac:dyDescent="0.2">
      <c r="B121" t="str">
        <f t="shared" si="1"/>
        <v>SIENNA</v>
      </c>
      <c r="C121">
        <v>2018</v>
      </c>
      <c r="N121" t="s">
        <v>156</v>
      </c>
    </row>
    <row r="122" spans="2:14" x14ac:dyDescent="0.2">
      <c r="B122" t="str">
        <f t="shared" si="1"/>
        <v>LAND CRUISER</v>
      </c>
      <c r="C122">
        <v>2018</v>
      </c>
      <c r="N122" t="s">
        <v>157</v>
      </c>
    </row>
    <row r="123" spans="2:14" x14ac:dyDescent="0.2">
      <c r="B123" t="str">
        <f t="shared" si="1"/>
        <v>RAV4</v>
      </c>
      <c r="C123">
        <v>2018</v>
      </c>
      <c r="N123" t="s">
        <v>158</v>
      </c>
    </row>
    <row r="124" spans="2:14" x14ac:dyDescent="0.2">
      <c r="B124" t="str">
        <f t="shared" si="1"/>
        <v>YARIS</v>
      </c>
      <c r="C124">
        <v>2018</v>
      </c>
      <c r="N124" t="s">
        <v>159</v>
      </c>
    </row>
    <row r="125" spans="2:14" x14ac:dyDescent="0.2">
      <c r="B125" t="str">
        <f t="shared" si="1"/>
        <v>HILUX-IMV</v>
      </c>
      <c r="C125">
        <v>2018</v>
      </c>
      <c r="N125" t="s">
        <v>160</v>
      </c>
    </row>
    <row r="126" spans="2:14" x14ac:dyDescent="0.2">
      <c r="B126" t="str">
        <f t="shared" si="1"/>
        <v>HIACE</v>
      </c>
      <c r="C126">
        <v>2018</v>
      </c>
      <c r="N126" t="s">
        <v>161</v>
      </c>
    </row>
    <row r="127" spans="2:14" x14ac:dyDescent="0.2">
      <c r="B127" t="str">
        <f t="shared" si="1"/>
        <v>TACOMA</v>
      </c>
      <c r="C127">
        <v>2018</v>
      </c>
      <c r="N127" t="s">
        <v>162</v>
      </c>
    </row>
    <row r="128" spans="2:14" x14ac:dyDescent="0.2">
      <c r="B128" t="str">
        <f t="shared" si="1"/>
        <v>AVANZA</v>
      </c>
      <c r="C128">
        <v>2018</v>
      </c>
      <c r="N128" t="s">
        <v>163</v>
      </c>
    </row>
    <row r="129" spans="2:14" x14ac:dyDescent="0.2">
      <c r="B129" t="str">
        <f t="shared" si="1"/>
        <v>TUNDRA</v>
      </c>
      <c r="C129">
        <v>2018</v>
      </c>
      <c r="N129" t="s">
        <v>164</v>
      </c>
    </row>
    <row r="130" spans="2:14" x14ac:dyDescent="0.2">
      <c r="B130" t="str">
        <f t="shared" si="1"/>
        <v>HIGHLANDER</v>
      </c>
      <c r="C130">
        <v>2018</v>
      </c>
      <c r="N130" t="s">
        <v>165</v>
      </c>
    </row>
    <row r="131" spans="2:14" x14ac:dyDescent="0.2">
      <c r="B131" t="str">
        <f t="shared" ref="B131:B194" si="2">N131</f>
        <v>FJ CRUISER</v>
      </c>
      <c r="C131">
        <v>2018</v>
      </c>
      <c r="N131" t="s">
        <v>166</v>
      </c>
    </row>
    <row r="132" spans="2:14" x14ac:dyDescent="0.2">
      <c r="B132" t="str">
        <f t="shared" si="2"/>
        <v>SEQUOIA</v>
      </c>
      <c r="C132">
        <v>2018</v>
      </c>
      <c r="N132" t="s">
        <v>167</v>
      </c>
    </row>
    <row r="133" spans="2:14" x14ac:dyDescent="0.2">
      <c r="B133" t="str">
        <f t="shared" si="2"/>
        <v>Yaris (Modelo Azteca)</v>
      </c>
      <c r="C133">
        <v>2018</v>
      </c>
      <c r="N133" t="s">
        <v>966</v>
      </c>
    </row>
    <row r="134" spans="2:14" x14ac:dyDescent="0.2">
      <c r="B134">
        <f t="shared" si="2"/>
        <v>0</v>
      </c>
      <c r="C134">
        <v>2018</v>
      </c>
    </row>
    <row r="135" spans="2:14" x14ac:dyDescent="0.2">
      <c r="B135">
        <f t="shared" si="2"/>
        <v>0</v>
      </c>
      <c r="C135">
        <v>2018</v>
      </c>
    </row>
    <row r="136" spans="2:14" x14ac:dyDescent="0.2">
      <c r="B136" t="str">
        <f t="shared" si="2"/>
        <v>COMONUEVOS</v>
      </c>
      <c r="C136">
        <v>2018</v>
      </c>
      <c r="N136" t="s">
        <v>115</v>
      </c>
    </row>
    <row r="137" spans="2:14" x14ac:dyDescent="0.2">
      <c r="B137" t="str">
        <f t="shared" si="2"/>
        <v>USADOS TOYOTA</v>
      </c>
      <c r="C137">
        <v>2018</v>
      </c>
      <c r="N137" t="s">
        <v>169</v>
      </c>
    </row>
    <row r="138" spans="2:14" x14ac:dyDescent="0.2">
      <c r="B138" t="str">
        <f t="shared" si="2"/>
        <v>USADOS OTROS</v>
      </c>
      <c r="C138">
        <v>2018</v>
      </c>
      <c r="N138" t="s">
        <v>170</v>
      </c>
    </row>
    <row r="139" spans="2:14" x14ac:dyDescent="0.2">
      <c r="B139" t="str">
        <f t="shared" si="2"/>
        <v xml:space="preserve">INTERCAMBIOS </v>
      </c>
      <c r="C139">
        <v>2018</v>
      </c>
      <c r="N139" t="s">
        <v>172</v>
      </c>
    </row>
    <row r="140" spans="2:14" x14ac:dyDescent="0.2">
      <c r="B140" t="str">
        <f t="shared" si="2"/>
        <v>CAMRY</v>
      </c>
      <c r="C140">
        <v>2018</v>
      </c>
      <c r="N140" t="s">
        <v>152</v>
      </c>
    </row>
    <row r="141" spans="2:14" x14ac:dyDescent="0.2">
      <c r="B141" t="str">
        <f t="shared" si="2"/>
        <v>COROLLA</v>
      </c>
      <c r="C141">
        <v>2018</v>
      </c>
      <c r="N141" t="s">
        <v>153</v>
      </c>
    </row>
    <row r="142" spans="2:14" x14ac:dyDescent="0.2">
      <c r="B142" t="str">
        <f t="shared" si="2"/>
        <v>MATRIX</v>
      </c>
      <c r="C142">
        <v>2018</v>
      </c>
      <c r="N142" t="s">
        <v>154</v>
      </c>
    </row>
    <row r="143" spans="2:14" x14ac:dyDescent="0.2">
      <c r="B143" t="str">
        <f t="shared" si="2"/>
        <v>PRIUS</v>
      </c>
      <c r="C143">
        <v>2018</v>
      </c>
      <c r="N143" t="s">
        <v>155</v>
      </c>
    </row>
    <row r="144" spans="2:14" x14ac:dyDescent="0.2">
      <c r="B144" t="str">
        <f t="shared" si="2"/>
        <v>SIENNA</v>
      </c>
      <c r="C144">
        <v>2018</v>
      </c>
      <c r="N144" t="s">
        <v>156</v>
      </c>
    </row>
    <row r="145" spans="2:14" x14ac:dyDescent="0.2">
      <c r="B145" t="str">
        <f t="shared" si="2"/>
        <v>LAND CRUISER</v>
      </c>
      <c r="C145">
        <v>2018</v>
      </c>
      <c r="N145" t="s">
        <v>157</v>
      </c>
    </row>
    <row r="146" spans="2:14" x14ac:dyDescent="0.2">
      <c r="B146" t="str">
        <f t="shared" si="2"/>
        <v>RAV4</v>
      </c>
      <c r="C146">
        <v>2018</v>
      </c>
      <c r="N146" t="s">
        <v>158</v>
      </c>
    </row>
    <row r="147" spans="2:14" x14ac:dyDescent="0.2">
      <c r="B147" t="str">
        <f t="shared" si="2"/>
        <v>YARIS</v>
      </c>
      <c r="C147">
        <v>2018</v>
      </c>
      <c r="N147" t="s">
        <v>159</v>
      </c>
    </row>
    <row r="148" spans="2:14" x14ac:dyDescent="0.2">
      <c r="B148" t="str">
        <f t="shared" si="2"/>
        <v>HILUX-IMV</v>
      </c>
      <c r="C148">
        <v>2018</v>
      </c>
      <c r="N148" t="s">
        <v>160</v>
      </c>
    </row>
    <row r="149" spans="2:14" x14ac:dyDescent="0.2">
      <c r="B149" t="str">
        <f t="shared" si="2"/>
        <v>HIACE</v>
      </c>
      <c r="C149">
        <v>2018</v>
      </c>
      <c r="N149" t="s">
        <v>161</v>
      </c>
    </row>
    <row r="150" spans="2:14" x14ac:dyDescent="0.2">
      <c r="B150" t="str">
        <f t="shared" si="2"/>
        <v>TACOMA</v>
      </c>
      <c r="C150">
        <v>2018</v>
      </c>
      <c r="N150" t="s">
        <v>162</v>
      </c>
    </row>
    <row r="151" spans="2:14" x14ac:dyDescent="0.2">
      <c r="B151" t="str">
        <f t="shared" si="2"/>
        <v>AVANZA</v>
      </c>
      <c r="C151">
        <v>2018</v>
      </c>
      <c r="N151" t="s">
        <v>163</v>
      </c>
    </row>
    <row r="152" spans="2:14" x14ac:dyDescent="0.2">
      <c r="B152" t="str">
        <f t="shared" si="2"/>
        <v>TUNDRA</v>
      </c>
      <c r="C152">
        <v>2018</v>
      </c>
      <c r="N152" t="s">
        <v>164</v>
      </c>
    </row>
    <row r="153" spans="2:14" x14ac:dyDescent="0.2">
      <c r="B153" t="str">
        <f t="shared" si="2"/>
        <v>HIGHLANDER</v>
      </c>
      <c r="C153">
        <v>2018</v>
      </c>
      <c r="N153" t="s">
        <v>165</v>
      </c>
    </row>
    <row r="154" spans="2:14" x14ac:dyDescent="0.2">
      <c r="B154" t="str">
        <f t="shared" si="2"/>
        <v>FJ CRUISER</v>
      </c>
      <c r="C154">
        <v>2018</v>
      </c>
      <c r="N154" t="s">
        <v>166</v>
      </c>
    </row>
    <row r="155" spans="2:14" x14ac:dyDescent="0.2">
      <c r="B155" t="str">
        <f t="shared" si="2"/>
        <v>SEQUOIA</v>
      </c>
      <c r="C155">
        <v>2018</v>
      </c>
      <c r="N155" t="s">
        <v>167</v>
      </c>
    </row>
    <row r="156" spans="2:14" x14ac:dyDescent="0.2">
      <c r="B156" t="str">
        <f t="shared" si="2"/>
        <v>Yaris (Modelo Azteca)</v>
      </c>
      <c r="C156">
        <v>2018</v>
      </c>
      <c r="N156" t="s">
        <v>966</v>
      </c>
    </row>
    <row r="157" spans="2:14" x14ac:dyDescent="0.2">
      <c r="B157">
        <f t="shared" si="2"/>
        <v>0</v>
      </c>
      <c r="C157">
        <v>2018</v>
      </c>
    </row>
    <row r="158" spans="2:14" x14ac:dyDescent="0.2">
      <c r="B158">
        <f t="shared" si="2"/>
        <v>0</v>
      </c>
      <c r="C158">
        <v>2018</v>
      </c>
    </row>
    <row r="159" spans="2:14" x14ac:dyDescent="0.2">
      <c r="B159" t="str">
        <f t="shared" si="2"/>
        <v>COMONUEVOS</v>
      </c>
      <c r="C159">
        <v>2018</v>
      </c>
      <c r="N159" t="s">
        <v>115</v>
      </c>
    </row>
    <row r="160" spans="2:14" x14ac:dyDescent="0.2">
      <c r="B160" t="str">
        <f t="shared" si="2"/>
        <v>USADOS TOYOTA</v>
      </c>
      <c r="C160">
        <v>2018</v>
      </c>
      <c r="N160" t="s">
        <v>169</v>
      </c>
    </row>
    <row r="161" spans="2:14" x14ac:dyDescent="0.2">
      <c r="B161" t="str">
        <f t="shared" si="2"/>
        <v>USADOS OTROS</v>
      </c>
      <c r="C161">
        <v>2018</v>
      </c>
      <c r="N161" t="s">
        <v>170</v>
      </c>
    </row>
    <row r="162" spans="2:14" x14ac:dyDescent="0.2">
      <c r="B162" t="str">
        <f t="shared" si="2"/>
        <v xml:space="preserve">INTERCAMBIOS </v>
      </c>
      <c r="C162">
        <v>2018</v>
      </c>
      <c r="N162" t="s">
        <v>172</v>
      </c>
    </row>
    <row r="163" spans="2:14" x14ac:dyDescent="0.2">
      <c r="B163" t="str">
        <f t="shared" si="2"/>
        <v>CAMRY</v>
      </c>
      <c r="C163">
        <v>2018</v>
      </c>
      <c r="N163" t="s">
        <v>152</v>
      </c>
    </row>
    <row r="164" spans="2:14" x14ac:dyDescent="0.2">
      <c r="B164" t="str">
        <f t="shared" si="2"/>
        <v>COROLLA</v>
      </c>
      <c r="C164">
        <v>2018</v>
      </c>
      <c r="N164" t="s">
        <v>153</v>
      </c>
    </row>
    <row r="165" spans="2:14" x14ac:dyDescent="0.2">
      <c r="B165" t="str">
        <f t="shared" si="2"/>
        <v>MATRIX</v>
      </c>
      <c r="C165">
        <v>2018</v>
      </c>
      <c r="N165" t="s">
        <v>154</v>
      </c>
    </row>
    <row r="166" spans="2:14" x14ac:dyDescent="0.2">
      <c r="B166" t="str">
        <f t="shared" si="2"/>
        <v>PRIUS</v>
      </c>
      <c r="C166">
        <v>2018</v>
      </c>
      <c r="N166" t="s">
        <v>155</v>
      </c>
    </row>
    <row r="167" spans="2:14" x14ac:dyDescent="0.2">
      <c r="B167" t="str">
        <f t="shared" si="2"/>
        <v>SIENNA</v>
      </c>
      <c r="C167">
        <v>2018</v>
      </c>
      <c r="N167" t="s">
        <v>156</v>
      </c>
    </row>
    <row r="168" spans="2:14" x14ac:dyDescent="0.2">
      <c r="B168" t="str">
        <f t="shared" si="2"/>
        <v>LAND CRUISER</v>
      </c>
      <c r="C168">
        <v>2018</v>
      </c>
      <c r="N168" t="s">
        <v>157</v>
      </c>
    </row>
    <row r="169" spans="2:14" x14ac:dyDescent="0.2">
      <c r="B169" t="str">
        <f t="shared" si="2"/>
        <v>RAV4</v>
      </c>
      <c r="C169">
        <v>2018</v>
      </c>
      <c r="N169" t="s">
        <v>158</v>
      </c>
    </row>
    <row r="170" spans="2:14" x14ac:dyDescent="0.2">
      <c r="B170" t="str">
        <f t="shared" si="2"/>
        <v>YARIS</v>
      </c>
      <c r="C170">
        <v>2018</v>
      </c>
      <c r="N170" t="s">
        <v>159</v>
      </c>
    </row>
    <row r="171" spans="2:14" x14ac:dyDescent="0.2">
      <c r="B171" t="str">
        <f t="shared" si="2"/>
        <v>HILUX-IMV</v>
      </c>
      <c r="C171">
        <v>2018</v>
      </c>
      <c r="N171" t="s">
        <v>160</v>
      </c>
    </row>
    <row r="172" spans="2:14" x14ac:dyDescent="0.2">
      <c r="B172" t="str">
        <f t="shared" si="2"/>
        <v>HIACE</v>
      </c>
      <c r="C172">
        <v>2018</v>
      </c>
      <c r="N172" t="s">
        <v>161</v>
      </c>
    </row>
    <row r="173" spans="2:14" x14ac:dyDescent="0.2">
      <c r="B173" t="str">
        <f t="shared" si="2"/>
        <v>TACOMA</v>
      </c>
      <c r="C173">
        <v>2018</v>
      </c>
      <c r="N173" t="s">
        <v>162</v>
      </c>
    </row>
    <row r="174" spans="2:14" x14ac:dyDescent="0.2">
      <c r="B174" t="str">
        <f t="shared" si="2"/>
        <v>AVANZA</v>
      </c>
      <c r="C174">
        <v>2018</v>
      </c>
      <c r="N174" t="s">
        <v>163</v>
      </c>
    </row>
    <row r="175" spans="2:14" x14ac:dyDescent="0.2">
      <c r="B175" t="str">
        <f t="shared" si="2"/>
        <v>TUNDRA</v>
      </c>
      <c r="C175">
        <v>2018</v>
      </c>
      <c r="N175" t="s">
        <v>164</v>
      </c>
    </row>
    <row r="176" spans="2:14" x14ac:dyDescent="0.2">
      <c r="B176" t="str">
        <f t="shared" si="2"/>
        <v>HIGHLANDER</v>
      </c>
      <c r="C176">
        <v>2018</v>
      </c>
      <c r="N176" t="s">
        <v>165</v>
      </c>
    </row>
    <row r="177" spans="2:14" x14ac:dyDescent="0.2">
      <c r="B177" t="str">
        <f t="shared" si="2"/>
        <v>FJ CRUISER</v>
      </c>
      <c r="C177">
        <v>2018</v>
      </c>
      <c r="N177" t="s">
        <v>166</v>
      </c>
    </row>
    <row r="178" spans="2:14" x14ac:dyDescent="0.2">
      <c r="B178" t="str">
        <f t="shared" si="2"/>
        <v>SEQUOIA</v>
      </c>
      <c r="C178">
        <v>2018</v>
      </c>
      <c r="N178" t="s">
        <v>167</v>
      </c>
    </row>
    <row r="179" spans="2:14" x14ac:dyDescent="0.2">
      <c r="B179" t="str">
        <f t="shared" si="2"/>
        <v>Yaris (Modelo Azteca)</v>
      </c>
      <c r="C179">
        <v>2018</v>
      </c>
      <c r="N179" t="s">
        <v>966</v>
      </c>
    </row>
    <row r="180" spans="2:14" x14ac:dyDescent="0.2">
      <c r="B180">
        <f t="shared" si="2"/>
        <v>0</v>
      </c>
      <c r="C180">
        <v>2018</v>
      </c>
    </row>
    <row r="181" spans="2:14" x14ac:dyDescent="0.2">
      <c r="B181">
        <f t="shared" si="2"/>
        <v>0</v>
      </c>
      <c r="C181">
        <v>2018</v>
      </c>
    </row>
    <row r="182" spans="2:14" x14ac:dyDescent="0.2">
      <c r="B182" t="str">
        <f t="shared" si="2"/>
        <v>COMONUEVOS</v>
      </c>
      <c r="C182">
        <v>2018</v>
      </c>
      <c r="N182" t="s">
        <v>115</v>
      </c>
    </row>
    <row r="183" spans="2:14" x14ac:dyDescent="0.2">
      <c r="B183" t="str">
        <f t="shared" si="2"/>
        <v>USADOS TOYOTA</v>
      </c>
      <c r="C183">
        <v>2018</v>
      </c>
      <c r="N183" t="s">
        <v>169</v>
      </c>
    </row>
    <row r="184" spans="2:14" x14ac:dyDescent="0.2">
      <c r="B184" t="str">
        <f t="shared" si="2"/>
        <v>USADOS OTROS</v>
      </c>
      <c r="C184">
        <v>2018</v>
      </c>
      <c r="N184" t="s">
        <v>170</v>
      </c>
    </row>
    <row r="185" spans="2:14" x14ac:dyDescent="0.2">
      <c r="B185" t="str">
        <f t="shared" si="2"/>
        <v xml:space="preserve">INTERCAMBIOS </v>
      </c>
      <c r="C185">
        <v>2018</v>
      </c>
      <c r="N185" t="s">
        <v>172</v>
      </c>
    </row>
    <row r="186" spans="2:14" x14ac:dyDescent="0.2">
      <c r="B186" t="str">
        <f t="shared" si="2"/>
        <v>CAMRY</v>
      </c>
      <c r="C186">
        <v>2018</v>
      </c>
      <c r="N186" t="s">
        <v>152</v>
      </c>
    </row>
    <row r="187" spans="2:14" x14ac:dyDescent="0.2">
      <c r="B187" t="str">
        <f t="shared" si="2"/>
        <v>COROLLA</v>
      </c>
      <c r="C187">
        <v>2018</v>
      </c>
      <c r="N187" t="s">
        <v>153</v>
      </c>
    </row>
    <row r="188" spans="2:14" x14ac:dyDescent="0.2">
      <c r="B188" t="str">
        <f t="shared" si="2"/>
        <v>MATRIX</v>
      </c>
      <c r="C188">
        <v>2018</v>
      </c>
      <c r="N188" t="s">
        <v>154</v>
      </c>
    </row>
    <row r="189" spans="2:14" x14ac:dyDescent="0.2">
      <c r="B189" t="str">
        <f t="shared" si="2"/>
        <v>PRIUS</v>
      </c>
      <c r="C189">
        <v>2018</v>
      </c>
      <c r="N189" t="s">
        <v>155</v>
      </c>
    </row>
    <row r="190" spans="2:14" x14ac:dyDescent="0.2">
      <c r="B190" t="str">
        <f t="shared" si="2"/>
        <v>SIENNA</v>
      </c>
      <c r="C190">
        <v>2018</v>
      </c>
      <c r="N190" t="s">
        <v>156</v>
      </c>
    </row>
    <row r="191" spans="2:14" x14ac:dyDescent="0.2">
      <c r="B191" t="str">
        <f t="shared" si="2"/>
        <v>LAND CRUISER</v>
      </c>
      <c r="C191">
        <v>2018</v>
      </c>
      <c r="N191" t="s">
        <v>157</v>
      </c>
    </row>
    <row r="192" spans="2:14" x14ac:dyDescent="0.2">
      <c r="B192" t="str">
        <f t="shared" si="2"/>
        <v>RAV4</v>
      </c>
      <c r="C192">
        <v>2018</v>
      </c>
      <c r="N192" t="s">
        <v>158</v>
      </c>
    </row>
    <row r="193" spans="2:14" x14ac:dyDescent="0.2">
      <c r="B193" t="str">
        <f t="shared" si="2"/>
        <v>YARIS</v>
      </c>
      <c r="C193">
        <v>2018</v>
      </c>
      <c r="N193" t="s">
        <v>159</v>
      </c>
    </row>
    <row r="194" spans="2:14" x14ac:dyDescent="0.2">
      <c r="B194" t="str">
        <f t="shared" si="2"/>
        <v>HILUX-IMV</v>
      </c>
      <c r="C194">
        <v>2018</v>
      </c>
      <c r="N194" t="s">
        <v>160</v>
      </c>
    </row>
    <row r="195" spans="2:14" x14ac:dyDescent="0.2">
      <c r="B195" t="str">
        <f t="shared" ref="B195:B258" si="3">N195</f>
        <v>HIACE</v>
      </c>
      <c r="C195">
        <v>2018</v>
      </c>
      <c r="N195" t="s">
        <v>161</v>
      </c>
    </row>
    <row r="196" spans="2:14" x14ac:dyDescent="0.2">
      <c r="B196" t="str">
        <f t="shared" si="3"/>
        <v>TACOMA</v>
      </c>
      <c r="C196">
        <v>2018</v>
      </c>
      <c r="N196" t="s">
        <v>162</v>
      </c>
    </row>
    <row r="197" spans="2:14" x14ac:dyDescent="0.2">
      <c r="B197" t="str">
        <f t="shared" si="3"/>
        <v>AVANZA</v>
      </c>
      <c r="C197">
        <v>2018</v>
      </c>
      <c r="N197" t="s">
        <v>163</v>
      </c>
    </row>
    <row r="198" spans="2:14" x14ac:dyDescent="0.2">
      <c r="B198" t="str">
        <f t="shared" si="3"/>
        <v>TUNDRA</v>
      </c>
      <c r="C198">
        <v>2018</v>
      </c>
      <c r="N198" t="s">
        <v>164</v>
      </c>
    </row>
    <row r="199" spans="2:14" x14ac:dyDescent="0.2">
      <c r="B199" t="str">
        <f t="shared" si="3"/>
        <v>HIGHLANDER</v>
      </c>
      <c r="C199">
        <v>2018</v>
      </c>
      <c r="N199" t="s">
        <v>165</v>
      </c>
    </row>
    <row r="200" spans="2:14" x14ac:dyDescent="0.2">
      <c r="B200" t="str">
        <f t="shared" si="3"/>
        <v>FJ CRUISER</v>
      </c>
      <c r="C200">
        <v>2018</v>
      </c>
      <c r="N200" t="s">
        <v>166</v>
      </c>
    </row>
    <row r="201" spans="2:14" x14ac:dyDescent="0.2">
      <c r="B201" t="str">
        <f t="shared" si="3"/>
        <v>SEQUOIA</v>
      </c>
      <c r="C201">
        <v>2018</v>
      </c>
      <c r="N201" t="s">
        <v>167</v>
      </c>
    </row>
    <row r="202" spans="2:14" x14ac:dyDescent="0.2">
      <c r="B202" t="str">
        <f t="shared" si="3"/>
        <v>Yaris (Modelo Azteca)</v>
      </c>
      <c r="C202">
        <v>2018</v>
      </c>
      <c r="N202" t="s">
        <v>966</v>
      </c>
    </row>
    <row r="203" spans="2:14" x14ac:dyDescent="0.2">
      <c r="B203">
        <f t="shared" si="3"/>
        <v>0</v>
      </c>
      <c r="C203">
        <v>2018</v>
      </c>
    </row>
    <row r="204" spans="2:14" x14ac:dyDescent="0.2">
      <c r="B204">
        <f t="shared" si="3"/>
        <v>0</v>
      </c>
      <c r="C204">
        <v>2018</v>
      </c>
    </row>
    <row r="205" spans="2:14" x14ac:dyDescent="0.2">
      <c r="B205" t="str">
        <f t="shared" si="3"/>
        <v>COMONUEVOS</v>
      </c>
      <c r="C205">
        <v>2018</v>
      </c>
      <c r="N205" t="s">
        <v>115</v>
      </c>
    </row>
    <row r="206" spans="2:14" x14ac:dyDescent="0.2">
      <c r="B206" t="str">
        <f t="shared" si="3"/>
        <v>USADOS TOYOTA</v>
      </c>
      <c r="C206">
        <v>2018</v>
      </c>
      <c r="N206" t="s">
        <v>169</v>
      </c>
    </row>
    <row r="207" spans="2:14" x14ac:dyDescent="0.2">
      <c r="B207" t="str">
        <f t="shared" si="3"/>
        <v>USADOS OTROS</v>
      </c>
      <c r="C207">
        <v>2018</v>
      </c>
      <c r="N207" t="s">
        <v>170</v>
      </c>
    </row>
    <row r="208" spans="2:14" x14ac:dyDescent="0.2">
      <c r="B208" t="str">
        <f t="shared" si="3"/>
        <v xml:space="preserve">INTERCAMBIOS </v>
      </c>
      <c r="C208">
        <v>2018</v>
      </c>
      <c r="N208" t="s">
        <v>172</v>
      </c>
    </row>
    <row r="209" spans="2:14" x14ac:dyDescent="0.2">
      <c r="B209" t="str">
        <f t="shared" si="3"/>
        <v>CAMRY</v>
      </c>
      <c r="C209">
        <v>2018</v>
      </c>
      <c r="N209" t="s">
        <v>152</v>
      </c>
    </row>
    <row r="210" spans="2:14" x14ac:dyDescent="0.2">
      <c r="B210" t="str">
        <f t="shared" si="3"/>
        <v>COROLLA</v>
      </c>
      <c r="C210">
        <v>2018</v>
      </c>
      <c r="N210" t="s">
        <v>153</v>
      </c>
    </row>
    <row r="211" spans="2:14" x14ac:dyDescent="0.2">
      <c r="B211" t="str">
        <f t="shared" si="3"/>
        <v>MATRIX</v>
      </c>
      <c r="C211">
        <v>2018</v>
      </c>
      <c r="N211" t="s">
        <v>154</v>
      </c>
    </row>
    <row r="212" spans="2:14" x14ac:dyDescent="0.2">
      <c r="B212" t="str">
        <f t="shared" si="3"/>
        <v>PRIUS</v>
      </c>
      <c r="C212">
        <v>2018</v>
      </c>
      <c r="N212" t="s">
        <v>155</v>
      </c>
    </row>
    <row r="213" spans="2:14" x14ac:dyDescent="0.2">
      <c r="B213" t="str">
        <f t="shared" si="3"/>
        <v>SIENNA</v>
      </c>
      <c r="C213">
        <v>2018</v>
      </c>
      <c r="N213" t="s">
        <v>156</v>
      </c>
    </row>
    <row r="214" spans="2:14" x14ac:dyDescent="0.2">
      <c r="B214" t="str">
        <f t="shared" si="3"/>
        <v>LAND CRUISER</v>
      </c>
      <c r="C214">
        <v>2018</v>
      </c>
      <c r="N214" t="s">
        <v>157</v>
      </c>
    </row>
    <row r="215" spans="2:14" x14ac:dyDescent="0.2">
      <c r="B215" t="str">
        <f t="shared" si="3"/>
        <v>RAV4</v>
      </c>
      <c r="C215">
        <v>2018</v>
      </c>
      <c r="N215" t="s">
        <v>158</v>
      </c>
    </row>
    <row r="216" spans="2:14" x14ac:dyDescent="0.2">
      <c r="B216" t="str">
        <f t="shared" si="3"/>
        <v>YARIS</v>
      </c>
      <c r="C216">
        <v>2018</v>
      </c>
      <c r="N216" t="s">
        <v>159</v>
      </c>
    </row>
    <row r="217" spans="2:14" x14ac:dyDescent="0.2">
      <c r="B217" t="str">
        <f t="shared" si="3"/>
        <v>HILUX-IMV</v>
      </c>
      <c r="C217">
        <v>2018</v>
      </c>
      <c r="N217" t="s">
        <v>160</v>
      </c>
    </row>
    <row r="218" spans="2:14" x14ac:dyDescent="0.2">
      <c r="B218" t="str">
        <f t="shared" si="3"/>
        <v>HIACE</v>
      </c>
      <c r="C218">
        <v>2018</v>
      </c>
      <c r="N218" t="s">
        <v>161</v>
      </c>
    </row>
    <row r="219" spans="2:14" x14ac:dyDescent="0.2">
      <c r="B219" t="str">
        <f t="shared" si="3"/>
        <v>TACOMA</v>
      </c>
      <c r="C219">
        <v>2018</v>
      </c>
      <c r="N219" t="s">
        <v>162</v>
      </c>
    </row>
    <row r="220" spans="2:14" x14ac:dyDescent="0.2">
      <c r="B220" t="str">
        <f t="shared" si="3"/>
        <v>AVANZA</v>
      </c>
      <c r="C220">
        <v>2018</v>
      </c>
      <c r="N220" t="s">
        <v>163</v>
      </c>
    </row>
    <row r="221" spans="2:14" x14ac:dyDescent="0.2">
      <c r="B221" t="str">
        <f t="shared" si="3"/>
        <v>TUNDRA</v>
      </c>
      <c r="C221">
        <v>2018</v>
      </c>
      <c r="N221" t="s">
        <v>164</v>
      </c>
    </row>
    <row r="222" spans="2:14" x14ac:dyDescent="0.2">
      <c r="B222" t="str">
        <f t="shared" si="3"/>
        <v>HIGHLANDER</v>
      </c>
      <c r="C222">
        <v>2018</v>
      </c>
      <c r="N222" t="s">
        <v>165</v>
      </c>
    </row>
    <row r="223" spans="2:14" x14ac:dyDescent="0.2">
      <c r="B223" t="str">
        <f t="shared" si="3"/>
        <v>FJ CRUISER</v>
      </c>
      <c r="C223">
        <v>2018</v>
      </c>
      <c r="N223" t="s">
        <v>166</v>
      </c>
    </row>
    <row r="224" spans="2:14" x14ac:dyDescent="0.2">
      <c r="B224" t="str">
        <f t="shared" si="3"/>
        <v>SEQUOIA</v>
      </c>
      <c r="C224">
        <v>2018</v>
      </c>
      <c r="N224" t="s">
        <v>167</v>
      </c>
    </row>
    <row r="225" spans="2:14" x14ac:dyDescent="0.2">
      <c r="B225" t="str">
        <f t="shared" si="3"/>
        <v>Yaris (Modelo Azteca)</v>
      </c>
      <c r="C225">
        <v>2018</v>
      </c>
      <c r="N225" t="s">
        <v>966</v>
      </c>
    </row>
    <row r="226" spans="2:14" x14ac:dyDescent="0.2">
      <c r="B226">
        <f t="shared" si="3"/>
        <v>0</v>
      </c>
      <c r="C226">
        <v>2018</v>
      </c>
    </row>
    <row r="227" spans="2:14" x14ac:dyDescent="0.2">
      <c r="B227">
        <f t="shared" si="3"/>
        <v>0</v>
      </c>
      <c r="C227">
        <v>2018</v>
      </c>
    </row>
    <row r="228" spans="2:14" x14ac:dyDescent="0.2">
      <c r="B228" t="str">
        <f t="shared" si="3"/>
        <v>COMONUEVOS</v>
      </c>
      <c r="C228">
        <v>2018</v>
      </c>
      <c r="N228" t="s">
        <v>115</v>
      </c>
    </row>
    <row r="229" spans="2:14" x14ac:dyDescent="0.2">
      <c r="B229" t="str">
        <f t="shared" si="3"/>
        <v>USADOS TOYOTA</v>
      </c>
      <c r="C229">
        <v>2018</v>
      </c>
      <c r="N229" t="s">
        <v>169</v>
      </c>
    </row>
    <row r="230" spans="2:14" x14ac:dyDescent="0.2">
      <c r="B230" t="str">
        <f t="shared" si="3"/>
        <v>USADOS OTROS</v>
      </c>
      <c r="C230">
        <v>2018</v>
      </c>
      <c r="N230" t="s">
        <v>170</v>
      </c>
    </row>
    <row r="231" spans="2:14" x14ac:dyDescent="0.2">
      <c r="B231" t="str">
        <f t="shared" si="3"/>
        <v xml:space="preserve">INTERCAMBIOS </v>
      </c>
      <c r="C231">
        <v>2018</v>
      </c>
      <c r="N231" t="s">
        <v>172</v>
      </c>
    </row>
    <row r="232" spans="2:14" x14ac:dyDescent="0.2">
      <c r="B232" t="str">
        <f t="shared" si="3"/>
        <v>CAMRY</v>
      </c>
      <c r="C232">
        <v>2018</v>
      </c>
      <c r="N232" t="s">
        <v>152</v>
      </c>
    </row>
    <row r="233" spans="2:14" x14ac:dyDescent="0.2">
      <c r="B233" t="str">
        <f t="shared" si="3"/>
        <v>COROLLA</v>
      </c>
      <c r="C233">
        <v>2018</v>
      </c>
      <c r="N233" t="s">
        <v>153</v>
      </c>
    </row>
    <row r="234" spans="2:14" x14ac:dyDescent="0.2">
      <c r="B234" t="str">
        <f t="shared" si="3"/>
        <v>MATRIX</v>
      </c>
      <c r="C234">
        <v>2018</v>
      </c>
      <c r="N234" t="s">
        <v>154</v>
      </c>
    </row>
    <row r="235" spans="2:14" x14ac:dyDescent="0.2">
      <c r="B235" t="str">
        <f t="shared" si="3"/>
        <v>PRIUS</v>
      </c>
      <c r="C235">
        <v>2018</v>
      </c>
      <c r="N235" t="s">
        <v>155</v>
      </c>
    </row>
    <row r="236" spans="2:14" x14ac:dyDescent="0.2">
      <c r="B236" t="str">
        <f t="shared" si="3"/>
        <v>SIENNA</v>
      </c>
      <c r="C236">
        <v>2018</v>
      </c>
      <c r="N236" t="s">
        <v>156</v>
      </c>
    </row>
    <row r="237" spans="2:14" x14ac:dyDescent="0.2">
      <c r="B237" t="str">
        <f t="shared" si="3"/>
        <v>LAND CRUISER</v>
      </c>
      <c r="C237">
        <v>2018</v>
      </c>
      <c r="N237" t="s">
        <v>157</v>
      </c>
    </row>
    <row r="238" spans="2:14" x14ac:dyDescent="0.2">
      <c r="B238" t="str">
        <f t="shared" si="3"/>
        <v>RAV4</v>
      </c>
      <c r="C238">
        <v>2018</v>
      </c>
      <c r="N238" t="s">
        <v>158</v>
      </c>
    </row>
    <row r="239" spans="2:14" x14ac:dyDescent="0.2">
      <c r="B239" t="str">
        <f t="shared" si="3"/>
        <v>YARIS</v>
      </c>
      <c r="C239">
        <v>2018</v>
      </c>
      <c r="N239" t="s">
        <v>159</v>
      </c>
    </row>
    <row r="240" spans="2:14" x14ac:dyDescent="0.2">
      <c r="B240" t="str">
        <f t="shared" si="3"/>
        <v>HILUX-IMV</v>
      </c>
      <c r="C240">
        <v>2018</v>
      </c>
      <c r="N240" t="s">
        <v>160</v>
      </c>
    </row>
    <row r="241" spans="2:14" x14ac:dyDescent="0.2">
      <c r="B241" t="str">
        <f t="shared" si="3"/>
        <v>HIACE</v>
      </c>
      <c r="C241">
        <v>2018</v>
      </c>
      <c r="N241" t="s">
        <v>161</v>
      </c>
    </row>
    <row r="242" spans="2:14" x14ac:dyDescent="0.2">
      <c r="B242" t="str">
        <f t="shared" si="3"/>
        <v>TACOMA</v>
      </c>
      <c r="C242">
        <v>2018</v>
      </c>
      <c r="N242" t="s">
        <v>162</v>
      </c>
    </row>
    <row r="243" spans="2:14" x14ac:dyDescent="0.2">
      <c r="B243" t="str">
        <f t="shared" si="3"/>
        <v>AVANZA</v>
      </c>
      <c r="C243">
        <v>2018</v>
      </c>
      <c r="N243" t="s">
        <v>163</v>
      </c>
    </row>
    <row r="244" spans="2:14" x14ac:dyDescent="0.2">
      <c r="B244" t="str">
        <f t="shared" si="3"/>
        <v>TUNDRA</v>
      </c>
      <c r="C244">
        <v>2018</v>
      </c>
      <c r="N244" t="s">
        <v>164</v>
      </c>
    </row>
    <row r="245" spans="2:14" x14ac:dyDescent="0.2">
      <c r="B245" t="str">
        <f t="shared" si="3"/>
        <v>HIGHLANDER</v>
      </c>
      <c r="C245">
        <v>2018</v>
      </c>
      <c r="N245" t="s">
        <v>165</v>
      </c>
    </row>
    <row r="246" spans="2:14" x14ac:dyDescent="0.2">
      <c r="B246" t="str">
        <f t="shared" si="3"/>
        <v>FJ CRUISER</v>
      </c>
      <c r="C246">
        <v>2018</v>
      </c>
      <c r="N246" t="s">
        <v>166</v>
      </c>
    </row>
    <row r="247" spans="2:14" x14ac:dyDescent="0.2">
      <c r="B247" t="str">
        <f t="shared" si="3"/>
        <v>SEQUOIA</v>
      </c>
      <c r="C247">
        <v>2018</v>
      </c>
      <c r="N247" t="s">
        <v>167</v>
      </c>
    </row>
    <row r="248" spans="2:14" x14ac:dyDescent="0.2">
      <c r="B248" t="str">
        <f t="shared" si="3"/>
        <v>Yaris (Modelo Azteca)</v>
      </c>
      <c r="C248">
        <v>2018</v>
      </c>
      <c r="N248" t="s">
        <v>966</v>
      </c>
    </row>
    <row r="249" spans="2:14" x14ac:dyDescent="0.2">
      <c r="B249">
        <f t="shared" si="3"/>
        <v>0</v>
      </c>
      <c r="C249">
        <v>2018</v>
      </c>
    </row>
    <row r="250" spans="2:14" x14ac:dyDescent="0.2">
      <c r="B250">
        <f t="shared" si="3"/>
        <v>0</v>
      </c>
      <c r="C250">
        <v>2018</v>
      </c>
    </row>
    <row r="251" spans="2:14" x14ac:dyDescent="0.2">
      <c r="B251" t="str">
        <f t="shared" si="3"/>
        <v>COMONUEVOS</v>
      </c>
      <c r="C251">
        <v>2018</v>
      </c>
      <c r="N251" t="s">
        <v>115</v>
      </c>
    </row>
    <row r="252" spans="2:14" x14ac:dyDescent="0.2">
      <c r="B252" t="str">
        <f t="shared" si="3"/>
        <v>USADOS TOYOTA</v>
      </c>
      <c r="C252">
        <v>2018</v>
      </c>
      <c r="N252" t="s">
        <v>169</v>
      </c>
    </row>
    <row r="253" spans="2:14" x14ac:dyDescent="0.2">
      <c r="B253" t="str">
        <f t="shared" si="3"/>
        <v>USADOS OTROS</v>
      </c>
      <c r="C253">
        <v>2018</v>
      </c>
      <c r="N253" t="s">
        <v>170</v>
      </c>
    </row>
    <row r="254" spans="2:14" x14ac:dyDescent="0.2">
      <c r="B254" t="str">
        <f t="shared" si="3"/>
        <v xml:space="preserve">INTERCAMBIOS </v>
      </c>
      <c r="C254">
        <v>2018</v>
      </c>
      <c r="N254" t="s">
        <v>172</v>
      </c>
    </row>
    <row r="255" spans="2:14" x14ac:dyDescent="0.2">
      <c r="B255" t="str">
        <f t="shared" si="3"/>
        <v>CAMRY</v>
      </c>
      <c r="C255">
        <v>2018</v>
      </c>
      <c r="N255" t="s">
        <v>152</v>
      </c>
    </row>
    <row r="256" spans="2:14" x14ac:dyDescent="0.2">
      <c r="B256" t="str">
        <f t="shared" si="3"/>
        <v>COROLLA</v>
      </c>
      <c r="C256">
        <v>2018</v>
      </c>
      <c r="N256" t="s">
        <v>153</v>
      </c>
    </row>
    <row r="257" spans="2:14" x14ac:dyDescent="0.2">
      <c r="B257" t="str">
        <f t="shared" si="3"/>
        <v>MATRIX</v>
      </c>
      <c r="C257">
        <v>2018</v>
      </c>
      <c r="N257" t="s">
        <v>154</v>
      </c>
    </row>
    <row r="258" spans="2:14" x14ac:dyDescent="0.2">
      <c r="B258" t="str">
        <f t="shared" si="3"/>
        <v>PRIUS</v>
      </c>
      <c r="C258">
        <v>2018</v>
      </c>
      <c r="N258" t="s">
        <v>155</v>
      </c>
    </row>
    <row r="259" spans="2:14" x14ac:dyDescent="0.2">
      <c r="B259" t="str">
        <f t="shared" ref="B259:B277" si="4">N259</f>
        <v>SIENNA</v>
      </c>
      <c r="C259">
        <v>2018</v>
      </c>
      <c r="N259" t="s">
        <v>156</v>
      </c>
    </row>
    <row r="260" spans="2:14" x14ac:dyDescent="0.2">
      <c r="B260" t="str">
        <f t="shared" si="4"/>
        <v>LAND CRUISER</v>
      </c>
      <c r="C260">
        <v>2018</v>
      </c>
      <c r="N260" t="s">
        <v>157</v>
      </c>
    </row>
    <row r="261" spans="2:14" x14ac:dyDescent="0.2">
      <c r="B261" t="str">
        <f t="shared" si="4"/>
        <v>RAV4</v>
      </c>
      <c r="C261">
        <v>2018</v>
      </c>
      <c r="N261" t="s">
        <v>158</v>
      </c>
    </row>
    <row r="262" spans="2:14" x14ac:dyDescent="0.2">
      <c r="B262" t="str">
        <f t="shared" si="4"/>
        <v>YARIS</v>
      </c>
      <c r="C262">
        <v>2018</v>
      </c>
      <c r="N262" t="s">
        <v>159</v>
      </c>
    </row>
    <row r="263" spans="2:14" x14ac:dyDescent="0.2">
      <c r="B263" t="str">
        <f t="shared" si="4"/>
        <v>HILUX-IMV</v>
      </c>
      <c r="C263">
        <v>2018</v>
      </c>
      <c r="N263" t="s">
        <v>160</v>
      </c>
    </row>
    <row r="264" spans="2:14" x14ac:dyDescent="0.2">
      <c r="B264" t="str">
        <f t="shared" si="4"/>
        <v>HIACE</v>
      </c>
      <c r="C264">
        <v>2018</v>
      </c>
      <c r="N264" t="s">
        <v>161</v>
      </c>
    </row>
    <row r="265" spans="2:14" x14ac:dyDescent="0.2">
      <c r="B265" t="str">
        <f t="shared" si="4"/>
        <v>TACOMA</v>
      </c>
      <c r="C265">
        <v>2018</v>
      </c>
      <c r="N265" t="s">
        <v>162</v>
      </c>
    </row>
    <row r="266" spans="2:14" x14ac:dyDescent="0.2">
      <c r="B266" t="str">
        <f t="shared" si="4"/>
        <v>AVANZA</v>
      </c>
      <c r="C266">
        <v>2018</v>
      </c>
      <c r="N266" t="s">
        <v>163</v>
      </c>
    </row>
    <row r="267" spans="2:14" x14ac:dyDescent="0.2">
      <c r="B267" t="str">
        <f t="shared" si="4"/>
        <v>TUNDRA</v>
      </c>
      <c r="C267">
        <v>2018</v>
      </c>
      <c r="N267" t="s">
        <v>164</v>
      </c>
    </row>
    <row r="268" spans="2:14" x14ac:dyDescent="0.2">
      <c r="B268" t="str">
        <f t="shared" si="4"/>
        <v>HIGHLANDER</v>
      </c>
      <c r="C268">
        <v>2018</v>
      </c>
      <c r="N268" t="s">
        <v>165</v>
      </c>
    </row>
    <row r="269" spans="2:14" x14ac:dyDescent="0.2">
      <c r="B269" t="str">
        <f t="shared" si="4"/>
        <v>FJ CRUISER</v>
      </c>
      <c r="C269">
        <v>2018</v>
      </c>
      <c r="N269" t="s">
        <v>166</v>
      </c>
    </row>
    <row r="270" spans="2:14" x14ac:dyDescent="0.2">
      <c r="B270" t="str">
        <f t="shared" si="4"/>
        <v>SEQUOIA</v>
      </c>
      <c r="C270">
        <v>2018</v>
      </c>
      <c r="N270" t="s">
        <v>167</v>
      </c>
    </row>
    <row r="271" spans="2:14" x14ac:dyDescent="0.2">
      <c r="B271" t="str">
        <f t="shared" si="4"/>
        <v>Yaris (Modelo Azteca)</v>
      </c>
      <c r="C271">
        <v>2018</v>
      </c>
      <c r="N271" t="s">
        <v>966</v>
      </c>
    </row>
    <row r="272" spans="2:14" x14ac:dyDescent="0.2">
      <c r="B272">
        <f t="shared" si="4"/>
        <v>0</v>
      </c>
      <c r="C272">
        <v>2018</v>
      </c>
    </row>
    <row r="273" spans="2:14" x14ac:dyDescent="0.2">
      <c r="B273">
        <f t="shared" si="4"/>
        <v>0</v>
      </c>
      <c r="C273">
        <v>2018</v>
      </c>
    </row>
    <row r="274" spans="2:14" x14ac:dyDescent="0.2">
      <c r="B274" t="str">
        <f t="shared" si="4"/>
        <v>COMONUEVOS</v>
      </c>
      <c r="C274">
        <v>2018</v>
      </c>
      <c r="N274" t="s">
        <v>115</v>
      </c>
    </row>
    <row r="275" spans="2:14" x14ac:dyDescent="0.2">
      <c r="B275" t="str">
        <f t="shared" si="4"/>
        <v>USADOS TOYOTA</v>
      </c>
      <c r="C275">
        <v>2018</v>
      </c>
      <c r="N275" t="s">
        <v>169</v>
      </c>
    </row>
    <row r="276" spans="2:14" x14ac:dyDescent="0.2">
      <c r="B276" t="str">
        <f t="shared" si="4"/>
        <v>USADOS OTROS</v>
      </c>
      <c r="C276">
        <v>2018</v>
      </c>
      <c r="N276" t="s">
        <v>170</v>
      </c>
    </row>
    <row r="277" spans="2:14" x14ac:dyDescent="0.2">
      <c r="B277" t="str">
        <f t="shared" si="4"/>
        <v xml:space="preserve">INTERCAMBIOS </v>
      </c>
      <c r="C277">
        <v>2018</v>
      </c>
      <c r="N277" t="s">
        <v>172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33"/>
  <sheetViews>
    <sheetView topLeftCell="A100"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3" width="7.28515625" bestFit="1" customWidth="1"/>
    <col min="4" max="4" width="7.5703125" bestFit="1" customWidth="1"/>
    <col min="5" max="5" width="14.140625" bestFit="1" customWidth="1"/>
    <col min="6" max="6" width="8.85546875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690</v>
      </c>
      <c r="F1" t="s">
        <v>694</v>
      </c>
    </row>
    <row r="2" spans="1:14" x14ac:dyDescent="0.2">
      <c r="B2" t="str">
        <f>N2</f>
        <v>SER101</v>
      </c>
      <c r="C2">
        <v>2017</v>
      </c>
      <c r="D2">
        <v>1</v>
      </c>
      <c r="E2" t="s">
        <v>693</v>
      </c>
      <c r="F2">
        <v>0</v>
      </c>
      <c r="N2" t="s">
        <v>182</v>
      </c>
    </row>
    <row r="3" spans="1:14" x14ac:dyDescent="0.2">
      <c r="B3" t="str">
        <f t="shared" ref="B3:B66" si="0">N3</f>
        <v>SER102</v>
      </c>
      <c r="C3">
        <v>2017</v>
      </c>
      <c r="D3">
        <v>1</v>
      </c>
      <c r="E3" t="s">
        <v>693</v>
      </c>
      <c r="F3">
        <v>0</v>
      </c>
      <c r="N3" t="s">
        <v>184</v>
      </c>
    </row>
    <row r="4" spans="1:14" x14ac:dyDescent="0.2">
      <c r="B4" t="str">
        <f t="shared" si="0"/>
        <v>SER103</v>
      </c>
      <c r="C4">
        <v>2017</v>
      </c>
      <c r="D4">
        <v>1</v>
      </c>
      <c r="E4" t="s">
        <v>693</v>
      </c>
      <c r="F4">
        <v>0</v>
      </c>
      <c r="N4" t="s">
        <v>185</v>
      </c>
    </row>
    <row r="5" spans="1:14" x14ac:dyDescent="0.2">
      <c r="B5" t="str">
        <f t="shared" si="0"/>
        <v>SER104</v>
      </c>
      <c r="C5">
        <v>2017</v>
      </c>
      <c r="D5">
        <v>1</v>
      </c>
      <c r="E5" t="s">
        <v>693</v>
      </c>
      <c r="F5">
        <v>0</v>
      </c>
      <c r="N5" t="s">
        <v>187</v>
      </c>
    </row>
    <row r="6" spans="1:14" x14ac:dyDescent="0.2">
      <c r="B6" t="str">
        <f t="shared" si="0"/>
        <v>SER105</v>
      </c>
      <c r="C6">
        <v>2017</v>
      </c>
      <c r="D6">
        <v>1</v>
      </c>
      <c r="E6" t="s">
        <v>693</v>
      </c>
      <c r="F6">
        <v>0</v>
      </c>
      <c r="N6" t="s">
        <v>189</v>
      </c>
    </row>
    <row r="7" spans="1:14" x14ac:dyDescent="0.2">
      <c r="B7" t="str">
        <f t="shared" si="0"/>
        <v>HYP101</v>
      </c>
      <c r="C7">
        <v>2017</v>
      </c>
      <c r="D7">
        <v>1</v>
      </c>
      <c r="E7" t="s">
        <v>693</v>
      </c>
      <c r="F7">
        <v>0</v>
      </c>
      <c r="N7" t="s">
        <v>195</v>
      </c>
    </row>
    <row r="8" spans="1:14" x14ac:dyDescent="0.2">
      <c r="B8" t="str">
        <f t="shared" si="0"/>
        <v>REF101</v>
      </c>
      <c r="C8">
        <v>2017</v>
      </c>
      <c r="D8">
        <v>1</v>
      </c>
      <c r="E8" t="s">
        <v>693</v>
      </c>
      <c r="F8">
        <v>0</v>
      </c>
      <c r="N8" t="s">
        <v>198</v>
      </c>
    </row>
    <row r="9" spans="1:14" x14ac:dyDescent="0.2">
      <c r="B9" t="str">
        <f t="shared" si="0"/>
        <v>REF102</v>
      </c>
      <c r="C9">
        <v>2017</v>
      </c>
      <c r="D9">
        <v>1</v>
      </c>
      <c r="E9" t="s">
        <v>693</v>
      </c>
      <c r="F9">
        <v>0</v>
      </c>
      <c r="N9" t="s">
        <v>200</v>
      </c>
    </row>
    <row r="10" spans="1:14" x14ac:dyDescent="0.2">
      <c r="B10" t="str">
        <f t="shared" si="0"/>
        <v>REF103</v>
      </c>
      <c r="C10">
        <v>2017</v>
      </c>
      <c r="D10">
        <v>1</v>
      </c>
      <c r="E10" t="s">
        <v>693</v>
      </c>
      <c r="F10">
        <v>0</v>
      </c>
      <c r="N10" t="s">
        <v>202</v>
      </c>
    </row>
    <row r="11" spans="1:14" x14ac:dyDescent="0.2">
      <c r="B11" t="str">
        <f t="shared" si="0"/>
        <v>REF104</v>
      </c>
      <c r="C11">
        <v>2017</v>
      </c>
      <c r="D11">
        <v>1</v>
      </c>
      <c r="E11" t="s">
        <v>693</v>
      </c>
      <c r="F11">
        <v>0</v>
      </c>
      <c r="N11" t="s">
        <v>204</v>
      </c>
    </row>
    <row r="12" spans="1:14" x14ac:dyDescent="0.2">
      <c r="B12" t="str">
        <f t="shared" si="0"/>
        <v>REF105</v>
      </c>
      <c r="C12">
        <v>2017</v>
      </c>
      <c r="D12">
        <v>1</v>
      </c>
      <c r="E12" t="s">
        <v>693</v>
      </c>
      <c r="F12">
        <v>0</v>
      </c>
      <c r="N12" t="s">
        <v>206</v>
      </c>
    </row>
    <row r="13" spans="1:14" x14ac:dyDescent="0.2">
      <c r="A13" t="s">
        <v>528</v>
      </c>
      <c r="B13" t="str">
        <f t="shared" si="0"/>
        <v>SER101</v>
      </c>
      <c r="C13" t="s">
        <v>528</v>
      </c>
      <c r="D13" t="s">
        <v>528</v>
      </c>
      <c r="E13" t="s">
        <v>528</v>
      </c>
      <c r="F13" t="s">
        <v>528</v>
      </c>
      <c r="N13" t="s">
        <v>182</v>
      </c>
    </row>
    <row r="14" spans="1:14" x14ac:dyDescent="0.2">
      <c r="A14" t="s">
        <v>528</v>
      </c>
      <c r="B14" t="str">
        <f t="shared" si="0"/>
        <v>SER102</v>
      </c>
      <c r="C14" t="s">
        <v>528</v>
      </c>
      <c r="D14" t="s">
        <v>528</v>
      </c>
      <c r="E14" t="s">
        <v>528</v>
      </c>
      <c r="F14" t="s">
        <v>528</v>
      </c>
      <c r="N14" t="s">
        <v>184</v>
      </c>
    </row>
    <row r="15" spans="1:14" x14ac:dyDescent="0.2">
      <c r="A15" t="s">
        <v>528</v>
      </c>
      <c r="B15" t="str">
        <f t="shared" si="0"/>
        <v>SER103</v>
      </c>
      <c r="C15" t="s">
        <v>528</v>
      </c>
      <c r="D15" t="s">
        <v>528</v>
      </c>
      <c r="E15" t="s">
        <v>528</v>
      </c>
      <c r="F15" t="s">
        <v>528</v>
      </c>
      <c r="N15" t="s">
        <v>185</v>
      </c>
    </row>
    <row r="16" spans="1:14" x14ac:dyDescent="0.2">
      <c r="A16" t="s">
        <v>528</v>
      </c>
      <c r="B16" t="str">
        <f t="shared" si="0"/>
        <v>SER104</v>
      </c>
      <c r="C16" t="s">
        <v>528</v>
      </c>
      <c r="D16" t="s">
        <v>528</v>
      </c>
      <c r="E16" t="s">
        <v>528</v>
      </c>
      <c r="F16" t="s">
        <v>528</v>
      </c>
      <c r="N16" t="s">
        <v>187</v>
      </c>
    </row>
    <row r="17" spans="1:14" x14ac:dyDescent="0.2">
      <c r="A17" t="s">
        <v>528</v>
      </c>
      <c r="B17" t="str">
        <f t="shared" si="0"/>
        <v>SER105</v>
      </c>
      <c r="C17" t="s">
        <v>528</v>
      </c>
      <c r="D17" t="s">
        <v>528</v>
      </c>
      <c r="E17" t="s">
        <v>528</v>
      </c>
      <c r="F17" t="s">
        <v>528</v>
      </c>
      <c r="N17" t="s">
        <v>189</v>
      </c>
    </row>
    <row r="18" spans="1:14" x14ac:dyDescent="0.2">
      <c r="A18" t="s">
        <v>528</v>
      </c>
      <c r="B18" t="str">
        <f t="shared" si="0"/>
        <v>HYP101</v>
      </c>
      <c r="C18" t="s">
        <v>528</v>
      </c>
      <c r="D18" t="s">
        <v>528</v>
      </c>
      <c r="E18" t="s">
        <v>528</v>
      </c>
      <c r="F18" t="s">
        <v>528</v>
      </c>
      <c r="N18" t="s">
        <v>195</v>
      </c>
    </row>
    <row r="19" spans="1:14" x14ac:dyDescent="0.2">
      <c r="A19" t="s">
        <v>528</v>
      </c>
      <c r="B19" t="str">
        <f t="shared" si="0"/>
        <v>REF101</v>
      </c>
      <c r="C19" t="s">
        <v>528</v>
      </c>
      <c r="D19" t="s">
        <v>528</v>
      </c>
      <c r="E19" t="s">
        <v>528</v>
      </c>
      <c r="F19" t="s">
        <v>528</v>
      </c>
      <c r="N19" t="s">
        <v>198</v>
      </c>
    </row>
    <row r="20" spans="1:14" x14ac:dyDescent="0.2">
      <c r="A20" t="s">
        <v>528</v>
      </c>
      <c r="B20" t="str">
        <f t="shared" si="0"/>
        <v>REF102</v>
      </c>
      <c r="C20" t="s">
        <v>528</v>
      </c>
      <c r="D20" t="s">
        <v>528</v>
      </c>
      <c r="E20" t="s">
        <v>528</v>
      </c>
      <c r="F20" t="s">
        <v>528</v>
      </c>
      <c r="N20" t="s">
        <v>200</v>
      </c>
    </row>
    <row r="21" spans="1:14" x14ac:dyDescent="0.2">
      <c r="A21" t="s">
        <v>528</v>
      </c>
      <c r="B21" t="str">
        <f t="shared" si="0"/>
        <v>REF103</v>
      </c>
      <c r="C21" t="s">
        <v>528</v>
      </c>
      <c r="D21" t="s">
        <v>528</v>
      </c>
      <c r="E21" t="s">
        <v>528</v>
      </c>
      <c r="F21" t="s">
        <v>528</v>
      </c>
      <c r="N21" t="s">
        <v>202</v>
      </c>
    </row>
    <row r="22" spans="1:14" x14ac:dyDescent="0.2">
      <c r="A22" t="s">
        <v>528</v>
      </c>
      <c r="B22" t="str">
        <f t="shared" si="0"/>
        <v>REF104</v>
      </c>
      <c r="C22" t="s">
        <v>528</v>
      </c>
      <c r="D22" t="s">
        <v>528</v>
      </c>
      <c r="E22" t="s">
        <v>528</v>
      </c>
      <c r="F22" t="s">
        <v>528</v>
      </c>
      <c r="N22" t="s">
        <v>204</v>
      </c>
    </row>
    <row r="23" spans="1:14" x14ac:dyDescent="0.2">
      <c r="A23" t="s">
        <v>528</v>
      </c>
      <c r="B23" t="str">
        <f t="shared" si="0"/>
        <v>REF105</v>
      </c>
      <c r="C23" t="s">
        <v>528</v>
      </c>
      <c r="D23" t="s">
        <v>528</v>
      </c>
      <c r="E23" t="s">
        <v>528</v>
      </c>
      <c r="F23" t="s">
        <v>528</v>
      </c>
      <c r="N23" t="s">
        <v>206</v>
      </c>
    </row>
    <row r="24" spans="1:14" x14ac:dyDescent="0.2">
      <c r="A24" t="s">
        <v>528</v>
      </c>
      <c r="B24" t="str">
        <f t="shared" si="0"/>
        <v>SER101</v>
      </c>
      <c r="C24" t="s">
        <v>528</v>
      </c>
      <c r="D24" t="s">
        <v>528</v>
      </c>
      <c r="E24" t="s">
        <v>528</v>
      </c>
      <c r="F24" t="s">
        <v>528</v>
      </c>
      <c r="N24" t="s">
        <v>182</v>
      </c>
    </row>
    <row r="25" spans="1:14" x14ac:dyDescent="0.2">
      <c r="A25" t="s">
        <v>528</v>
      </c>
      <c r="B25" t="str">
        <f t="shared" si="0"/>
        <v>SER102</v>
      </c>
      <c r="C25" t="s">
        <v>528</v>
      </c>
      <c r="D25" t="s">
        <v>528</v>
      </c>
      <c r="E25" t="s">
        <v>528</v>
      </c>
      <c r="F25" t="s">
        <v>528</v>
      </c>
      <c r="N25" t="s">
        <v>184</v>
      </c>
    </row>
    <row r="26" spans="1:14" x14ac:dyDescent="0.2">
      <c r="A26" t="s">
        <v>528</v>
      </c>
      <c r="B26" t="str">
        <f t="shared" si="0"/>
        <v>SER103</v>
      </c>
      <c r="C26" t="s">
        <v>528</v>
      </c>
      <c r="D26" t="s">
        <v>528</v>
      </c>
      <c r="E26" t="s">
        <v>528</v>
      </c>
      <c r="F26" t="s">
        <v>528</v>
      </c>
      <c r="N26" t="s">
        <v>185</v>
      </c>
    </row>
    <row r="27" spans="1:14" x14ac:dyDescent="0.2">
      <c r="A27" t="s">
        <v>528</v>
      </c>
      <c r="B27" t="str">
        <f t="shared" si="0"/>
        <v>SER104</v>
      </c>
      <c r="C27" t="s">
        <v>528</v>
      </c>
      <c r="D27" t="s">
        <v>528</v>
      </c>
      <c r="E27" t="s">
        <v>528</v>
      </c>
      <c r="F27" t="s">
        <v>528</v>
      </c>
      <c r="N27" t="s">
        <v>187</v>
      </c>
    </row>
    <row r="28" spans="1:14" x14ac:dyDescent="0.2">
      <c r="A28" t="s">
        <v>528</v>
      </c>
      <c r="B28" t="str">
        <f t="shared" si="0"/>
        <v>SER105</v>
      </c>
      <c r="C28" t="s">
        <v>528</v>
      </c>
      <c r="D28" t="s">
        <v>528</v>
      </c>
      <c r="E28" t="s">
        <v>528</v>
      </c>
      <c r="F28" t="s">
        <v>528</v>
      </c>
      <c r="N28" t="s">
        <v>189</v>
      </c>
    </row>
    <row r="29" spans="1:14" x14ac:dyDescent="0.2">
      <c r="A29" t="s">
        <v>528</v>
      </c>
      <c r="B29" t="str">
        <f t="shared" si="0"/>
        <v>HYP101</v>
      </c>
      <c r="C29" t="s">
        <v>528</v>
      </c>
      <c r="D29" t="s">
        <v>528</v>
      </c>
      <c r="E29" t="s">
        <v>528</v>
      </c>
      <c r="F29" t="s">
        <v>528</v>
      </c>
      <c r="N29" t="s">
        <v>195</v>
      </c>
    </row>
    <row r="30" spans="1:14" x14ac:dyDescent="0.2">
      <c r="A30" t="s">
        <v>528</v>
      </c>
      <c r="B30" t="str">
        <f t="shared" si="0"/>
        <v>REF101</v>
      </c>
      <c r="C30" t="s">
        <v>528</v>
      </c>
      <c r="D30" t="s">
        <v>528</v>
      </c>
      <c r="E30" t="s">
        <v>528</v>
      </c>
      <c r="F30" t="s">
        <v>528</v>
      </c>
      <c r="N30" t="s">
        <v>198</v>
      </c>
    </row>
    <row r="31" spans="1:14" x14ac:dyDescent="0.2">
      <c r="A31" t="s">
        <v>528</v>
      </c>
      <c r="B31" t="str">
        <f t="shared" si="0"/>
        <v>REF102</v>
      </c>
      <c r="C31" t="s">
        <v>528</v>
      </c>
      <c r="D31" t="s">
        <v>528</v>
      </c>
      <c r="E31" t="s">
        <v>528</v>
      </c>
      <c r="F31" t="s">
        <v>528</v>
      </c>
      <c r="N31" t="s">
        <v>200</v>
      </c>
    </row>
    <row r="32" spans="1:14" x14ac:dyDescent="0.2">
      <c r="A32" t="s">
        <v>528</v>
      </c>
      <c r="B32" t="str">
        <f t="shared" si="0"/>
        <v>REF103</v>
      </c>
      <c r="C32" t="s">
        <v>528</v>
      </c>
      <c r="D32" t="s">
        <v>528</v>
      </c>
      <c r="E32" t="s">
        <v>528</v>
      </c>
      <c r="F32" t="s">
        <v>528</v>
      </c>
      <c r="N32" t="s">
        <v>202</v>
      </c>
    </row>
    <row r="33" spans="1:14" x14ac:dyDescent="0.2">
      <c r="A33" t="s">
        <v>528</v>
      </c>
      <c r="B33" t="str">
        <f t="shared" si="0"/>
        <v>REF104</v>
      </c>
      <c r="C33" t="s">
        <v>528</v>
      </c>
      <c r="D33" t="s">
        <v>528</v>
      </c>
      <c r="E33" t="s">
        <v>528</v>
      </c>
      <c r="F33" t="s">
        <v>528</v>
      </c>
      <c r="N33" t="s">
        <v>204</v>
      </c>
    </row>
    <row r="34" spans="1:14" x14ac:dyDescent="0.2">
      <c r="A34" t="s">
        <v>528</v>
      </c>
      <c r="B34" t="str">
        <f t="shared" si="0"/>
        <v>REF105</v>
      </c>
      <c r="C34" t="s">
        <v>528</v>
      </c>
      <c r="D34" t="s">
        <v>528</v>
      </c>
      <c r="E34" t="s">
        <v>528</v>
      </c>
      <c r="F34" t="s">
        <v>528</v>
      </c>
      <c r="N34" t="s">
        <v>206</v>
      </c>
    </row>
    <row r="35" spans="1:14" x14ac:dyDescent="0.2">
      <c r="A35" t="s">
        <v>528</v>
      </c>
      <c r="B35" t="str">
        <f t="shared" si="0"/>
        <v>SER101</v>
      </c>
      <c r="C35" t="s">
        <v>528</v>
      </c>
      <c r="D35" t="s">
        <v>528</v>
      </c>
      <c r="E35" t="s">
        <v>528</v>
      </c>
      <c r="F35" t="s">
        <v>528</v>
      </c>
      <c r="N35" t="s">
        <v>182</v>
      </c>
    </row>
    <row r="36" spans="1:14" x14ac:dyDescent="0.2">
      <c r="A36" t="s">
        <v>528</v>
      </c>
      <c r="B36" t="str">
        <f t="shared" si="0"/>
        <v>SER102</v>
      </c>
      <c r="C36" t="s">
        <v>528</v>
      </c>
      <c r="D36" t="s">
        <v>528</v>
      </c>
      <c r="E36" t="s">
        <v>528</v>
      </c>
      <c r="F36" t="s">
        <v>528</v>
      </c>
      <c r="N36" t="s">
        <v>184</v>
      </c>
    </row>
    <row r="37" spans="1:14" x14ac:dyDescent="0.2">
      <c r="A37" t="s">
        <v>528</v>
      </c>
      <c r="B37" t="str">
        <f t="shared" si="0"/>
        <v>SER103</v>
      </c>
      <c r="C37" t="s">
        <v>528</v>
      </c>
      <c r="D37" t="s">
        <v>528</v>
      </c>
      <c r="E37" t="s">
        <v>528</v>
      </c>
      <c r="F37" t="s">
        <v>528</v>
      </c>
      <c r="N37" t="s">
        <v>185</v>
      </c>
    </row>
    <row r="38" spans="1:14" x14ac:dyDescent="0.2">
      <c r="A38" t="s">
        <v>528</v>
      </c>
      <c r="B38" t="str">
        <f t="shared" si="0"/>
        <v>SER104</v>
      </c>
      <c r="C38" t="s">
        <v>528</v>
      </c>
      <c r="D38" t="s">
        <v>528</v>
      </c>
      <c r="E38" t="s">
        <v>528</v>
      </c>
      <c r="F38" t="s">
        <v>528</v>
      </c>
      <c r="N38" t="s">
        <v>187</v>
      </c>
    </row>
    <row r="39" spans="1:14" x14ac:dyDescent="0.2">
      <c r="A39" t="s">
        <v>528</v>
      </c>
      <c r="B39" t="str">
        <f t="shared" si="0"/>
        <v>SER105</v>
      </c>
      <c r="C39" t="s">
        <v>528</v>
      </c>
      <c r="D39" t="s">
        <v>528</v>
      </c>
      <c r="E39" t="s">
        <v>528</v>
      </c>
      <c r="F39" t="s">
        <v>528</v>
      </c>
      <c r="N39" t="s">
        <v>189</v>
      </c>
    </row>
    <row r="40" spans="1:14" x14ac:dyDescent="0.2">
      <c r="A40" t="s">
        <v>528</v>
      </c>
      <c r="B40" t="str">
        <f t="shared" si="0"/>
        <v>HYP101</v>
      </c>
      <c r="C40" t="s">
        <v>528</v>
      </c>
      <c r="D40" t="s">
        <v>528</v>
      </c>
      <c r="E40" t="s">
        <v>528</v>
      </c>
      <c r="F40" t="s">
        <v>528</v>
      </c>
      <c r="N40" t="s">
        <v>195</v>
      </c>
    </row>
    <row r="41" spans="1:14" x14ac:dyDescent="0.2">
      <c r="A41" t="s">
        <v>528</v>
      </c>
      <c r="B41" t="str">
        <f t="shared" si="0"/>
        <v>REF101</v>
      </c>
      <c r="C41" t="s">
        <v>528</v>
      </c>
      <c r="D41" t="s">
        <v>528</v>
      </c>
      <c r="E41" t="s">
        <v>528</v>
      </c>
      <c r="F41" t="s">
        <v>528</v>
      </c>
      <c r="N41" t="s">
        <v>198</v>
      </c>
    </row>
    <row r="42" spans="1:14" x14ac:dyDescent="0.2">
      <c r="A42" t="s">
        <v>528</v>
      </c>
      <c r="B42" t="str">
        <f t="shared" si="0"/>
        <v>REF102</v>
      </c>
      <c r="C42" t="s">
        <v>528</v>
      </c>
      <c r="D42" t="s">
        <v>528</v>
      </c>
      <c r="E42" t="s">
        <v>528</v>
      </c>
      <c r="F42" t="s">
        <v>528</v>
      </c>
      <c r="N42" t="s">
        <v>200</v>
      </c>
    </row>
    <row r="43" spans="1:14" x14ac:dyDescent="0.2">
      <c r="A43" t="s">
        <v>528</v>
      </c>
      <c r="B43" t="str">
        <f t="shared" si="0"/>
        <v>REF103</v>
      </c>
      <c r="C43" t="s">
        <v>528</v>
      </c>
      <c r="D43" t="s">
        <v>528</v>
      </c>
      <c r="E43" t="s">
        <v>528</v>
      </c>
      <c r="F43" t="s">
        <v>528</v>
      </c>
      <c r="N43" t="s">
        <v>202</v>
      </c>
    </row>
    <row r="44" spans="1:14" x14ac:dyDescent="0.2">
      <c r="A44" t="s">
        <v>528</v>
      </c>
      <c r="B44" t="str">
        <f t="shared" si="0"/>
        <v>REF104</v>
      </c>
      <c r="C44" t="s">
        <v>528</v>
      </c>
      <c r="D44" t="s">
        <v>528</v>
      </c>
      <c r="E44" t="s">
        <v>528</v>
      </c>
      <c r="F44" t="s">
        <v>528</v>
      </c>
      <c r="N44" t="s">
        <v>204</v>
      </c>
    </row>
    <row r="45" spans="1:14" x14ac:dyDescent="0.2">
      <c r="A45" t="s">
        <v>528</v>
      </c>
      <c r="B45" t="str">
        <f t="shared" si="0"/>
        <v>REF105</v>
      </c>
      <c r="C45" t="s">
        <v>528</v>
      </c>
      <c r="D45" t="s">
        <v>528</v>
      </c>
      <c r="E45" t="s">
        <v>528</v>
      </c>
      <c r="F45" t="s">
        <v>528</v>
      </c>
      <c r="N45" t="s">
        <v>206</v>
      </c>
    </row>
    <row r="46" spans="1:14" x14ac:dyDescent="0.2">
      <c r="A46" t="s">
        <v>528</v>
      </c>
      <c r="B46" t="str">
        <f t="shared" si="0"/>
        <v>SER101</v>
      </c>
      <c r="C46" t="s">
        <v>528</v>
      </c>
      <c r="D46" t="s">
        <v>528</v>
      </c>
      <c r="E46" t="s">
        <v>528</v>
      </c>
      <c r="F46" t="s">
        <v>528</v>
      </c>
      <c r="N46" t="s">
        <v>182</v>
      </c>
    </row>
    <row r="47" spans="1:14" x14ac:dyDescent="0.2">
      <c r="A47" t="s">
        <v>528</v>
      </c>
      <c r="B47" t="str">
        <f t="shared" si="0"/>
        <v>SER102</v>
      </c>
      <c r="C47" t="s">
        <v>528</v>
      </c>
      <c r="D47" t="s">
        <v>528</v>
      </c>
      <c r="E47" t="s">
        <v>528</v>
      </c>
      <c r="F47" t="s">
        <v>528</v>
      </c>
      <c r="N47" t="s">
        <v>184</v>
      </c>
    </row>
    <row r="48" spans="1:14" x14ac:dyDescent="0.2">
      <c r="A48" t="s">
        <v>528</v>
      </c>
      <c r="B48" t="str">
        <f t="shared" si="0"/>
        <v>SER103</v>
      </c>
      <c r="C48" t="s">
        <v>528</v>
      </c>
      <c r="D48" t="s">
        <v>528</v>
      </c>
      <c r="E48" t="s">
        <v>528</v>
      </c>
      <c r="F48" t="s">
        <v>528</v>
      </c>
      <c r="N48" t="s">
        <v>185</v>
      </c>
    </row>
    <row r="49" spans="1:14" x14ac:dyDescent="0.2">
      <c r="A49" t="s">
        <v>528</v>
      </c>
      <c r="B49" t="str">
        <f t="shared" si="0"/>
        <v>SER104</v>
      </c>
      <c r="C49" t="s">
        <v>528</v>
      </c>
      <c r="D49" t="s">
        <v>528</v>
      </c>
      <c r="E49" t="s">
        <v>528</v>
      </c>
      <c r="F49" t="s">
        <v>528</v>
      </c>
      <c r="N49" t="s">
        <v>187</v>
      </c>
    </row>
    <row r="50" spans="1:14" x14ac:dyDescent="0.2">
      <c r="A50" t="s">
        <v>528</v>
      </c>
      <c r="B50" t="str">
        <f t="shared" si="0"/>
        <v>SER105</v>
      </c>
      <c r="C50" t="s">
        <v>528</v>
      </c>
      <c r="D50" t="s">
        <v>528</v>
      </c>
      <c r="E50" t="s">
        <v>528</v>
      </c>
      <c r="F50" t="s">
        <v>528</v>
      </c>
      <c r="N50" t="s">
        <v>189</v>
      </c>
    </row>
    <row r="51" spans="1:14" x14ac:dyDescent="0.2">
      <c r="A51" t="s">
        <v>528</v>
      </c>
      <c r="B51" t="str">
        <f t="shared" si="0"/>
        <v>HYP101</v>
      </c>
      <c r="C51" t="s">
        <v>528</v>
      </c>
      <c r="D51" t="s">
        <v>528</v>
      </c>
      <c r="E51" t="s">
        <v>528</v>
      </c>
      <c r="F51" t="s">
        <v>528</v>
      </c>
      <c r="N51" t="s">
        <v>195</v>
      </c>
    </row>
    <row r="52" spans="1:14" x14ac:dyDescent="0.2">
      <c r="A52" t="s">
        <v>528</v>
      </c>
      <c r="B52" t="str">
        <f t="shared" si="0"/>
        <v>REF101</v>
      </c>
      <c r="C52" t="s">
        <v>528</v>
      </c>
      <c r="D52" t="s">
        <v>528</v>
      </c>
      <c r="E52" t="s">
        <v>528</v>
      </c>
      <c r="F52" t="s">
        <v>528</v>
      </c>
      <c r="N52" t="s">
        <v>198</v>
      </c>
    </row>
    <row r="53" spans="1:14" x14ac:dyDescent="0.2">
      <c r="A53" t="s">
        <v>528</v>
      </c>
      <c r="B53" t="str">
        <f t="shared" si="0"/>
        <v>REF102</v>
      </c>
      <c r="C53" t="s">
        <v>528</v>
      </c>
      <c r="D53" t="s">
        <v>528</v>
      </c>
      <c r="E53" t="s">
        <v>528</v>
      </c>
      <c r="F53" t="s">
        <v>528</v>
      </c>
      <c r="N53" t="s">
        <v>200</v>
      </c>
    </row>
    <row r="54" spans="1:14" x14ac:dyDescent="0.2">
      <c r="A54" t="s">
        <v>528</v>
      </c>
      <c r="B54" t="str">
        <f t="shared" si="0"/>
        <v>REF103</v>
      </c>
      <c r="C54" t="s">
        <v>528</v>
      </c>
      <c r="D54" t="s">
        <v>528</v>
      </c>
      <c r="E54" t="s">
        <v>528</v>
      </c>
      <c r="F54" t="s">
        <v>528</v>
      </c>
      <c r="N54" t="s">
        <v>202</v>
      </c>
    </row>
    <row r="55" spans="1:14" x14ac:dyDescent="0.2">
      <c r="A55" t="s">
        <v>528</v>
      </c>
      <c r="B55" t="str">
        <f t="shared" si="0"/>
        <v>REF104</v>
      </c>
      <c r="C55" t="s">
        <v>528</v>
      </c>
      <c r="D55" t="s">
        <v>528</v>
      </c>
      <c r="E55" t="s">
        <v>528</v>
      </c>
      <c r="F55" t="s">
        <v>528</v>
      </c>
      <c r="N55" t="s">
        <v>204</v>
      </c>
    </row>
    <row r="56" spans="1:14" x14ac:dyDescent="0.2">
      <c r="A56" t="s">
        <v>528</v>
      </c>
      <c r="B56" t="str">
        <f t="shared" si="0"/>
        <v>REF105</v>
      </c>
      <c r="C56" t="s">
        <v>528</v>
      </c>
      <c r="D56" t="s">
        <v>528</v>
      </c>
      <c r="E56" t="s">
        <v>528</v>
      </c>
      <c r="F56" t="s">
        <v>528</v>
      </c>
      <c r="N56" t="s">
        <v>206</v>
      </c>
    </row>
    <row r="57" spans="1:14" x14ac:dyDescent="0.2">
      <c r="A57" t="s">
        <v>528</v>
      </c>
      <c r="B57" t="str">
        <f t="shared" si="0"/>
        <v>SER101</v>
      </c>
      <c r="C57" t="s">
        <v>528</v>
      </c>
      <c r="D57" t="s">
        <v>528</v>
      </c>
      <c r="E57" t="s">
        <v>528</v>
      </c>
      <c r="F57" t="s">
        <v>528</v>
      </c>
      <c r="N57" t="s">
        <v>182</v>
      </c>
    </row>
    <row r="58" spans="1:14" x14ac:dyDescent="0.2">
      <c r="A58" t="s">
        <v>528</v>
      </c>
      <c r="B58" t="str">
        <f t="shared" si="0"/>
        <v>SER102</v>
      </c>
      <c r="C58" t="s">
        <v>528</v>
      </c>
      <c r="D58" t="s">
        <v>528</v>
      </c>
      <c r="E58" t="s">
        <v>528</v>
      </c>
      <c r="F58" t="s">
        <v>528</v>
      </c>
      <c r="N58" t="s">
        <v>184</v>
      </c>
    </row>
    <row r="59" spans="1:14" x14ac:dyDescent="0.2">
      <c r="A59" t="s">
        <v>528</v>
      </c>
      <c r="B59" t="str">
        <f t="shared" si="0"/>
        <v>SER103</v>
      </c>
      <c r="C59" t="s">
        <v>528</v>
      </c>
      <c r="D59" t="s">
        <v>528</v>
      </c>
      <c r="E59" t="s">
        <v>528</v>
      </c>
      <c r="F59" t="s">
        <v>528</v>
      </c>
      <c r="N59" t="s">
        <v>185</v>
      </c>
    </row>
    <row r="60" spans="1:14" x14ac:dyDescent="0.2">
      <c r="A60" t="s">
        <v>528</v>
      </c>
      <c r="B60" t="str">
        <f t="shared" si="0"/>
        <v>SER104</v>
      </c>
      <c r="C60" t="s">
        <v>528</v>
      </c>
      <c r="D60" t="s">
        <v>528</v>
      </c>
      <c r="E60" t="s">
        <v>528</v>
      </c>
      <c r="F60" t="s">
        <v>528</v>
      </c>
      <c r="N60" t="s">
        <v>187</v>
      </c>
    </row>
    <row r="61" spans="1:14" x14ac:dyDescent="0.2">
      <c r="A61" t="s">
        <v>528</v>
      </c>
      <c r="B61" t="str">
        <f t="shared" si="0"/>
        <v>SER105</v>
      </c>
      <c r="C61" t="s">
        <v>528</v>
      </c>
      <c r="D61" t="s">
        <v>528</v>
      </c>
      <c r="E61" t="s">
        <v>528</v>
      </c>
      <c r="F61" t="s">
        <v>528</v>
      </c>
      <c r="N61" t="s">
        <v>189</v>
      </c>
    </row>
    <row r="62" spans="1:14" x14ac:dyDescent="0.2">
      <c r="A62" t="s">
        <v>528</v>
      </c>
      <c r="B62" t="str">
        <f t="shared" si="0"/>
        <v>HYP101</v>
      </c>
      <c r="C62" t="s">
        <v>528</v>
      </c>
      <c r="D62" t="s">
        <v>528</v>
      </c>
      <c r="E62" t="s">
        <v>528</v>
      </c>
      <c r="F62" t="s">
        <v>528</v>
      </c>
      <c r="N62" t="s">
        <v>195</v>
      </c>
    </row>
    <row r="63" spans="1:14" x14ac:dyDescent="0.2">
      <c r="A63" t="s">
        <v>528</v>
      </c>
      <c r="B63" t="str">
        <f t="shared" si="0"/>
        <v>REF101</v>
      </c>
      <c r="C63" t="s">
        <v>528</v>
      </c>
      <c r="D63" t="s">
        <v>528</v>
      </c>
      <c r="E63" t="s">
        <v>528</v>
      </c>
      <c r="F63" t="s">
        <v>528</v>
      </c>
      <c r="N63" t="s">
        <v>198</v>
      </c>
    </row>
    <row r="64" spans="1:14" x14ac:dyDescent="0.2">
      <c r="A64" t="s">
        <v>528</v>
      </c>
      <c r="B64" t="str">
        <f t="shared" si="0"/>
        <v>REF102</v>
      </c>
      <c r="C64" t="s">
        <v>528</v>
      </c>
      <c r="D64" t="s">
        <v>528</v>
      </c>
      <c r="E64" t="s">
        <v>528</v>
      </c>
      <c r="F64" t="s">
        <v>528</v>
      </c>
      <c r="N64" t="s">
        <v>200</v>
      </c>
    </row>
    <row r="65" spans="1:14" x14ac:dyDescent="0.2">
      <c r="A65" t="s">
        <v>528</v>
      </c>
      <c r="B65" t="str">
        <f t="shared" si="0"/>
        <v>REF103</v>
      </c>
      <c r="C65" t="s">
        <v>528</v>
      </c>
      <c r="D65" t="s">
        <v>528</v>
      </c>
      <c r="E65" t="s">
        <v>528</v>
      </c>
      <c r="F65" t="s">
        <v>528</v>
      </c>
      <c r="N65" t="s">
        <v>202</v>
      </c>
    </row>
    <row r="66" spans="1:14" x14ac:dyDescent="0.2">
      <c r="A66" t="s">
        <v>528</v>
      </c>
      <c r="B66" t="str">
        <f t="shared" si="0"/>
        <v>REF104</v>
      </c>
      <c r="C66" t="s">
        <v>528</v>
      </c>
      <c r="D66" t="s">
        <v>528</v>
      </c>
      <c r="E66" t="s">
        <v>528</v>
      </c>
      <c r="F66" t="s">
        <v>528</v>
      </c>
      <c r="N66" t="s">
        <v>204</v>
      </c>
    </row>
    <row r="67" spans="1:14" x14ac:dyDescent="0.2">
      <c r="A67" t="s">
        <v>528</v>
      </c>
      <c r="B67" t="str">
        <f t="shared" ref="B67:B130" si="1">N67</f>
        <v>REF105</v>
      </c>
      <c r="C67" t="s">
        <v>528</v>
      </c>
      <c r="D67" t="s">
        <v>528</v>
      </c>
      <c r="E67" t="s">
        <v>528</v>
      </c>
      <c r="F67" t="s">
        <v>528</v>
      </c>
      <c r="N67" t="s">
        <v>206</v>
      </c>
    </row>
    <row r="68" spans="1:14" x14ac:dyDescent="0.2">
      <c r="A68" t="s">
        <v>528</v>
      </c>
      <c r="B68" t="str">
        <f t="shared" si="1"/>
        <v>SER101</v>
      </c>
      <c r="C68" t="s">
        <v>528</v>
      </c>
      <c r="D68" t="s">
        <v>528</v>
      </c>
      <c r="E68" t="s">
        <v>528</v>
      </c>
      <c r="F68" t="s">
        <v>528</v>
      </c>
      <c r="N68" t="s">
        <v>182</v>
      </c>
    </row>
    <row r="69" spans="1:14" x14ac:dyDescent="0.2">
      <c r="A69" t="s">
        <v>528</v>
      </c>
      <c r="B69" t="str">
        <f t="shared" si="1"/>
        <v>SER102</v>
      </c>
      <c r="C69" t="s">
        <v>528</v>
      </c>
      <c r="D69" t="s">
        <v>528</v>
      </c>
      <c r="E69" t="s">
        <v>528</v>
      </c>
      <c r="F69" t="s">
        <v>528</v>
      </c>
      <c r="N69" t="s">
        <v>184</v>
      </c>
    </row>
    <row r="70" spans="1:14" x14ac:dyDescent="0.2">
      <c r="A70" t="s">
        <v>528</v>
      </c>
      <c r="B70" t="str">
        <f t="shared" si="1"/>
        <v>SER103</v>
      </c>
      <c r="C70" t="s">
        <v>528</v>
      </c>
      <c r="D70" t="s">
        <v>528</v>
      </c>
      <c r="E70" t="s">
        <v>528</v>
      </c>
      <c r="F70" t="s">
        <v>528</v>
      </c>
      <c r="N70" t="s">
        <v>185</v>
      </c>
    </row>
    <row r="71" spans="1:14" x14ac:dyDescent="0.2">
      <c r="A71" t="s">
        <v>528</v>
      </c>
      <c r="B71" t="str">
        <f t="shared" si="1"/>
        <v>SER104</v>
      </c>
      <c r="C71" t="s">
        <v>528</v>
      </c>
      <c r="D71" t="s">
        <v>528</v>
      </c>
      <c r="E71" t="s">
        <v>528</v>
      </c>
      <c r="F71" t="s">
        <v>528</v>
      </c>
      <c r="N71" t="s">
        <v>187</v>
      </c>
    </row>
    <row r="72" spans="1:14" x14ac:dyDescent="0.2">
      <c r="A72" t="s">
        <v>528</v>
      </c>
      <c r="B72" t="str">
        <f t="shared" si="1"/>
        <v>SER105</v>
      </c>
      <c r="C72" t="s">
        <v>528</v>
      </c>
      <c r="D72" t="s">
        <v>528</v>
      </c>
      <c r="E72" t="s">
        <v>528</v>
      </c>
      <c r="F72" t="s">
        <v>528</v>
      </c>
      <c r="N72" t="s">
        <v>189</v>
      </c>
    </row>
    <row r="73" spans="1:14" x14ac:dyDescent="0.2">
      <c r="A73" t="s">
        <v>528</v>
      </c>
      <c r="B73" t="str">
        <f t="shared" si="1"/>
        <v>HYP101</v>
      </c>
      <c r="C73" t="s">
        <v>528</v>
      </c>
      <c r="D73" t="s">
        <v>528</v>
      </c>
      <c r="E73" t="s">
        <v>528</v>
      </c>
      <c r="F73" t="s">
        <v>528</v>
      </c>
      <c r="N73" t="s">
        <v>195</v>
      </c>
    </row>
    <row r="74" spans="1:14" x14ac:dyDescent="0.2">
      <c r="A74" t="s">
        <v>528</v>
      </c>
      <c r="B74" t="str">
        <f t="shared" si="1"/>
        <v>REF101</v>
      </c>
      <c r="C74" t="s">
        <v>528</v>
      </c>
      <c r="D74" t="s">
        <v>528</v>
      </c>
      <c r="E74" t="s">
        <v>528</v>
      </c>
      <c r="F74" t="s">
        <v>528</v>
      </c>
      <c r="N74" t="s">
        <v>198</v>
      </c>
    </row>
    <row r="75" spans="1:14" x14ac:dyDescent="0.2">
      <c r="A75" t="s">
        <v>528</v>
      </c>
      <c r="B75" t="str">
        <f t="shared" si="1"/>
        <v>REF102</v>
      </c>
      <c r="C75" t="s">
        <v>528</v>
      </c>
      <c r="D75" t="s">
        <v>528</v>
      </c>
      <c r="E75" t="s">
        <v>528</v>
      </c>
      <c r="F75" t="s">
        <v>528</v>
      </c>
      <c r="N75" t="s">
        <v>200</v>
      </c>
    </row>
    <row r="76" spans="1:14" x14ac:dyDescent="0.2">
      <c r="A76" t="s">
        <v>528</v>
      </c>
      <c r="B76" t="str">
        <f t="shared" si="1"/>
        <v>REF103</v>
      </c>
      <c r="C76" t="s">
        <v>528</v>
      </c>
      <c r="D76" t="s">
        <v>528</v>
      </c>
      <c r="E76" t="s">
        <v>528</v>
      </c>
      <c r="F76" t="s">
        <v>528</v>
      </c>
      <c r="N76" t="s">
        <v>202</v>
      </c>
    </row>
    <row r="77" spans="1:14" x14ac:dyDescent="0.2">
      <c r="A77" t="s">
        <v>528</v>
      </c>
      <c r="B77" t="str">
        <f t="shared" si="1"/>
        <v>REF104</v>
      </c>
      <c r="C77" t="s">
        <v>528</v>
      </c>
      <c r="D77" t="s">
        <v>528</v>
      </c>
      <c r="E77" t="s">
        <v>528</v>
      </c>
      <c r="F77" t="s">
        <v>528</v>
      </c>
      <c r="N77" t="s">
        <v>204</v>
      </c>
    </row>
    <row r="78" spans="1:14" x14ac:dyDescent="0.2">
      <c r="A78" t="s">
        <v>528</v>
      </c>
      <c r="B78" t="str">
        <f t="shared" si="1"/>
        <v>REF105</v>
      </c>
      <c r="C78" t="s">
        <v>528</v>
      </c>
      <c r="D78" t="s">
        <v>528</v>
      </c>
      <c r="E78" t="s">
        <v>528</v>
      </c>
      <c r="F78" t="s">
        <v>528</v>
      </c>
      <c r="N78" t="s">
        <v>206</v>
      </c>
    </row>
    <row r="79" spans="1:14" x14ac:dyDescent="0.2">
      <c r="A79" t="s">
        <v>528</v>
      </c>
      <c r="B79" t="str">
        <f t="shared" si="1"/>
        <v>SER101</v>
      </c>
      <c r="C79" t="s">
        <v>528</v>
      </c>
      <c r="D79" t="s">
        <v>528</v>
      </c>
      <c r="E79" t="s">
        <v>528</v>
      </c>
      <c r="F79" t="s">
        <v>528</v>
      </c>
      <c r="N79" t="s">
        <v>182</v>
      </c>
    </row>
    <row r="80" spans="1:14" x14ac:dyDescent="0.2">
      <c r="A80" t="s">
        <v>528</v>
      </c>
      <c r="B80" t="str">
        <f t="shared" si="1"/>
        <v>SER102</v>
      </c>
      <c r="C80" t="s">
        <v>528</v>
      </c>
      <c r="D80" t="s">
        <v>528</v>
      </c>
      <c r="E80" t="s">
        <v>528</v>
      </c>
      <c r="F80" t="s">
        <v>528</v>
      </c>
      <c r="N80" t="s">
        <v>184</v>
      </c>
    </row>
    <row r="81" spans="1:14" x14ac:dyDescent="0.2">
      <c r="A81" t="s">
        <v>528</v>
      </c>
      <c r="B81" t="str">
        <f t="shared" si="1"/>
        <v>SER103</v>
      </c>
      <c r="C81" t="s">
        <v>528</v>
      </c>
      <c r="D81" t="s">
        <v>528</v>
      </c>
      <c r="E81" t="s">
        <v>528</v>
      </c>
      <c r="F81" t="s">
        <v>528</v>
      </c>
      <c r="N81" t="s">
        <v>185</v>
      </c>
    </row>
    <row r="82" spans="1:14" x14ac:dyDescent="0.2">
      <c r="A82" t="s">
        <v>528</v>
      </c>
      <c r="B82" t="str">
        <f t="shared" si="1"/>
        <v>SER104</v>
      </c>
      <c r="C82" t="s">
        <v>528</v>
      </c>
      <c r="D82" t="s">
        <v>528</v>
      </c>
      <c r="E82" t="s">
        <v>528</v>
      </c>
      <c r="F82" t="s">
        <v>528</v>
      </c>
      <c r="N82" t="s">
        <v>187</v>
      </c>
    </row>
    <row r="83" spans="1:14" x14ac:dyDescent="0.2">
      <c r="A83" t="s">
        <v>528</v>
      </c>
      <c r="B83" t="str">
        <f t="shared" si="1"/>
        <v>SER105</v>
      </c>
      <c r="C83" t="s">
        <v>528</v>
      </c>
      <c r="D83" t="s">
        <v>528</v>
      </c>
      <c r="E83" t="s">
        <v>528</v>
      </c>
      <c r="F83" t="s">
        <v>528</v>
      </c>
      <c r="N83" t="s">
        <v>189</v>
      </c>
    </row>
    <row r="84" spans="1:14" x14ac:dyDescent="0.2">
      <c r="A84" t="s">
        <v>528</v>
      </c>
      <c r="B84" t="str">
        <f t="shared" si="1"/>
        <v>HYP101</v>
      </c>
      <c r="C84" t="s">
        <v>528</v>
      </c>
      <c r="D84" t="s">
        <v>528</v>
      </c>
      <c r="E84" t="s">
        <v>528</v>
      </c>
      <c r="F84" t="s">
        <v>528</v>
      </c>
      <c r="N84" t="s">
        <v>195</v>
      </c>
    </row>
    <row r="85" spans="1:14" x14ac:dyDescent="0.2">
      <c r="A85" t="s">
        <v>528</v>
      </c>
      <c r="B85" t="str">
        <f t="shared" si="1"/>
        <v>REF101</v>
      </c>
      <c r="C85" t="s">
        <v>528</v>
      </c>
      <c r="D85" t="s">
        <v>528</v>
      </c>
      <c r="E85" t="s">
        <v>528</v>
      </c>
      <c r="F85" t="s">
        <v>528</v>
      </c>
      <c r="N85" t="s">
        <v>198</v>
      </c>
    </row>
    <row r="86" spans="1:14" x14ac:dyDescent="0.2">
      <c r="A86" t="s">
        <v>528</v>
      </c>
      <c r="B86" t="str">
        <f t="shared" si="1"/>
        <v>REF102</v>
      </c>
      <c r="C86" t="s">
        <v>528</v>
      </c>
      <c r="D86" t="s">
        <v>528</v>
      </c>
      <c r="E86" t="s">
        <v>528</v>
      </c>
      <c r="F86" t="s">
        <v>528</v>
      </c>
      <c r="N86" t="s">
        <v>200</v>
      </c>
    </row>
    <row r="87" spans="1:14" x14ac:dyDescent="0.2">
      <c r="A87" t="s">
        <v>528</v>
      </c>
      <c r="B87" t="str">
        <f t="shared" si="1"/>
        <v>REF103</v>
      </c>
      <c r="C87" t="s">
        <v>528</v>
      </c>
      <c r="D87" t="s">
        <v>528</v>
      </c>
      <c r="E87" t="s">
        <v>528</v>
      </c>
      <c r="F87" t="s">
        <v>528</v>
      </c>
      <c r="N87" t="s">
        <v>202</v>
      </c>
    </row>
    <row r="88" spans="1:14" x14ac:dyDescent="0.2">
      <c r="A88" t="s">
        <v>528</v>
      </c>
      <c r="B88" t="str">
        <f t="shared" si="1"/>
        <v>REF104</v>
      </c>
      <c r="C88" t="s">
        <v>528</v>
      </c>
      <c r="D88" t="s">
        <v>528</v>
      </c>
      <c r="E88" t="s">
        <v>528</v>
      </c>
      <c r="F88" t="s">
        <v>528</v>
      </c>
      <c r="N88" t="s">
        <v>204</v>
      </c>
    </row>
    <row r="89" spans="1:14" x14ac:dyDescent="0.2">
      <c r="A89" t="s">
        <v>528</v>
      </c>
      <c r="B89" t="str">
        <f t="shared" si="1"/>
        <v>REF105</v>
      </c>
      <c r="C89" t="s">
        <v>528</v>
      </c>
      <c r="D89" t="s">
        <v>528</v>
      </c>
      <c r="E89" t="s">
        <v>528</v>
      </c>
      <c r="F89" t="s">
        <v>528</v>
      </c>
      <c r="N89" t="s">
        <v>206</v>
      </c>
    </row>
    <row r="90" spans="1:14" x14ac:dyDescent="0.2">
      <c r="A90" t="s">
        <v>528</v>
      </c>
      <c r="B90" t="str">
        <f t="shared" si="1"/>
        <v>SER101</v>
      </c>
      <c r="C90" t="s">
        <v>528</v>
      </c>
      <c r="D90" t="s">
        <v>528</v>
      </c>
      <c r="E90" t="s">
        <v>528</v>
      </c>
      <c r="F90" t="s">
        <v>528</v>
      </c>
      <c r="N90" t="s">
        <v>182</v>
      </c>
    </row>
    <row r="91" spans="1:14" x14ac:dyDescent="0.2">
      <c r="A91" t="s">
        <v>528</v>
      </c>
      <c r="B91" t="str">
        <f t="shared" si="1"/>
        <v>SER102</v>
      </c>
      <c r="C91" t="s">
        <v>528</v>
      </c>
      <c r="D91" t="s">
        <v>528</v>
      </c>
      <c r="E91" t="s">
        <v>528</v>
      </c>
      <c r="F91" t="s">
        <v>528</v>
      </c>
      <c r="N91" t="s">
        <v>184</v>
      </c>
    </row>
    <row r="92" spans="1:14" x14ac:dyDescent="0.2">
      <c r="A92" t="s">
        <v>528</v>
      </c>
      <c r="B92" t="str">
        <f t="shared" si="1"/>
        <v>SER103</v>
      </c>
      <c r="C92" t="s">
        <v>528</v>
      </c>
      <c r="D92" t="s">
        <v>528</v>
      </c>
      <c r="E92" t="s">
        <v>528</v>
      </c>
      <c r="F92" t="s">
        <v>528</v>
      </c>
      <c r="N92" t="s">
        <v>185</v>
      </c>
    </row>
    <row r="93" spans="1:14" x14ac:dyDescent="0.2">
      <c r="A93" t="s">
        <v>528</v>
      </c>
      <c r="B93" t="str">
        <f t="shared" si="1"/>
        <v>SER104</v>
      </c>
      <c r="C93" t="s">
        <v>528</v>
      </c>
      <c r="D93" t="s">
        <v>528</v>
      </c>
      <c r="E93" t="s">
        <v>528</v>
      </c>
      <c r="F93" t="s">
        <v>528</v>
      </c>
      <c r="N93" t="s">
        <v>187</v>
      </c>
    </row>
    <row r="94" spans="1:14" x14ac:dyDescent="0.2">
      <c r="A94" t="s">
        <v>528</v>
      </c>
      <c r="B94" t="str">
        <f t="shared" si="1"/>
        <v>SER105</v>
      </c>
      <c r="C94" t="s">
        <v>528</v>
      </c>
      <c r="D94" t="s">
        <v>528</v>
      </c>
      <c r="E94" t="s">
        <v>528</v>
      </c>
      <c r="F94" t="s">
        <v>528</v>
      </c>
      <c r="N94" t="s">
        <v>189</v>
      </c>
    </row>
    <row r="95" spans="1:14" x14ac:dyDescent="0.2">
      <c r="A95" t="s">
        <v>528</v>
      </c>
      <c r="B95" t="str">
        <f t="shared" si="1"/>
        <v>HYP101</v>
      </c>
      <c r="C95" t="s">
        <v>528</v>
      </c>
      <c r="D95" t="s">
        <v>528</v>
      </c>
      <c r="E95" t="s">
        <v>528</v>
      </c>
      <c r="F95" t="s">
        <v>528</v>
      </c>
      <c r="N95" t="s">
        <v>195</v>
      </c>
    </row>
    <row r="96" spans="1:14" x14ac:dyDescent="0.2">
      <c r="A96" t="s">
        <v>528</v>
      </c>
      <c r="B96" t="str">
        <f t="shared" si="1"/>
        <v>REF101</v>
      </c>
      <c r="C96" t="s">
        <v>528</v>
      </c>
      <c r="D96" t="s">
        <v>528</v>
      </c>
      <c r="E96" t="s">
        <v>528</v>
      </c>
      <c r="F96" t="s">
        <v>528</v>
      </c>
      <c r="N96" t="s">
        <v>198</v>
      </c>
    </row>
    <row r="97" spans="1:14" x14ac:dyDescent="0.2">
      <c r="A97" t="s">
        <v>528</v>
      </c>
      <c r="B97" t="str">
        <f t="shared" si="1"/>
        <v>REF102</v>
      </c>
      <c r="C97" t="s">
        <v>528</v>
      </c>
      <c r="D97" t="s">
        <v>528</v>
      </c>
      <c r="E97" t="s">
        <v>528</v>
      </c>
      <c r="F97" t="s">
        <v>528</v>
      </c>
      <c r="N97" t="s">
        <v>200</v>
      </c>
    </row>
    <row r="98" spans="1:14" x14ac:dyDescent="0.2">
      <c r="A98" t="s">
        <v>528</v>
      </c>
      <c r="B98" t="str">
        <f t="shared" si="1"/>
        <v>REF103</v>
      </c>
      <c r="C98" t="s">
        <v>528</v>
      </c>
      <c r="D98" t="s">
        <v>528</v>
      </c>
      <c r="E98" t="s">
        <v>528</v>
      </c>
      <c r="F98" t="s">
        <v>528</v>
      </c>
      <c r="N98" t="s">
        <v>202</v>
      </c>
    </row>
    <row r="99" spans="1:14" x14ac:dyDescent="0.2">
      <c r="A99" t="s">
        <v>528</v>
      </c>
      <c r="B99" t="str">
        <f t="shared" si="1"/>
        <v>REF104</v>
      </c>
      <c r="C99" t="s">
        <v>528</v>
      </c>
      <c r="D99" t="s">
        <v>528</v>
      </c>
      <c r="E99" t="s">
        <v>528</v>
      </c>
      <c r="F99" t="s">
        <v>528</v>
      </c>
      <c r="N99" t="s">
        <v>204</v>
      </c>
    </row>
    <row r="100" spans="1:14" x14ac:dyDescent="0.2">
      <c r="A100" t="s">
        <v>528</v>
      </c>
      <c r="B100" t="str">
        <f t="shared" si="1"/>
        <v>REF105</v>
      </c>
      <c r="C100" t="s">
        <v>528</v>
      </c>
      <c r="D100" t="s">
        <v>528</v>
      </c>
      <c r="E100" t="s">
        <v>528</v>
      </c>
      <c r="F100" t="s">
        <v>528</v>
      </c>
      <c r="N100" t="s">
        <v>206</v>
      </c>
    </row>
    <row r="101" spans="1:14" x14ac:dyDescent="0.2">
      <c r="A101" t="s">
        <v>528</v>
      </c>
      <c r="B101" t="str">
        <f t="shared" si="1"/>
        <v>SER101</v>
      </c>
      <c r="C101" t="s">
        <v>528</v>
      </c>
      <c r="D101" t="s">
        <v>528</v>
      </c>
      <c r="E101" t="s">
        <v>528</v>
      </c>
      <c r="F101" t="s">
        <v>528</v>
      </c>
      <c r="N101" t="s">
        <v>182</v>
      </c>
    </row>
    <row r="102" spans="1:14" x14ac:dyDescent="0.2">
      <c r="A102" t="s">
        <v>528</v>
      </c>
      <c r="B102" t="str">
        <f t="shared" si="1"/>
        <v>SER102</v>
      </c>
      <c r="C102" t="s">
        <v>528</v>
      </c>
      <c r="D102" t="s">
        <v>528</v>
      </c>
      <c r="E102" t="s">
        <v>528</v>
      </c>
      <c r="F102" t="s">
        <v>528</v>
      </c>
      <c r="N102" t="s">
        <v>184</v>
      </c>
    </row>
    <row r="103" spans="1:14" x14ac:dyDescent="0.2">
      <c r="A103" t="s">
        <v>528</v>
      </c>
      <c r="B103" t="str">
        <f t="shared" si="1"/>
        <v>SER103</v>
      </c>
      <c r="C103" t="s">
        <v>528</v>
      </c>
      <c r="D103" t="s">
        <v>528</v>
      </c>
      <c r="E103" t="s">
        <v>528</v>
      </c>
      <c r="F103" t="s">
        <v>528</v>
      </c>
      <c r="N103" t="s">
        <v>185</v>
      </c>
    </row>
    <row r="104" spans="1:14" x14ac:dyDescent="0.2">
      <c r="A104" t="s">
        <v>528</v>
      </c>
      <c r="B104" t="str">
        <f t="shared" si="1"/>
        <v>SER104</v>
      </c>
      <c r="C104" t="s">
        <v>528</v>
      </c>
      <c r="D104" t="s">
        <v>528</v>
      </c>
      <c r="E104" t="s">
        <v>528</v>
      </c>
      <c r="F104" t="s">
        <v>528</v>
      </c>
      <c r="N104" t="s">
        <v>187</v>
      </c>
    </row>
    <row r="105" spans="1:14" x14ac:dyDescent="0.2">
      <c r="A105" t="s">
        <v>528</v>
      </c>
      <c r="B105" t="str">
        <f t="shared" si="1"/>
        <v>SER105</v>
      </c>
      <c r="C105" t="s">
        <v>528</v>
      </c>
      <c r="D105" t="s">
        <v>528</v>
      </c>
      <c r="E105" t="s">
        <v>528</v>
      </c>
      <c r="F105" t="s">
        <v>528</v>
      </c>
      <c r="N105" t="s">
        <v>189</v>
      </c>
    </row>
    <row r="106" spans="1:14" x14ac:dyDescent="0.2">
      <c r="A106" t="s">
        <v>528</v>
      </c>
      <c r="B106" t="str">
        <f t="shared" si="1"/>
        <v>HYP101</v>
      </c>
      <c r="C106" t="s">
        <v>528</v>
      </c>
      <c r="D106" t="s">
        <v>528</v>
      </c>
      <c r="E106" t="s">
        <v>528</v>
      </c>
      <c r="F106" t="s">
        <v>528</v>
      </c>
      <c r="N106" t="s">
        <v>195</v>
      </c>
    </row>
    <row r="107" spans="1:14" x14ac:dyDescent="0.2">
      <c r="A107" t="s">
        <v>528</v>
      </c>
      <c r="B107" t="str">
        <f t="shared" si="1"/>
        <v>REF101</v>
      </c>
      <c r="C107" t="s">
        <v>528</v>
      </c>
      <c r="D107" t="s">
        <v>528</v>
      </c>
      <c r="E107" t="s">
        <v>528</v>
      </c>
      <c r="F107" t="s">
        <v>528</v>
      </c>
      <c r="N107" t="s">
        <v>198</v>
      </c>
    </row>
    <row r="108" spans="1:14" x14ac:dyDescent="0.2">
      <c r="A108" t="s">
        <v>528</v>
      </c>
      <c r="B108" t="str">
        <f t="shared" si="1"/>
        <v>REF102</v>
      </c>
      <c r="C108" t="s">
        <v>528</v>
      </c>
      <c r="D108" t="s">
        <v>528</v>
      </c>
      <c r="E108" t="s">
        <v>528</v>
      </c>
      <c r="F108" t="s">
        <v>528</v>
      </c>
      <c r="N108" t="s">
        <v>200</v>
      </c>
    </row>
    <row r="109" spans="1:14" x14ac:dyDescent="0.2">
      <c r="A109" t="s">
        <v>528</v>
      </c>
      <c r="B109" t="str">
        <f t="shared" si="1"/>
        <v>REF103</v>
      </c>
      <c r="C109" t="s">
        <v>528</v>
      </c>
      <c r="D109" t="s">
        <v>528</v>
      </c>
      <c r="E109" t="s">
        <v>528</v>
      </c>
      <c r="F109" t="s">
        <v>528</v>
      </c>
      <c r="N109" t="s">
        <v>202</v>
      </c>
    </row>
    <row r="110" spans="1:14" x14ac:dyDescent="0.2">
      <c r="A110" t="s">
        <v>528</v>
      </c>
      <c r="B110" t="str">
        <f t="shared" si="1"/>
        <v>REF104</v>
      </c>
      <c r="C110" t="s">
        <v>528</v>
      </c>
      <c r="D110" t="s">
        <v>528</v>
      </c>
      <c r="E110" t="s">
        <v>528</v>
      </c>
      <c r="F110" t="s">
        <v>528</v>
      </c>
      <c r="N110" t="s">
        <v>204</v>
      </c>
    </row>
    <row r="111" spans="1:14" x14ac:dyDescent="0.2">
      <c r="A111" t="s">
        <v>528</v>
      </c>
      <c r="B111" t="str">
        <f t="shared" si="1"/>
        <v>REF105</v>
      </c>
      <c r="C111" t="s">
        <v>528</v>
      </c>
      <c r="D111" t="s">
        <v>528</v>
      </c>
      <c r="E111" t="s">
        <v>528</v>
      </c>
      <c r="F111" t="s">
        <v>528</v>
      </c>
      <c r="N111" t="s">
        <v>206</v>
      </c>
    </row>
    <row r="112" spans="1:14" x14ac:dyDescent="0.2">
      <c r="A112" t="s">
        <v>528</v>
      </c>
      <c r="B112" t="str">
        <f t="shared" si="1"/>
        <v>SER101</v>
      </c>
      <c r="C112" t="s">
        <v>528</v>
      </c>
      <c r="D112" t="s">
        <v>528</v>
      </c>
      <c r="E112" t="s">
        <v>528</v>
      </c>
      <c r="F112" t="s">
        <v>528</v>
      </c>
      <c r="N112" t="s">
        <v>182</v>
      </c>
    </row>
    <row r="113" spans="1:14" x14ac:dyDescent="0.2">
      <c r="A113" t="s">
        <v>528</v>
      </c>
      <c r="B113" t="str">
        <f t="shared" si="1"/>
        <v>SER102</v>
      </c>
      <c r="C113" t="s">
        <v>528</v>
      </c>
      <c r="D113" t="s">
        <v>528</v>
      </c>
      <c r="E113" t="s">
        <v>528</v>
      </c>
      <c r="F113" t="s">
        <v>528</v>
      </c>
      <c r="N113" t="s">
        <v>184</v>
      </c>
    </row>
    <row r="114" spans="1:14" x14ac:dyDescent="0.2">
      <c r="A114" t="s">
        <v>528</v>
      </c>
      <c r="B114" t="str">
        <f t="shared" si="1"/>
        <v>SER103</v>
      </c>
      <c r="C114" t="s">
        <v>528</v>
      </c>
      <c r="D114" t="s">
        <v>528</v>
      </c>
      <c r="E114" t="s">
        <v>528</v>
      </c>
      <c r="F114" t="s">
        <v>528</v>
      </c>
      <c r="N114" t="s">
        <v>185</v>
      </c>
    </row>
    <row r="115" spans="1:14" x14ac:dyDescent="0.2">
      <c r="A115" t="s">
        <v>528</v>
      </c>
      <c r="B115" t="str">
        <f t="shared" si="1"/>
        <v>SER104</v>
      </c>
      <c r="C115" t="s">
        <v>528</v>
      </c>
      <c r="D115" t="s">
        <v>528</v>
      </c>
      <c r="E115" t="s">
        <v>528</v>
      </c>
      <c r="F115" t="s">
        <v>528</v>
      </c>
      <c r="N115" t="s">
        <v>187</v>
      </c>
    </row>
    <row r="116" spans="1:14" x14ac:dyDescent="0.2">
      <c r="A116" t="s">
        <v>528</v>
      </c>
      <c r="B116" t="str">
        <f t="shared" si="1"/>
        <v>SER105</v>
      </c>
      <c r="C116" t="s">
        <v>528</v>
      </c>
      <c r="D116" t="s">
        <v>528</v>
      </c>
      <c r="E116" t="s">
        <v>528</v>
      </c>
      <c r="F116" t="s">
        <v>528</v>
      </c>
      <c r="N116" t="s">
        <v>189</v>
      </c>
    </row>
    <row r="117" spans="1:14" x14ac:dyDescent="0.2">
      <c r="A117" t="s">
        <v>528</v>
      </c>
      <c r="B117" t="str">
        <f t="shared" si="1"/>
        <v>HYP101</v>
      </c>
      <c r="C117" t="s">
        <v>528</v>
      </c>
      <c r="D117" t="s">
        <v>528</v>
      </c>
      <c r="E117" t="s">
        <v>528</v>
      </c>
      <c r="F117" t="s">
        <v>528</v>
      </c>
      <c r="N117" t="s">
        <v>195</v>
      </c>
    </row>
    <row r="118" spans="1:14" x14ac:dyDescent="0.2">
      <c r="A118" t="s">
        <v>528</v>
      </c>
      <c r="B118" t="str">
        <f t="shared" si="1"/>
        <v>REF101</v>
      </c>
      <c r="C118" t="s">
        <v>528</v>
      </c>
      <c r="D118" t="s">
        <v>528</v>
      </c>
      <c r="E118" t="s">
        <v>528</v>
      </c>
      <c r="F118" t="s">
        <v>528</v>
      </c>
      <c r="N118" t="s">
        <v>198</v>
      </c>
    </row>
    <row r="119" spans="1:14" x14ac:dyDescent="0.2">
      <c r="A119" t="s">
        <v>528</v>
      </c>
      <c r="B119" t="str">
        <f t="shared" si="1"/>
        <v>REF102</v>
      </c>
      <c r="C119" t="s">
        <v>528</v>
      </c>
      <c r="D119" t="s">
        <v>528</v>
      </c>
      <c r="E119" t="s">
        <v>528</v>
      </c>
      <c r="F119" t="s">
        <v>528</v>
      </c>
      <c r="N119" t="s">
        <v>200</v>
      </c>
    </row>
    <row r="120" spans="1:14" x14ac:dyDescent="0.2">
      <c r="A120" t="s">
        <v>528</v>
      </c>
      <c r="B120" t="str">
        <f t="shared" si="1"/>
        <v>REF103</v>
      </c>
      <c r="C120" t="s">
        <v>528</v>
      </c>
      <c r="D120" t="s">
        <v>528</v>
      </c>
      <c r="E120" t="s">
        <v>528</v>
      </c>
      <c r="F120" t="s">
        <v>528</v>
      </c>
      <c r="N120" t="s">
        <v>202</v>
      </c>
    </row>
    <row r="121" spans="1:14" x14ac:dyDescent="0.2">
      <c r="A121" t="s">
        <v>528</v>
      </c>
      <c r="B121" t="str">
        <f t="shared" si="1"/>
        <v>REF104</v>
      </c>
      <c r="C121" t="s">
        <v>528</v>
      </c>
      <c r="D121" t="s">
        <v>528</v>
      </c>
      <c r="E121" t="s">
        <v>528</v>
      </c>
      <c r="F121" t="s">
        <v>528</v>
      </c>
      <c r="N121" t="s">
        <v>204</v>
      </c>
    </row>
    <row r="122" spans="1:14" x14ac:dyDescent="0.2">
      <c r="A122" t="s">
        <v>528</v>
      </c>
      <c r="B122" t="str">
        <f t="shared" si="1"/>
        <v>REF105</v>
      </c>
      <c r="C122" t="s">
        <v>528</v>
      </c>
      <c r="D122" t="s">
        <v>528</v>
      </c>
      <c r="E122" t="s">
        <v>528</v>
      </c>
      <c r="F122" t="s">
        <v>528</v>
      </c>
      <c r="N122" t="s">
        <v>206</v>
      </c>
    </row>
    <row r="123" spans="1:14" x14ac:dyDescent="0.2">
      <c r="A123" t="s">
        <v>528</v>
      </c>
      <c r="B123" t="str">
        <f t="shared" si="1"/>
        <v>SER101</v>
      </c>
      <c r="C123" t="s">
        <v>528</v>
      </c>
      <c r="D123" t="s">
        <v>528</v>
      </c>
      <c r="E123" t="s">
        <v>528</v>
      </c>
      <c r="F123" t="s">
        <v>528</v>
      </c>
      <c r="N123" t="s">
        <v>182</v>
      </c>
    </row>
    <row r="124" spans="1:14" x14ac:dyDescent="0.2">
      <c r="A124" t="s">
        <v>528</v>
      </c>
      <c r="B124" t="str">
        <f t="shared" si="1"/>
        <v>SER102</v>
      </c>
      <c r="C124" t="s">
        <v>528</v>
      </c>
      <c r="D124" t="s">
        <v>528</v>
      </c>
      <c r="E124" t="s">
        <v>528</v>
      </c>
      <c r="F124" t="s">
        <v>528</v>
      </c>
      <c r="N124" t="s">
        <v>184</v>
      </c>
    </row>
    <row r="125" spans="1:14" x14ac:dyDescent="0.2">
      <c r="A125" t="s">
        <v>528</v>
      </c>
      <c r="B125" t="str">
        <f t="shared" si="1"/>
        <v>SER103</v>
      </c>
      <c r="C125" t="s">
        <v>528</v>
      </c>
      <c r="D125" t="s">
        <v>528</v>
      </c>
      <c r="E125" t="s">
        <v>528</v>
      </c>
      <c r="F125" t="s">
        <v>528</v>
      </c>
      <c r="N125" t="s">
        <v>185</v>
      </c>
    </row>
    <row r="126" spans="1:14" x14ac:dyDescent="0.2">
      <c r="A126" t="s">
        <v>528</v>
      </c>
      <c r="B126" t="str">
        <f t="shared" si="1"/>
        <v>SER104</v>
      </c>
      <c r="C126" t="s">
        <v>528</v>
      </c>
      <c r="D126" t="s">
        <v>528</v>
      </c>
      <c r="E126" t="s">
        <v>528</v>
      </c>
      <c r="F126" t="s">
        <v>528</v>
      </c>
      <c r="N126" t="s">
        <v>187</v>
      </c>
    </row>
    <row r="127" spans="1:14" x14ac:dyDescent="0.2">
      <c r="A127" t="s">
        <v>528</v>
      </c>
      <c r="B127" t="str">
        <f t="shared" si="1"/>
        <v>SER105</v>
      </c>
      <c r="C127" t="s">
        <v>528</v>
      </c>
      <c r="D127" t="s">
        <v>528</v>
      </c>
      <c r="E127" t="s">
        <v>528</v>
      </c>
      <c r="F127" t="s">
        <v>528</v>
      </c>
      <c r="N127" t="s">
        <v>189</v>
      </c>
    </row>
    <row r="128" spans="1:14" x14ac:dyDescent="0.2">
      <c r="A128" t="s">
        <v>528</v>
      </c>
      <c r="B128" t="str">
        <f t="shared" si="1"/>
        <v>HYP101</v>
      </c>
      <c r="C128" t="s">
        <v>528</v>
      </c>
      <c r="D128" t="s">
        <v>528</v>
      </c>
      <c r="E128" t="s">
        <v>528</v>
      </c>
      <c r="F128" t="s">
        <v>528</v>
      </c>
      <c r="N128" t="s">
        <v>195</v>
      </c>
    </row>
    <row r="129" spans="1:14" x14ac:dyDescent="0.2">
      <c r="A129" t="s">
        <v>528</v>
      </c>
      <c r="B129" t="str">
        <f t="shared" si="1"/>
        <v>REF101</v>
      </c>
      <c r="C129" t="s">
        <v>528</v>
      </c>
      <c r="D129" t="s">
        <v>528</v>
      </c>
      <c r="E129" t="s">
        <v>528</v>
      </c>
      <c r="F129" t="s">
        <v>528</v>
      </c>
      <c r="N129" t="s">
        <v>198</v>
      </c>
    </row>
    <row r="130" spans="1:14" x14ac:dyDescent="0.2">
      <c r="A130" t="s">
        <v>528</v>
      </c>
      <c r="B130" t="str">
        <f t="shared" si="1"/>
        <v>REF102</v>
      </c>
      <c r="C130" t="s">
        <v>528</v>
      </c>
      <c r="D130" t="s">
        <v>528</v>
      </c>
      <c r="E130" t="s">
        <v>528</v>
      </c>
      <c r="F130" t="s">
        <v>528</v>
      </c>
      <c r="N130" t="s">
        <v>200</v>
      </c>
    </row>
    <row r="131" spans="1:14" x14ac:dyDescent="0.2">
      <c r="A131" t="s">
        <v>528</v>
      </c>
      <c r="B131" t="str">
        <f>N131</f>
        <v>REF103</v>
      </c>
      <c r="C131" t="s">
        <v>528</v>
      </c>
      <c r="D131" t="s">
        <v>528</v>
      </c>
      <c r="E131" t="s">
        <v>528</v>
      </c>
      <c r="F131" t="s">
        <v>528</v>
      </c>
      <c r="N131" t="s">
        <v>202</v>
      </c>
    </row>
    <row r="132" spans="1:14" x14ac:dyDescent="0.2">
      <c r="A132" t="s">
        <v>528</v>
      </c>
      <c r="B132" t="str">
        <f>N132</f>
        <v>REF104</v>
      </c>
      <c r="C132" t="s">
        <v>528</v>
      </c>
      <c r="D132" t="s">
        <v>528</v>
      </c>
      <c r="E132" t="s">
        <v>528</v>
      </c>
      <c r="F132" t="s">
        <v>528</v>
      </c>
      <c r="N132" t="s">
        <v>204</v>
      </c>
    </row>
    <row r="133" spans="1:14" x14ac:dyDescent="0.2">
      <c r="A133" t="s">
        <v>528</v>
      </c>
      <c r="B133" t="str">
        <f>N133</f>
        <v>REF105</v>
      </c>
      <c r="C133" t="s">
        <v>528</v>
      </c>
      <c r="D133" t="s">
        <v>528</v>
      </c>
      <c r="E133" t="s">
        <v>528</v>
      </c>
      <c r="F133" t="s">
        <v>528</v>
      </c>
      <c r="N133" t="s">
        <v>206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85"/>
  <sheetViews>
    <sheetView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3" width="7.28515625" bestFit="1" customWidth="1"/>
    <col min="4" max="4" width="7.5703125" bestFit="1" customWidth="1"/>
    <col min="5" max="5" width="14.140625" bestFit="1" customWidth="1"/>
    <col min="6" max="6" width="8.85546875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690</v>
      </c>
      <c r="F1" t="s">
        <v>694</v>
      </c>
    </row>
    <row r="2" spans="1:14" x14ac:dyDescent="0.2">
      <c r="B2" t="str">
        <f>N2</f>
        <v>HYP201</v>
      </c>
      <c r="C2">
        <v>2017</v>
      </c>
      <c r="D2">
        <v>1</v>
      </c>
      <c r="E2" t="s">
        <v>693</v>
      </c>
      <c r="F2">
        <v>0</v>
      </c>
      <c r="N2" t="s">
        <v>702</v>
      </c>
    </row>
    <row r="3" spans="1:14" x14ac:dyDescent="0.2">
      <c r="B3" t="str">
        <f t="shared" ref="B3:B66" si="0">N3</f>
        <v>HYP202</v>
      </c>
      <c r="C3">
        <v>2017</v>
      </c>
      <c r="D3">
        <v>1</v>
      </c>
      <c r="E3" t="s">
        <v>693</v>
      </c>
      <c r="F3">
        <v>0</v>
      </c>
      <c r="N3" t="s">
        <v>703</v>
      </c>
    </row>
    <row r="4" spans="1:14" x14ac:dyDescent="0.2">
      <c r="B4" t="str">
        <f t="shared" si="0"/>
        <v>HYP203</v>
      </c>
      <c r="C4">
        <v>2017</v>
      </c>
      <c r="D4">
        <v>1</v>
      </c>
      <c r="E4" t="s">
        <v>693</v>
      </c>
      <c r="F4">
        <v>0</v>
      </c>
      <c r="N4" t="s">
        <v>704</v>
      </c>
    </row>
    <row r="5" spans="1:14" x14ac:dyDescent="0.2">
      <c r="B5" t="str">
        <f t="shared" si="0"/>
        <v>HYP204</v>
      </c>
      <c r="C5">
        <v>2017</v>
      </c>
      <c r="D5">
        <v>1</v>
      </c>
      <c r="E5" t="s">
        <v>693</v>
      </c>
      <c r="F5">
        <v>0</v>
      </c>
      <c r="N5" t="s">
        <v>705</v>
      </c>
    </row>
    <row r="6" spans="1:14" x14ac:dyDescent="0.2">
      <c r="B6" t="str">
        <f t="shared" si="0"/>
        <v>HYP901</v>
      </c>
      <c r="C6">
        <v>2017</v>
      </c>
      <c r="D6">
        <v>1</v>
      </c>
      <c r="E6" t="s">
        <v>693</v>
      </c>
      <c r="F6">
        <v>0</v>
      </c>
      <c r="N6" t="s">
        <v>706</v>
      </c>
    </row>
    <row r="7" spans="1:14" x14ac:dyDescent="0.2">
      <c r="B7" t="str">
        <f t="shared" si="0"/>
        <v>HYP902</v>
      </c>
      <c r="C7">
        <v>2017</v>
      </c>
      <c r="D7">
        <v>1</v>
      </c>
      <c r="E7" t="s">
        <v>693</v>
      </c>
      <c r="F7">
        <v>0</v>
      </c>
      <c r="N7" t="s">
        <v>707</v>
      </c>
    </row>
    <row r="8" spans="1:14" x14ac:dyDescent="0.2">
      <c r="B8" t="str">
        <f t="shared" si="0"/>
        <v>HYP903</v>
      </c>
      <c r="C8">
        <v>2017</v>
      </c>
      <c r="D8">
        <v>1</v>
      </c>
      <c r="E8" t="s">
        <v>693</v>
      </c>
      <c r="F8">
        <v>0</v>
      </c>
      <c r="N8" t="s">
        <v>708</v>
      </c>
    </row>
    <row r="9" spans="1:14" x14ac:dyDescent="0.2">
      <c r="A9" t="s">
        <v>528</v>
      </c>
      <c r="B9" t="str">
        <f t="shared" si="0"/>
        <v>HYP201</v>
      </c>
      <c r="C9" t="s">
        <v>528</v>
      </c>
      <c r="D9" t="s">
        <v>528</v>
      </c>
      <c r="E9" t="s">
        <v>528</v>
      </c>
      <c r="F9" t="s">
        <v>528</v>
      </c>
      <c r="N9" t="s">
        <v>702</v>
      </c>
    </row>
    <row r="10" spans="1:14" x14ac:dyDescent="0.2">
      <c r="A10" t="s">
        <v>528</v>
      </c>
      <c r="B10" t="str">
        <f t="shared" si="0"/>
        <v>HYP202</v>
      </c>
      <c r="C10" t="s">
        <v>528</v>
      </c>
      <c r="D10" t="s">
        <v>528</v>
      </c>
      <c r="E10" t="s">
        <v>528</v>
      </c>
      <c r="F10" t="s">
        <v>528</v>
      </c>
      <c r="N10" t="s">
        <v>703</v>
      </c>
    </row>
    <row r="11" spans="1:14" x14ac:dyDescent="0.2">
      <c r="A11" t="s">
        <v>528</v>
      </c>
      <c r="B11" t="str">
        <f t="shared" si="0"/>
        <v>HYP203</v>
      </c>
      <c r="C11" t="s">
        <v>528</v>
      </c>
      <c r="D11" t="s">
        <v>528</v>
      </c>
      <c r="E11" t="s">
        <v>528</v>
      </c>
      <c r="F11" t="s">
        <v>528</v>
      </c>
      <c r="N11" t="s">
        <v>704</v>
      </c>
    </row>
    <row r="12" spans="1:14" x14ac:dyDescent="0.2">
      <c r="A12" t="s">
        <v>528</v>
      </c>
      <c r="B12" t="str">
        <f t="shared" si="0"/>
        <v>HYP204</v>
      </c>
      <c r="C12" t="s">
        <v>528</v>
      </c>
      <c r="D12" t="s">
        <v>528</v>
      </c>
      <c r="E12" t="s">
        <v>528</v>
      </c>
      <c r="F12" t="s">
        <v>528</v>
      </c>
      <c r="N12" t="s">
        <v>705</v>
      </c>
    </row>
    <row r="13" spans="1:14" x14ac:dyDescent="0.2">
      <c r="A13" t="s">
        <v>528</v>
      </c>
      <c r="B13" t="str">
        <f t="shared" si="0"/>
        <v>HYP901</v>
      </c>
      <c r="C13" t="s">
        <v>528</v>
      </c>
      <c r="D13" t="s">
        <v>528</v>
      </c>
      <c r="E13" t="s">
        <v>528</v>
      </c>
      <c r="F13" t="s">
        <v>528</v>
      </c>
      <c r="N13" t="s">
        <v>706</v>
      </c>
    </row>
    <row r="14" spans="1:14" x14ac:dyDescent="0.2">
      <c r="A14" t="s">
        <v>528</v>
      </c>
      <c r="B14" t="str">
        <f t="shared" si="0"/>
        <v>HYP902</v>
      </c>
      <c r="C14" t="s">
        <v>528</v>
      </c>
      <c r="D14" t="s">
        <v>528</v>
      </c>
      <c r="E14" t="s">
        <v>528</v>
      </c>
      <c r="F14" t="s">
        <v>528</v>
      </c>
      <c r="N14" t="s">
        <v>707</v>
      </c>
    </row>
    <row r="15" spans="1:14" x14ac:dyDescent="0.2">
      <c r="A15" t="s">
        <v>528</v>
      </c>
      <c r="B15" t="str">
        <f t="shared" si="0"/>
        <v>HYP903</v>
      </c>
      <c r="C15" t="s">
        <v>528</v>
      </c>
      <c r="D15" t="s">
        <v>528</v>
      </c>
      <c r="E15" t="s">
        <v>528</v>
      </c>
      <c r="F15" t="s">
        <v>528</v>
      </c>
      <c r="N15" t="s">
        <v>708</v>
      </c>
    </row>
    <row r="16" spans="1:14" x14ac:dyDescent="0.2">
      <c r="A16" t="s">
        <v>528</v>
      </c>
      <c r="B16" t="str">
        <f t="shared" si="0"/>
        <v>HYP201</v>
      </c>
      <c r="C16" t="s">
        <v>528</v>
      </c>
      <c r="D16" t="s">
        <v>528</v>
      </c>
      <c r="E16" t="s">
        <v>528</v>
      </c>
      <c r="F16" t="s">
        <v>528</v>
      </c>
      <c r="N16" t="s">
        <v>702</v>
      </c>
    </row>
    <row r="17" spans="1:14" x14ac:dyDescent="0.2">
      <c r="A17" t="s">
        <v>528</v>
      </c>
      <c r="B17" t="str">
        <f t="shared" si="0"/>
        <v>HYP202</v>
      </c>
      <c r="C17" t="s">
        <v>528</v>
      </c>
      <c r="D17" t="s">
        <v>528</v>
      </c>
      <c r="E17" t="s">
        <v>528</v>
      </c>
      <c r="F17" t="s">
        <v>528</v>
      </c>
      <c r="N17" t="s">
        <v>703</v>
      </c>
    </row>
    <row r="18" spans="1:14" x14ac:dyDescent="0.2">
      <c r="A18" t="s">
        <v>528</v>
      </c>
      <c r="B18" t="str">
        <f t="shared" si="0"/>
        <v>HYP203</v>
      </c>
      <c r="C18" t="s">
        <v>528</v>
      </c>
      <c r="D18" t="s">
        <v>528</v>
      </c>
      <c r="E18" t="s">
        <v>528</v>
      </c>
      <c r="F18" t="s">
        <v>528</v>
      </c>
      <c r="N18" t="s">
        <v>704</v>
      </c>
    </row>
    <row r="19" spans="1:14" x14ac:dyDescent="0.2">
      <c r="A19" t="s">
        <v>528</v>
      </c>
      <c r="B19" t="str">
        <f t="shared" si="0"/>
        <v>HYP204</v>
      </c>
      <c r="C19" t="s">
        <v>528</v>
      </c>
      <c r="D19" t="s">
        <v>528</v>
      </c>
      <c r="E19" t="s">
        <v>528</v>
      </c>
      <c r="F19" t="s">
        <v>528</v>
      </c>
      <c r="N19" t="s">
        <v>705</v>
      </c>
    </row>
    <row r="20" spans="1:14" x14ac:dyDescent="0.2">
      <c r="A20" t="s">
        <v>528</v>
      </c>
      <c r="B20" t="str">
        <f t="shared" si="0"/>
        <v>HYP901</v>
      </c>
      <c r="C20" t="s">
        <v>528</v>
      </c>
      <c r="D20" t="s">
        <v>528</v>
      </c>
      <c r="E20" t="s">
        <v>528</v>
      </c>
      <c r="F20" t="s">
        <v>528</v>
      </c>
      <c r="N20" t="s">
        <v>706</v>
      </c>
    </row>
    <row r="21" spans="1:14" x14ac:dyDescent="0.2">
      <c r="A21" t="s">
        <v>528</v>
      </c>
      <c r="B21" t="str">
        <f t="shared" si="0"/>
        <v>HYP902</v>
      </c>
      <c r="C21" t="s">
        <v>528</v>
      </c>
      <c r="D21" t="s">
        <v>528</v>
      </c>
      <c r="E21" t="s">
        <v>528</v>
      </c>
      <c r="F21" t="s">
        <v>528</v>
      </c>
      <c r="N21" t="s">
        <v>707</v>
      </c>
    </row>
    <row r="22" spans="1:14" x14ac:dyDescent="0.2">
      <c r="A22" t="s">
        <v>528</v>
      </c>
      <c r="B22" t="str">
        <f t="shared" si="0"/>
        <v>HYP903</v>
      </c>
      <c r="C22" t="s">
        <v>528</v>
      </c>
      <c r="D22" t="s">
        <v>528</v>
      </c>
      <c r="E22" t="s">
        <v>528</v>
      </c>
      <c r="F22" t="s">
        <v>528</v>
      </c>
      <c r="N22" t="s">
        <v>708</v>
      </c>
    </row>
    <row r="23" spans="1:14" x14ac:dyDescent="0.2">
      <c r="A23" t="s">
        <v>528</v>
      </c>
      <c r="B23" t="str">
        <f t="shared" si="0"/>
        <v>HYP201</v>
      </c>
      <c r="C23" t="s">
        <v>528</v>
      </c>
      <c r="D23" t="s">
        <v>528</v>
      </c>
      <c r="E23" t="s">
        <v>528</v>
      </c>
      <c r="F23" t="s">
        <v>528</v>
      </c>
      <c r="N23" t="s">
        <v>702</v>
      </c>
    </row>
    <row r="24" spans="1:14" x14ac:dyDescent="0.2">
      <c r="A24" t="s">
        <v>528</v>
      </c>
      <c r="B24" t="str">
        <f t="shared" si="0"/>
        <v>HYP202</v>
      </c>
      <c r="C24" t="s">
        <v>528</v>
      </c>
      <c r="D24" t="s">
        <v>528</v>
      </c>
      <c r="E24" t="s">
        <v>528</v>
      </c>
      <c r="F24" t="s">
        <v>528</v>
      </c>
      <c r="N24" t="s">
        <v>703</v>
      </c>
    </row>
    <row r="25" spans="1:14" x14ac:dyDescent="0.2">
      <c r="A25" t="s">
        <v>528</v>
      </c>
      <c r="B25" t="str">
        <f t="shared" si="0"/>
        <v>HYP203</v>
      </c>
      <c r="C25" t="s">
        <v>528</v>
      </c>
      <c r="D25" t="s">
        <v>528</v>
      </c>
      <c r="E25" t="s">
        <v>528</v>
      </c>
      <c r="F25" t="s">
        <v>528</v>
      </c>
      <c r="N25" t="s">
        <v>704</v>
      </c>
    </row>
    <row r="26" spans="1:14" x14ac:dyDescent="0.2">
      <c r="A26" t="s">
        <v>528</v>
      </c>
      <c r="B26" t="str">
        <f t="shared" si="0"/>
        <v>HYP204</v>
      </c>
      <c r="C26" t="s">
        <v>528</v>
      </c>
      <c r="D26" t="s">
        <v>528</v>
      </c>
      <c r="E26" t="s">
        <v>528</v>
      </c>
      <c r="F26" t="s">
        <v>528</v>
      </c>
      <c r="N26" t="s">
        <v>705</v>
      </c>
    </row>
    <row r="27" spans="1:14" x14ac:dyDescent="0.2">
      <c r="A27" t="s">
        <v>528</v>
      </c>
      <c r="B27" t="str">
        <f t="shared" si="0"/>
        <v>HYP901</v>
      </c>
      <c r="C27" t="s">
        <v>528</v>
      </c>
      <c r="D27" t="s">
        <v>528</v>
      </c>
      <c r="E27" t="s">
        <v>528</v>
      </c>
      <c r="F27" t="s">
        <v>528</v>
      </c>
      <c r="N27" t="s">
        <v>706</v>
      </c>
    </row>
    <row r="28" spans="1:14" x14ac:dyDescent="0.2">
      <c r="A28" t="s">
        <v>528</v>
      </c>
      <c r="B28" t="str">
        <f t="shared" si="0"/>
        <v>HYP902</v>
      </c>
      <c r="C28" t="s">
        <v>528</v>
      </c>
      <c r="D28" t="s">
        <v>528</v>
      </c>
      <c r="E28" t="s">
        <v>528</v>
      </c>
      <c r="F28" t="s">
        <v>528</v>
      </c>
      <c r="N28" t="s">
        <v>707</v>
      </c>
    </row>
    <row r="29" spans="1:14" x14ac:dyDescent="0.2">
      <c r="A29" t="s">
        <v>528</v>
      </c>
      <c r="B29" t="str">
        <f t="shared" si="0"/>
        <v>HYP903</v>
      </c>
      <c r="C29" t="s">
        <v>528</v>
      </c>
      <c r="D29" t="s">
        <v>528</v>
      </c>
      <c r="E29" t="s">
        <v>528</v>
      </c>
      <c r="F29" t="s">
        <v>528</v>
      </c>
      <c r="N29" t="s">
        <v>708</v>
      </c>
    </row>
    <row r="30" spans="1:14" x14ac:dyDescent="0.2">
      <c r="A30" t="s">
        <v>528</v>
      </c>
      <c r="B30" t="str">
        <f t="shared" si="0"/>
        <v>HYP201</v>
      </c>
      <c r="C30" t="s">
        <v>528</v>
      </c>
      <c r="D30" t="s">
        <v>528</v>
      </c>
      <c r="E30" t="s">
        <v>528</v>
      </c>
      <c r="F30" t="s">
        <v>528</v>
      </c>
      <c r="N30" t="s">
        <v>702</v>
      </c>
    </row>
    <row r="31" spans="1:14" x14ac:dyDescent="0.2">
      <c r="A31" t="s">
        <v>528</v>
      </c>
      <c r="B31" t="str">
        <f t="shared" si="0"/>
        <v>HYP202</v>
      </c>
      <c r="C31" t="s">
        <v>528</v>
      </c>
      <c r="D31" t="s">
        <v>528</v>
      </c>
      <c r="E31" t="s">
        <v>528</v>
      </c>
      <c r="F31" t="s">
        <v>528</v>
      </c>
      <c r="N31" t="s">
        <v>703</v>
      </c>
    </row>
    <row r="32" spans="1:14" x14ac:dyDescent="0.2">
      <c r="A32" t="s">
        <v>528</v>
      </c>
      <c r="B32" t="str">
        <f t="shared" si="0"/>
        <v>HYP203</v>
      </c>
      <c r="C32" t="s">
        <v>528</v>
      </c>
      <c r="D32" t="s">
        <v>528</v>
      </c>
      <c r="E32" t="s">
        <v>528</v>
      </c>
      <c r="F32" t="s">
        <v>528</v>
      </c>
      <c r="N32" t="s">
        <v>704</v>
      </c>
    </row>
    <row r="33" spans="1:14" x14ac:dyDescent="0.2">
      <c r="A33" t="s">
        <v>528</v>
      </c>
      <c r="B33" t="str">
        <f t="shared" si="0"/>
        <v>HYP204</v>
      </c>
      <c r="C33" t="s">
        <v>528</v>
      </c>
      <c r="D33" t="s">
        <v>528</v>
      </c>
      <c r="E33" t="s">
        <v>528</v>
      </c>
      <c r="F33" t="s">
        <v>528</v>
      </c>
      <c r="N33" t="s">
        <v>705</v>
      </c>
    </row>
    <row r="34" spans="1:14" x14ac:dyDescent="0.2">
      <c r="A34" t="s">
        <v>528</v>
      </c>
      <c r="B34" t="str">
        <f t="shared" si="0"/>
        <v>HYP901</v>
      </c>
      <c r="C34" t="s">
        <v>528</v>
      </c>
      <c r="D34" t="s">
        <v>528</v>
      </c>
      <c r="E34" t="s">
        <v>528</v>
      </c>
      <c r="F34" t="s">
        <v>528</v>
      </c>
      <c r="N34" t="s">
        <v>706</v>
      </c>
    </row>
    <row r="35" spans="1:14" x14ac:dyDescent="0.2">
      <c r="A35" t="s">
        <v>528</v>
      </c>
      <c r="B35" t="str">
        <f t="shared" si="0"/>
        <v>HYP902</v>
      </c>
      <c r="C35" t="s">
        <v>528</v>
      </c>
      <c r="D35" t="s">
        <v>528</v>
      </c>
      <c r="E35" t="s">
        <v>528</v>
      </c>
      <c r="F35" t="s">
        <v>528</v>
      </c>
      <c r="N35" t="s">
        <v>707</v>
      </c>
    </row>
    <row r="36" spans="1:14" x14ac:dyDescent="0.2">
      <c r="A36" t="s">
        <v>528</v>
      </c>
      <c r="B36" t="str">
        <f t="shared" si="0"/>
        <v>HYP903</v>
      </c>
      <c r="C36" t="s">
        <v>528</v>
      </c>
      <c r="D36" t="s">
        <v>528</v>
      </c>
      <c r="E36" t="s">
        <v>528</v>
      </c>
      <c r="F36" t="s">
        <v>528</v>
      </c>
      <c r="N36" t="s">
        <v>708</v>
      </c>
    </row>
    <row r="37" spans="1:14" x14ac:dyDescent="0.2">
      <c r="A37" t="s">
        <v>528</v>
      </c>
      <c r="B37" t="str">
        <f t="shared" si="0"/>
        <v>HYP201</v>
      </c>
      <c r="C37" t="s">
        <v>528</v>
      </c>
      <c r="D37" t="s">
        <v>528</v>
      </c>
      <c r="E37" t="s">
        <v>528</v>
      </c>
      <c r="F37" t="s">
        <v>528</v>
      </c>
      <c r="N37" t="s">
        <v>702</v>
      </c>
    </row>
    <row r="38" spans="1:14" x14ac:dyDescent="0.2">
      <c r="A38" t="s">
        <v>528</v>
      </c>
      <c r="B38" t="str">
        <f t="shared" si="0"/>
        <v>HYP202</v>
      </c>
      <c r="C38" t="s">
        <v>528</v>
      </c>
      <c r="D38" t="s">
        <v>528</v>
      </c>
      <c r="E38" t="s">
        <v>528</v>
      </c>
      <c r="F38" t="s">
        <v>528</v>
      </c>
      <c r="N38" t="s">
        <v>703</v>
      </c>
    </row>
    <row r="39" spans="1:14" x14ac:dyDescent="0.2">
      <c r="A39" t="s">
        <v>528</v>
      </c>
      <c r="B39" t="str">
        <f t="shared" si="0"/>
        <v>HYP203</v>
      </c>
      <c r="C39" t="s">
        <v>528</v>
      </c>
      <c r="D39" t="s">
        <v>528</v>
      </c>
      <c r="E39" t="s">
        <v>528</v>
      </c>
      <c r="F39" t="s">
        <v>528</v>
      </c>
      <c r="N39" t="s">
        <v>704</v>
      </c>
    </row>
    <row r="40" spans="1:14" x14ac:dyDescent="0.2">
      <c r="A40" t="s">
        <v>528</v>
      </c>
      <c r="B40" t="str">
        <f t="shared" si="0"/>
        <v>HYP204</v>
      </c>
      <c r="C40" t="s">
        <v>528</v>
      </c>
      <c r="D40" t="s">
        <v>528</v>
      </c>
      <c r="E40" t="s">
        <v>528</v>
      </c>
      <c r="F40" t="s">
        <v>528</v>
      </c>
      <c r="N40" t="s">
        <v>705</v>
      </c>
    </row>
    <row r="41" spans="1:14" x14ac:dyDescent="0.2">
      <c r="A41" t="s">
        <v>528</v>
      </c>
      <c r="B41" t="str">
        <f t="shared" si="0"/>
        <v>HYP901</v>
      </c>
      <c r="C41" t="s">
        <v>528</v>
      </c>
      <c r="D41" t="s">
        <v>528</v>
      </c>
      <c r="E41" t="s">
        <v>528</v>
      </c>
      <c r="F41" t="s">
        <v>528</v>
      </c>
      <c r="N41" t="s">
        <v>706</v>
      </c>
    </row>
    <row r="42" spans="1:14" x14ac:dyDescent="0.2">
      <c r="A42" t="s">
        <v>528</v>
      </c>
      <c r="B42" t="str">
        <f t="shared" si="0"/>
        <v>HYP902</v>
      </c>
      <c r="C42" t="s">
        <v>528</v>
      </c>
      <c r="D42" t="s">
        <v>528</v>
      </c>
      <c r="E42" t="s">
        <v>528</v>
      </c>
      <c r="F42" t="s">
        <v>528</v>
      </c>
      <c r="N42" t="s">
        <v>707</v>
      </c>
    </row>
    <row r="43" spans="1:14" x14ac:dyDescent="0.2">
      <c r="A43" t="s">
        <v>528</v>
      </c>
      <c r="B43" t="str">
        <f t="shared" si="0"/>
        <v>HYP903</v>
      </c>
      <c r="C43" t="s">
        <v>528</v>
      </c>
      <c r="D43" t="s">
        <v>528</v>
      </c>
      <c r="E43" t="s">
        <v>528</v>
      </c>
      <c r="F43" t="s">
        <v>528</v>
      </c>
      <c r="N43" t="s">
        <v>708</v>
      </c>
    </row>
    <row r="44" spans="1:14" x14ac:dyDescent="0.2">
      <c r="A44" t="s">
        <v>528</v>
      </c>
      <c r="B44" t="str">
        <f t="shared" si="0"/>
        <v>HYP201</v>
      </c>
      <c r="C44" t="s">
        <v>528</v>
      </c>
      <c r="D44" t="s">
        <v>528</v>
      </c>
      <c r="E44" t="s">
        <v>528</v>
      </c>
      <c r="F44" t="s">
        <v>528</v>
      </c>
      <c r="N44" t="s">
        <v>702</v>
      </c>
    </row>
    <row r="45" spans="1:14" x14ac:dyDescent="0.2">
      <c r="A45" t="s">
        <v>528</v>
      </c>
      <c r="B45" t="str">
        <f t="shared" si="0"/>
        <v>HYP202</v>
      </c>
      <c r="C45" t="s">
        <v>528</v>
      </c>
      <c r="D45" t="s">
        <v>528</v>
      </c>
      <c r="E45" t="s">
        <v>528</v>
      </c>
      <c r="F45" t="s">
        <v>528</v>
      </c>
      <c r="N45" t="s">
        <v>703</v>
      </c>
    </row>
    <row r="46" spans="1:14" x14ac:dyDescent="0.2">
      <c r="A46" t="s">
        <v>528</v>
      </c>
      <c r="B46" t="str">
        <f t="shared" si="0"/>
        <v>HYP203</v>
      </c>
      <c r="C46" t="s">
        <v>528</v>
      </c>
      <c r="D46" t="s">
        <v>528</v>
      </c>
      <c r="E46" t="s">
        <v>528</v>
      </c>
      <c r="F46" t="s">
        <v>528</v>
      </c>
      <c r="N46" t="s">
        <v>704</v>
      </c>
    </row>
    <row r="47" spans="1:14" x14ac:dyDescent="0.2">
      <c r="A47" t="s">
        <v>528</v>
      </c>
      <c r="B47" t="str">
        <f t="shared" si="0"/>
        <v>HYP204</v>
      </c>
      <c r="C47" t="s">
        <v>528</v>
      </c>
      <c r="D47" t="s">
        <v>528</v>
      </c>
      <c r="E47" t="s">
        <v>528</v>
      </c>
      <c r="F47" t="s">
        <v>528</v>
      </c>
      <c r="N47" t="s">
        <v>705</v>
      </c>
    </row>
    <row r="48" spans="1:14" x14ac:dyDescent="0.2">
      <c r="A48" t="s">
        <v>528</v>
      </c>
      <c r="B48" t="str">
        <f t="shared" si="0"/>
        <v>HYP901</v>
      </c>
      <c r="C48" t="s">
        <v>528</v>
      </c>
      <c r="D48" t="s">
        <v>528</v>
      </c>
      <c r="E48" t="s">
        <v>528</v>
      </c>
      <c r="F48" t="s">
        <v>528</v>
      </c>
      <c r="N48" t="s">
        <v>706</v>
      </c>
    </row>
    <row r="49" spans="1:14" x14ac:dyDescent="0.2">
      <c r="A49" t="s">
        <v>528</v>
      </c>
      <c r="B49" t="str">
        <f t="shared" si="0"/>
        <v>HYP902</v>
      </c>
      <c r="C49" t="s">
        <v>528</v>
      </c>
      <c r="D49" t="s">
        <v>528</v>
      </c>
      <c r="E49" t="s">
        <v>528</v>
      </c>
      <c r="F49" t="s">
        <v>528</v>
      </c>
      <c r="N49" t="s">
        <v>707</v>
      </c>
    </row>
    <row r="50" spans="1:14" x14ac:dyDescent="0.2">
      <c r="A50" t="s">
        <v>528</v>
      </c>
      <c r="B50" t="str">
        <f t="shared" si="0"/>
        <v>HYP903</v>
      </c>
      <c r="C50" t="s">
        <v>528</v>
      </c>
      <c r="D50" t="s">
        <v>528</v>
      </c>
      <c r="E50" t="s">
        <v>528</v>
      </c>
      <c r="F50" t="s">
        <v>528</v>
      </c>
      <c r="N50" t="s">
        <v>708</v>
      </c>
    </row>
    <row r="51" spans="1:14" x14ac:dyDescent="0.2">
      <c r="A51" t="s">
        <v>528</v>
      </c>
      <c r="B51" t="str">
        <f t="shared" si="0"/>
        <v>HYP201</v>
      </c>
      <c r="C51" t="s">
        <v>528</v>
      </c>
      <c r="D51" t="s">
        <v>528</v>
      </c>
      <c r="E51" t="s">
        <v>528</v>
      </c>
      <c r="F51" t="s">
        <v>528</v>
      </c>
      <c r="N51" t="s">
        <v>702</v>
      </c>
    </row>
    <row r="52" spans="1:14" x14ac:dyDescent="0.2">
      <c r="A52" t="s">
        <v>528</v>
      </c>
      <c r="B52" t="str">
        <f t="shared" si="0"/>
        <v>HYP202</v>
      </c>
      <c r="C52" t="s">
        <v>528</v>
      </c>
      <c r="D52" t="s">
        <v>528</v>
      </c>
      <c r="E52" t="s">
        <v>528</v>
      </c>
      <c r="F52" t="s">
        <v>528</v>
      </c>
      <c r="N52" t="s">
        <v>703</v>
      </c>
    </row>
    <row r="53" spans="1:14" x14ac:dyDescent="0.2">
      <c r="A53" t="s">
        <v>528</v>
      </c>
      <c r="B53" t="str">
        <f t="shared" si="0"/>
        <v>HYP203</v>
      </c>
      <c r="C53" t="s">
        <v>528</v>
      </c>
      <c r="D53" t="s">
        <v>528</v>
      </c>
      <c r="E53" t="s">
        <v>528</v>
      </c>
      <c r="F53" t="s">
        <v>528</v>
      </c>
      <c r="N53" t="s">
        <v>704</v>
      </c>
    </row>
    <row r="54" spans="1:14" x14ac:dyDescent="0.2">
      <c r="A54" t="s">
        <v>528</v>
      </c>
      <c r="B54" t="str">
        <f t="shared" si="0"/>
        <v>HYP204</v>
      </c>
      <c r="C54" t="s">
        <v>528</v>
      </c>
      <c r="D54" t="s">
        <v>528</v>
      </c>
      <c r="E54" t="s">
        <v>528</v>
      </c>
      <c r="F54" t="s">
        <v>528</v>
      </c>
      <c r="N54" t="s">
        <v>705</v>
      </c>
    </row>
    <row r="55" spans="1:14" x14ac:dyDescent="0.2">
      <c r="A55" t="s">
        <v>528</v>
      </c>
      <c r="B55" t="str">
        <f t="shared" si="0"/>
        <v>HYP901</v>
      </c>
      <c r="C55" t="s">
        <v>528</v>
      </c>
      <c r="D55" t="s">
        <v>528</v>
      </c>
      <c r="E55" t="s">
        <v>528</v>
      </c>
      <c r="F55" t="s">
        <v>528</v>
      </c>
      <c r="N55" t="s">
        <v>706</v>
      </c>
    </row>
    <row r="56" spans="1:14" x14ac:dyDescent="0.2">
      <c r="A56" t="s">
        <v>528</v>
      </c>
      <c r="B56" t="str">
        <f t="shared" si="0"/>
        <v>HYP902</v>
      </c>
      <c r="C56" t="s">
        <v>528</v>
      </c>
      <c r="D56" t="s">
        <v>528</v>
      </c>
      <c r="E56" t="s">
        <v>528</v>
      </c>
      <c r="F56" t="s">
        <v>528</v>
      </c>
      <c r="N56" t="s">
        <v>707</v>
      </c>
    </row>
    <row r="57" spans="1:14" x14ac:dyDescent="0.2">
      <c r="A57" t="s">
        <v>528</v>
      </c>
      <c r="B57" t="str">
        <f t="shared" si="0"/>
        <v>HYP903</v>
      </c>
      <c r="C57" t="s">
        <v>528</v>
      </c>
      <c r="D57" t="s">
        <v>528</v>
      </c>
      <c r="E57" t="s">
        <v>528</v>
      </c>
      <c r="F57" t="s">
        <v>528</v>
      </c>
      <c r="N57" t="s">
        <v>708</v>
      </c>
    </row>
    <row r="58" spans="1:14" x14ac:dyDescent="0.2">
      <c r="A58" t="s">
        <v>528</v>
      </c>
      <c r="B58" t="str">
        <f t="shared" si="0"/>
        <v>HYP201</v>
      </c>
      <c r="C58" t="s">
        <v>528</v>
      </c>
      <c r="D58" t="s">
        <v>528</v>
      </c>
      <c r="E58" t="s">
        <v>528</v>
      </c>
      <c r="F58" t="s">
        <v>528</v>
      </c>
      <c r="N58" t="s">
        <v>702</v>
      </c>
    </row>
    <row r="59" spans="1:14" x14ac:dyDescent="0.2">
      <c r="A59" t="s">
        <v>528</v>
      </c>
      <c r="B59" t="str">
        <f t="shared" si="0"/>
        <v>HYP202</v>
      </c>
      <c r="C59" t="s">
        <v>528</v>
      </c>
      <c r="D59" t="s">
        <v>528</v>
      </c>
      <c r="E59" t="s">
        <v>528</v>
      </c>
      <c r="F59" t="s">
        <v>528</v>
      </c>
      <c r="N59" t="s">
        <v>703</v>
      </c>
    </row>
    <row r="60" spans="1:14" x14ac:dyDescent="0.2">
      <c r="A60" t="s">
        <v>528</v>
      </c>
      <c r="B60" t="str">
        <f t="shared" si="0"/>
        <v>HYP203</v>
      </c>
      <c r="C60" t="s">
        <v>528</v>
      </c>
      <c r="D60" t="s">
        <v>528</v>
      </c>
      <c r="E60" t="s">
        <v>528</v>
      </c>
      <c r="F60" t="s">
        <v>528</v>
      </c>
      <c r="N60" t="s">
        <v>704</v>
      </c>
    </row>
    <row r="61" spans="1:14" x14ac:dyDescent="0.2">
      <c r="A61" t="s">
        <v>528</v>
      </c>
      <c r="B61" t="str">
        <f t="shared" si="0"/>
        <v>HYP204</v>
      </c>
      <c r="C61" t="s">
        <v>528</v>
      </c>
      <c r="D61" t="s">
        <v>528</v>
      </c>
      <c r="E61" t="s">
        <v>528</v>
      </c>
      <c r="F61" t="s">
        <v>528</v>
      </c>
      <c r="N61" t="s">
        <v>705</v>
      </c>
    </row>
    <row r="62" spans="1:14" x14ac:dyDescent="0.2">
      <c r="A62" t="s">
        <v>528</v>
      </c>
      <c r="B62" t="str">
        <f t="shared" si="0"/>
        <v>HYP901</v>
      </c>
      <c r="C62" t="s">
        <v>528</v>
      </c>
      <c r="D62" t="s">
        <v>528</v>
      </c>
      <c r="E62" t="s">
        <v>528</v>
      </c>
      <c r="F62" t="s">
        <v>528</v>
      </c>
      <c r="N62" t="s">
        <v>706</v>
      </c>
    </row>
    <row r="63" spans="1:14" x14ac:dyDescent="0.2">
      <c r="A63" t="s">
        <v>528</v>
      </c>
      <c r="B63" t="str">
        <f t="shared" si="0"/>
        <v>HYP902</v>
      </c>
      <c r="C63" t="s">
        <v>528</v>
      </c>
      <c r="D63" t="s">
        <v>528</v>
      </c>
      <c r="E63" t="s">
        <v>528</v>
      </c>
      <c r="F63" t="s">
        <v>528</v>
      </c>
      <c r="N63" t="s">
        <v>707</v>
      </c>
    </row>
    <row r="64" spans="1:14" x14ac:dyDescent="0.2">
      <c r="A64" t="s">
        <v>528</v>
      </c>
      <c r="B64" t="str">
        <f t="shared" si="0"/>
        <v>HYP903</v>
      </c>
      <c r="C64" t="s">
        <v>528</v>
      </c>
      <c r="D64" t="s">
        <v>528</v>
      </c>
      <c r="E64" t="s">
        <v>528</v>
      </c>
      <c r="F64" t="s">
        <v>528</v>
      </c>
      <c r="N64" t="s">
        <v>708</v>
      </c>
    </row>
    <row r="65" spans="1:14" x14ac:dyDescent="0.2">
      <c r="A65" t="s">
        <v>528</v>
      </c>
      <c r="B65" t="str">
        <f t="shared" si="0"/>
        <v>HYP201</v>
      </c>
      <c r="C65" t="s">
        <v>528</v>
      </c>
      <c r="D65" t="s">
        <v>528</v>
      </c>
      <c r="E65" t="s">
        <v>528</v>
      </c>
      <c r="F65" t="s">
        <v>528</v>
      </c>
      <c r="N65" t="s">
        <v>702</v>
      </c>
    </row>
    <row r="66" spans="1:14" x14ac:dyDescent="0.2">
      <c r="A66" t="s">
        <v>528</v>
      </c>
      <c r="B66" t="str">
        <f t="shared" si="0"/>
        <v>HYP202</v>
      </c>
      <c r="C66" t="s">
        <v>528</v>
      </c>
      <c r="D66" t="s">
        <v>528</v>
      </c>
      <c r="E66" t="s">
        <v>528</v>
      </c>
      <c r="F66" t="s">
        <v>528</v>
      </c>
      <c r="N66" t="s">
        <v>703</v>
      </c>
    </row>
    <row r="67" spans="1:14" x14ac:dyDescent="0.2">
      <c r="A67" t="s">
        <v>528</v>
      </c>
      <c r="B67" t="str">
        <f t="shared" ref="B67:B85" si="1">N67</f>
        <v>HYP203</v>
      </c>
      <c r="C67" t="s">
        <v>528</v>
      </c>
      <c r="D67" t="s">
        <v>528</v>
      </c>
      <c r="E67" t="s">
        <v>528</v>
      </c>
      <c r="F67" t="s">
        <v>528</v>
      </c>
      <c r="N67" t="s">
        <v>704</v>
      </c>
    </row>
    <row r="68" spans="1:14" x14ac:dyDescent="0.2">
      <c r="A68" t="s">
        <v>528</v>
      </c>
      <c r="B68" t="str">
        <f t="shared" si="1"/>
        <v>HYP204</v>
      </c>
      <c r="C68" t="s">
        <v>528</v>
      </c>
      <c r="D68" t="s">
        <v>528</v>
      </c>
      <c r="E68" t="s">
        <v>528</v>
      </c>
      <c r="F68" t="s">
        <v>528</v>
      </c>
      <c r="N68" t="s">
        <v>705</v>
      </c>
    </row>
    <row r="69" spans="1:14" x14ac:dyDescent="0.2">
      <c r="A69" t="s">
        <v>528</v>
      </c>
      <c r="B69" t="str">
        <f t="shared" si="1"/>
        <v>HYP901</v>
      </c>
      <c r="C69" t="s">
        <v>528</v>
      </c>
      <c r="D69" t="s">
        <v>528</v>
      </c>
      <c r="E69" t="s">
        <v>528</v>
      </c>
      <c r="F69" t="s">
        <v>528</v>
      </c>
      <c r="N69" t="s">
        <v>706</v>
      </c>
    </row>
    <row r="70" spans="1:14" x14ac:dyDescent="0.2">
      <c r="A70" t="s">
        <v>528</v>
      </c>
      <c r="B70" t="str">
        <f t="shared" si="1"/>
        <v>HYP902</v>
      </c>
      <c r="C70" t="s">
        <v>528</v>
      </c>
      <c r="D70" t="s">
        <v>528</v>
      </c>
      <c r="E70" t="s">
        <v>528</v>
      </c>
      <c r="F70" t="s">
        <v>528</v>
      </c>
      <c r="N70" t="s">
        <v>707</v>
      </c>
    </row>
    <row r="71" spans="1:14" x14ac:dyDescent="0.2">
      <c r="A71" t="s">
        <v>528</v>
      </c>
      <c r="B71" t="str">
        <f t="shared" si="1"/>
        <v>HYP903</v>
      </c>
      <c r="C71" t="s">
        <v>528</v>
      </c>
      <c r="D71" t="s">
        <v>528</v>
      </c>
      <c r="E71" t="s">
        <v>528</v>
      </c>
      <c r="F71" t="s">
        <v>528</v>
      </c>
      <c r="N71" t="s">
        <v>708</v>
      </c>
    </row>
    <row r="72" spans="1:14" x14ac:dyDescent="0.2">
      <c r="A72" t="s">
        <v>528</v>
      </c>
      <c r="B72" t="str">
        <f t="shared" si="1"/>
        <v>HYP201</v>
      </c>
      <c r="C72" t="s">
        <v>528</v>
      </c>
      <c r="D72" t="s">
        <v>528</v>
      </c>
      <c r="E72" t="s">
        <v>528</v>
      </c>
      <c r="F72" t="s">
        <v>528</v>
      </c>
      <c r="N72" t="s">
        <v>702</v>
      </c>
    </row>
    <row r="73" spans="1:14" x14ac:dyDescent="0.2">
      <c r="A73" t="s">
        <v>528</v>
      </c>
      <c r="B73" t="str">
        <f t="shared" si="1"/>
        <v>HYP202</v>
      </c>
      <c r="C73" t="s">
        <v>528</v>
      </c>
      <c r="D73" t="s">
        <v>528</v>
      </c>
      <c r="E73" t="s">
        <v>528</v>
      </c>
      <c r="F73" t="s">
        <v>528</v>
      </c>
      <c r="N73" t="s">
        <v>703</v>
      </c>
    </row>
    <row r="74" spans="1:14" x14ac:dyDescent="0.2">
      <c r="A74" t="s">
        <v>528</v>
      </c>
      <c r="B74" t="str">
        <f t="shared" si="1"/>
        <v>HYP203</v>
      </c>
      <c r="C74" t="s">
        <v>528</v>
      </c>
      <c r="D74" t="s">
        <v>528</v>
      </c>
      <c r="E74" t="s">
        <v>528</v>
      </c>
      <c r="F74" t="s">
        <v>528</v>
      </c>
      <c r="N74" t="s">
        <v>704</v>
      </c>
    </row>
    <row r="75" spans="1:14" x14ac:dyDescent="0.2">
      <c r="A75" t="s">
        <v>528</v>
      </c>
      <c r="B75" t="str">
        <f t="shared" si="1"/>
        <v>HYP204</v>
      </c>
      <c r="C75" t="s">
        <v>528</v>
      </c>
      <c r="D75" t="s">
        <v>528</v>
      </c>
      <c r="E75" t="s">
        <v>528</v>
      </c>
      <c r="F75" t="s">
        <v>528</v>
      </c>
      <c r="N75" t="s">
        <v>705</v>
      </c>
    </row>
    <row r="76" spans="1:14" x14ac:dyDescent="0.2">
      <c r="A76" t="s">
        <v>528</v>
      </c>
      <c r="B76" t="str">
        <f t="shared" si="1"/>
        <v>HYP901</v>
      </c>
      <c r="C76" t="s">
        <v>528</v>
      </c>
      <c r="D76" t="s">
        <v>528</v>
      </c>
      <c r="E76" t="s">
        <v>528</v>
      </c>
      <c r="F76" t="s">
        <v>528</v>
      </c>
      <c r="N76" t="s">
        <v>706</v>
      </c>
    </row>
    <row r="77" spans="1:14" x14ac:dyDescent="0.2">
      <c r="A77" t="s">
        <v>528</v>
      </c>
      <c r="B77" t="str">
        <f t="shared" si="1"/>
        <v>HYP902</v>
      </c>
      <c r="C77" t="s">
        <v>528</v>
      </c>
      <c r="D77" t="s">
        <v>528</v>
      </c>
      <c r="E77" t="s">
        <v>528</v>
      </c>
      <c r="F77" t="s">
        <v>528</v>
      </c>
      <c r="N77" t="s">
        <v>707</v>
      </c>
    </row>
    <row r="78" spans="1:14" x14ac:dyDescent="0.2">
      <c r="A78" t="s">
        <v>528</v>
      </c>
      <c r="B78" t="str">
        <f t="shared" si="1"/>
        <v>HYP903</v>
      </c>
      <c r="C78" t="s">
        <v>528</v>
      </c>
      <c r="D78" t="s">
        <v>528</v>
      </c>
      <c r="E78" t="s">
        <v>528</v>
      </c>
      <c r="F78" t="s">
        <v>528</v>
      </c>
      <c r="N78" t="s">
        <v>708</v>
      </c>
    </row>
    <row r="79" spans="1:14" x14ac:dyDescent="0.2">
      <c r="A79" t="s">
        <v>528</v>
      </c>
      <c r="B79" t="str">
        <f t="shared" si="1"/>
        <v>HYP201</v>
      </c>
      <c r="C79" t="s">
        <v>528</v>
      </c>
      <c r="D79" t="s">
        <v>528</v>
      </c>
      <c r="E79" t="s">
        <v>528</v>
      </c>
      <c r="F79" t="s">
        <v>528</v>
      </c>
      <c r="N79" t="s">
        <v>702</v>
      </c>
    </row>
    <row r="80" spans="1:14" x14ac:dyDescent="0.2">
      <c r="A80" t="s">
        <v>528</v>
      </c>
      <c r="B80" t="str">
        <f t="shared" si="1"/>
        <v>HYP202</v>
      </c>
      <c r="C80" t="s">
        <v>528</v>
      </c>
      <c r="D80" t="s">
        <v>528</v>
      </c>
      <c r="E80" t="s">
        <v>528</v>
      </c>
      <c r="F80" t="s">
        <v>528</v>
      </c>
      <c r="N80" t="s">
        <v>703</v>
      </c>
    </row>
    <row r="81" spans="1:14" x14ac:dyDescent="0.2">
      <c r="A81" t="s">
        <v>528</v>
      </c>
      <c r="B81" t="str">
        <f t="shared" si="1"/>
        <v>HYP203</v>
      </c>
      <c r="C81" t="s">
        <v>528</v>
      </c>
      <c r="D81" t="s">
        <v>528</v>
      </c>
      <c r="E81" t="s">
        <v>528</v>
      </c>
      <c r="F81" t="s">
        <v>528</v>
      </c>
      <c r="N81" t="s">
        <v>704</v>
      </c>
    </row>
    <row r="82" spans="1:14" x14ac:dyDescent="0.2">
      <c r="A82" t="s">
        <v>528</v>
      </c>
      <c r="B82" t="str">
        <f t="shared" si="1"/>
        <v>HYP204</v>
      </c>
      <c r="C82" t="s">
        <v>528</v>
      </c>
      <c r="D82" t="s">
        <v>528</v>
      </c>
      <c r="E82" t="s">
        <v>528</v>
      </c>
      <c r="F82" t="s">
        <v>528</v>
      </c>
      <c r="N82" t="s">
        <v>705</v>
      </c>
    </row>
    <row r="83" spans="1:14" x14ac:dyDescent="0.2">
      <c r="A83" t="s">
        <v>528</v>
      </c>
      <c r="B83" t="str">
        <f t="shared" si="1"/>
        <v>HYP901</v>
      </c>
      <c r="C83" t="s">
        <v>528</v>
      </c>
      <c r="D83" t="s">
        <v>528</v>
      </c>
      <c r="E83" t="s">
        <v>528</v>
      </c>
      <c r="F83" t="s">
        <v>528</v>
      </c>
      <c r="N83" t="s">
        <v>706</v>
      </c>
    </row>
    <row r="84" spans="1:14" x14ac:dyDescent="0.2">
      <c r="A84" t="s">
        <v>528</v>
      </c>
      <c r="B84" t="str">
        <f t="shared" si="1"/>
        <v>HYP902</v>
      </c>
      <c r="C84" t="s">
        <v>528</v>
      </c>
      <c r="D84" t="s">
        <v>528</v>
      </c>
      <c r="E84" t="s">
        <v>528</v>
      </c>
      <c r="F84" t="s">
        <v>528</v>
      </c>
      <c r="N84" t="s">
        <v>707</v>
      </c>
    </row>
    <row r="85" spans="1:14" x14ac:dyDescent="0.2">
      <c r="A85" t="s">
        <v>528</v>
      </c>
      <c r="B85" t="str">
        <f t="shared" si="1"/>
        <v>HYP903</v>
      </c>
      <c r="C85" t="s">
        <v>528</v>
      </c>
      <c r="D85" t="s">
        <v>528</v>
      </c>
      <c r="E85" t="s">
        <v>528</v>
      </c>
      <c r="F85" t="s">
        <v>528</v>
      </c>
      <c r="N85" t="s">
        <v>708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372"/>
  <sheetViews>
    <sheetView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4" width="11.42578125" customWidth="1"/>
    <col min="5" max="5" width="19.140625" bestFit="1" customWidth="1"/>
    <col min="6" max="6" width="17.85546875" bestFit="1" customWidth="1"/>
    <col min="7" max="7" width="11.42578125" customWidth="1"/>
    <col min="8" max="8" width="11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683</v>
      </c>
      <c r="F1" t="s">
        <v>684</v>
      </c>
    </row>
    <row r="2" spans="1:14" x14ac:dyDescent="0.2">
      <c r="B2" t="str">
        <f>N2</f>
        <v>HYP201</v>
      </c>
      <c r="C2">
        <v>2017</v>
      </c>
      <c r="D2">
        <v>1</v>
      </c>
      <c r="E2" t="s">
        <v>695</v>
      </c>
      <c r="F2" s="520">
        <v>0</v>
      </c>
      <c r="N2" t="s">
        <v>702</v>
      </c>
    </row>
    <row r="3" spans="1:14" x14ac:dyDescent="0.2">
      <c r="B3" t="str">
        <f t="shared" ref="B3:B63" si="0">N3</f>
        <v>HYP202</v>
      </c>
      <c r="C3">
        <v>2017</v>
      </c>
      <c r="D3">
        <v>1</v>
      </c>
      <c r="E3" t="s">
        <v>695</v>
      </c>
      <c r="F3" s="520">
        <v>0</v>
      </c>
      <c r="N3" t="s">
        <v>703</v>
      </c>
    </row>
    <row r="4" spans="1:14" x14ac:dyDescent="0.2">
      <c r="B4" t="str">
        <f t="shared" si="0"/>
        <v>HYP203</v>
      </c>
      <c r="C4">
        <v>2017</v>
      </c>
      <c r="D4">
        <v>1</v>
      </c>
      <c r="E4" t="s">
        <v>695</v>
      </c>
      <c r="F4" s="520">
        <v>0</v>
      </c>
      <c r="N4" t="s">
        <v>704</v>
      </c>
    </row>
    <row r="5" spans="1:14" x14ac:dyDescent="0.2">
      <c r="B5" t="str">
        <f t="shared" si="0"/>
        <v>HYP204</v>
      </c>
      <c r="C5">
        <v>2017</v>
      </c>
      <c r="D5">
        <v>1</v>
      </c>
      <c r="E5" t="s">
        <v>695</v>
      </c>
      <c r="F5" s="520">
        <v>0</v>
      </c>
      <c r="N5" t="s">
        <v>705</v>
      </c>
    </row>
    <row r="6" spans="1:14" x14ac:dyDescent="0.2">
      <c r="B6" t="str">
        <f t="shared" si="0"/>
        <v>HYP301</v>
      </c>
      <c r="C6">
        <v>2017</v>
      </c>
      <c r="D6">
        <v>1</v>
      </c>
      <c r="E6" t="s">
        <v>696</v>
      </c>
      <c r="F6" s="520">
        <v>0</v>
      </c>
      <c r="N6" t="s">
        <v>709</v>
      </c>
    </row>
    <row r="7" spans="1:14" x14ac:dyDescent="0.2">
      <c r="B7" t="str">
        <f t="shared" si="0"/>
        <v>HYP302</v>
      </c>
      <c r="C7">
        <v>2017</v>
      </c>
      <c r="D7">
        <v>1</v>
      </c>
      <c r="E7" t="s">
        <v>696</v>
      </c>
      <c r="F7" s="520">
        <v>0</v>
      </c>
      <c r="N7" t="s">
        <v>710</v>
      </c>
    </row>
    <row r="8" spans="1:14" x14ac:dyDescent="0.2">
      <c r="B8" t="str">
        <f t="shared" si="0"/>
        <v>HYP303</v>
      </c>
      <c r="C8">
        <v>2017</v>
      </c>
      <c r="D8">
        <v>1</v>
      </c>
      <c r="E8" t="s">
        <v>696</v>
      </c>
      <c r="F8" s="520">
        <v>0</v>
      </c>
      <c r="N8" t="s">
        <v>711</v>
      </c>
    </row>
    <row r="9" spans="1:14" x14ac:dyDescent="0.2">
      <c r="B9" t="str">
        <f t="shared" si="0"/>
        <v>HYP304</v>
      </c>
      <c r="C9">
        <v>2017</v>
      </c>
      <c r="D9">
        <v>1</v>
      </c>
      <c r="E9" t="s">
        <v>696</v>
      </c>
      <c r="F9" s="520">
        <v>0</v>
      </c>
      <c r="N9" t="s">
        <v>712</v>
      </c>
    </row>
    <row r="10" spans="1:14" x14ac:dyDescent="0.2">
      <c r="B10" t="str">
        <f t="shared" si="0"/>
        <v>HYP401</v>
      </c>
      <c r="C10">
        <v>2017</v>
      </c>
      <c r="D10">
        <v>1</v>
      </c>
      <c r="E10" t="s">
        <v>688</v>
      </c>
      <c r="F10" s="520">
        <v>0</v>
      </c>
      <c r="N10" t="s">
        <v>713</v>
      </c>
    </row>
    <row r="11" spans="1:14" x14ac:dyDescent="0.2">
      <c r="B11" t="str">
        <f t="shared" si="0"/>
        <v>HYP402</v>
      </c>
      <c r="C11">
        <v>2017</v>
      </c>
      <c r="D11">
        <v>1</v>
      </c>
      <c r="E11" t="s">
        <v>688</v>
      </c>
      <c r="F11" s="520">
        <v>0</v>
      </c>
      <c r="N11" t="s">
        <v>714</v>
      </c>
    </row>
    <row r="12" spans="1:14" x14ac:dyDescent="0.2">
      <c r="B12" t="str">
        <f t="shared" si="0"/>
        <v>HYP403</v>
      </c>
      <c r="C12">
        <v>2017</v>
      </c>
      <c r="D12">
        <v>1</v>
      </c>
      <c r="E12" t="s">
        <v>688</v>
      </c>
      <c r="F12" s="520">
        <v>0</v>
      </c>
      <c r="N12" t="s">
        <v>715</v>
      </c>
    </row>
    <row r="13" spans="1:14" x14ac:dyDescent="0.2">
      <c r="B13" t="str">
        <f t="shared" si="0"/>
        <v>HYP404</v>
      </c>
      <c r="C13">
        <v>2017</v>
      </c>
      <c r="D13">
        <v>1</v>
      </c>
      <c r="E13" t="s">
        <v>688</v>
      </c>
      <c r="F13" s="520">
        <v>0</v>
      </c>
      <c r="N13" t="s">
        <v>716</v>
      </c>
    </row>
    <row r="14" spans="1:14" x14ac:dyDescent="0.2">
      <c r="B14" t="str">
        <f t="shared" si="0"/>
        <v>HYP501</v>
      </c>
      <c r="C14">
        <v>2017</v>
      </c>
      <c r="D14">
        <v>1</v>
      </c>
      <c r="E14" t="s">
        <v>687</v>
      </c>
      <c r="F14" s="520">
        <v>0</v>
      </c>
      <c r="N14" t="s">
        <v>717</v>
      </c>
    </row>
    <row r="15" spans="1:14" x14ac:dyDescent="0.2">
      <c r="B15" t="str">
        <f t="shared" si="0"/>
        <v>HYP502</v>
      </c>
      <c r="C15">
        <v>2017</v>
      </c>
      <c r="D15">
        <v>1</v>
      </c>
      <c r="E15" t="s">
        <v>687</v>
      </c>
      <c r="F15" s="520">
        <v>0</v>
      </c>
      <c r="N15" t="s">
        <v>718</v>
      </c>
    </row>
    <row r="16" spans="1:14" x14ac:dyDescent="0.2">
      <c r="B16" t="str">
        <f t="shared" si="0"/>
        <v>HYP503</v>
      </c>
      <c r="C16">
        <v>2017</v>
      </c>
      <c r="D16">
        <v>1</v>
      </c>
      <c r="E16" t="s">
        <v>687</v>
      </c>
      <c r="F16" s="520">
        <v>0</v>
      </c>
      <c r="N16" t="s">
        <v>719</v>
      </c>
    </row>
    <row r="17" spans="2:14" x14ac:dyDescent="0.2">
      <c r="B17" t="str">
        <f t="shared" si="0"/>
        <v>HYP504</v>
      </c>
      <c r="C17">
        <v>2017</v>
      </c>
      <c r="D17">
        <v>1</v>
      </c>
      <c r="E17" t="s">
        <v>687</v>
      </c>
      <c r="F17" s="520">
        <v>0</v>
      </c>
      <c r="N17" t="s">
        <v>720</v>
      </c>
    </row>
    <row r="18" spans="2:14" x14ac:dyDescent="0.2">
      <c r="B18" t="str">
        <f t="shared" si="0"/>
        <v>HYP505</v>
      </c>
      <c r="C18">
        <v>2017</v>
      </c>
      <c r="D18">
        <v>1</v>
      </c>
      <c r="E18" t="s">
        <v>687</v>
      </c>
      <c r="F18" s="520">
        <v>0</v>
      </c>
      <c r="N18" t="s">
        <v>721</v>
      </c>
    </row>
    <row r="19" spans="2:14" x14ac:dyDescent="0.2">
      <c r="B19" t="str">
        <f t="shared" si="0"/>
        <v>HYP601</v>
      </c>
      <c r="C19">
        <v>2017</v>
      </c>
      <c r="D19">
        <v>1</v>
      </c>
      <c r="E19" t="s">
        <v>687</v>
      </c>
      <c r="F19" s="520">
        <v>0</v>
      </c>
      <c r="N19" t="s">
        <v>722</v>
      </c>
    </row>
    <row r="20" spans="2:14" x14ac:dyDescent="0.2">
      <c r="B20" t="str">
        <f t="shared" si="0"/>
        <v>HYP602</v>
      </c>
      <c r="C20">
        <v>2017</v>
      </c>
      <c r="D20">
        <v>1</v>
      </c>
      <c r="E20" t="s">
        <v>687</v>
      </c>
      <c r="F20" s="520">
        <v>0</v>
      </c>
      <c r="N20" t="s">
        <v>723</v>
      </c>
    </row>
    <row r="21" spans="2:14" x14ac:dyDescent="0.2">
      <c r="B21" t="str">
        <f t="shared" si="0"/>
        <v>HYP603</v>
      </c>
      <c r="C21">
        <v>2017</v>
      </c>
      <c r="D21">
        <v>1</v>
      </c>
      <c r="E21" t="s">
        <v>687</v>
      </c>
      <c r="F21" s="520">
        <v>0</v>
      </c>
      <c r="N21" t="s">
        <v>724</v>
      </c>
    </row>
    <row r="22" spans="2:14" x14ac:dyDescent="0.2">
      <c r="B22" t="str">
        <f t="shared" si="0"/>
        <v>HYP604</v>
      </c>
      <c r="C22">
        <v>2017</v>
      </c>
      <c r="D22">
        <v>1</v>
      </c>
      <c r="E22" t="s">
        <v>687</v>
      </c>
      <c r="F22" s="520">
        <v>0</v>
      </c>
      <c r="N22" t="s">
        <v>725</v>
      </c>
    </row>
    <row r="23" spans="2:14" x14ac:dyDescent="0.2">
      <c r="B23" t="str">
        <f t="shared" si="0"/>
        <v>HYP605</v>
      </c>
      <c r="C23">
        <v>2017</v>
      </c>
      <c r="D23">
        <v>1</v>
      </c>
      <c r="E23" t="s">
        <v>687</v>
      </c>
      <c r="F23" s="520">
        <v>0</v>
      </c>
      <c r="N23" t="s">
        <v>726</v>
      </c>
    </row>
    <row r="24" spans="2:14" x14ac:dyDescent="0.2">
      <c r="B24" t="str">
        <f t="shared" si="0"/>
        <v>HYP606</v>
      </c>
      <c r="C24">
        <v>2017</v>
      </c>
      <c r="D24">
        <v>1</v>
      </c>
      <c r="E24" t="s">
        <v>687</v>
      </c>
      <c r="F24" s="520">
        <v>0</v>
      </c>
      <c r="N24" t="s">
        <v>727</v>
      </c>
    </row>
    <row r="25" spans="2:14" x14ac:dyDescent="0.2">
      <c r="B25" t="str">
        <f t="shared" si="0"/>
        <v>HYP607</v>
      </c>
      <c r="C25">
        <v>2017</v>
      </c>
      <c r="D25">
        <v>1</v>
      </c>
      <c r="E25" t="s">
        <v>687</v>
      </c>
      <c r="F25" s="520">
        <v>0</v>
      </c>
      <c r="N25" t="s">
        <v>728</v>
      </c>
    </row>
    <row r="26" spans="2:14" x14ac:dyDescent="0.2">
      <c r="B26" t="str">
        <f t="shared" si="0"/>
        <v>HYP608</v>
      </c>
      <c r="C26">
        <v>2017</v>
      </c>
      <c r="D26">
        <v>1</v>
      </c>
      <c r="E26" t="s">
        <v>687</v>
      </c>
      <c r="F26" s="520">
        <v>0</v>
      </c>
      <c r="N26" t="s">
        <v>729</v>
      </c>
    </row>
    <row r="27" spans="2:14" x14ac:dyDescent="0.2">
      <c r="B27" t="str">
        <f t="shared" si="0"/>
        <v>HYP609</v>
      </c>
      <c r="C27">
        <v>2017</v>
      </c>
      <c r="D27">
        <v>1</v>
      </c>
      <c r="E27" t="s">
        <v>687</v>
      </c>
      <c r="F27" s="520">
        <v>0</v>
      </c>
      <c r="N27" t="s">
        <v>730</v>
      </c>
    </row>
    <row r="28" spans="2:14" x14ac:dyDescent="0.2">
      <c r="B28" t="str">
        <f t="shared" si="0"/>
        <v>HYP701</v>
      </c>
      <c r="C28">
        <v>2017</v>
      </c>
      <c r="D28">
        <v>1</v>
      </c>
      <c r="E28" t="s">
        <v>687</v>
      </c>
      <c r="F28">
        <v>0</v>
      </c>
      <c r="N28" s="521" t="s">
        <v>731</v>
      </c>
    </row>
    <row r="29" spans="2:14" x14ac:dyDescent="0.2">
      <c r="B29" t="str">
        <f t="shared" si="0"/>
        <v>HYP702</v>
      </c>
      <c r="C29">
        <v>2017</v>
      </c>
      <c r="D29">
        <v>1</v>
      </c>
      <c r="E29" t="s">
        <v>687</v>
      </c>
      <c r="F29">
        <v>0</v>
      </c>
      <c r="N29" s="521" t="s">
        <v>732</v>
      </c>
    </row>
    <row r="30" spans="2:14" x14ac:dyDescent="0.2">
      <c r="B30" t="str">
        <f t="shared" si="0"/>
        <v>HYP801</v>
      </c>
      <c r="C30">
        <v>2017</v>
      </c>
      <c r="D30">
        <v>1</v>
      </c>
      <c r="E30" t="s">
        <v>697</v>
      </c>
      <c r="F30">
        <v>0</v>
      </c>
      <c r="N30" t="s">
        <v>733</v>
      </c>
    </row>
    <row r="31" spans="2:14" x14ac:dyDescent="0.2">
      <c r="B31" t="str">
        <f t="shared" si="0"/>
        <v>HYP802</v>
      </c>
      <c r="C31">
        <v>2017</v>
      </c>
      <c r="D31">
        <v>1</v>
      </c>
      <c r="E31" t="s">
        <v>697</v>
      </c>
      <c r="F31">
        <v>0</v>
      </c>
      <c r="N31" t="s">
        <v>734</v>
      </c>
    </row>
    <row r="32" spans="2:14" x14ac:dyDescent="0.2">
      <c r="B32" t="str">
        <f t="shared" si="0"/>
        <v>HYP803</v>
      </c>
      <c r="C32">
        <v>2017</v>
      </c>
      <c r="D32">
        <v>1</v>
      </c>
      <c r="E32" t="s">
        <v>697</v>
      </c>
      <c r="F32">
        <v>0</v>
      </c>
      <c r="N32" t="s">
        <v>735</v>
      </c>
    </row>
    <row r="33" spans="1:14" x14ac:dyDescent="0.2">
      <c r="B33" t="str">
        <f t="shared" si="0"/>
        <v>HYP804</v>
      </c>
      <c r="C33">
        <v>2017</v>
      </c>
      <c r="D33">
        <v>1</v>
      </c>
      <c r="E33" t="s">
        <v>697</v>
      </c>
      <c r="F33">
        <v>0</v>
      </c>
      <c r="N33" t="s">
        <v>736</v>
      </c>
    </row>
    <row r="34" spans="1:14" x14ac:dyDescent="0.2">
      <c r="A34" t="s">
        <v>528</v>
      </c>
      <c r="B34" t="str">
        <f t="shared" si="0"/>
        <v>HYP201</v>
      </c>
      <c r="C34" t="s">
        <v>528</v>
      </c>
      <c r="D34" t="s">
        <v>528</v>
      </c>
      <c r="E34" t="s">
        <v>528</v>
      </c>
      <c r="F34" t="s">
        <v>528</v>
      </c>
      <c r="N34" t="s">
        <v>702</v>
      </c>
    </row>
    <row r="35" spans="1:14" x14ac:dyDescent="0.2">
      <c r="A35" t="s">
        <v>528</v>
      </c>
      <c r="B35" t="str">
        <f t="shared" si="0"/>
        <v>HYP202</v>
      </c>
      <c r="C35" t="s">
        <v>528</v>
      </c>
      <c r="D35" t="s">
        <v>528</v>
      </c>
      <c r="E35" t="s">
        <v>528</v>
      </c>
      <c r="F35" t="s">
        <v>528</v>
      </c>
      <c r="N35" t="s">
        <v>703</v>
      </c>
    </row>
    <row r="36" spans="1:14" x14ac:dyDescent="0.2">
      <c r="A36" t="s">
        <v>528</v>
      </c>
      <c r="B36" t="str">
        <f t="shared" si="0"/>
        <v>HYP203</v>
      </c>
      <c r="C36" t="s">
        <v>528</v>
      </c>
      <c r="D36" t="s">
        <v>528</v>
      </c>
      <c r="E36" t="s">
        <v>528</v>
      </c>
      <c r="F36" t="s">
        <v>528</v>
      </c>
      <c r="N36" t="s">
        <v>704</v>
      </c>
    </row>
    <row r="37" spans="1:14" x14ac:dyDescent="0.2">
      <c r="A37" t="s">
        <v>528</v>
      </c>
      <c r="B37" t="str">
        <f t="shared" si="0"/>
        <v>HYP204</v>
      </c>
      <c r="C37" t="s">
        <v>528</v>
      </c>
      <c r="D37" t="s">
        <v>528</v>
      </c>
      <c r="E37" t="s">
        <v>528</v>
      </c>
      <c r="F37" t="s">
        <v>528</v>
      </c>
      <c r="N37" t="s">
        <v>705</v>
      </c>
    </row>
    <row r="38" spans="1:14" x14ac:dyDescent="0.2">
      <c r="A38" t="s">
        <v>528</v>
      </c>
      <c r="B38" t="str">
        <f t="shared" si="0"/>
        <v>HYP301</v>
      </c>
      <c r="C38" t="s">
        <v>528</v>
      </c>
      <c r="D38" t="s">
        <v>528</v>
      </c>
      <c r="E38" t="s">
        <v>528</v>
      </c>
      <c r="F38" t="s">
        <v>528</v>
      </c>
      <c r="N38" t="s">
        <v>709</v>
      </c>
    </row>
    <row r="39" spans="1:14" x14ac:dyDescent="0.2">
      <c r="A39" t="s">
        <v>528</v>
      </c>
      <c r="B39" t="str">
        <f t="shared" si="0"/>
        <v>HYP302</v>
      </c>
      <c r="C39" t="s">
        <v>528</v>
      </c>
      <c r="D39" t="s">
        <v>528</v>
      </c>
      <c r="E39" t="s">
        <v>528</v>
      </c>
      <c r="F39" t="s">
        <v>528</v>
      </c>
      <c r="N39" t="s">
        <v>710</v>
      </c>
    </row>
    <row r="40" spans="1:14" x14ac:dyDescent="0.2">
      <c r="A40" t="s">
        <v>528</v>
      </c>
      <c r="B40" t="str">
        <f t="shared" si="0"/>
        <v>HYP303</v>
      </c>
      <c r="C40" t="s">
        <v>528</v>
      </c>
      <c r="D40" t="s">
        <v>528</v>
      </c>
      <c r="E40" t="s">
        <v>528</v>
      </c>
      <c r="F40" t="s">
        <v>528</v>
      </c>
      <c r="N40" t="s">
        <v>711</v>
      </c>
    </row>
    <row r="41" spans="1:14" x14ac:dyDescent="0.2">
      <c r="A41" t="s">
        <v>528</v>
      </c>
      <c r="B41" t="str">
        <f t="shared" si="0"/>
        <v>HYP304</v>
      </c>
      <c r="C41" t="s">
        <v>528</v>
      </c>
      <c r="D41" t="s">
        <v>528</v>
      </c>
      <c r="E41" t="s">
        <v>528</v>
      </c>
      <c r="F41" t="s">
        <v>528</v>
      </c>
      <c r="N41" t="s">
        <v>712</v>
      </c>
    </row>
    <row r="42" spans="1:14" x14ac:dyDescent="0.2">
      <c r="A42" t="s">
        <v>528</v>
      </c>
      <c r="B42" t="str">
        <f t="shared" si="0"/>
        <v>HYP401</v>
      </c>
      <c r="C42" t="s">
        <v>528</v>
      </c>
      <c r="D42" t="s">
        <v>528</v>
      </c>
      <c r="E42" t="s">
        <v>528</v>
      </c>
      <c r="F42" t="s">
        <v>528</v>
      </c>
      <c r="N42" t="s">
        <v>713</v>
      </c>
    </row>
    <row r="43" spans="1:14" x14ac:dyDescent="0.2">
      <c r="A43" t="s">
        <v>528</v>
      </c>
      <c r="B43" t="str">
        <f t="shared" si="0"/>
        <v>HYP402</v>
      </c>
      <c r="C43" t="s">
        <v>528</v>
      </c>
      <c r="D43" t="s">
        <v>528</v>
      </c>
      <c r="E43" t="s">
        <v>528</v>
      </c>
      <c r="F43" t="s">
        <v>528</v>
      </c>
      <c r="N43" t="s">
        <v>714</v>
      </c>
    </row>
    <row r="44" spans="1:14" x14ac:dyDescent="0.2">
      <c r="A44" t="s">
        <v>528</v>
      </c>
      <c r="B44" t="str">
        <f t="shared" si="0"/>
        <v>HYP403</v>
      </c>
      <c r="C44" t="s">
        <v>528</v>
      </c>
      <c r="D44" t="s">
        <v>528</v>
      </c>
      <c r="E44" t="s">
        <v>528</v>
      </c>
      <c r="F44" t="s">
        <v>528</v>
      </c>
      <c r="N44" t="s">
        <v>715</v>
      </c>
    </row>
    <row r="45" spans="1:14" x14ac:dyDescent="0.2">
      <c r="A45" t="s">
        <v>528</v>
      </c>
      <c r="B45" t="str">
        <f t="shared" si="0"/>
        <v>HYP404</v>
      </c>
      <c r="C45" t="s">
        <v>528</v>
      </c>
      <c r="D45" t="s">
        <v>528</v>
      </c>
      <c r="E45" t="s">
        <v>528</v>
      </c>
      <c r="F45" t="s">
        <v>528</v>
      </c>
      <c r="N45" t="s">
        <v>716</v>
      </c>
    </row>
    <row r="46" spans="1:14" x14ac:dyDescent="0.2">
      <c r="A46" t="s">
        <v>528</v>
      </c>
      <c r="B46" t="str">
        <f t="shared" si="0"/>
        <v>HYP501</v>
      </c>
      <c r="C46" t="s">
        <v>528</v>
      </c>
      <c r="D46" t="s">
        <v>528</v>
      </c>
      <c r="E46" t="s">
        <v>528</v>
      </c>
      <c r="F46" t="s">
        <v>528</v>
      </c>
      <c r="N46" t="s">
        <v>717</v>
      </c>
    </row>
    <row r="47" spans="1:14" x14ac:dyDescent="0.2">
      <c r="A47" t="s">
        <v>528</v>
      </c>
      <c r="B47" t="str">
        <f t="shared" si="0"/>
        <v>HYP502</v>
      </c>
      <c r="C47" t="s">
        <v>528</v>
      </c>
      <c r="D47" t="s">
        <v>528</v>
      </c>
      <c r="E47" t="s">
        <v>528</v>
      </c>
      <c r="F47" t="s">
        <v>528</v>
      </c>
      <c r="N47" t="s">
        <v>718</v>
      </c>
    </row>
    <row r="48" spans="1:14" x14ac:dyDescent="0.2">
      <c r="A48" t="s">
        <v>528</v>
      </c>
      <c r="B48" t="str">
        <f t="shared" si="0"/>
        <v>HYP503</v>
      </c>
      <c r="C48" t="s">
        <v>528</v>
      </c>
      <c r="D48" t="s">
        <v>528</v>
      </c>
      <c r="E48" t="s">
        <v>528</v>
      </c>
      <c r="F48" t="s">
        <v>528</v>
      </c>
      <c r="N48" t="s">
        <v>719</v>
      </c>
    </row>
    <row r="49" spans="1:14" x14ac:dyDescent="0.2">
      <c r="A49" t="s">
        <v>528</v>
      </c>
      <c r="B49" t="str">
        <f t="shared" si="0"/>
        <v>HYP504</v>
      </c>
      <c r="C49" t="s">
        <v>528</v>
      </c>
      <c r="D49" t="s">
        <v>528</v>
      </c>
      <c r="E49" t="s">
        <v>528</v>
      </c>
      <c r="F49" t="s">
        <v>528</v>
      </c>
      <c r="N49" t="s">
        <v>720</v>
      </c>
    </row>
    <row r="50" spans="1:14" x14ac:dyDescent="0.2">
      <c r="A50" t="s">
        <v>528</v>
      </c>
      <c r="B50" t="str">
        <f t="shared" si="0"/>
        <v>HYP505</v>
      </c>
      <c r="C50" t="s">
        <v>528</v>
      </c>
      <c r="D50" t="s">
        <v>528</v>
      </c>
      <c r="E50" t="s">
        <v>528</v>
      </c>
      <c r="F50" t="s">
        <v>528</v>
      </c>
      <c r="N50" t="s">
        <v>721</v>
      </c>
    </row>
    <row r="51" spans="1:14" x14ac:dyDescent="0.2">
      <c r="A51" t="s">
        <v>528</v>
      </c>
      <c r="B51" t="str">
        <f t="shared" si="0"/>
        <v>HYP601</v>
      </c>
      <c r="C51" t="s">
        <v>528</v>
      </c>
      <c r="D51" t="s">
        <v>528</v>
      </c>
      <c r="E51" t="s">
        <v>528</v>
      </c>
      <c r="F51" t="s">
        <v>528</v>
      </c>
      <c r="N51" t="s">
        <v>722</v>
      </c>
    </row>
    <row r="52" spans="1:14" x14ac:dyDescent="0.2">
      <c r="A52" t="s">
        <v>528</v>
      </c>
      <c r="B52" t="str">
        <f t="shared" si="0"/>
        <v>HYP602</v>
      </c>
      <c r="C52" t="s">
        <v>528</v>
      </c>
      <c r="D52" t="s">
        <v>528</v>
      </c>
      <c r="E52" t="s">
        <v>528</v>
      </c>
      <c r="F52" t="s">
        <v>528</v>
      </c>
      <c r="N52" t="s">
        <v>723</v>
      </c>
    </row>
    <row r="53" spans="1:14" x14ac:dyDescent="0.2">
      <c r="A53" t="s">
        <v>528</v>
      </c>
      <c r="B53" t="str">
        <f t="shared" si="0"/>
        <v>HYP603</v>
      </c>
      <c r="C53" t="s">
        <v>528</v>
      </c>
      <c r="D53" t="s">
        <v>528</v>
      </c>
      <c r="E53" t="s">
        <v>528</v>
      </c>
      <c r="F53" t="s">
        <v>528</v>
      </c>
      <c r="N53" t="s">
        <v>724</v>
      </c>
    </row>
    <row r="54" spans="1:14" x14ac:dyDescent="0.2">
      <c r="A54" t="s">
        <v>528</v>
      </c>
      <c r="B54" t="str">
        <f t="shared" si="0"/>
        <v>HYP604</v>
      </c>
      <c r="C54" t="s">
        <v>528</v>
      </c>
      <c r="D54" t="s">
        <v>528</v>
      </c>
      <c r="E54" t="s">
        <v>528</v>
      </c>
      <c r="F54" t="s">
        <v>528</v>
      </c>
      <c r="N54" t="s">
        <v>725</v>
      </c>
    </row>
    <row r="55" spans="1:14" x14ac:dyDescent="0.2">
      <c r="A55" t="s">
        <v>528</v>
      </c>
      <c r="B55" t="str">
        <f t="shared" si="0"/>
        <v>HYP605</v>
      </c>
      <c r="C55" t="s">
        <v>528</v>
      </c>
      <c r="D55" t="s">
        <v>528</v>
      </c>
      <c r="E55" t="s">
        <v>528</v>
      </c>
      <c r="F55" t="s">
        <v>528</v>
      </c>
      <c r="N55" t="s">
        <v>726</v>
      </c>
    </row>
    <row r="56" spans="1:14" x14ac:dyDescent="0.2">
      <c r="A56" t="s">
        <v>528</v>
      </c>
      <c r="B56" t="str">
        <f t="shared" si="0"/>
        <v>HYP606</v>
      </c>
      <c r="C56" t="s">
        <v>528</v>
      </c>
      <c r="D56" t="s">
        <v>528</v>
      </c>
      <c r="E56" t="s">
        <v>528</v>
      </c>
      <c r="F56" t="s">
        <v>528</v>
      </c>
      <c r="N56" t="s">
        <v>727</v>
      </c>
    </row>
    <row r="57" spans="1:14" x14ac:dyDescent="0.2">
      <c r="A57" t="s">
        <v>528</v>
      </c>
      <c r="B57" t="str">
        <f t="shared" si="0"/>
        <v>HYP607</v>
      </c>
      <c r="C57" t="s">
        <v>528</v>
      </c>
      <c r="D57" t="s">
        <v>528</v>
      </c>
      <c r="E57" t="s">
        <v>528</v>
      </c>
      <c r="F57" t="s">
        <v>528</v>
      </c>
      <c r="N57" t="s">
        <v>728</v>
      </c>
    </row>
    <row r="58" spans="1:14" x14ac:dyDescent="0.2">
      <c r="A58" t="s">
        <v>528</v>
      </c>
      <c r="B58" t="str">
        <f t="shared" si="0"/>
        <v>HYP608</v>
      </c>
      <c r="C58" t="s">
        <v>528</v>
      </c>
      <c r="D58" t="s">
        <v>528</v>
      </c>
      <c r="E58" t="s">
        <v>528</v>
      </c>
      <c r="F58" t="s">
        <v>528</v>
      </c>
      <c r="N58" t="s">
        <v>729</v>
      </c>
    </row>
    <row r="59" spans="1:14" x14ac:dyDescent="0.2">
      <c r="A59" t="s">
        <v>528</v>
      </c>
      <c r="B59" t="str">
        <f t="shared" si="0"/>
        <v>HYP609</v>
      </c>
      <c r="C59" t="s">
        <v>528</v>
      </c>
      <c r="D59" t="s">
        <v>528</v>
      </c>
      <c r="E59" t="s">
        <v>528</v>
      </c>
      <c r="F59" t="s">
        <v>528</v>
      </c>
      <c r="N59" t="s">
        <v>730</v>
      </c>
    </row>
    <row r="60" spans="1:14" x14ac:dyDescent="0.2">
      <c r="A60" t="s">
        <v>528</v>
      </c>
      <c r="B60" t="str">
        <f t="shared" si="0"/>
        <v>HYP701</v>
      </c>
      <c r="C60" t="s">
        <v>528</v>
      </c>
      <c r="D60" t="s">
        <v>528</v>
      </c>
      <c r="E60" t="s">
        <v>528</v>
      </c>
      <c r="F60" t="s">
        <v>528</v>
      </c>
      <c r="N60" s="521" t="s">
        <v>731</v>
      </c>
    </row>
    <row r="61" spans="1:14" x14ac:dyDescent="0.2">
      <c r="A61" t="s">
        <v>528</v>
      </c>
      <c r="B61" t="str">
        <f t="shared" si="0"/>
        <v>HYP702</v>
      </c>
      <c r="C61" t="s">
        <v>528</v>
      </c>
      <c r="D61" t="s">
        <v>528</v>
      </c>
      <c r="E61" t="s">
        <v>528</v>
      </c>
      <c r="F61" t="s">
        <v>528</v>
      </c>
      <c r="N61" s="521" t="s">
        <v>732</v>
      </c>
    </row>
    <row r="62" spans="1:14" x14ac:dyDescent="0.2">
      <c r="A62" t="s">
        <v>528</v>
      </c>
      <c r="B62" t="str">
        <f t="shared" si="0"/>
        <v>HYP801</v>
      </c>
      <c r="C62" t="s">
        <v>528</v>
      </c>
      <c r="D62" t="s">
        <v>528</v>
      </c>
      <c r="E62" t="s">
        <v>528</v>
      </c>
      <c r="F62" t="s">
        <v>528</v>
      </c>
      <c r="N62" t="s">
        <v>733</v>
      </c>
    </row>
    <row r="63" spans="1:14" x14ac:dyDescent="0.2">
      <c r="A63" t="s">
        <v>528</v>
      </c>
      <c r="B63" t="str">
        <f t="shared" si="0"/>
        <v>HYP802</v>
      </c>
      <c r="C63" t="s">
        <v>528</v>
      </c>
      <c r="D63" t="s">
        <v>528</v>
      </c>
      <c r="E63" t="s">
        <v>528</v>
      </c>
      <c r="F63" t="s">
        <v>528</v>
      </c>
      <c r="N63" t="s">
        <v>734</v>
      </c>
    </row>
    <row r="64" spans="1:14" x14ac:dyDescent="0.2">
      <c r="A64" t="s">
        <v>528</v>
      </c>
      <c r="B64" t="str">
        <f t="shared" ref="B64:B121" si="1">N64</f>
        <v>HYP803</v>
      </c>
      <c r="C64" t="s">
        <v>528</v>
      </c>
      <c r="D64" t="s">
        <v>528</v>
      </c>
      <c r="E64" t="s">
        <v>528</v>
      </c>
      <c r="F64" t="s">
        <v>528</v>
      </c>
      <c r="N64" t="s">
        <v>735</v>
      </c>
    </row>
    <row r="65" spans="1:14" x14ac:dyDescent="0.2">
      <c r="A65" t="s">
        <v>528</v>
      </c>
      <c r="B65" t="str">
        <f t="shared" si="1"/>
        <v>HYP804</v>
      </c>
      <c r="C65" t="s">
        <v>528</v>
      </c>
      <c r="D65" t="s">
        <v>528</v>
      </c>
      <c r="E65" t="s">
        <v>528</v>
      </c>
      <c r="F65" t="s">
        <v>528</v>
      </c>
      <c r="N65" t="s">
        <v>736</v>
      </c>
    </row>
    <row r="66" spans="1:14" x14ac:dyDescent="0.2">
      <c r="A66" t="s">
        <v>528</v>
      </c>
      <c r="B66" t="str">
        <f t="shared" si="1"/>
        <v>HYP201</v>
      </c>
      <c r="C66" t="s">
        <v>528</v>
      </c>
      <c r="D66" t="s">
        <v>528</v>
      </c>
      <c r="E66" t="s">
        <v>528</v>
      </c>
      <c r="F66" t="s">
        <v>528</v>
      </c>
      <c r="N66" t="s">
        <v>702</v>
      </c>
    </row>
    <row r="67" spans="1:14" x14ac:dyDescent="0.2">
      <c r="A67" t="s">
        <v>528</v>
      </c>
      <c r="B67" t="str">
        <f t="shared" si="1"/>
        <v>HYP202</v>
      </c>
      <c r="C67" t="s">
        <v>528</v>
      </c>
      <c r="D67" t="s">
        <v>528</v>
      </c>
      <c r="E67" t="s">
        <v>528</v>
      </c>
      <c r="F67" t="s">
        <v>528</v>
      </c>
      <c r="N67" t="s">
        <v>703</v>
      </c>
    </row>
    <row r="68" spans="1:14" x14ac:dyDescent="0.2">
      <c r="A68" t="s">
        <v>528</v>
      </c>
      <c r="B68" t="str">
        <f t="shared" si="1"/>
        <v>HYP203</v>
      </c>
      <c r="C68" t="s">
        <v>528</v>
      </c>
      <c r="D68" t="s">
        <v>528</v>
      </c>
      <c r="E68" t="s">
        <v>528</v>
      </c>
      <c r="F68" t="s">
        <v>528</v>
      </c>
      <c r="N68" t="s">
        <v>704</v>
      </c>
    </row>
    <row r="69" spans="1:14" x14ac:dyDescent="0.2">
      <c r="A69" t="s">
        <v>528</v>
      </c>
      <c r="B69" t="str">
        <f t="shared" si="1"/>
        <v>HYP204</v>
      </c>
      <c r="C69" t="s">
        <v>528</v>
      </c>
      <c r="D69" t="s">
        <v>528</v>
      </c>
      <c r="E69" t="s">
        <v>528</v>
      </c>
      <c r="F69" t="s">
        <v>528</v>
      </c>
      <c r="N69" t="s">
        <v>705</v>
      </c>
    </row>
    <row r="70" spans="1:14" x14ac:dyDescent="0.2">
      <c r="A70" t="s">
        <v>528</v>
      </c>
      <c r="B70" t="str">
        <f t="shared" si="1"/>
        <v>HYP301</v>
      </c>
      <c r="C70" t="s">
        <v>528</v>
      </c>
      <c r="D70" t="s">
        <v>528</v>
      </c>
      <c r="E70" t="s">
        <v>528</v>
      </c>
      <c r="F70" t="s">
        <v>528</v>
      </c>
      <c r="N70" t="s">
        <v>709</v>
      </c>
    </row>
    <row r="71" spans="1:14" x14ac:dyDescent="0.2">
      <c r="A71" t="s">
        <v>528</v>
      </c>
      <c r="B71" t="str">
        <f t="shared" si="1"/>
        <v>HYP302</v>
      </c>
      <c r="C71" t="s">
        <v>528</v>
      </c>
      <c r="D71" t="s">
        <v>528</v>
      </c>
      <c r="E71" t="s">
        <v>528</v>
      </c>
      <c r="F71" t="s">
        <v>528</v>
      </c>
      <c r="N71" t="s">
        <v>710</v>
      </c>
    </row>
    <row r="72" spans="1:14" x14ac:dyDescent="0.2">
      <c r="A72" t="s">
        <v>528</v>
      </c>
      <c r="B72" t="str">
        <f t="shared" si="1"/>
        <v>HYP303</v>
      </c>
      <c r="C72" t="s">
        <v>528</v>
      </c>
      <c r="D72" t="s">
        <v>528</v>
      </c>
      <c r="E72" t="s">
        <v>528</v>
      </c>
      <c r="F72" t="s">
        <v>528</v>
      </c>
      <c r="N72" t="s">
        <v>711</v>
      </c>
    </row>
    <row r="73" spans="1:14" x14ac:dyDescent="0.2">
      <c r="A73" t="s">
        <v>528</v>
      </c>
      <c r="B73" t="str">
        <f t="shared" si="1"/>
        <v>HYP304</v>
      </c>
      <c r="C73" t="s">
        <v>528</v>
      </c>
      <c r="D73" t="s">
        <v>528</v>
      </c>
      <c r="E73" t="s">
        <v>528</v>
      </c>
      <c r="F73" t="s">
        <v>528</v>
      </c>
      <c r="N73" t="s">
        <v>712</v>
      </c>
    </row>
    <row r="74" spans="1:14" x14ac:dyDescent="0.2">
      <c r="A74" t="s">
        <v>528</v>
      </c>
      <c r="B74" t="str">
        <f t="shared" si="1"/>
        <v>HYP401</v>
      </c>
      <c r="C74" t="s">
        <v>528</v>
      </c>
      <c r="D74" t="s">
        <v>528</v>
      </c>
      <c r="E74" t="s">
        <v>528</v>
      </c>
      <c r="F74" t="s">
        <v>528</v>
      </c>
      <c r="N74" t="s">
        <v>713</v>
      </c>
    </row>
    <row r="75" spans="1:14" x14ac:dyDescent="0.2">
      <c r="A75" t="s">
        <v>528</v>
      </c>
      <c r="B75" t="str">
        <f t="shared" si="1"/>
        <v>HYP402</v>
      </c>
      <c r="C75" t="s">
        <v>528</v>
      </c>
      <c r="D75" t="s">
        <v>528</v>
      </c>
      <c r="E75" t="s">
        <v>528</v>
      </c>
      <c r="F75" t="s">
        <v>528</v>
      </c>
      <c r="N75" t="s">
        <v>714</v>
      </c>
    </row>
    <row r="76" spans="1:14" x14ac:dyDescent="0.2">
      <c r="A76" t="s">
        <v>528</v>
      </c>
      <c r="B76" t="str">
        <f t="shared" si="1"/>
        <v>HYP403</v>
      </c>
      <c r="C76" t="s">
        <v>528</v>
      </c>
      <c r="D76" t="s">
        <v>528</v>
      </c>
      <c r="E76" t="s">
        <v>528</v>
      </c>
      <c r="F76" t="s">
        <v>528</v>
      </c>
      <c r="N76" t="s">
        <v>715</v>
      </c>
    </row>
    <row r="77" spans="1:14" x14ac:dyDescent="0.2">
      <c r="A77" t="s">
        <v>528</v>
      </c>
      <c r="B77" t="str">
        <f t="shared" si="1"/>
        <v>HYP404</v>
      </c>
      <c r="C77" t="s">
        <v>528</v>
      </c>
      <c r="D77" t="s">
        <v>528</v>
      </c>
      <c r="E77" t="s">
        <v>528</v>
      </c>
      <c r="F77" t="s">
        <v>528</v>
      </c>
      <c r="N77" t="s">
        <v>716</v>
      </c>
    </row>
    <row r="78" spans="1:14" x14ac:dyDescent="0.2">
      <c r="A78" t="s">
        <v>528</v>
      </c>
      <c r="B78" t="str">
        <f t="shared" si="1"/>
        <v>HYP501</v>
      </c>
      <c r="C78" t="s">
        <v>528</v>
      </c>
      <c r="D78" t="s">
        <v>528</v>
      </c>
      <c r="E78" t="s">
        <v>528</v>
      </c>
      <c r="F78" t="s">
        <v>528</v>
      </c>
      <c r="N78" t="s">
        <v>717</v>
      </c>
    </row>
    <row r="79" spans="1:14" x14ac:dyDescent="0.2">
      <c r="A79" t="s">
        <v>528</v>
      </c>
      <c r="B79" t="str">
        <f t="shared" si="1"/>
        <v>HYP502</v>
      </c>
      <c r="C79" t="s">
        <v>528</v>
      </c>
      <c r="D79" t="s">
        <v>528</v>
      </c>
      <c r="E79" t="s">
        <v>528</v>
      </c>
      <c r="F79" t="s">
        <v>528</v>
      </c>
      <c r="N79" t="s">
        <v>718</v>
      </c>
    </row>
    <row r="80" spans="1:14" x14ac:dyDescent="0.2">
      <c r="A80" t="s">
        <v>528</v>
      </c>
      <c r="B80" t="str">
        <f t="shared" si="1"/>
        <v>HYP503</v>
      </c>
      <c r="C80" t="s">
        <v>528</v>
      </c>
      <c r="D80" t="s">
        <v>528</v>
      </c>
      <c r="E80" t="s">
        <v>528</v>
      </c>
      <c r="F80" t="s">
        <v>528</v>
      </c>
      <c r="N80" t="s">
        <v>719</v>
      </c>
    </row>
    <row r="81" spans="1:14" x14ac:dyDescent="0.2">
      <c r="A81" t="s">
        <v>528</v>
      </c>
      <c r="B81" t="str">
        <f t="shared" si="1"/>
        <v>HYP504</v>
      </c>
      <c r="C81" t="s">
        <v>528</v>
      </c>
      <c r="D81" t="s">
        <v>528</v>
      </c>
      <c r="E81" t="s">
        <v>528</v>
      </c>
      <c r="F81" t="s">
        <v>528</v>
      </c>
      <c r="N81" t="s">
        <v>720</v>
      </c>
    </row>
    <row r="82" spans="1:14" x14ac:dyDescent="0.2">
      <c r="A82" t="s">
        <v>528</v>
      </c>
      <c r="B82" t="str">
        <f t="shared" si="1"/>
        <v>HYP505</v>
      </c>
      <c r="C82" t="s">
        <v>528</v>
      </c>
      <c r="D82" t="s">
        <v>528</v>
      </c>
      <c r="E82" t="s">
        <v>528</v>
      </c>
      <c r="F82" t="s">
        <v>528</v>
      </c>
      <c r="N82" t="s">
        <v>721</v>
      </c>
    </row>
    <row r="83" spans="1:14" x14ac:dyDescent="0.2">
      <c r="A83" t="s">
        <v>528</v>
      </c>
      <c r="B83" t="str">
        <f t="shared" si="1"/>
        <v>HYP601</v>
      </c>
      <c r="C83" t="s">
        <v>528</v>
      </c>
      <c r="D83" t="s">
        <v>528</v>
      </c>
      <c r="E83" t="s">
        <v>528</v>
      </c>
      <c r="F83" t="s">
        <v>528</v>
      </c>
      <c r="N83" t="s">
        <v>722</v>
      </c>
    </row>
    <row r="84" spans="1:14" x14ac:dyDescent="0.2">
      <c r="A84" t="s">
        <v>528</v>
      </c>
      <c r="B84" t="str">
        <f t="shared" si="1"/>
        <v>HYP602</v>
      </c>
      <c r="C84" t="s">
        <v>528</v>
      </c>
      <c r="D84" t="s">
        <v>528</v>
      </c>
      <c r="E84" t="s">
        <v>528</v>
      </c>
      <c r="F84" t="s">
        <v>528</v>
      </c>
      <c r="N84" t="s">
        <v>723</v>
      </c>
    </row>
    <row r="85" spans="1:14" x14ac:dyDescent="0.2">
      <c r="A85" t="s">
        <v>528</v>
      </c>
      <c r="B85" t="str">
        <f t="shared" si="1"/>
        <v>HYP603</v>
      </c>
      <c r="C85" t="s">
        <v>528</v>
      </c>
      <c r="D85" t="s">
        <v>528</v>
      </c>
      <c r="E85" t="s">
        <v>528</v>
      </c>
      <c r="F85" t="s">
        <v>528</v>
      </c>
      <c r="N85" t="s">
        <v>724</v>
      </c>
    </row>
    <row r="86" spans="1:14" x14ac:dyDescent="0.2">
      <c r="A86" t="s">
        <v>528</v>
      </c>
      <c r="B86" t="str">
        <f t="shared" si="1"/>
        <v>HYP604</v>
      </c>
      <c r="C86" t="s">
        <v>528</v>
      </c>
      <c r="D86" t="s">
        <v>528</v>
      </c>
      <c r="E86" t="s">
        <v>528</v>
      </c>
      <c r="F86" t="s">
        <v>528</v>
      </c>
      <c r="N86" t="s">
        <v>725</v>
      </c>
    </row>
    <row r="87" spans="1:14" x14ac:dyDescent="0.2">
      <c r="A87" t="s">
        <v>528</v>
      </c>
      <c r="B87" t="str">
        <f t="shared" si="1"/>
        <v>HYP605</v>
      </c>
      <c r="C87" t="s">
        <v>528</v>
      </c>
      <c r="D87" t="s">
        <v>528</v>
      </c>
      <c r="E87" t="s">
        <v>528</v>
      </c>
      <c r="F87" t="s">
        <v>528</v>
      </c>
      <c r="N87" t="s">
        <v>726</v>
      </c>
    </row>
    <row r="88" spans="1:14" x14ac:dyDescent="0.2">
      <c r="A88" t="s">
        <v>528</v>
      </c>
      <c r="B88" t="str">
        <f t="shared" si="1"/>
        <v>HYP606</v>
      </c>
      <c r="C88" t="s">
        <v>528</v>
      </c>
      <c r="D88" t="s">
        <v>528</v>
      </c>
      <c r="E88" t="s">
        <v>528</v>
      </c>
      <c r="F88" t="s">
        <v>528</v>
      </c>
      <c r="N88" t="s">
        <v>727</v>
      </c>
    </row>
    <row r="89" spans="1:14" x14ac:dyDescent="0.2">
      <c r="A89" t="s">
        <v>528</v>
      </c>
      <c r="B89" t="str">
        <f t="shared" si="1"/>
        <v>HYP607</v>
      </c>
      <c r="C89" t="s">
        <v>528</v>
      </c>
      <c r="D89" t="s">
        <v>528</v>
      </c>
      <c r="E89" t="s">
        <v>528</v>
      </c>
      <c r="F89" t="s">
        <v>528</v>
      </c>
      <c r="N89" t="s">
        <v>728</v>
      </c>
    </row>
    <row r="90" spans="1:14" x14ac:dyDescent="0.2">
      <c r="A90" t="s">
        <v>528</v>
      </c>
      <c r="B90" t="str">
        <f t="shared" si="1"/>
        <v>HYP608</v>
      </c>
      <c r="C90" t="s">
        <v>528</v>
      </c>
      <c r="D90" t="s">
        <v>528</v>
      </c>
      <c r="E90" t="s">
        <v>528</v>
      </c>
      <c r="F90" t="s">
        <v>528</v>
      </c>
      <c r="N90" t="s">
        <v>729</v>
      </c>
    </row>
    <row r="91" spans="1:14" x14ac:dyDescent="0.2">
      <c r="A91" t="s">
        <v>528</v>
      </c>
      <c r="B91" t="str">
        <f t="shared" si="1"/>
        <v>HYP609</v>
      </c>
      <c r="C91" t="s">
        <v>528</v>
      </c>
      <c r="D91" t="s">
        <v>528</v>
      </c>
      <c r="E91" t="s">
        <v>528</v>
      </c>
      <c r="F91" t="s">
        <v>528</v>
      </c>
      <c r="N91" t="s">
        <v>730</v>
      </c>
    </row>
    <row r="92" spans="1:14" x14ac:dyDescent="0.2">
      <c r="A92" t="s">
        <v>528</v>
      </c>
      <c r="B92" t="str">
        <f t="shared" si="1"/>
        <v>HYP701</v>
      </c>
      <c r="C92" t="s">
        <v>528</v>
      </c>
      <c r="D92" t="s">
        <v>528</v>
      </c>
      <c r="E92" t="s">
        <v>528</v>
      </c>
      <c r="F92" t="s">
        <v>528</v>
      </c>
      <c r="N92" s="521" t="s">
        <v>731</v>
      </c>
    </row>
    <row r="93" spans="1:14" x14ac:dyDescent="0.2">
      <c r="A93" t="s">
        <v>528</v>
      </c>
      <c r="B93" t="str">
        <f t="shared" si="1"/>
        <v>HYP702</v>
      </c>
      <c r="C93" t="s">
        <v>528</v>
      </c>
      <c r="D93" t="s">
        <v>528</v>
      </c>
      <c r="E93" t="s">
        <v>528</v>
      </c>
      <c r="F93" t="s">
        <v>528</v>
      </c>
      <c r="N93" s="521" t="s">
        <v>732</v>
      </c>
    </row>
    <row r="94" spans="1:14" x14ac:dyDescent="0.2">
      <c r="A94" t="s">
        <v>528</v>
      </c>
      <c r="B94" t="str">
        <f t="shared" si="1"/>
        <v>HYP801</v>
      </c>
      <c r="C94" t="s">
        <v>528</v>
      </c>
      <c r="D94" t="s">
        <v>528</v>
      </c>
      <c r="E94" t="s">
        <v>528</v>
      </c>
      <c r="F94" t="s">
        <v>528</v>
      </c>
      <c r="N94" t="s">
        <v>733</v>
      </c>
    </row>
    <row r="95" spans="1:14" x14ac:dyDescent="0.2">
      <c r="A95" t="s">
        <v>528</v>
      </c>
      <c r="B95" t="str">
        <f t="shared" si="1"/>
        <v>HYP802</v>
      </c>
      <c r="C95" t="s">
        <v>528</v>
      </c>
      <c r="D95" t="s">
        <v>528</v>
      </c>
      <c r="E95" t="s">
        <v>528</v>
      </c>
      <c r="F95" t="s">
        <v>528</v>
      </c>
      <c r="N95" t="s">
        <v>734</v>
      </c>
    </row>
    <row r="96" spans="1:14" x14ac:dyDescent="0.2">
      <c r="A96" t="s">
        <v>528</v>
      </c>
      <c r="B96" t="str">
        <f t="shared" si="1"/>
        <v>HYP803</v>
      </c>
      <c r="C96" t="s">
        <v>528</v>
      </c>
      <c r="D96" t="s">
        <v>528</v>
      </c>
      <c r="E96" t="s">
        <v>528</v>
      </c>
      <c r="F96" t="s">
        <v>528</v>
      </c>
      <c r="N96" t="s">
        <v>735</v>
      </c>
    </row>
    <row r="97" spans="1:14" x14ac:dyDescent="0.2">
      <c r="A97" t="s">
        <v>528</v>
      </c>
      <c r="B97" t="str">
        <f t="shared" si="1"/>
        <v>HYP804</v>
      </c>
      <c r="C97" t="s">
        <v>528</v>
      </c>
      <c r="D97" t="s">
        <v>528</v>
      </c>
      <c r="E97" t="s">
        <v>528</v>
      </c>
      <c r="F97" t="s">
        <v>528</v>
      </c>
      <c r="N97" t="s">
        <v>736</v>
      </c>
    </row>
    <row r="98" spans="1:14" x14ac:dyDescent="0.2">
      <c r="A98" t="s">
        <v>528</v>
      </c>
      <c r="B98" t="str">
        <f t="shared" si="1"/>
        <v>HYP201</v>
      </c>
      <c r="C98" t="s">
        <v>528</v>
      </c>
      <c r="D98" t="s">
        <v>528</v>
      </c>
      <c r="E98" t="s">
        <v>528</v>
      </c>
      <c r="F98" t="s">
        <v>528</v>
      </c>
      <c r="N98" t="s">
        <v>702</v>
      </c>
    </row>
    <row r="99" spans="1:14" x14ac:dyDescent="0.2">
      <c r="A99" t="s">
        <v>528</v>
      </c>
      <c r="B99" t="str">
        <f t="shared" si="1"/>
        <v>HYP202</v>
      </c>
      <c r="C99" t="s">
        <v>528</v>
      </c>
      <c r="D99" t="s">
        <v>528</v>
      </c>
      <c r="E99" t="s">
        <v>528</v>
      </c>
      <c r="F99" t="s">
        <v>528</v>
      </c>
      <c r="N99" t="s">
        <v>703</v>
      </c>
    </row>
    <row r="100" spans="1:14" x14ac:dyDescent="0.2">
      <c r="A100" t="s">
        <v>528</v>
      </c>
      <c r="B100" t="str">
        <f t="shared" si="1"/>
        <v>HYP203</v>
      </c>
      <c r="C100" t="s">
        <v>528</v>
      </c>
      <c r="D100" t="s">
        <v>528</v>
      </c>
      <c r="E100" t="s">
        <v>528</v>
      </c>
      <c r="F100" t="s">
        <v>528</v>
      </c>
      <c r="N100" t="s">
        <v>704</v>
      </c>
    </row>
    <row r="101" spans="1:14" x14ac:dyDescent="0.2">
      <c r="A101" t="s">
        <v>528</v>
      </c>
      <c r="B101" t="str">
        <f t="shared" si="1"/>
        <v>HYP204</v>
      </c>
      <c r="C101" t="s">
        <v>528</v>
      </c>
      <c r="D101" t="s">
        <v>528</v>
      </c>
      <c r="E101" t="s">
        <v>528</v>
      </c>
      <c r="F101" t="s">
        <v>528</v>
      </c>
      <c r="N101" t="s">
        <v>705</v>
      </c>
    </row>
    <row r="102" spans="1:14" x14ac:dyDescent="0.2">
      <c r="A102" t="s">
        <v>528</v>
      </c>
      <c r="B102" t="str">
        <f t="shared" si="1"/>
        <v>HYP301</v>
      </c>
      <c r="C102" t="s">
        <v>528</v>
      </c>
      <c r="D102" t="s">
        <v>528</v>
      </c>
      <c r="E102" t="s">
        <v>528</v>
      </c>
      <c r="F102" t="s">
        <v>528</v>
      </c>
      <c r="N102" t="s">
        <v>709</v>
      </c>
    </row>
    <row r="103" spans="1:14" x14ac:dyDescent="0.2">
      <c r="A103" t="s">
        <v>528</v>
      </c>
      <c r="B103" t="str">
        <f t="shared" si="1"/>
        <v>HYP302</v>
      </c>
      <c r="C103" t="s">
        <v>528</v>
      </c>
      <c r="D103" t="s">
        <v>528</v>
      </c>
      <c r="E103" t="s">
        <v>528</v>
      </c>
      <c r="F103" t="s">
        <v>528</v>
      </c>
      <c r="N103" t="s">
        <v>710</v>
      </c>
    </row>
    <row r="104" spans="1:14" x14ac:dyDescent="0.2">
      <c r="A104" t="s">
        <v>528</v>
      </c>
      <c r="B104" t="str">
        <f t="shared" si="1"/>
        <v>HYP303</v>
      </c>
      <c r="C104" t="s">
        <v>528</v>
      </c>
      <c r="D104" t="s">
        <v>528</v>
      </c>
      <c r="E104" t="s">
        <v>528</v>
      </c>
      <c r="F104" t="s">
        <v>528</v>
      </c>
      <c r="N104" t="s">
        <v>711</v>
      </c>
    </row>
    <row r="105" spans="1:14" x14ac:dyDescent="0.2">
      <c r="A105" t="s">
        <v>528</v>
      </c>
      <c r="B105" t="str">
        <f t="shared" si="1"/>
        <v>HYP304</v>
      </c>
      <c r="C105" t="s">
        <v>528</v>
      </c>
      <c r="D105" t="s">
        <v>528</v>
      </c>
      <c r="E105" t="s">
        <v>528</v>
      </c>
      <c r="F105" t="s">
        <v>528</v>
      </c>
      <c r="N105" t="s">
        <v>712</v>
      </c>
    </row>
    <row r="106" spans="1:14" x14ac:dyDescent="0.2">
      <c r="A106" t="s">
        <v>528</v>
      </c>
      <c r="B106" t="str">
        <f t="shared" si="1"/>
        <v>HYP401</v>
      </c>
      <c r="C106" t="s">
        <v>528</v>
      </c>
      <c r="D106" t="s">
        <v>528</v>
      </c>
      <c r="E106" t="s">
        <v>528</v>
      </c>
      <c r="F106" t="s">
        <v>528</v>
      </c>
      <c r="N106" t="s">
        <v>713</v>
      </c>
    </row>
    <row r="107" spans="1:14" x14ac:dyDescent="0.2">
      <c r="A107" t="s">
        <v>528</v>
      </c>
      <c r="B107" t="str">
        <f t="shared" si="1"/>
        <v>HYP402</v>
      </c>
      <c r="C107" t="s">
        <v>528</v>
      </c>
      <c r="D107" t="s">
        <v>528</v>
      </c>
      <c r="E107" t="s">
        <v>528</v>
      </c>
      <c r="F107" t="s">
        <v>528</v>
      </c>
      <c r="N107" t="s">
        <v>714</v>
      </c>
    </row>
    <row r="108" spans="1:14" x14ac:dyDescent="0.2">
      <c r="A108" t="s">
        <v>528</v>
      </c>
      <c r="B108" t="str">
        <f t="shared" si="1"/>
        <v>HYP403</v>
      </c>
      <c r="C108" t="s">
        <v>528</v>
      </c>
      <c r="D108" t="s">
        <v>528</v>
      </c>
      <c r="E108" t="s">
        <v>528</v>
      </c>
      <c r="F108" t="s">
        <v>528</v>
      </c>
      <c r="N108" t="s">
        <v>715</v>
      </c>
    </row>
    <row r="109" spans="1:14" x14ac:dyDescent="0.2">
      <c r="A109" t="s">
        <v>528</v>
      </c>
      <c r="B109" t="str">
        <f t="shared" si="1"/>
        <v>HYP404</v>
      </c>
      <c r="C109" t="s">
        <v>528</v>
      </c>
      <c r="D109" t="s">
        <v>528</v>
      </c>
      <c r="E109" t="s">
        <v>528</v>
      </c>
      <c r="F109" t="s">
        <v>528</v>
      </c>
      <c r="N109" t="s">
        <v>716</v>
      </c>
    </row>
    <row r="110" spans="1:14" x14ac:dyDescent="0.2">
      <c r="A110" t="s">
        <v>528</v>
      </c>
      <c r="B110" t="str">
        <f t="shared" si="1"/>
        <v>HYP501</v>
      </c>
      <c r="C110" t="s">
        <v>528</v>
      </c>
      <c r="D110" t="s">
        <v>528</v>
      </c>
      <c r="E110" t="s">
        <v>528</v>
      </c>
      <c r="F110" t="s">
        <v>528</v>
      </c>
      <c r="N110" t="s">
        <v>717</v>
      </c>
    </row>
    <row r="111" spans="1:14" x14ac:dyDescent="0.2">
      <c r="A111" t="s">
        <v>528</v>
      </c>
      <c r="B111" t="str">
        <f t="shared" si="1"/>
        <v>HYP502</v>
      </c>
      <c r="C111" t="s">
        <v>528</v>
      </c>
      <c r="D111" t="s">
        <v>528</v>
      </c>
      <c r="E111" t="s">
        <v>528</v>
      </c>
      <c r="F111" t="s">
        <v>528</v>
      </c>
      <c r="N111" t="s">
        <v>718</v>
      </c>
    </row>
    <row r="112" spans="1:14" x14ac:dyDescent="0.2">
      <c r="A112" t="s">
        <v>528</v>
      </c>
      <c r="B112" t="str">
        <f t="shared" si="1"/>
        <v>HYP503</v>
      </c>
      <c r="C112" t="s">
        <v>528</v>
      </c>
      <c r="D112" t="s">
        <v>528</v>
      </c>
      <c r="E112" t="s">
        <v>528</v>
      </c>
      <c r="F112" t="s">
        <v>528</v>
      </c>
      <c r="N112" t="s">
        <v>719</v>
      </c>
    </row>
    <row r="113" spans="1:14" x14ac:dyDescent="0.2">
      <c r="A113" t="s">
        <v>528</v>
      </c>
      <c r="B113" t="str">
        <f t="shared" si="1"/>
        <v>HYP504</v>
      </c>
      <c r="C113" t="s">
        <v>528</v>
      </c>
      <c r="D113" t="s">
        <v>528</v>
      </c>
      <c r="E113" t="s">
        <v>528</v>
      </c>
      <c r="F113" t="s">
        <v>528</v>
      </c>
      <c r="N113" t="s">
        <v>720</v>
      </c>
    </row>
    <row r="114" spans="1:14" x14ac:dyDescent="0.2">
      <c r="A114" t="s">
        <v>528</v>
      </c>
      <c r="B114" t="str">
        <f t="shared" si="1"/>
        <v>HYP505</v>
      </c>
      <c r="C114" t="s">
        <v>528</v>
      </c>
      <c r="D114" t="s">
        <v>528</v>
      </c>
      <c r="E114" t="s">
        <v>528</v>
      </c>
      <c r="F114" t="s">
        <v>528</v>
      </c>
      <c r="N114" t="s">
        <v>721</v>
      </c>
    </row>
    <row r="115" spans="1:14" x14ac:dyDescent="0.2">
      <c r="A115" t="s">
        <v>528</v>
      </c>
      <c r="B115" t="str">
        <f t="shared" si="1"/>
        <v>HYP601</v>
      </c>
      <c r="C115" t="s">
        <v>528</v>
      </c>
      <c r="D115" t="s">
        <v>528</v>
      </c>
      <c r="E115" t="s">
        <v>528</v>
      </c>
      <c r="F115" t="s">
        <v>528</v>
      </c>
      <c r="N115" t="s">
        <v>722</v>
      </c>
    </row>
    <row r="116" spans="1:14" x14ac:dyDescent="0.2">
      <c r="A116" t="s">
        <v>528</v>
      </c>
      <c r="B116" t="str">
        <f t="shared" si="1"/>
        <v>HYP602</v>
      </c>
      <c r="C116" t="s">
        <v>528</v>
      </c>
      <c r="D116" t="s">
        <v>528</v>
      </c>
      <c r="E116" t="s">
        <v>528</v>
      </c>
      <c r="F116" t="s">
        <v>528</v>
      </c>
      <c r="N116" t="s">
        <v>723</v>
      </c>
    </row>
    <row r="117" spans="1:14" x14ac:dyDescent="0.2">
      <c r="A117" t="s">
        <v>528</v>
      </c>
      <c r="B117" t="str">
        <f t="shared" si="1"/>
        <v>HYP603</v>
      </c>
      <c r="C117" t="s">
        <v>528</v>
      </c>
      <c r="D117" t="s">
        <v>528</v>
      </c>
      <c r="E117" t="s">
        <v>528</v>
      </c>
      <c r="F117" t="s">
        <v>528</v>
      </c>
      <c r="N117" t="s">
        <v>724</v>
      </c>
    </row>
    <row r="118" spans="1:14" x14ac:dyDescent="0.2">
      <c r="A118" t="s">
        <v>528</v>
      </c>
      <c r="B118" t="str">
        <f t="shared" si="1"/>
        <v>HYP604</v>
      </c>
      <c r="C118" t="s">
        <v>528</v>
      </c>
      <c r="D118" t="s">
        <v>528</v>
      </c>
      <c r="E118" t="s">
        <v>528</v>
      </c>
      <c r="F118" t="s">
        <v>528</v>
      </c>
      <c r="N118" t="s">
        <v>725</v>
      </c>
    </row>
    <row r="119" spans="1:14" x14ac:dyDescent="0.2">
      <c r="A119" t="s">
        <v>528</v>
      </c>
      <c r="B119" t="str">
        <f t="shared" si="1"/>
        <v>HYP605</v>
      </c>
      <c r="C119" t="s">
        <v>528</v>
      </c>
      <c r="D119" t="s">
        <v>528</v>
      </c>
      <c r="E119" t="s">
        <v>528</v>
      </c>
      <c r="F119" t="s">
        <v>528</v>
      </c>
      <c r="N119" t="s">
        <v>726</v>
      </c>
    </row>
    <row r="120" spans="1:14" x14ac:dyDescent="0.2">
      <c r="A120" t="s">
        <v>528</v>
      </c>
      <c r="B120" t="str">
        <f t="shared" si="1"/>
        <v>HYP606</v>
      </c>
      <c r="C120" t="s">
        <v>528</v>
      </c>
      <c r="D120" t="s">
        <v>528</v>
      </c>
      <c r="E120" t="s">
        <v>528</v>
      </c>
      <c r="F120" t="s">
        <v>528</v>
      </c>
      <c r="N120" t="s">
        <v>727</v>
      </c>
    </row>
    <row r="121" spans="1:14" x14ac:dyDescent="0.2">
      <c r="A121" t="s">
        <v>528</v>
      </c>
      <c r="B121" t="str">
        <f t="shared" si="1"/>
        <v>HYP607</v>
      </c>
      <c r="C121" t="s">
        <v>528</v>
      </c>
      <c r="D121" t="s">
        <v>528</v>
      </c>
      <c r="E121" t="s">
        <v>528</v>
      </c>
      <c r="F121" t="s">
        <v>528</v>
      </c>
      <c r="N121" t="s">
        <v>728</v>
      </c>
    </row>
    <row r="122" spans="1:14" x14ac:dyDescent="0.2">
      <c r="A122" t="s">
        <v>528</v>
      </c>
      <c r="B122" t="str">
        <f t="shared" ref="B122:B179" si="2">N122</f>
        <v>HYP608</v>
      </c>
      <c r="C122" t="s">
        <v>528</v>
      </c>
      <c r="D122" t="s">
        <v>528</v>
      </c>
      <c r="E122" t="s">
        <v>528</v>
      </c>
      <c r="F122" t="s">
        <v>528</v>
      </c>
      <c r="N122" t="s">
        <v>729</v>
      </c>
    </row>
    <row r="123" spans="1:14" x14ac:dyDescent="0.2">
      <c r="A123" t="s">
        <v>528</v>
      </c>
      <c r="B123" t="str">
        <f t="shared" si="2"/>
        <v>HYP609</v>
      </c>
      <c r="C123" t="s">
        <v>528</v>
      </c>
      <c r="D123" t="s">
        <v>528</v>
      </c>
      <c r="E123" t="s">
        <v>528</v>
      </c>
      <c r="F123" t="s">
        <v>528</v>
      </c>
      <c r="N123" t="s">
        <v>730</v>
      </c>
    </row>
    <row r="124" spans="1:14" x14ac:dyDescent="0.2">
      <c r="A124" t="s">
        <v>528</v>
      </c>
      <c r="B124" t="str">
        <f t="shared" si="2"/>
        <v>HYP701</v>
      </c>
      <c r="C124" t="s">
        <v>528</v>
      </c>
      <c r="D124" t="s">
        <v>528</v>
      </c>
      <c r="E124" t="s">
        <v>528</v>
      </c>
      <c r="F124" t="s">
        <v>528</v>
      </c>
      <c r="N124" s="521" t="s">
        <v>731</v>
      </c>
    </row>
    <row r="125" spans="1:14" x14ac:dyDescent="0.2">
      <c r="A125" t="s">
        <v>528</v>
      </c>
      <c r="B125" t="str">
        <f t="shared" si="2"/>
        <v>HYP702</v>
      </c>
      <c r="C125" t="s">
        <v>528</v>
      </c>
      <c r="D125" t="s">
        <v>528</v>
      </c>
      <c r="E125" t="s">
        <v>528</v>
      </c>
      <c r="F125" t="s">
        <v>528</v>
      </c>
      <c r="N125" s="521" t="s">
        <v>732</v>
      </c>
    </row>
    <row r="126" spans="1:14" x14ac:dyDescent="0.2">
      <c r="A126" t="s">
        <v>528</v>
      </c>
      <c r="B126" t="str">
        <f t="shared" si="2"/>
        <v>HYP801</v>
      </c>
      <c r="C126" t="s">
        <v>528</v>
      </c>
      <c r="D126" t="s">
        <v>528</v>
      </c>
      <c r="E126" t="s">
        <v>528</v>
      </c>
      <c r="F126" t="s">
        <v>528</v>
      </c>
      <c r="N126" t="s">
        <v>733</v>
      </c>
    </row>
    <row r="127" spans="1:14" x14ac:dyDescent="0.2">
      <c r="A127" t="s">
        <v>528</v>
      </c>
      <c r="B127" t="str">
        <f t="shared" si="2"/>
        <v>HYP802</v>
      </c>
      <c r="C127" t="s">
        <v>528</v>
      </c>
      <c r="D127" t="s">
        <v>528</v>
      </c>
      <c r="E127" t="s">
        <v>528</v>
      </c>
      <c r="F127" t="s">
        <v>528</v>
      </c>
      <c r="N127" t="s">
        <v>734</v>
      </c>
    </row>
    <row r="128" spans="1:14" x14ac:dyDescent="0.2">
      <c r="A128" t="s">
        <v>528</v>
      </c>
      <c r="B128" t="str">
        <f t="shared" si="2"/>
        <v>HYP803</v>
      </c>
      <c r="C128" t="s">
        <v>528</v>
      </c>
      <c r="D128" t="s">
        <v>528</v>
      </c>
      <c r="E128" t="s">
        <v>528</v>
      </c>
      <c r="F128" t="s">
        <v>528</v>
      </c>
      <c r="N128" t="s">
        <v>735</v>
      </c>
    </row>
    <row r="129" spans="1:14" x14ac:dyDescent="0.2">
      <c r="A129" t="s">
        <v>528</v>
      </c>
      <c r="B129" t="str">
        <f t="shared" si="2"/>
        <v>HYP804</v>
      </c>
      <c r="C129" t="s">
        <v>528</v>
      </c>
      <c r="D129" t="s">
        <v>528</v>
      </c>
      <c r="E129" t="s">
        <v>528</v>
      </c>
      <c r="F129" t="s">
        <v>528</v>
      </c>
      <c r="N129" t="s">
        <v>736</v>
      </c>
    </row>
    <row r="130" spans="1:14" x14ac:dyDescent="0.2">
      <c r="A130" t="s">
        <v>528</v>
      </c>
      <c r="B130" t="str">
        <f t="shared" si="2"/>
        <v>HYP201</v>
      </c>
      <c r="C130" t="s">
        <v>528</v>
      </c>
      <c r="D130" t="s">
        <v>528</v>
      </c>
      <c r="E130" t="s">
        <v>528</v>
      </c>
      <c r="F130" t="s">
        <v>528</v>
      </c>
      <c r="N130" t="s">
        <v>702</v>
      </c>
    </row>
    <row r="131" spans="1:14" x14ac:dyDescent="0.2">
      <c r="A131" t="s">
        <v>528</v>
      </c>
      <c r="B131" t="str">
        <f t="shared" si="2"/>
        <v>HYP202</v>
      </c>
      <c r="C131" t="s">
        <v>528</v>
      </c>
      <c r="D131" t="s">
        <v>528</v>
      </c>
      <c r="E131" t="s">
        <v>528</v>
      </c>
      <c r="F131" t="s">
        <v>528</v>
      </c>
      <c r="N131" t="s">
        <v>703</v>
      </c>
    </row>
    <row r="132" spans="1:14" x14ac:dyDescent="0.2">
      <c r="A132" t="s">
        <v>528</v>
      </c>
      <c r="B132" t="str">
        <f t="shared" si="2"/>
        <v>HYP203</v>
      </c>
      <c r="C132" t="s">
        <v>528</v>
      </c>
      <c r="D132" t="s">
        <v>528</v>
      </c>
      <c r="E132" t="s">
        <v>528</v>
      </c>
      <c r="F132" t="s">
        <v>528</v>
      </c>
      <c r="N132" t="s">
        <v>704</v>
      </c>
    </row>
    <row r="133" spans="1:14" x14ac:dyDescent="0.2">
      <c r="A133" t="s">
        <v>528</v>
      </c>
      <c r="B133" t="str">
        <f t="shared" si="2"/>
        <v>HYP204</v>
      </c>
      <c r="C133" t="s">
        <v>528</v>
      </c>
      <c r="D133" t="s">
        <v>528</v>
      </c>
      <c r="E133" t="s">
        <v>528</v>
      </c>
      <c r="F133" t="s">
        <v>528</v>
      </c>
      <c r="N133" t="s">
        <v>705</v>
      </c>
    </row>
    <row r="134" spans="1:14" x14ac:dyDescent="0.2">
      <c r="A134" t="s">
        <v>528</v>
      </c>
      <c r="B134" t="str">
        <f t="shared" si="2"/>
        <v>HYP301</v>
      </c>
      <c r="C134" t="s">
        <v>528</v>
      </c>
      <c r="D134" t="s">
        <v>528</v>
      </c>
      <c r="E134" t="s">
        <v>528</v>
      </c>
      <c r="F134" t="s">
        <v>528</v>
      </c>
      <c r="N134" t="s">
        <v>709</v>
      </c>
    </row>
    <row r="135" spans="1:14" x14ac:dyDescent="0.2">
      <c r="A135" t="s">
        <v>528</v>
      </c>
      <c r="B135" t="str">
        <f t="shared" si="2"/>
        <v>HYP302</v>
      </c>
      <c r="C135" t="s">
        <v>528</v>
      </c>
      <c r="D135" t="s">
        <v>528</v>
      </c>
      <c r="E135" t="s">
        <v>528</v>
      </c>
      <c r="F135" t="s">
        <v>528</v>
      </c>
      <c r="N135" t="s">
        <v>710</v>
      </c>
    </row>
    <row r="136" spans="1:14" x14ac:dyDescent="0.2">
      <c r="A136" t="s">
        <v>528</v>
      </c>
      <c r="B136" t="str">
        <f t="shared" si="2"/>
        <v>HYP303</v>
      </c>
      <c r="C136" t="s">
        <v>528</v>
      </c>
      <c r="D136" t="s">
        <v>528</v>
      </c>
      <c r="E136" t="s">
        <v>528</v>
      </c>
      <c r="F136" t="s">
        <v>528</v>
      </c>
      <c r="N136" t="s">
        <v>711</v>
      </c>
    </row>
    <row r="137" spans="1:14" x14ac:dyDescent="0.2">
      <c r="A137" t="s">
        <v>528</v>
      </c>
      <c r="B137" t="str">
        <f t="shared" si="2"/>
        <v>HYP304</v>
      </c>
      <c r="C137" t="s">
        <v>528</v>
      </c>
      <c r="D137" t="s">
        <v>528</v>
      </c>
      <c r="E137" t="s">
        <v>528</v>
      </c>
      <c r="F137" t="s">
        <v>528</v>
      </c>
      <c r="N137" t="s">
        <v>712</v>
      </c>
    </row>
    <row r="138" spans="1:14" x14ac:dyDescent="0.2">
      <c r="A138" t="s">
        <v>528</v>
      </c>
      <c r="B138" t="str">
        <f t="shared" si="2"/>
        <v>HYP401</v>
      </c>
      <c r="C138" t="s">
        <v>528</v>
      </c>
      <c r="D138" t="s">
        <v>528</v>
      </c>
      <c r="E138" t="s">
        <v>528</v>
      </c>
      <c r="F138" t="s">
        <v>528</v>
      </c>
      <c r="N138" t="s">
        <v>713</v>
      </c>
    </row>
    <row r="139" spans="1:14" x14ac:dyDescent="0.2">
      <c r="A139" t="s">
        <v>528</v>
      </c>
      <c r="B139" t="str">
        <f t="shared" si="2"/>
        <v>HYP402</v>
      </c>
      <c r="C139" t="s">
        <v>528</v>
      </c>
      <c r="D139" t="s">
        <v>528</v>
      </c>
      <c r="E139" t="s">
        <v>528</v>
      </c>
      <c r="F139" t="s">
        <v>528</v>
      </c>
      <c r="N139" t="s">
        <v>714</v>
      </c>
    </row>
    <row r="140" spans="1:14" x14ac:dyDescent="0.2">
      <c r="A140" t="s">
        <v>528</v>
      </c>
      <c r="B140" t="str">
        <f t="shared" si="2"/>
        <v>HYP403</v>
      </c>
      <c r="C140" t="s">
        <v>528</v>
      </c>
      <c r="D140" t="s">
        <v>528</v>
      </c>
      <c r="E140" t="s">
        <v>528</v>
      </c>
      <c r="F140" t="s">
        <v>528</v>
      </c>
      <c r="N140" t="s">
        <v>715</v>
      </c>
    </row>
    <row r="141" spans="1:14" x14ac:dyDescent="0.2">
      <c r="A141" t="s">
        <v>528</v>
      </c>
      <c r="B141" t="str">
        <f t="shared" si="2"/>
        <v>HYP404</v>
      </c>
      <c r="C141" t="s">
        <v>528</v>
      </c>
      <c r="D141" t="s">
        <v>528</v>
      </c>
      <c r="E141" t="s">
        <v>528</v>
      </c>
      <c r="F141" t="s">
        <v>528</v>
      </c>
      <c r="N141" t="s">
        <v>716</v>
      </c>
    </row>
    <row r="142" spans="1:14" x14ac:dyDescent="0.2">
      <c r="A142" t="s">
        <v>528</v>
      </c>
      <c r="B142" t="str">
        <f t="shared" si="2"/>
        <v>HYP501</v>
      </c>
      <c r="C142" t="s">
        <v>528</v>
      </c>
      <c r="D142" t="s">
        <v>528</v>
      </c>
      <c r="E142" t="s">
        <v>528</v>
      </c>
      <c r="F142" t="s">
        <v>528</v>
      </c>
      <c r="N142" t="s">
        <v>717</v>
      </c>
    </row>
    <row r="143" spans="1:14" x14ac:dyDescent="0.2">
      <c r="A143" t="s">
        <v>528</v>
      </c>
      <c r="B143" t="str">
        <f t="shared" si="2"/>
        <v>HYP502</v>
      </c>
      <c r="C143" t="s">
        <v>528</v>
      </c>
      <c r="D143" t="s">
        <v>528</v>
      </c>
      <c r="E143" t="s">
        <v>528</v>
      </c>
      <c r="F143" t="s">
        <v>528</v>
      </c>
      <c r="N143" t="s">
        <v>718</v>
      </c>
    </row>
    <row r="144" spans="1:14" x14ac:dyDescent="0.2">
      <c r="A144" t="s">
        <v>528</v>
      </c>
      <c r="B144" t="str">
        <f t="shared" si="2"/>
        <v>HYP503</v>
      </c>
      <c r="C144" t="s">
        <v>528</v>
      </c>
      <c r="D144" t="s">
        <v>528</v>
      </c>
      <c r="E144" t="s">
        <v>528</v>
      </c>
      <c r="F144" t="s">
        <v>528</v>
      </c>
      <c r="N144" t="s">
        <v>719</v>
      </c>
    </row>
    <row r="145" spans="1:14" x14ac:dyDescent="0.2">
      <c r="A145" t="s">
        <v>528</v>
      </c>
      <c r="B145" t="str">
        <f t="shared" si="2"/>
        <v>HYP504</v>
      </c>
      <c r="C145" t="s">
        <v>528</v>
      </c>
      <c r="D145" t="s">
        <v>528</v>
      </c>
      <c r="E145" t="s">
        <v>528</v>
      </c>
      <c r="F145" t="s">
        <v>528</v>
      </c>
      <c r="N145" t="s">
        <v>720</v>
      </c>
    </row>
    <row r="146" spans="1:14" x14ac:dyDescent="0.2">
      <c r="A146" t="s">
        <v>528</v>
      </c>
      <c r="B146" t="str">
        <f t="shared" si="2"/>
        <v>HYP505</v>
      </c>
      <c r="C146" t="s">
        <v>528</v>
      </c>
      <c r="D146" t="s">
        <v>528</v>
      </c>
      <c r="E146" t="s">
        <v>528</v>
      </c>
      <c r="F146" t="s">
        <v>528</v>
      </c>
      <c r="N146" t="s">
        <v>721</v>
      </c>
    </row>
    <row r="147" spans="1:14" x14ac:dyDescent="0.2">
      <c r="A147" t="s">
        <v>528</v>
      </c>
      <c r="B147" t="str">
        <f t="shared" si="2"/>
        <v>HYP601</v>
      </c>
      <c r="C147" t="s">
        <v>528</v>
      </c>
      <c r="D147" t="s">
        <v>528</v>
      </c>
      <c r="E147" t="s">
        <v>528</v>
      </c>
      <c r="F147" t="s">
        <v>528</v>
      </c>
      <c r="N147" t="s">
        <v>722</v>
      </c>
    </row>
    <row r="148" spans="1:14" x14ac:dyDescent="0.2">
      <c r="A148" t="s">
        <v>528</v>
      </c>
      <c r="B148" t="str">
        <f t="shared" si="2"/>
        <v>HYP602</v>
      </c>
      <c r="C148" t="s">
        <v>528</v>
      </c>
      <c r="D148" t="s">
        <v>528</v>
      </c>
      <c r="E148" t="s">
        <v>528</v>
      </c>
      <c r="F148" t="s">
        <v>528</v>
      </c>
      <c r="N148" t="s">
        <v>723</v>
      </c>
    </row>
    <row r="149" spans="1:14" x14ac:dyDescent="0.2">
      <c r="A149" t="s">
        <v>528</v>
      </c>
      <c r="B149" t="str">
        <f t="shared" si="2"/>
        <v>HYP603</v>
      </c>
      <c r="C149" t="s">
        <v>528</v>
      </c>
      <c r="D149" t="s">
        <v>528</v>
      </c>
      <c r="E149" t="s">
        <v>528</v>
      </c>
      <c r="F149" t="s">
        <v>528</v>
      </c>
      <c r="N149" t="s">
        <v>724</v>
      </c>
    </row>
    <row r="150" spans="1:14" x14ac:dyDescent="0.2">
      <c r="A150" t="s">
        <v>528</v>
      </c>
      <c r="B150" t="str">
        <f t="shared" si="2"/>
        <v>HYP604</v>
      </c>
      <c r="C150" t="s">
        <v>528</v>
      </c>
      <c r="D150" t="s">
        <v>528</v>
      </c>
      <c r="E150" t="s">
        <v>528</v>
      </c>
      <c r="F150" t="s">
        <v>528</v>
      </c>
      <c r="N150" t="s">
        <v>725</v>
      </c>
    </row>
    <row r="151" spans="1:14" x14ac:dyDescent="0.2">
      <c r="A151" t="s">
        <v>528</v>
      </c>
      <c r="B151" t="str">
        <f t="shared" si="2"/>
        <v>HYP605</v>
      </c>
      <c r="C151" t="s">
        <v>528</v>
      </c>
      <c r="D151" t="s">
        <v>528</v>
      </c>
      <c r="E151" t="s">
        <v>528</v>
      </c>
      <c r="F151" t="s">
        <v>528</v>
      </c>
      <c r="N151" t="s">
        <v>726</v>
      </c>
    </row>
    <row r="152" spans="1:14" x14ac:dyDescent="0.2">
      <c r="A152" t="s">
        <v>528</v>
      </c>
      <c r="B152" t="str">
        <f t="shared" si="2"/>
        <v>HYP606</v>
      </c>
      <c r="C152" t="s">
        <v>528</v>
      </c>
      <c r="D152" t="s">
        <v>528</v>
      </c>
      <c r="E152" t="s">
        <v>528</v>
      </c>
      <c r="F152" t="s">
        <v>528</v>
      </c>
      <c r="N152" t="s">
        <v>727</v>
      </c>
    </row>
    <row r="153" spans="1:14" x14ac:dyDescent="0.2">
      <c r="A153" t="s">
        <v>528</v>
      </c>
      <c r="B153" t="str">
        <f t="shared" si="2"/>
        <v>HYP607</v>
      </c>
      <c r="C153" t="s">
        <v>528</v>
      </c>
      <c r="D153" t="s">
        <v>528</v>
      </c>
      <c r="E153" t="s">
        <v>528</v>
      </c>
      <c r="F153" t="s">
        <v>528</v>
      </c>
      <c r="N153" t="s">
        <v>728</v>
      </c>
    </row>
    <row r="154" spans="1:14" x14ac:dyDescent="0.2">
      <c r="A154" t="s">
        <v>528</v>
      </c>
      <c r="B154" t="str">
        <f t="shared" si="2"/>
        <v>HYP608</v>
      </c>
      <c r="C154" t="s">
        <v>528</v>
      </c>
      <c r="D154" t="s">
        <v>528</v>
      </c>
      <c r="E154" t="s">
        <v>528</v>
      </c>
      <c r="F154" t="s">
        <v>528</v>
      </c>
      <c r="N154" t="s">
        <v>729</v>
      </c>
    </row>
    <row r="155" spans="1:14" x14ac:dyDescent="0.2">
      <c r="A155" t="s">
        <v>528</v>
      </c>
      <c r="B155" t="str">
        <f t="shared" si="2"/>
        <v>HYP609</v>
      </c>
      <c r="C155" t="s">
        <v>528</v>
      </c>
      <c r="D155" t="s">
        <v>528</v>
      </c>
      <c r="E155" t="s">
        <v>528</v>
      </c>
      <c r="F155" t="s">
        <v>528</v>
      </c>
      <c r="N155" t="s">
        <v>730</v>
      </c>
    </row>
    <row r="156" spans="1:14" x14ac:dyDescent="0.2">
      <c r="A156" t="s">
        <v>528</v>
      </c>
      <c r="B156" t="str">
        <f t="shared" si="2"/>
        <v>HYP701</v>
      </c>
      <c r="C156" t="s">
        <v>528</v>
      </c>
      <c r="D156" t="s">
        <v>528</v>
      </c>
      <c r="E156" t="s">
        <v>528</v>
      </c>
      <c r="F156" t="s">
        <v>528</v>
      </c>
      <c r="N156" s="521" t="s">
        <v>731</v>
      </c>
    </row>
    <row r="157" spans="1:14" x14ac:dyDescent="0.2">
      <c r="A157" t="s">
        <v>528</v>
      </c>
      <c r="B157" t="str">
        <f t="shared" si="2"/>
        <v>HYP702</v>
      </c>
      <c r="C157" t="s">
        <v>528</v>
      </c>
      <c r="D157" t="s">
        <v>528</v>
      </c>
      <c r="E157" t="s">
        <v>528</v>
      </c>
      <c r="F157" t="s">
        <v>528</v>
      </c>
      <c r="N157" s="521" t="s">
        <v>732</v>
      </c>
    </row>
    <row r="158" spans="1:14" x14ac:dyDescent="0.2">
      <c r="A158" t="s">
        <v>528</v>
      </c>
      <c r="B158" t="str">
        <f t="shared" si="2"/>
        <v>HYP801</v>
      </c>
      <c r="C158" t="s">
        <v>528</v>
      </c>
      <c r="D158" t="s">
        <v>528</v>
      </c>
      <c r="E158" t="s">
        <v>528</v>
      </c>
      <c r="F158" t="s">
        <v>528</v>
      </c>
      <c r="N158" t="s">
        <v>733</v>
      </c>
    </row>
    <row r="159" spans="1:14" x14ac:dyDescent="0.2">
      <c r="A159" t="s">
        <v>528</v>
      </c>
      <c r="B159" t="str">
        <f t="shared" si="2"/>
        <v>HYP802</v>
      </c>
      <c r="C159" t="s">
        <v>528</v>
      </c>
      <c r="D159" t="s">
        <v>528</v>
      </c>
      <c r="E159" t="s">
        <v>528</v>
      </c>
      <c r="F159" t="s">
        <v>528</v>
      </c>
      <c r="N159" t="s">
        <v>734</v>
      </c>
    </row>
    <row r="160" spans="1:14" x14ac:dyDescent="0.2">
      <c r="A160" t="s">
        <v>528</v>
      </c>
      <c r="B160" t="str">
        <f t="shared" si="2"/>
        <v>HYP803</v>
      </c>
      <c r="C160" t="s">
        <v>528</v>
      </c>
      <c r="D160" t="s">
        <v>528</v>
      </c>
      <c r="E160" t="s">
        <v>528</v>
      </c>
      <c r="F160" t="s">
        <v>528</v>
      </c>
      <c r="N160" t="s">
        <v>735</v>
      </c>
    </row>
    <row r="161" spans="1:14" x14ac:dyDescent="0.2">
      <c r="A161" t="s">
        <v>528</v>
      </c>
      <c r="B161" t="str">
        <f t="shared" si="2"/>
        <v>HYP804</v>
      </c>
      <c r="C161" t="s">
        <v>528</v>
      </c>
      <c r="D161" t="s">
        <v>528</v>
      </c>
      <c r="E161" t="s">
        <v>528</v>
      </c>
      <c r="F161" t="s">
        <v>528</v>
      </c>
      <c r="N161" t="s">
        <v>736</v>
      </c>
    </row>
    <row r="162" spans="1:14" x14ac:dyDescent="0.2">
      <c r="A162" t="s">
        <v>528</v>
      </c>
      <c r="B162" t="str">
        <f t="shared" si="2"/>
        <v>HYP201</v>
      </c>
      <c r="C162" t="s">
        <v>528</v>
      </c>
      <c r="D162" t="s">
        <v>528</v>
      </c>
      <c r="E162" t="s">
        <v>528</v>
      </c>
      <c r="F162" t="s">
        <v>528</v>
      </c>
      <c r="N162" t="s">
        <v>702</v>
      </c>
    </row>
    <row r="163" spans="1:14" x14ac:dyDescent="0.2">
      <c r="A163" t="s">
        <v>528</v>
      </c>
      <c r="B163" t="str">
        <f t="shared" si="2"/>
        <v>HYP202</v>
      </c>
      <c r="C163" t="s">
        <v>528</v>
      </c>
      <c r="D163" t="s">
        <v>528</v>
      </c>
      <c r="E163" t="s">
        <v>528</v>
      </c>
      <c r="F163" t="s">
        <v>528</v>
      </c>
      <c r="N163" t="s">
        <v>703</v>
      </c>
    </row>
    <row r="164" spans="1:14" x14ac:dyDescent="0.2">
      <c r="A164" t="s">
        <v>528</v>
      </c>
      <c r="B164" t="str">
        <f t="shared" si="2"/>
        <v>HYP203</v>
      </c>
      <c r="C164" t="s">
        <v>528</v>
      </c>
      <c r="D164" t="s">
        <v>528</v>
      </c>
      <c r="E164" t="s">
        <v>528</v>
      </c>
      <c r="F164" t="s">
        <v>528</v>
      </c>
      <c r="N164" t="s">
        <v>704</v>
      </c>
    </row>
    <row r="165" spans="1:14" x14ac:dyDescent="0.2">
      <c r="A165" t="s">
        <v>528</v>
      </c>
      <c r="B165" t="str">
        <f t="shared" si="2"/>
        <v>HYP204</v>
      </c>
      <c r="C165" t="s">
        <v>528</v>
      </c>
      <c r="D165" t="s">
        <v>528</v>
      </c>
      <c r="E165" t="s">
        <v>528</v>
      </c>
      <c r="F165" t="s">
        <v>528</v>
      </c>
      <c r="N165" t="s">
        <v>705</v>
      </c>
    </row>
    <row r="166" spans="1:14" x14ac:dyDescent="0.2">
      <c r="A166" t="s">
        <v>528</v>
      </c>
      <c r="B166" t="str">
        <f t="shared" si="2"/>
        <v>HYP301</v>
      </c>
      <c r="C166" t="s">
        <v>528</v>
      </c>
      <c r="D166" t="s">
        <v>528</v>
      </c>
      <c r="E166" t="s">
        <v>528</v>
      </c>
      <c r="F166" t="s">
        <v>528</v>
      </c>
      <c r="N166" t="s">
        <v>709</v>
      </c>
    </row>
    <row r="167" spans="1:14" x14ac:dyDescent="0.2">
      <c r="A167" t="s">
        <v>528</v>
      </c>
      <c r="B167" t="str">
        <f t="shared" si="2"/>
        <v>HYP302</v>
      </c>
      <c r="C167" t="s">
        <v>528</v>
      </c>
      <c r="D167" t="s">
        <v>528</v>
      </c>
      <c r="E167" t="s">
        <v>528</v>
      </c>
      <c r="F167" t="s">
        <v>528</v>
      </c>
      <c r="N167" t="s">
        <v>710</v>
      </c>
    </row>
    <row r="168" spans="1:14" x14ac:dyDescent="0.2">
      <c r="A168" t="s">
        <v>528</v>
      </c>
      <c r="B168" t="str">
        <f t="shared" si="2"/>
        <v>HYP303</v>
      </c>
      <c r="C168" t="s">
        <v>528</v>
      </c>
      <c r="D168" t="s">
        <v>528</v>
      </c>
      <c r="E168" t="s">
        <v>528</v>
      </c>
      <c r="F168" t="s">
        <v>528</v>
      </c>
      <c r="N168" t="s">
        <v>711</v>
      </c>
    </row>
    <row r="169" spans="1:14" x14ac:dyDescent="0.2">
      <c r="A169" t="s">
        <v>528</v>
      </c>
      <c r="B169" t="str">
        <f t="shared" si="2"/>
        <v>HYP304</v>
      </c>
      <c r="C169" t="s">
        <v>528</v>
      </c>
      <c r="D169" t="s">
        <v>528</v>
      </c>
      <c r="E169" t="s">
        <v>528</v>
      </c>
      <c r="F169" t="s">
        <v>528</v>
      </c>
      <c r="N169" t="s">
        <v>712</v>
      </c>
    </row>
    <row r="170" spans="1:14" x14ac:dyDescent="0.2">
      <c r="A170" t="s">
        <v>528</v>
      </c>
      <c r="B170" t="str">
        <f t="shared" si="2"/>
        <v>HYP401</v>
      </c>
      <c r="C170" t="s">
        <v>528</v>
      </c>
      <c r="D170" t="s">
        <v>528</v>
      </c>
      <c r="E170" t="s">
        <v>528</v>
      </c>
      <c r="F170" t="s">
        <v>528</v>
      </c>
      <c r="N170" t="s">
        <v>713</v>
      </c>
    </row>
    <row r="171" spans="1:14" x14ac:dyDescent="0.2">
      <c r="A171" t="s">
        <v>528</v>
      </c>
      <c r="B171" t="str">
        <f t="shared" si="2"/>
        <v>HYP402</v>
      </c>
      <c r="C171" t="s">
        <v>528</v>
      </c>
      <c r="D171" t="s">
        <v>528</v>
      </c>
      <c r="E171" t="s">
        <v>528</v>
      </c>
      <c r="F171" t="s">
        <v>528</v>
      </c>
      <c r="N171" t="s">
        <v>714</v>
      </c>
    </row>
    <row r="172" spans="1:14" x14ac:dyDescent="0.2">
      <c r="A172" t="s">
        <v>528</v>
      </c>
      <c r="B172" t="str">
        <f t="shared" si="2"/>
        <v>HYP403</v>
      </c>
      <c r="C172" t="s">
        <v>528</v>
      </c>
      <c r="D172" t="s">
        <v>528</v>
      </c>
      <c r="E172" t="s">
        <v>528</v>
      </c>
      <c r="F172" t="s">
        <v>528</v>
      </c>
      <c r="N172" t="s">
        <v>715</v>
      </c>
    </row>
    <row r="173" spans="1:14" x14ac:dyDescent="0.2">
      <c r="A173" t="s">
        <v>528</v>
      </c>
      <c r="B173" t="str">
        <f t="shared" si="2"/>
        <v>HYP404</v>
      </c>
      <c r="C173" t="s">
        <v>528</v>
      </c>
      <c r="D173" t="s">
        <v>528</v>
      </c>
      <c r="E173" t="s">
        <v>528</v>
      </c>
      <c r="F173" t="s">
        <v>528</v>
      </c>
      <c r="N173" t="s">
        <v>716</v>
      </c>
    </row>
    <row r="174" spans="1:14" x14ac:dyDescent="0.2">
      <c r="A174" t="s">
        <v>528</v>
      </c>
      <c r="B174" t="str">
        <f t="shared" si="2"/>
        <v>HYP501</v>
      </c>
      <c r="C174" t="s">
        <v>528</v>
      </c>
      <c r="D174" t="s">
        <v>528</v>
      </c>
      <c r="E174" t="s">
        <v>528</v>
      </c>
      <c r="F174" t="s">
        <v>528</v>
      </c>
      <c r="N174" t="s">
        <v>717</v>
      </c>
    </row>
    <row r="175" spans="1:14" x14ac:dyDescent="0.2">
      <c r="A175" t="s">
        <v>528</v>
      </c>
      <c r="B175" t="str">
        <f t="shared" si="2"/>
        <v>HYP502</v>
      </c>
      <c r="C175" t="s">
        <v>528</v>
      </c>
      <c r="D175" t="s">
        <v>528</v>
      </c>
      <c r="E175" t="s">
        <v>528</v>
      </c>
      <c r="F175" t="s">
        <v>528</v>
      </c>
      <c r="N175" t="s">
        <v>718</v>
      </c>
    </row>
    <row r="176" spans="1:14" x14ac:dyDescent="0.2">
      <c r="A176" t="s">
        <v>528</v>
      </c>
      <c r="B176" t="str">
        <f t="shared" si="2"/>
        <v>HYP503</v>
      </c>
      <c r="C176" t="s">
        <v>528</v>
      </c>
      <c r="D176" t="s">
        <v>528</v>
      </c>
      <c r="E176" t="s">
        <v>528</v>
      </c>
      <c r="F176" t="s">
        <v>528</v>
      </c>
      <c r="N176" t="s">
        <v>719</v>
      </c>
    </row>
    <row r="177" spans="1:14" x14ac:dyDescent="0.2">
      <c r="A177" t="s">
        <v>528</v>
      </c>
      <c r="B177" t="str">
        <f t="shared" si="2"/>
        <v>HYP504</v>
      </c>
      <c r="C177" t="s">
        <v>528</v>
      </c>
      <c r="D177" t="s">
        <v>528</v>
      </c>
      <c r="E177" t="s">
        <v>528</v>
      </c>
      <c r="F177" t="s">
        <v>528</v>
      </c>
      <c r="N177" t="s">
        <v>720</v>
      </c>
    </row>
    <row r="178" spans="1:14" x14ac:dyDescent="0.2">
      <c r="A178" t="s">
        <v>528</v>
      </c>
      <c r="B178" t="str">
        <f t="shared" si="2"/>
        <v>HYP505</v>
      </c>
      <c r="C178" t="s">
        <v>528</v>
      </c>
      <c r="D178" t="s">
        <v>528</v>
      </c>
      <c r="E178" t="s">
        <v>528</v>
      </c>
      <c r="F178" t="s">
        <v>528</v>
      </c>
      <c r="N178" t="s">
        <v>721</v>
      </c>
    </row>
    <row r="179" spans="1:14" x14ac:dyDescent="0.2">
      <c r="A179" t="s">
        <v>528</v>
      </c>
      <c r="B179" t="str">
        <f t="shared" si="2"/>
        <v>HYP601</v>
      </c>
      <c r="C179" t="s">
        <v>528</v>
      </c>
      <c r="D179" t="s">
        <v>528</v>
      </c>
      <c r="E179" t="s">
        <v>528</v>
      </c>
      <c r="F179" t="s">
        <v>528</v>
      </c>
      <c r="N179" t="s">
        <v>722</v>
      </c>
    </row>
    <row r="180" spans="1:14" x14ac:dyDescent="0.2">
      <c r="A180" t="s">
        <v>528</v>
      </c>
      <c r="B180" t="str">
        <f t="shared" ref="B180:B237" si="3">N180</f>
        <v>HYP602</v>
      </c>
      <c r="C180" t="s">
        <v>528</v>
      </c>
      <c r="D180" t="s">
        <v>528</v>
      </c>
      <c r="E180" t="s">
        <v>528</v>
      </c>
      <c r="F180" t="s">
        <v>528</v>
      </c>
      <c r="N180" t="s">
        <v>723</v>
      </c>
    </row>
    <row r="181" spans="1:14" x14ac:dyDescent="0.2">
      <c r="A181" t="s">
        <v>528</v>
      </c>
      <c r="B181" t="str">
        <f t="shared" si="3"/>
        <v>HYP603</v>
      </c>
      <c r="C181" t="s">
        <v>528</v>
      </c>
      <c r="D181" t="s">
        <v>528</v>
      </c>
      <c r="E181" t="s">
        <v>528</v>
      </c>
      <c r="F181" t="s">
        <v>528</v>
      </c>
      <c r="N181" t="s">
        <v>724</v>
      </c>
    </row>
    <row r="182" spans="1:14" x14ac:dyDescent="0.2">
      <c r="A182" t="s">
        <v>528</v>
      </c>
      <c r="B182" t="str">
        <f t="shared" si="3"/>
        <v>HYP604</v>
      </c>
      <c r="C182" t="s">
        <v>528</v>
      </c>
      <c r="D182" t="s">
        <v>528</v>
      </c>
      <c r="E182" t="s">
        <v>528</v>
      </c>
      <c r="F182" t="s">
        <v>528</v>
      </c>
      <c r="N182" t="s">
        <v>725</v>
      </c>
    </row>
    <row r="183" spans="1:14" x14ac:dyDescent="0.2">
      <c r="A183" t="s">
        <v>528</v>
      </c>
      <c r="B183" t="str">
        <f t="shared" si="3"/>
        <v>HYP605</v>
      </c>
      <c r="C183" t="s">
        <v>528</v>
      </c>
      <c r="D183" t="s">
        <v>528</v>
      </c>
      <c r="E183" t="s">
        <v>528</v>
      </c>
      <c r="F183" t="s">
        <v>528</v>
      </c>
      <c r="N183" t="s">
        <v>726</v>
      </c>
    </row>
    <row r="184" spans="1:14" x14ac:dyDescent="0.2">
      <c r="A184" t="s">
        <v>528</v>
      </c>
      <c r="B184" t="str">
        <f t="shared" si="3"/>
        <v>HYP606</v>
      </c>
      <c r="C184" t="s">
        <v>528</v>
      </c>
      <c r="D184" t="s">
        <v>528</v>
      </c>
      <c r="E184" t="s">
        <v>528</v>
      </c>
      <c r="F184" t="s">
        <v>528</v>
      </c>
      <c r="N184" t="s">
        <v>727</v>
      </c>
    </row>
    <row r="185" spans="1:14" x14ac:dyDescent="0.2">
      <c r="A185" t="s">
        <v>528</v>
      </c>
      <c r="B185" t="str">
        <f t="shared" si="3"/>
        <v>HYP607</v>
      </c>
      <c r="C185" t="s">
        <v>528</v>
      </c>
      <c r="D185" t="s">
        <v>528</v>
      </c>
      <c r="E185" t="s">
        <v>528</v>
      </c>
      <c r="F185" t="s">
        <v>528</v>
      </c>
      <c r="N185" t="s">
        <v>728</v>
      </c>
    </row>
    <row r="186" spans="1:14" x14ac:dyDescent="0.2">
      <c r="A186" t="s">
        <v>528</v>
      </c>
      <c r="B186" t="str">
        <f t="shared" si="3"/>
        <v>HYP608</v>
      </c>
      <c r="C186" t="s">
        <v>528</v>
      </c>
      <c r="D186" t="s">
        <v>528</v>
      </c>
      <c r="E186" t="s">
        <v>528</v>
      </c>
      <c r="F186" t="s">
        <v>528</v>
      </c>
      <c r="N186" t="s">
        <v>729</v>
      </c>
    </row>
    <row r="187" spans="1:14" x14ac:dyDescent="0.2">
      <c r="A187" t="s">
        <v>528</v>
      </c>
      <c r="B187" t="str">
        <f t="shared" si="3"/>
        <v>HYP609</v>
      </c>
      <c r="C187" t="s">
        <v>528</v>
      </c>
      <c r="D187" t="s">
        <v>528</v>
      </c>
      <c r="E187" t="s">
        <v>528</v>
      </c>
      <c r="F187" t="s">
        <v>528</v>
      </c>
      <c r="N187" t="s">
        <v>730</v>
      </c>
    </row>
    <row r="188" spans="1:14" x14ac:dyDescent="0.2">
      <c r="A188" t="s">
        <v>528</v>
      </c>
      <c r="B188" t="str">
        <f t="shared" si="3"/>
        <v>HYP701</v>
      </c>
      <c r="C188" t="s">
        <v>528</v>
      </c>
      <c r="D188" t="s">
        <v>528</v>
      </c>
      <c r="E188" t="s">
        <v>528</v>
      </c>
      <c r="F188" t="s">
        <v>528</v>
      </c>
      <c r="N188" s="521" t="s">
        <v>731</v>
      </c>
    </row>
    <row r="189" spans="1:14" x14ac:dyDescent="0.2">
      <c r="A189" t="s">
        <v>528</v>
      </c>
      <c r="B189" t="str">
        <f t="shared" si="3"/>
        <v>HYP702</v>
      </c>
      <c r="C189" t="s">
        <v>528</v>
      </c>
      <c r="D189" t="s">
        <v>528</v>
      </c>
      <c r="E189" t="s">
        <v>528</v>
      </c>
      <c r="F189" t="s">
        <v>528</v>
      </c>
      <c r="N189" s="521" t="s">
        <v>732</v>
      </c>
    </row>
    <row r="190" spans="1:14" x14ac:dyDescent="0.2">
      <c r="A190" t="s">
        <v>528</v>
      </c>
      <c r="B190" t="str">
        <f t="shared" si="3"/>
        <v>HYP801</v>
      </c>
      <c r="C190" t="s">
        <v>528</v>
      </c>
      <c r="D190" t="s">
        <v>528</v>
      </c>
      <c r="E190" t="s">
        <v>528</v>
      </c>
      <c r="F190" t="s">
        <v>528</v>
      </c>
      <c r="N190" t="s">
        <v>733</v>
      </c>
    </row>
    <row r="191" spans="1:14" x14ac:dyDescent="0.2">
      <c r="A191" t="s">
        <v>528</v>
      </c>
      <c r="B191" t="str">
        <f t="shared" si="3"/>
        <v>HYP802</v>
      </c>
      <c r="C191" t="s">
        <v>528</v>
      </c>
      <c r="D191" t="s">
        <v>528</v>
      </c>
      <c r="E191" t="s">
        <v>528</v>
      </c>
      <c r="F191" t="s">
        <v>528</v>
      </c>
      <c r="N191" t="s">
        <v>734</v>
      </c>
    </row>
    <row r="192" spans="1:14" x14ac:dyDescent="0.2">
      <c r="A192" t="s">
        <v>528</v>
      </c>
      <c r="B192" t="str">
        <f t="shared" si="3"/>
        <v>HYP803</v>
      </c>
      <c r="C192" t="s">
        <v>528</v>
      </c>
      <c r="D192" t="s">
        <v>528</v>
      </c>
      <c r="E192" t="s">
        <v>528</v>
      </c>
      <c r="F192" t="s">
        <v>528</v>
      </c>
      <c r="N192" t="s">
        <v>735</v>
      </c>
    </row>
    <row r="193" spans="1:14" x14ac:dyDescent="0.2">
      <c r="A193" t="s">
        <v>528</v>
      </c>
      <c r="B193" t="str">
        <f t="shared" si="3"/>
        <v>HYP804</v>
      </c>
      <c r="C193" t="s">
        <v>528</v>
      </c>
      <c r="D193" t="s">
        <v>528</v>
      </c>
      <c r="E193" t="s">
        <v>528</v>
      </c>
      <c r="F193" t="s">
        <v>528</v>
      </c>
      <c r="N193" t="s">
        <v>736</v>
      </c>
    </row>
    <row r="194" spans="1:14" x14ac:dyDescent="0.2">
      <c r="A194" t="s">
        <v>528</v>
      </c>
      <c r="B194" t="str">
        <f t="shared" si="3"/>
        <v>HYP201</v>
      </c>
      <c r="C194" t="s">
        <v>528</v>
      </c>
      <c r="D194" t="s">
        <v>528</v>
      </c>
      <c r="E194" t="s">
        <v>528</v>
      </c>
      <c r="F194" t="s">
        <v>528</v>
      </c>
      <c r="N194" t="s">
        <v>702</v>
      </c>
    </row>
    <row r="195" spans="1:14" x14ac:dyDescent="0.2">
      <c r="A195" t="s">
        <v>528</v>
      </c>
      <c r="B195" t="str">
        <f t="shared" si="3"/>
        <v>HYP202</v>
      </c>
      <c r="C195" t="s">
        <v>528</v>
      </c>
      <c r="D195" t="s">
        <v>528</v>
      </c>
      <c r="E195" t="s">
        <v>528</v>
      </c>
      <c r="F195" t="s">
        <v>528</v>
      </c>
      <c r="N195" t="s">
        <v>703</v>
      </c>
    </row>
    <row r="196" spans="1:14" x14ac:dyDescent="0.2">
      <c r="A196" t="s">
        <v>528</v>
      </c>
      <c r="B196" t="str">
        <f t="shared" si="3"/>
        <v>HYP203</v>
      </c>
      <c r="C196" t="s">
        <v>528</v>
      </c>
      <c r="D196" t="s">
        <v>528</v>
      </c>
      <c r="E196" t="s">
        <v>528</v>
      </c>
      <c r="F196" t="s">
        <v>528</v>
      </c>
      <c r="N196" t="s">
        <v>704</v>
      </c>
    </row>
    <row r="197" spans="1:14" x14ac:dyDescent="0.2">
      <c r="A197" t="s">
        <v>528</v>
      </c>
      <c r="B197" t="str">
        <f t="shared" si="3"/>
        <v>HYP204</v>
      </c>
      <c r="C197" t="s">
        <v>528</v>
      </c>
      <c r="D197" t="s">
        <v>528</v>
      </c>
      <c r="E197" t="s">
        <v>528</v>
      </c>
      <c r="F197" t="s">
        <v>528</v>
      </c>
      <c r="N197" t="s">
        <v>705</v>
      </c>
    </row>
    <row r="198" spans="1:14" x14ac:dyDescent="0.2">
      <c r="A198" t="s">
        <v>528</v>
      </c>
      <c r="B198" t="str">
        <f t="shared" si="3"/>
        <v>HYP301</v>
      </c>
      <c r="C198" t="s">
        <v>528</v>
      </c>
      <c r="D198" t="s">
        <v>528</v>
      </c>
      <c r="E198" t="s">
        <v>528</v>
      </c>
      <c r="F198" t="s">
        <v>528</v>
      </c>
      <c r="N198" t="s">
        <v>709</v>
      </c>
    </row>
    <row r="199" spans="1:14" x14ac:dyDescent="0.2">
      <c r="A199" t="s">
        <v>528</v>
      </c>
      <c r="B199" t="str">
        <f t="shared" si="3"/>
        <v>HYP302</v>
      </c>
      <c r="C199" t="s">
        <v>528</v>
      </c>
      <c r="D199" t="s">
        <v>528</v>
      </c>
      <c r="E199" t="s">
        <v>528</v>
      </c>
      <c r="F199" t="s">
        <v>528</v>
      </c>
      <c r="N199" t="s">
        <v>710</v>
      </c>
    </row>
    <row r="200" spans="1:14" x14ac:dyDescent="0.2">
      <c r="A200" t="s">
        <v>528</v>
      </c>
      <c r="B200" t="str">
        <f t="shared" si="3"/>
        <v>HYP303</v>
      </c>
      <c r="C200" t="s">
        <v>528</v>
      </c>
      <c r="D200" t="s">
        <v>528</v>
      </c>
      <c r="E200" t="s">
        <v>528</v>
      </c>
      <c r="F200" t="s">
        <v>528</v>
      </c>
      <c r="N200" t="s">
        <v>711</v>
      </c>
    </row>
    <row r="201" spans="1:14" x14ac:dyDescent="0.2">
      <c r="A201" t="s">
        <v>528</v>
      </c>
      <c r="B201" t="str">
        <f t="shared" si="3"/>
        <v>HYP304</v>
      </c>
      <c r="C201" t="s">
        <v>528</v>
      </c>
      <c r="D201" t="s">
        <v>528</v>
      </c>
      <c r="E201" t="s">
        <v>528</v>
      </c>
      <c r="F201" t="s">
        <v>528</v>
      </c>
      <c r="N201" t="s">
        <v>712</v>
      </c>
    </row>
    <row r="202" spans="1:14" x14ac:dyDescent="0.2">
      <c r="A202" t="s">
        <v>528</v>
      </c>
      <c r="B202" t="str">
        <f t="shared" si="3"/>
        <v>HYP401</v>
      </c>
      <c r="C202" t="s">
        <v>528</v>
      </c>
      <c r="D202" t="s">
        <v>528</v>
      </c>
      <c r="E202" t="s">
        <v>528</v>
      </c>
      <c r="F202" t="s">
        <v>528</v>
      </c>
      <c r="N202" t="s">
        <v>713</v>
      </c>
    </row>
    <row r="203" spans="1:14" x14ac:dyDescent="0.2">
      <c r="A203" t="s">
        <v>528</v>
      </c>
      <c r="B203" t="str">
        <f t="shared" si="3"/>
        <v>HYP402</v>
      </c>
      <c r="C203" t="s">
        <v>528</v>
      </c>
      <c r="D203" t="s">
        <v>528</v>
      </c>
      <c r="E203" t="s">
        <v>528</v>
      </c>
      <c r="F203" t="s">
        <v>528</v>
      </c>
      <c r="N203" t="s">
        <v>714</v>
      </c>
    </row>
    <row r="204" spans="1:14" x14ac:dyDescent="0.2">
      <c r="A204" t="s">
        <v>528</v>
      </c>
      <c r="B204" t="str">
        <f t="shared" si="3"/>
        <v>HYP403</v>
      </c>
      <c r="C204" t="s">
        <v>528</v>
      </c>
      <c r="D204" t="s">
        <v>528</v>
      </c>
      <c r="E204" t="s">
        <v>528</v>
      </c>
      <c r="F204" t="s">
        <v>528</v>
      </c>
      <c r="N204" t="s">
        <v>715</v>
      </c>
    </row>
    <row r="205" spans="1:14" x14ac:dyDescent="0.2">
      <c r="A205" t="s">
        <v>528</v>
      </c>
      <c r="B205" t="str">
        <f t="shared" si="3"/>
        <v>HYP404</v>
      </c>
      <c r="C205" t="s">
        <v>528</v>
      </c>
      <c r="D205" t="s">
        <v>528</v>
      </c>
      <c r="E205" t="s">
        <v>528</v>
      </c>
      <c r="F205" t="s">
        <v>528</v>
      </c>
      <c r="N205" t="s">
        <v>716</v>
      </c>
    </row>
    <row r="206" spans="1:14" x14ac:dyDescent="0.2">
      <c r="A206" t="s">
        <v>528</v>
      </c>
      <c r="B206" t="str">
        <f t="shared" si="3"/>
        <v>HYP501</v>
      </c>
      <c r="C206" t="s">
        <v>528</v>
      </c>
      <c r="D206" t="s">
        <v>528</v>
      </c>
      <c r="E206" t="s">
        <v>528</v>
      </c>
      <c r="F206" t="s">
        <v>528</v>
      </c>
      <c r="N206" t="s">
        <v>717</v>
      </c>
    </row>
    <row r="207" spans="1:14" x14ac:dyDescent="0.2">
      <c r="A207" t="s">
        <v>528</v>
      </c>
      <c r="B207" t="str">
        <f t="shared" si="3"/>
        <v>HYP502</v>
      </c>
      <c r="C207" t="s">
        <v>528</v>
      </c>
      <c r="D207" t="s">
        <v>528</v>
      </c>
      <c r="E207" t="s">
        <v>528</v>
      </c>
      <c r="F207" t="s">
        <v>528</v>
      </c>
      <c r="N207" t="s">
        <v>718</v>
      </c>
    </row>
    <row r="208" spans="1:14" x14ac:dyDescent="0.2">
      <c r="A208" t="s">
        <v>528</v>
      </c>
      <c r="B208" t="str">
        <f t="shared" si="3"/>
        <v>HYP503</v>
      </c>
      <c r="C208" t="s">
        <v>528</v>
      </c>
      <c r="D208" t="s">
        <v>528</v>
      </c>
      <c r="E208" t="s">
        <v>528</v>
      </c>
      <c r="F208" t="s">
        <v>528</v>
      </c>
      <c r="N208" t="s">
        <v>719</v>
      </c>
    </row>
    <row r="209" spans="1:14" x14ac:dyDescent="0.2">
      <c r="A209" t="s">
        <v>528</v>
      </c>
      <c r="B209" t="str">
        <f t="shared" si="3"/>
        <v>HYP504</v>
      </c>
      <c r="C209" t="s">
        <v>528</v>
      </c>
      <c r="D209" t="s">
        <v>528</v>
      </c>
      <c r="E209" t="s">
        <v>528</v>
      </c>
      <c r="F209" t="s">
        <v>528</v>
      </c>
      <c r="N209" t="s">
        <v>720</v>
      </c>
    </row>
    <row r="210" spans="1:14" x14ac:dyDescent="0.2">
      <c r="A210" t="s">
        <v>528</v>
      </c>
      <c r="B210" t="str">
        <f t="shared" si="3"/>
        <v>HYP505</v>
      </c>
      <c r="C210" t="s">
        <v>528</v>
      </c>
      <c r="D210" t="s">
        <v>528</v>
      </c>
      <c r="E210" t="s">
        <v>528</v>
      </c>
      <c r="F210" t="s">
        <v>528</v>
      </c>
      <c r="N210" t="s">
        <v>721</v>
      </c>
    </row>
    <row r="211" spans="1:14" x14ac:dyDescent="0.2">
      <c r="A211" t="s">
        <v>528</v>
      </c>
      <c r="B211" t="str">
        <f t="shared" si="3"/>
        <v>HYP601</v>
      </c>
      <c r="C211" t="s">
        <v>528</v>
      </c>
      <c r="D211" t="s">
        <v>528</v>
      </c>
      <c r="E211" t="s">
        <v>528</v>
      </c>
      <c r="F211" t="s">
        <v>528</v>
      </c>
      <c r="N211" t="s">
        <v>722</v>
      </c>
    </row>
    <row r="212" spans="1:14" x14ac:dyDescent="0.2">
      <c r="A212" t="s">
        <v>528</v>
      </c>
      <c r="B212" t="str">
        <f t="shared" si="3"/>
        <v>HYP602</v>
      </c>
      <c r="C212" t="s">
        <v>528</v>
      </c>
      <c r="D212" t="s">
        <v>528</v>
      </c>
      <c r="E212" t="s">
        <v>528</v>
      </c>
      <c r="F212" t="s">
        <v>528</v>
      </c>
      <c r="N212" t="s">
        <v>723</v>
      </c>
    </row>
    <row r="213" spans="1:14" x14ac:dyDescent="0.2">
      <c r="A213" t="s">
        <v>528</v>
      </c>
      <c r="B213" t="str">
        <f t="shared" si="3"/>
        <v>HYP603</v>
      </c>
      <c r="C213" t="s">
        <v>528</v>
      </c>
      <c r="D213" t="s">
        <v>528</v>
      </c>
      <c r="E213" t="s">
        <v>528</v>
      </c>
      <c r="F213" t="s">
        <v>528</v>
      </c>
      <c r="N213" t="s">
        <v>724</v>
      </c>
    </row>
    <row r="214" spans="1:14" x14ac:dyDescent="0.2">
      <c r="A214" t="s">
        <v>528</v>
      </c>
      <c r="B214" t="str">
        <f t="shared" si="3"/>
        <v>HYP604</v>
      </c>
      <c r="C214" t="s">
        <v>528</v>
      </c>
      <c r="D214" t="s">
        <v>528</v>
      </c>
      <c r="E214" t="s">
        <v>528</v>
      </c>
      <c r="F214" t="s">
        <v>528</v>
      </c>
      <c r="N214" t="s">
        <v>725</v>
      </c>
    </row>
    <row r="215" spans="1:14" x14ac:dyDescent="0.2">
      <c r="A215" t="s">
        <v>528</v>
      </c>
      <c r="B215" t="str">
        <f t="shared" si="3"/>
        <v>HYP605</v>
      </c>
      <c r="C215" t="s">
        <v>528</v>
      </c>
      <c r="D215" t="s">
        <v>528</v>
      </c>
      <c r="E215" t="s">
        <v>528</v>
      </c>
      <c r="F215" t="s">
        <v>528</v>
      </c>
      <c r="N215" t="s">
        <v>726</v>
      </c>
    </row>
    <row r="216" spans="1:14" x14ac:dyDescent="0.2">
      <c r="A216" t="s">
        <v>528</v>
      </c>
      <c r="B216" t="str">
        <f t="shared" si="3"/>
        <v>HYP606</v>
      </c>
      <c r="C216" t="s">
        <v>528</v>
      </c>
      <c r="D216" t="s">
        <v>528</v>
      </c>
      <c r="E216" t="s">
        <v>528</v>
      </c>
      <c r="F216" t="s">
        <v>528</v>
      </c>
      <c r="N216" t="s">
        <v>727</v>
      </c>
    </row>
    <row r="217" spans="1:14" x14ac:dyDescent="0.2">
      <c r="A217" t="s">
        <v>528</v>
      </c>
      <c r="B217" t="str">
        <f t="shared" si="3"/>
        <v>HYP607</v>
      </c>
      <c r="C217" t="s">
        <v>528</v>
      </c>
      <c r="D217" t="s">
        <v>528</v>
      </c>
      <c r="E217" t="s">
        <v>528</v>
      </c>
      <c r="F217" t="s">
        <v>528</v>
      </c>
      <c r="N217" t="s">
        <v>728</v>
      </c>
    </row>
    <row r="218" spans="1:14" x14ac:dyDescent="0.2">
      <c r="A218" t="s">
        <v>528</v>
      </c>
      <c r="B218" t="str">
        <f t="shared" si="3"/>
        <v>HYP608</v>
      </c>
      <c r="C218" t="s">
        <v>528</v>
      </c>
      <c r="D218" t="s">
        <v>528</v>
      </c>
      <c r="E218" t="s">
        <v>528</v>
      </c>
      <c r="F218" t="s">
        <v>528</v>
      </c>
      <c r="N218" t="s">
        <v>729</v>
      </c>
    </row>
    <row r="219" spans="1:14" x14ac:dyDescent="0.2">
      <c r="A219" t="s">
        <v>528</v>
      </c>
      <c r="B219" t="str">
        <f t="shared" si="3"/>
        <v>HYP609</v>
      </c>
      <c r="C219" t="s">
        <v>528</v>
      </c>
      <c r="D219" t="s">
        <v>528</v>
      </c>
      <c r="E219" t="s">
        <v>528</v>
      </c>
      <c r="F219" t="s">
        <v>528</v>
      </c>
      <c r="N219" t="s">
        <v>730</v>
      </c>
    </row>
    <row r="220" spans="1:14" x14ac:dyDescent="0.2">
      <c r="A220" t="s">
        <v>528</v>
      </c>
      <c r="B220" t="str">
        <f t="shared" si="3"/>
        <v>HYP701</v>
      </c>
      <c r="C220" t="s">
        <v>528</v>
      </c>
      <c r="D220" t="s">
        <v>528</v>
      </c>
      <c r="E220" t="s">
        <v>528</v>
      </c>
      <c r="F220" t="s">
        <v>528</v>
      </c>
      <c r="N220" s="521" t="s">
        <v>731</v>
      </c>
    </row>
    <row r="221" spans="1:14" x14ac:dyDescent="0.2">
      <c r="A221" t="s">
        <v>528</v>
      </c>
      <c r="B221" t="str">
        <f t="shared" si="3"/>
        <v>HYP702</v>
      </c>
      <c r="C221" t="s">
        <v>528</v>
      </c>
      <c r="D221" t="s">
        <v>528</v>
      </c>
      <c r="E221" t="s">
        <v>528</v>
      </c>
      <c r="F221" t="s">
        <v>528</v>
      </c>
      <c r="N221" s="521" t="s">
        <v>732</v>
      </c>
    </row>
    <row r="222" spans="1:14" x14ac:dyDescent="0.2">
      <c r="A222" t="s">
        <v>528</v>
      </c>
      <c r="B222" t="str">
        <f t="shared" si="3"/>
        <v>HYP801</v>
      </c>
      <c r="C222" t="s">
        <v>528</v>
      </c>
      <c r="D222" t="s">
        <v>528</v>
      </c>
      <c r="E222" t="s">
        <v>528</v>
      </c>
      <c r="F222" t="s">
        <v>528</v>
      </c>
      <c r="N222" t="s">
        <v>733</v>
      </c>
    </row>
    <row r="223" spans="1:14" x14ac:dyDescent="0.2">
      <c r="A223" t="s">
        <v>528</v>
      </c>
      <c r="B223" t="str">
        <f t="shared" si="3"/>
        <v>HYP802</v>
      </c>
      <c r="C223" t="s">
        <v>528</v>
      </c>
      <c r="D223" t="s">
        <v>528</v>
      </c>
      <c r="E223" t="s">
        <v>528</v>
      </c>
      <c r="F223" t="s">
        <v>528</v>
      </c>
      <c r="N223" t="s">
        <v>734</v>
      </c>
    </row>
    <row r="224" spans="1:14" x14ac:dyDescent="0.2">
      <c r="A224" t="s">
        <v>528</v>
      </c>
      <c r="B224" t="str">
        <f t="shared" si="3"/>
        <v>HYP803</v>
      </c>
      <c r="C224" t="s">
        <v>528</v>
      </c>
      <c r="D224" t="s">
        <v>528</v>
      </c>
      <c r="E224" t="s">
        <v>528</v>
      </c>
      <c r="F224" t="s">
        <v>528</v>
      </c>
      <c r="N224" t="s">
        <v>735</v>
      </c>
    </row>
    <row r="225" spans="1:14" x14ac:dyDescent="0.2">
      <c r="A225" t="s">
        <v>528</v>
      </c>
      <c r="B225" t="str">
        <f t="shared" si="3"/>
        <v>HYP804</v>
      </c>
      <c r="C225" t="s">
        <v>528</v>
      </c>
      <c r="D225" t="s">
        <v>528</v>
      </c>
      <c r="E225" t="s">
        <v>528</v>
      </c>
      <c r="F225" t="s">
        <v>528</v>
      </c>
      <c r="N225" t="s">
        <v>736</v>
      </c>
    </row>
    <row r="226" spans="1:14" x14ac:dyDescent="0.2">
      <c r="A226" t="s">
        <v>528</v>
      </c>
      <c r="B226" t="str">
        <f t="shared" si="3"/>
        <v>HYP201</v>
      </c>
      <c r="C226" t="s">
        <v>528</v>
      </c>
      <c r="D226" t="s">
        <v>528</v>
      </c>
      <c r="E226" t="s">
        <v>528</v>
      </c>
      <c r="F226" t="s">
        <v>528</v>
      </c>
      <c r="N226" t="s">
        <v>702</v>
      </c>
    </row>
    <row r="227" spans="1:14" x14ac:dyDescent="0.2">
      <c r="A227" t="s">
        <v>528</v>
      </c>
      <c r="B227" t="str">
        <f t="shared" si="3"/>
        <v>HYP202</v>
      </c>
      <c r="C227" t="s">
        <v>528</v>
      </c>
      <c r="D227" t="s">
        <v>528</v>
      </c>
      <c r="E227" t="s">
        <v>528</v>
      </c>
      <c r="F227" t="s">
        <v>528</v>
      </c>
      <c r="N227" t="s">
        <v>703</v>
      </c>
    </row>
    <row r="228" spans="1:14" x14ac:dyDescent="0.2">
      <c r="A228" t="s">
        <v>528</v>
      </c>
      <c r="B228" t="str">
        <f t="shared" si="3"/>
        <v>HYP203</v>
      </c>
      <c r="C228" t="s">
        <v>528</v>
      </c>
      <c r="D228" t="s">
        <v>528</v>
      </c>
      <c r="E228" t="s">
        <v>528</v>
      </c>
      <c r="F228" t="s">
        <v>528</v>
      </c>
      <c r="N228" t="s">
        <v>704</v>
      </c>
    </row>
    <row r="229" spans="1:14" x14ac:dyDescent="0.2">
      <c r="A229" t="s">
        <v>528</v>
      </c>
      <c r="B229" t="str">
        <f t="shared" si="3"/>
        <v>HYP204</v>
      </c>
      <c r="C229" t="s">
        <v>528</v>
      </c>
      <c r="D229" t="s">
        <v>528</v>
      </c>
      <c r="E229" t="s">
        <v>528</v>
      </c>
      <c r="F229" t="s">
        <v>528</v>
      </c>
      <c r="N229" t="s">
        <v>705</v>
      </c>
    </row>
    <row r="230" spans="1:14" x14ac:dyDescent="0.2">
      <c r="A230" t="s">
        <v>528</v>
      </c>
      <c r="B230" t="str">
        <f t="shared" si="3"/>
        <v>HYP301</v>
      </c>
      <c r="C230" t="s">
        <v>528</v>
      </c>
      <c r="D230" t="s">
        <v>528</v>
      </c>
      <c r="E230" t="s">
        <v>528</v>
      </c>
      <c r="F230" t="s">
        <v>528</v>
      </c>
      <c r="N230" t="s">
        <v>709</v>
      </c>
    </row>
    <row r="231" spans="1:14" x14ac:dyDescent="0.2">
      <c r="A231" t="s">
        <v>528</v>
      </c>
      <c r="B231" t="str">
        <f t="shared" si="3"/>
        <v>HYP302</v>
      </c>
      <c r="C231" t="s">
        <v>528</v>
      </c>
      <c r="D231" t="s">
        <v>528</v>
      </c>
      <c r="E231" t="s">
        <v>528</v>
      </c>
      <c r="F231" t="s">
        <v>528</v>
      </c>
      <c r="N231" t="s">
        <v>710</v>
      </c>
    </row>
    <row r="232" spans="1:14" x14ac:dyDescent="0.2">
      <c r="A232" t="s">
        <v>528</v>
      </c>
      <c r="B232" t="str">
        <f t="shared" si="3"/>
        <v>HYP303</v>
      </c>
      <c r="C232" t="s">
        <v>528</v>
      </c>
      <c r="D232" t="s">
        <v>528</v>
      </c>
      <c r="E232" t="s">
        <v>528</v>
      </c>
      <c r="F232" t="s">
        <v>528</v>
      </c>
      <c r="N232" t="s">
        <v>711</v>
      </c>
    </row>
    <row r="233" spans="1:14" x14ac:dyDescent="0.2">
      <c r="A233" t="s">
        <v>528</v>
      </c>
      <c r="B233" t="str">
        <f t="shared" si="3"/>
        <v>HYP304</v>
      </c>
      <c r="C233" t="s">
        <v>528</v>
      </c>
      <c r="D233" t="s">
        <v>528</v>
      </c>
      <c r="E233" t="s">
        <v>528</v>
      </c>
      <c r="F233" t="s">
        <v>528</v>
      </c>
      <c r="N233" t="s">
        <v>712</v>
      </c>
    </row>
    <row r="234" spans="1:14" x14ac:dyDescent="0.2">
      <c r="A234" t="s">
        <v>528</v>
      </c>
      <c r="B234" t="str">
        <f t="shared" si="3"/>
        <v>HYP401</v>
      </c>
      <c r="C234" t="s">
        <v>528</v>
      </c>
      <c r="D234" t="s">
        <v>528</v>
      </c>
      <c r="E234" t="s">
        <v>528</v>
      </c>
      <c r="F234" t="s">
        <v>528</v>
      </c>
      <c r="N234" t="s">
        <v>713</v>
      </c>
    </row>
    <row r="235" spans="1:14" x14ac:dyDescent="0.2">
      <c r="A235" t="s">
        <v>528</v>
      </c>
      <c r="B235" t="str">
        <f t="shared" si="3"/>
        <v>HYP402</v>
      </c>
      <c r="C235" t="s">
        <v>528</v>
      </c>
      <c r="D235" t="s">
        <v>528</v>
      </c>
      <c r="E235" t="s">
        <v>528</v>
      </c>
      <c r="F235" t="s">
        <v>528</v>
      </c>
      <c r="N235" t="s">
        <v>714</v>
      </c>
    </row>
    <row r="236" spans="1:14" x14ac:dyDescent="0.2">
      <c r="A236" t="s">
        <v>528</v>
      </c>
      <c r="B236" t="str">
        <f t="shared" si="3"/>
        <v>HYP403</v>
      </c>
      <c r="C236" t="s">
        <v>528</v>
      </c>
      <c r="D236" t="s">
        <v>528</v>
      </c>
      <c r="E236" t="s">
        <v>528</v>
      </c>
      <c r="F236" t="s">
        <v>528</v>
      </c>
      <c r="N236" t="s">
        <v>715</v>
      </c>
    </row>
    <row r="237" spans="1:14" x14ac:dyDescent="0.2">
      <c r="A237" t="s">
        <v>528</v>
      </c>
      <c r="B237" t="str">
        <f t="shared" si="3"/>
        <v>HYP404</v>
      </c>
      <c r="C237" t="s">
        <v>528</v>
      </c>
      <c r="D237" t="s">
        <v>528</v>
      </c>
      <c r="E237" t="s">
        <v>528</v>
      </c>
      <c r="F237" t="s">
        <v>528</v>
      </c>
      <c r="N237" t="s">
        <v>716</v>
      </c>
    </row>
    <row r="238" spans="1:14" x14ac:dyDescent="0.2">
      <c r="A238" t="s">
        <v>528</v>
      </c>
      <c r="B238" t="str">
        <f t="shared" ref="B238:B295" si="4">N238</f>
        <v>HYP501</v>
      </c>
      <c r="C238" t="s">
        <v>528</v>
      </c>
      <c r="D238" t="s">
        <v>528</v>
      </c>
      <c r="E238" t="s">
        <v>528</v>
      </c>
      <c r="F238" t="s">
        <v>528</v>
      </c>
      <c r="N238" t="s">
        <v>717</v>
      </c>
    </row>
    <row r="239" spans="1:14" x14ac:dyDescent="0.2">
      <c r="A239" t="s">
        <v>528</v>
      </c>
      <c r="B239" t="str">
        <f t="shared" si="4"/>
        <v>HYP502</v>
      </c>
      <c r="C239" t="s">
        <v>528</v>
      </c>
      <c r="D239" t="s">
        <v>528</v>
      </c>
      <c r="E239" t="s">
        <v>528</v>
      </c>
      <c r="F239" t="s">
        <v>528</v>
      </c>
      <c r="N239" t="s">
        <v>718</v>
      </c>
    </row>
    <row r="240" spans="1:14" x14ac:dyDescent="0.2">
      <c r="A240" t="s">
        <v>528</v>
      </c>
      <c r="B240" t="str">
        <f t="shared" si="4"/>
        <v>HYP503</v>
      </c>
      <c r="C240" t="s">
        <v>528</v>
      </c>
      <c r="D240" t="s">
        <v>528</v>
      </c>
      <c r="E240" t="s">
        <v>528</v>
      </c>
      <c r="F240" t="s">
        <v>528</v>
      </c>
      <c r="N240" t="s">
        <v>719</v>
      </c>
    </row>
    <row r="241" spans="1:14" x14ac:dyDescent="0.2">
      <c r="A241" t="s">
        <v>528</v>
      </c>
      <c r="B241" t="str">
        <f t="shared" si="4"/>
        <v>HYP504</v>
      </c>
      <c r="C241" t="s">
        <v>528</v>
      </c>
      <c r="D241" t="s">
        <v>528</v>
      </c>
      <c r="E241" t="s">
        <v>528</v>
      </c>
      <c r="F241" t="s">
        <v>528</v>
      </c>
      <c r="N241" t="s">
        <v>720</v>
      </c>
    </row>
    <row r="242" spans="1:14" x14ac:dyDescent="0.2">
      <c r="A242" t="s">
        <v>528</v>
      </c>
      <c r="B242" t="str">
        <f t="shared" si="4"/>
        <v>HYP505</v>
      </c>
      <c r="C242" t="s">
        <v>528</v>
      </c>
      <c r="D242" t="s">
        <v>528</v>
      </c>
      <c r="E242" t="s">
        <v>528</v>
      </c>
      <c r="F242" t="s">
        <v>528</v>
      </c>
      <c r="N242" t="s">
        <v>721</v>
      </c>
    </row>
    <row r="243" spans="1:14" x14ac:dyDescent="0.2">
      <c r="A243" t="s">
        <v>528</v>
      </c>
      <c r="B243" t="str">
        <f t="shared" si="4"/>
        <v>HYP601</v>
      </c>
      <c r="C243" t="s">
        <v>528</v>
      </c>
      <c r="D243" t="s">
        <v>528</v>
      </c>
      <c r="E243" t="s">
        <v>528</v>
      </c>
      <c r="F243" t="s">
        <v>528</v>
      </c>
      <c r="N243" t="s">
        <v>722</v>
      </c>
    </row>
    <row r="244" spans="1:14" x14ac:dyDescent="0.2">
      <c r="A244" t="s">
        <v>528</v>
      </c>
      <c r="B244" t="str">
        <f t="shared" si="4"/>
        <v>HYP602</v>
      </c>
      <c r="C244" t="s">
        <v>528</v>
      </c>
      <c r="D244" t="s">
        <v>528</v>
      </c>
      <c r="E244" t="s">
        <v>528</v>
      </c>
      <c r="F244" t="s">
        <v>528</v>
      </c>
      <c r="N244" t="s">
        <v>723</v>
      </c>
    </row>
    <row r="245" spans="1:14" x14ac:dyDescent="0.2">
      <c r="A245" t="s">
        <v>528</v>
      </c>
      <c r="B245" t="str">
        <f t="shared" si="4"/>
        <v>HYP603</v>
      </c>
      <c r="C245" t="s">
        <v>528</v>
      </c>
      <c r="D245" t="s">
        <v>528</v>
      </c>
      <c r="E245" t="s">
        <v>528</v>
      </c>
      <c r="F245" t="s">
        <v>528</v>
      </c>
      <c r="N245" t="s">
        <v>724</v>
      </c>
    </row>
    <row r="246" spans="1:14" x14ac:dyDescent="0.2">
      <c r="A246" t="s">
        <v>528</v>
      </c>
      <c r="B246" t="str">
        <f t="shared" si="4"/>
        <v>HYP604</v>
      </c>
      <c r="C246" t="s">
        <v>528</v>
      </c>
      <c r="D246" t="s">
        <v>528</v>
      </c>
      <c r="E246" t="s">
        <v>528</v>
      </c>
      <c r="F246" t="s">
        <v>528</v>
      </c>
      <c r="N246" t="s">
        <v>725</v>
      </c>
    </row>
    <row r="247" spans="1:14" x14ac:dyDescent="0.2">
      <c r="A247" t="s">
        <v>528</v>
      </c>
      <c r="B247" t="str">
        <f t="shared" si="4"/>
        <v>HYP605</v>
      </c>
      <c r="C247" t="s">
        <v>528</v>
      </c>
      <c r="D247" t="s">
        <v>528</v>
      </c>
      <c r="E247" t="s">
        <v>528</v>
      </c>
      <c r="F247" t="s">
        <v>528</v>
      </c>
      <c r="N247" t="s">
        <v>726</v>
      </c>
    </row>
    <row r="248" spans="1:14" x14ac:dyDescent="0.2">
      <c r="A248" t="s">
        <v>528</v>
      </c>
      <c r="B248" t="str">
        <f t="shared" si="4"/>
        <v>HYP606</v>
      </c>
      <c r="C248" t="s">
        <v>528</v>
      </c>
      <c r="D248" t="s">
        <v>528</v>
      </c>
      <c r="E248" t="s">
        <v>528</v>
      </c>
      <c r="F248" t="s">
        <v>528</v>
      </c>
      <c r="N248" t="s">
        <v>727</v>
      </c>
    </row>
    <row r="249" spans="1:14" x14ac:dyDescent="0.2">
      <c r="A249" t="s">
        <v>528</v>
      </c>
      <c r="B249" t="str">
        <f t="shared" si="4"/>
        <v>HYP607</v>
      </c>
      <c r="C249" t="s">
        <v>528</v>
      </c>
      <c r="D249" t="s">
        <v>528</v>
      </c>
      <c r="E249" t="s">
        <v>528</v>
      </c>
      <c r="F249" t="s">
        <v>528</v>
      </c>
      <c r="N249" t="s">
        <v>728</v>
      </c>
    </row>
    <row r="250" spans="1:14" x14ac:dyDescent="0.2">
      <c r="A250" t="s">
        <v>528</v>
      </c>
      <c r="B250" t="str">
        <f t="shared" si="4"/>
        <v>HYP608</v>
      </c>
      <c r="C250" t="s">
        <v>528</v>
      </c>
      <c r="D250" t="s">
        <v>528</v>
      </c>
      <c r="E250" t="s">
        <v>528</v>
      </c>
      <c r="F250" t="s">
        <v>528</v>
      </c>
      <c r="N250" t="s">
        <v>729</v>
      </c>
    </row>
    <row r="251" spans="1:14" x14ac:dyDescent="0.2">
      <c r="A251" t="s">
        <v>528</v>
      </c>
      <c r="B251" t="str">
        <f t="shared" si="4"/>
        <v>HYP609</v>
      </c>
      <c r="C251" t="s">
        <v>528</v>
      </c>
      <c r="D251" t="s">
        <v>528</v>
      </c>
      <c r="E251" t="s">
        <v>528</v>
      </c>
      <c r="F251" t="s">
        <v>528</v>
      </c>
      <c r="N251" t="s">
        <v>730</v>
      </c>
    </row>
    <row r="252" spans="1:14" x14ac:dyDescent="0.2">
      <c r="A252" t="s">
        <v>528</v>
      </c>
      <c r="B252" t="str">
        <f t="shared" si="4"/>
        <v>HYP701</v>
      </c>
      <c r="C252" t="s">
        <v>528</v>
      </c>
      <c r="D252" t="s">
        <v>528</v>
      </c>
      <c r="E252" t="s">
        <v>528</v>
      </c>
      <c r="F252" t="s">
        <v>528</v>
      </c>
      <c r="N252" s="521" t="s">
        <v>731</v>
      </c>
    </row>
    <row r="253" spans="1:14" x14ac:dyDescent="0.2">
      <c r="A253" t="s">
        <v>528</v>
      </c>
      <c r="B253" t="str">
        <f t="shared" si="4"/>
        <v>HYP702</v>
      </c>
      <c r="C253" t="s">
        <v>528</v>
      </c>
      <c r="D253" t="s">
        <v>528</v>
      </c>
      <c r="E253" t="s">
        <v>528</v>
      </c>
      <c r="F253" t="s">
        <v>528</v>
      </c>
      <c r="N253" s="521" t="s">
        <v>732</v>
      </c>
    </row>
    <row r="254" spans="1:14" x14ac:dyDescent="0.2">
      <c r="A254" t="s">
        <v>528</v>
      </c>
      <c r="B254" t="str">
        <f t="shared" si="4"/>
        <v>HYP801</v>
      </c>
      <c r="C254" t="s">
        <v>528</v>
      </c>
      <c r="D254" t="s">
        <v>528</v>
      </c>
      <c r="E254" t="s">
        <v>528</v>
      </c>
      <c r="F254" t="s">
        <v>528</v>
      </c>
      <c r="N254" t="s">
        <v>733</v>
      </c>
    </row>
    <row r="255" spans="1:14" x14ac:dyDescent="0.2">
      <c r="A255" t="s">
        <v>528</v>
      </c>
      <c r="B255" t="str">
        <f t="shared" si="4"/>
        <v>HYP802</v>
      </c>
      <c r="C255" t="s">
        <v>528</v>
      </c>
      <c r="D255" t="s">
        <v>528</v>
      </c>
      <c r="E255" t="s">
        <v>528</v>
      </c>
      <c r="F255" t="s">
        <v>528</v>
      </c>
      <c r="N255" t="s">
        <v>734</v>
      </c>
    </row>
    <row r="256" spans="1:14" x14ac:dyDescent="0.2">
      <c r="A256" t="s">
        <v>528</v>
      </c>
      <c r="B256" t="str">
        <f t="shared" si="4"/>
        <v>HYP803</v>
      </c>
      <c r="C256" t="s">
        <v>528</v>
      </c>
      <c r="D256" t="s">
        <v>528</v>
      </c>
      <c r="E256" t="s">
        <v>528</v>
      </c>
      <c r="F256" t="s">
        <v>528</v>
      </c>
      <c r="N256" t="s">
        <v>735</v>
      </c>
    </row>
    <row r="257" spans="1:14" x14ac:dyDescent="0.2">
      <c r="A257" t="s">
        <v>528</v>
      </c>
      <c r="B257" t="str">
        <f t="shared" si="4"/>
        <v>HYP804</v>
      </c>
      <c r="C257" t="s">
        <v>528</v>
      </c>
      <c r="D257" t="s">
        <v>528</v>
      </c>
      <c r="E257" t="s">
        <v>528</v>
      </c>
      <c r="F257" t="s">
        <v>528</v>
      </c>
      <c r="N257" t="s">
        <v>736</v>
      </c>
    </row>
    <row r="258" spans="1:14" x14ac:dyDescent="0.2">
      <c r="A258" t="s">
        <v>528</v>
      </c>
      <c r="B258" t="str">
        <f t="shared" si="4"/>
        <v>HYP201</v>
      </c>
      <c r="C258" t="s">
        <v>528</v>
      </c>
      <c r="D258" t="s">
        <v>528</v>
      </c>
      <c r="E258" t="s">
        <v>528</v>
      </c>
      <c r="F258" t="s">
        <v>528</v>
      </c>
      <c r="N258" t="s">
        <v>702</v>
      </c>
    </row>
    <row r="259" spans="1:14" x14ac:dyDescent="0.2">
      <c r="A259" t="s">
        <v>528</v>
      </c>
      <c r="B259" t="str">
        <f t="shared" si="4"/>
        <v>HYP202</v>
      </c>
      <c r="C259" t="s">
        <v>528</v>
      </c>
      <c r="D259" t="s">
        <v>528</v>
      </c>
      <c r="E259" t="s">
        <v>528</v>
      </c>
      <c r="F259" t="s">
        <v>528</v>
      </c>
      <c r="N259" t="s">
        <v>703</v>
      </c>
    </row>
    <row r="260" spans="1:14" x14ac:dyDescent="0.2">
      <c r="A260" t="s">
        <v>528</v>
      </c>
      <c r="B260" t="str">
        <f t="shared" si="4"/>
        <v>HYP203</v>
      </c>
      <c r="C260" t="s">
        <v>528</v>
      </c>
      <c r="D260" t="s">
        <v>528</v>
      </c>
      <c r="E260" t="s">
        <v>528</v>
      </c>
      <c r="F260" t="s">
        <v>528</v>
      </c>
      <c r="N260" t="s">
        <v>704</v>
      </c>
    </row>
    <row r="261" spans="1:14" x14ac:dyDescent="0.2">
      <c r="A261" t="s">
        <v>528</v>
      </c>
      <c r="B261" t="str">
        <f t="shared" si="4"/>
        <v>HYP204</v>
      </c>
      <c r="C261" t="s">
        <v>528</v>
      </c>
      <c r="D261" t="s">
        <v>528</v>
      </c>
      <c r="E261" t="s">
        <v>528</v>
      </c>
      <c r="F261" t="s">
        <v>528</v>
      </c>
      <c r="N261" t="s">
        <v>705</v>
      </c>
    </row>
    <row r="262" spans="1:14" x14ac:dyDescent="0.2">
      <c r="A262" t="s">
        <v>528</v>
      </c>
      <c r="B262" t="str">
        <f t="shared" si="4"/>
        <v>HYP301</v>
      </c>
      <c r="C262" t="s">
        <v>528</v>
      </c>
      <c r="D262" t="s">
        <v>528</v>
      </c>
      <c r="E262" t="s">
        <v>528</v>
      </c>
      <c r="F262" t="s">
        <v>528</v>
      </c>
      <c r="N262" t="s">
        <v>709</v>
      </c>
    </row>
    <row r="263" spans="1:14" x14ac:dyDescent="0.2">
      <c r="A263" t="s">
        <v>528</v>
      </c>
      <c r="B263" t="str">
        <f t="shared" si="4"/>
        <v>HYP302</v>
      </c>
      <c r="C263" t="s">
        <v>528</v>
      </c>
      <c r="D263" t="s">
        <v>528</v>
      </c>
      <c r="E263" t="s">
        <v>528</v>
      </c>
      <c r="F263" t="s">
        <v>528</v>
      </c>
      <c r="N263" t="s">
        <v>710</v>
      </c>
    </row>
    <row r="264" spans="1:14" x14ac:dyDescent="0.2">
      <c r="A264" t="s">
        <v>528</v>
      </c>
      <c r="B264" t="str">
        <f t="shared" si="4"/>
        <v>HYP303</v>
      </c>
      <c r="C264" t="s">
        <v>528</v>
      </c>
      <c r="D264" t="s">
        <v>528</v>
      </c>
      <c r="E264" t="s">
        <v>528</v>
      </c>
      <c r="F264" t="s">
        <v>528</v>
      </c>
      <c r="N264" t="s">
        <v>711</v>
      </c>
    </row>
    <row r="265" spans="1:14" x14ac:dyDescent="0.2">
      <c r="A265" t="s">
        <v>528</v>
      </c>
      <c r="B265" t="str">
        <f t="shared" si="4"/>
        <v>HYP304</v>
      </c>
      <c r="C265" t="s">
        <v>528</v>
      </c>
      <c r="D265" t="s">
        <v>528</v>
      </c>
      <c r="E265" t="s">
        <v>528</v>
      </c>
      <c r="F265" t="s">
        <v>528</v>
      </c>
      <c r="N265" t="s">
        <v>712</v>
      </c>
    </row>
    <row r="266" spans="1:14" x14ac:dyDescent="0.2">
      <c r="A266" t="s">
        <v>528</v>
      </c>
      <c r="B266" t="str">
        <f t="shared" si="4"/>
        <v>HYP401</v>
      </c>
      <c r="C266" t="s">
        <v>528</v>
      </c>
      <c r="D266" t="s">
        <v>528</v>
      </c>
      <c r="E266" t="s">
        <v>528</v>
      </c>
      <c r="F266" t="s">
        <v>528</v>
      </c>
      <c r="N266" t="s">
        <v>713</v>
      </c>
    </row>
    <row r="267" spans="1:14" x14ac:dyDescent="0.2">
      <c r="A267" t="s">
        <v>528</v>
      </c>
      <c r="B267" t="str">
        <f t="shared" si="4"/>
        <v>HYP402</v>
      </c>
      <c r="C267" t="s">
        <v>528</v>
      </c>
      <c r="D267" t="s">
        <v>528</v>
      </c>
      <c r="E267" t="s">
        <v>528</v>
      </c>
      <c r="F267" t="s">
        <v>528</v>
      </c>
      <c r="N267" t="s">
        <v>714</v>
      </c>
    </row>
    <row r="268" spans="1:14" x14ac:dyDescent="0.2">
      <c r="A268" t="s">
        <v>528</v>
      </c>
      <c r="B268" t="str">
        <f t="shared" si="4"/>
        <v>HYP403</v>
      </c>
      <c r="C268" t="s">
        <v>528</v>
      </c>
      <c r="D268" t="s">
        <v>528</v>
      </c>
      <c r="E268" t="s">
        <v>528</v>
      </c>
      <c r="F268" t="s">
        <v>528</v>
      </c>
      <c r="N268" t="s">
        <v>715</v>
      </c>
    </row>
    <row r="269" spans="1:14" x14ac:dyDescent="0.2">
      <c r="A269" t="s">
        <v>528</v>
      </c>
      <c r="B269" t="str">
        <f t="shared" si="4"/>
        <v>HYP404</v>
      </c>
      <c r="C269" t="s">
        <v>528</v>
      </c>
      <c r="D269" t="s">
        <v>528</v>
      </c>
      <c r="E269" t="s">
        <v>528</v>
      </c>
      <c r="F269" t="s">
        <v>528</v>
      </c>
      <c r="N269" t="s">
        <v>716</v>
      </c>
    </row>
    <row r="270" spans="1:14" x14ac:dyDescent="0.2">
      <c r="A270" t="s">
        <v>528</v>
      </c>
      <c r="B270" t="str">
        <f t="shared" si="4"/>
        <v>HYP501</v>
      </c>
      <c r="C270" t="s">
        <v>528</v>
      </c>
      <c r="D270" t="s">
        <v>528</v>
      </c>
      <c r="E270" t="s">
        <v>528</v>
      </c>
      <c r="F270" t="s">
        <v>528</v>
      </c>
      <c r="N270" t="s">
        <v>717</v>
      </c>
    </row>
    <row r="271" spans="1:14" x14ac:dyDescent="0.2">
      <c r="A271" t="s">
        <v>528</v>
      </c>
      <c r="B271" t="str">
        <f t="shared" si="4"/>
        <v>HYP502</v>
      </c>
      <c r="C271" t="s">
        <v>528</v>
      </c>
      <c r="D271" t="s">
        <v>528</v>
      </c>
      <c r="E271" t="s">
        <v>528</v>
      </c>
      <c r="F271" t="s">
        <v>528</v>
      </c>
      <c r="N271" t="s">
        <v>718</v>
      </c>
    </row>
    <row r="272" spans="1:14" x14ac:dyDescent="0.2">
      <c r="A272" t="s">
        <v>528</v>
      </c>
      <c r="B272" t="str">
        <f t="shared" si="4"/>
        <v>HYP503</v>
      </c>
      <c r="C272" t="s">
        <v>528</v>
      </c>
      <c r="D272" t="s">
        <v>528</v>
      </c>
      <c r="E272" t="s">
        <v>528</v>
      </c>
      <c r="F272" t="s">
        <v>528</v>
      </c>
      <c r="N272" t="s">
        <v>719</v>
      </c>
    </row>
    <row r="273" spans="1:14" x14ac:dyDescent="0.2">
      <c r="A273" t="s">
        <v>528</v>
      </c>
      <c r="B273" t="str">
        <f t="shared" si="4"/>
        <v>HYP504</v>
      </c>
      <c r="C273" t="s">
        <v>528</v>
      </c>
      <c r="D273" t="s">
        <v>528</v>
      </c>
      <c r="E273" t="s">
        <v>528</v>
      </c>
      <c r="F273" t="s">
        <v>528</v>
      </c>
      <c r="N273" t="s">
        <v>720</v>
      </c>
    </row>
    <row r="274" spans="1:14" x14ac:dyDescent="0.2">
      <c r="A274" t="s">
        <v>528</v>
      </c>
      <c r="B274" t="str">
        <f t="shared" si="4"/>
        <v>HYP505</v>
      </c>
      <c r="C274" t="s">
        <v>528</v>
      </c>
      <c r="D274" t="s">
        <v>528</v>
      </c>
      <c r="E274" t="s">
        <v>528</v>
      </c>
      <c r="F274" t="s">
        <v>528</v>
      </c>
      <c r="N274" t="s">
        <v>721</v>
      </c>
    </row>
    <row r="275" spans="1:14" x14ac:dyDescent="0.2">
      <c r="A275" t="s">
        <v>528</v>
      </c>
      <c r="B275" t="str">
        <f t="shared" si="4"/>
        <v>HYP601</v>
      </c>
      <c r="C275" t="s">
        <v>528</v>
      </c>
      <c r="D275" t="s">
        <v>528</v>
      </c>
      <c r="E275" t="s">
        <v>528</v>
      </c>
      <c r="F275" t="s">
        <v>528</v>
      </c>
      <c r="N275" t="s">
        <v>722</v>
      </c>
    </row>
    <row r="276" spans="1:14" x14ac:dyDescent="0.2">
      <c r="A276" t="s">
        <v>528</v>
      </c>
      <c r="B276" t="str">
        <f t="shared" si="4"/>
        <v>HYP602</v>
      </c>
      <c r="C276" t="s">
        <v>528</v>
      </c>
      <c r="D276" t="s">
        <v>528</v>
      </c>
      <c r="E276" t="s">
        <v>528</v>
      </c>
      <c r="F276" t="s">
        <v>528</v>
      </c>
      <c r="N276" t="s">
        <v>723</v>
      </c>
    </row>
    <row r="277" spans="1:14" x14ac:dyDescent="0.2">
      <c r="A277" t="s">
        <v>528</v>
      </c>
      <c r="B277" t="str">
        <f t="shared" si="4"/>
        <v>HYP603</v>
      </c>
      <c r="C277" t="s">
        <v>528</v>
      </c>
      <c r="D277" t="s">
        <v>528</v>
      </c>
      <c r="E277" t="s">
        <v>528</v>
      </c>
      <c r="F277" t="s">
        <v>528</v>
      </c>
      <c r="N277" t="s">
        <v>724</v>
      </c>
    </row>
    <row r="278" spans="1:14" x14ac:dyDescent="0.2">
      <c r="A278" t="s">
        <v>528</v>
      </c>
      <c r="B278" t="str">
        <f t="shared" si="4"/>
        <v>HYP604</v>
      </c>
      <c r="C278" t="s">
        <v>528</v>
      </c>
      <c r="D278" t="s">
        <v>528</v>
      </c>
      <c r="E278" t="s">
        <v>528</v>
      </c>
      <c r="F278" t="s">
        <v>528</v>
      </c>
      <c r="N278" t="s">
        <v>725</v>
      </c>
    </row>
    <row r="279" spans="1:14" x14ac:dyDescent="0.2">
      <c r="A279" t="s">
        <v>528</v>
      </c>
      <c r="B279" t="str">
        <f t="shared" si="4"/>
        <v>HYP605</v>
      </c>
      <c r="C279" t="s">
        <v>528</v>
      </c>
      <c r="D279" t="s">
        <v>528</v>
      </c>
      <c r="E279" t="s">
        <v>528</v>
      </c>
      <c r="F279" t="s">
        <v>528</v>
      </c>
      <c r="N279" t="s">
        <v>726</v>
      </c>
    </row>
    <row r="280" spans="1:14" x14ac:dyDescent="0.2">
      <c r="A280" t="s">
        <v>528</v>
      </c>
      <c r="B280" t="str">
        <f t="shared" si="4"/>
        <v>HYP606</v>
      </c>
      <c r="C280" t="s">
        <v>528</v>
      </c>
      <c r="D280" t="s">
        <v>528</v>
      </c>
      <c r="E280" t="s">
        <v>528</v>
      </c>
      <c r="F280" t="s">
        <v>528</v>
      </c>
      <c r="N280" t="s">
        <v>727</v>
      </c>
    </row>
    <row r="281" spans="1:14" x14ac:dyDescent="0.2">
      <c r="A281" t="s">
        <v>528</v>
      </c>
      <c r="B281" t="str">
        <f t="shared" si="4"/>
        <v>HYP607</v>
      </c>
      <c r="C281" t="s">
        <v>528</v>
      </c>
      <c r="D281" t="s">
        <v>528</v>
      </c>
      <c r="E281" t="s">
        <v>528</v>
      </c>
      <c r="F281" t="s">
        <v>528</v>
      </c>
      <c r="N281" t="s">
        <v>728</v>
      </c>
    </row>
    <row r="282" spans="1:14" x14ac:dyDescent="0.2">
      <c r="A282" t="s">
        <v>528</v>
      </c>
      <c r="B282" t="str">
        <f t="shared" si="4"/>
        <v>HYP608</v>
      </c>
      <c r="C282" t="s">
        <v>528</v>
      </c>
      <c r="D282" t="s">
        <v>528</v>
      </c>
      <c r="E282" t="s">
        <v>528</v>
      </c>
      <c r="F282" t="s">
        <v>528</v>
      </c>
      <c r="N282" t="s">
        <v>729</v>
      </c>
    </row>
    <row r="283" spans="1:14" x14ac:dyDescent="0.2">
      <c r="A283" t="s">
        <v>528</v>
      </c>
      <c r="B283" t="str">
        <f t="shared" si="4"/>
        <v>HYP609</v>
      </c>
      <c r="C283" t="s">
        <v>528</v>
      </c>
      <c r="D283" t="s">
        <v>528</v>
      </c>
      <c r="E283" t="s">
        <v>528</v>
      </c>
      <c r="F283" t="s">
        <v>528</v>
      </c>
      <c r="N283" t="s">
        <v>730</v>
      </c>
    </row>
    <row r="284" spans="1:14" x14ac:dyDescent="0.2">
      <c r="A284" t="s">
        <v>528</v>
      </c>
      <c r="B284" t="str">
        <f t="shared" si="4"/>
        <v>HYP701</v>
      </c>
      <c r="C284" t="s">
        <v>528</v>
      </c>
      <c r="D284" t="s">
        <v>528</v>
      </c>
      <c r="E284" t="s">
        <v>528</v>
      </c>
      <c r="F284" t="s">
        <v>528</v>
      </c>
      <c r="N284" s="521" t="s">
        <v>731</v>
      </c>
    </row>
    <row r="285" spans="1:14" x14ac:dyDescent="0.2">
      <c r="A285" t="s">
        <v>528</v>
      </c>
      <c r="B285" t="str">
        <f t="shared" si="4"/>
        <v>HYP702</v>
      </c>
      <c r="C285" t="s">
        <v>528</v>
      </c>
      <c r="D285" t="s">
        <v>528</v>
      </c>
      <c r="E285" t="s">
        <v>528</v>
      </c>
      <c r="F285" t="s">
        <v>528</v>
      </c>
      <c r="N285" s="521" t="s">
        <v>732</v>
      </c>
    </row>
    <row r="286" spans="1:14" x14ac:dyDescent="0.2">
      <c r="A286" t="s">
        <v>528</v>
      </c>
      <c r="B286" t="str">
        <f t="shared" si="4"/>
        <v>HYP801</v>
      </c>
      <c r="C286" t="s">
        <v>528</v>
      </c>
      <c r="D286" t="s">
        <v>528</v>
      </c>
      <c r="E286" t="s">
        <v>528</v>
      </c>
      <c r="F286" t="s">
        <v>528</v>
      </c>
      <c r="N286" t="s">
        <v>733</v>
      </c>
    </row>
    <row r="287" spans="1:14" x14ac:dyDescent="0.2">
      <c r="A287" t="s">
        <v>528</v>
      </c>
      <c r="B287" t="str">
        <f t="shared" si="4"/>
        <v>HYP802</v>
      </c>
      <c r="C287" t="s">
        <v>528</v>
      </c>
      <c r="D287" t="s">
        <v>528</v>
      </c>
      <c r="E287" t="s">
        <v>528</v>
      </c>
      <c r="F287" t="s">
        <v>528</v>
      </c>
      <c r="N287" t="s">
        <v>734</v>
      </c>
    </row>
    <row r="288" spans="1:14" x14ac:dyDescent="0.2">
      <c r="A288" t="s">
        <v>528</v>
      </c>
      <c r="B288" t="str">
        <f t="shared" si="4"/>
        <v>HYP803</v>
      </c>
      <c r="C288" t="s">
        <v>528</v>
      </c>
      <c r="D288" t="s">
        <v>528</v>
      </c>
      <c r="E288" t="s">
        <v>528</v>
      </c>
      <c r="F288" t="s">
        <v>528</v>
      </c>
      <c r="N288" t="s">
        <v>735</v>
      </c>
    </row>
    <row r="289" spans="1:14" x14ac:dyDescent="0.2">
      <c r="A289" t="s">
        <v>528</v>
      </c>
      <c r="B289" t="str">
        <f t="shared" si="4"/>
        <v>HYP804</v>
      </c>
      <c r="C289" t="s">
        <v>528</v>
      </c>
      <c r="D289" t="s">
        <v>528</v>
      </c>
      <c r="E289" t="s">
        <v>528</v>
      </c>
      <c r="F289" t="s">
        <v>528</v>
      </c>
      <c r="N289" t="s">
        <v>736</v>
      </c>
    </row>
    <row r="290" spans="1:14" x14ac:dyDescent="0.2">
      <c r="A290" t="s">
        <v>528</v>
      </c>
      <c r="B290" t="str">
        <f t="shared" si="4"/>
        <v>HYP201</v>
      </c>
      <c r="C290" t="s">
        <v>528</v>
      </c>
      <c r="D290" t="s">
        <v>528</v>
      </c>
      <c r="E290" t="s">
        <v>528</v>
      </c>
      <c r="F290" t="s">
        <v>528</v>
      </c>
      <c r="N290" t="s">
        <v>702</v>
      </c>
    </row>
    <row r="291" spans="1:14" x14ac:dyDescent="0.2">
      <c r="A291" t="s">
        <v>528</v>
      </c>
      <c r="B291" t="str">
        <f t="shared" si="4"/>
        <v>HYP202</v>
      </c>
      <c r="C291" t="s">
        <v>528</v>
      </c>
      <c r="D291" t="s">
        <v>528</v>
      </c>
      <c r="E291" t="s">
        <v>528</v>
      </c>
      <c r="F291" t="s">
        <v>528</v>
      </c>
      <c r="N291" t="s">
        <v>703</v>
      </c>
    </row>
    <row r="292" spans="1:14" x14ac:dyDescent="0.2">
      <c r="A292" t="s">
        <v>528</v>
      </c>
      <c r="B292" t="str">
        <f t="shared" si="4"/>
        <v>HYP203</v>
      </c>
      <c r="C292" t="s">
        <v>528</v>
      </c>
      <c r="D292" t="s">
        <v>528</v>
      </c>
      <c r="E292" t="s">
        <v>528</v>
      </c>
      <c r="F292" t="s">
        <v>528</v>
      </c>
      <c r="N292" t="s">
        <v>704</v>
      </c>
    </row>
    <row r="293" spans="1:14" x14ac:dyDescent="0.2">
      <c r="A293" t="s">
        <v>528</v>
      </c>
      <c r="B293" t="str">
        <f t="shared" si="4"/>
        <v>HYP204</v>
      </c>
      <c r="C293" t="s">
        <v>528</v>
      </c>
      <c r="D293" t="s">
        <v>528</v>
      </c>
      <c r="E293" t="s">
        <v>528</v>
      </c>
      <c r="F293" t="s">
        <v>528</v>
      </c>
      <c r="N293" t="s">
        <v>705</v>
      </c>
    </row>
    <row r="294" spans="1:14" x14ac:dyDescent="0.2">
      <c r="A294" t="s">
        <v>528</v>
      </c>
      <c r="B294" t="str">
        <f t="shared" si="4"/>
        <v>HYP301</v>
      </c>
      <c r="C294" t="s">
        <v>528</v>
      </c>
      <c r="D294" t="s">
        <v>528</v>
      </c>
      <c r="E294" t="s">
        <v>528</v>
      </c>
      <c r="F294" t="s">
        <v>528</v>
      </c>
      <c r="N294" t="s">
        <v>709</v>
      </c>
    </row>
    <row r="295" spans="1:14" x14ac:dyDescent="0.2">
      <c r="A295" t="s">
        <v>528</v>
      </c>
      <c r="B295" t="str">
        <f t="shared" si="4"/>
        <v>HYP302</v>
      </c>
      <c r="C295" t="s">
        <v>528</v>
      </c>
      <c r="D295" t="s">
        <v>528</v>
      </c>
      <c r="E295" t="s">
        <v>528</v>
      </c>
      <c r="F295" t="s">
        <v>528</v>
      </c>
      <c r="N295" t="s">
        <v>710</v>
      </c>
    </row>
    <row r="296" spans="1:14" x14ac:dyDescent="0.2">
      <c r="A296" t="s">
        <v>528</v>
      </c>
      <c r="B296" t="str">
        <f t="shared" ref="B296:B353" si="5">N296</f>
        <v>HYP303</v>
      </c>
      <c r="C296" t="s">
        <v>528</v>
      </c>
      <c r="D296" t="s">
        <v>528</v>
      </c>
      <c r="E296" t="s">
        <v>528</v>
      </c>
      <c r="F296" t="s">
        <v>528</v>
      </c>
      <c r="N296" t="s">
        <v>711</v>
      </c>
    </row>
    <row r="297" spans="1:14" x14ac:dyDescent="0.2">
      <c r="A297" t="s">
        <v>528</v>
      </c>
      <c r="B297" t="str">
        <f t="shared" si="5"/>
        <v>HYP304</v>
      </c>
      <c r="C297" t="s">
        <v>528</v>
      </c>
      <c r="D297" t="s">
        <v>528</v>
      </c>
      <c r="E297" t="s">
        <v>528</v>
      </c>
      <c r="F297" t="s">
        <v>528</v>
      </c>
      <c r="N297" t="s">
        <v>712</v>
      </c>
    </row>
    <row r="298" spans="1:14" x14ac:dyDescent="0.2">
      <c r="A298" t="s">
        <v>528</v>
      </c>
      <c r="B298" t="str">
        <f t="shared" si="5"/>
        <v>HYP401</v>
      </c>
      <c r="C298" t="s">
        <v>528</v>
      </c>
      <c r="D298" t="s">
        <v>528</v>
      </c>
      <c r="E298" t="s">
        <v>528</v>
      </c>
      <c r="F298" t="s">
        <v>528</v>
      </c>
      <c r="N298" t="s">
        <v>713</v>
      </c>
    </row>
    <row r="299" spans="1:14" x14ac:dyDescent="0.2">
      <c r="A299" t="s">
        <v>528</v>
      </c>
      <c r="B299" t="str">
        <f t="shared" si="5"/>
        <v>HYP402</v>
      </c>
      <c r="C299" t="s">
        <v>528</v>
      </c>
      <c r="D299" t="s">
        <v>528</v>
      </c>
      <c r="E299" t="s">
        <v>528</v>
      </c>
      <c r="F299" t="s">
        <v>528</v>
      </c>
      <c r="N299" t="s">
        <v>714</v>
      </c>
    </row>
    <row r="300" spans="1:14" x14ac:dyDescent="0.2">
      <c r="A300" t="s">
        <v>528</v>
      </c>
      <c r="B300" t="str">
        <f t="shared" si="5"/>
        <v>HYP403</v>
      </c>
      <c r="C300" t="s">
        <v>528</v>
      </c>
      <c r="D300" t="s">
        <v>528</v>
      </c>
      <c r="E300" t="s">
        <v>528</v>
      </c>
      <c r="F300" t="s">
        <v>528</v>
      </c>
      <c r="N300" t="s">
        <v>715</v>
      </c>
    </row>
    <row r="301" spans="1:14" x14ac:dyDescent="0.2">
      <c r="A301" t="s">
        <v>528</v>
      </c>
      <c r="B301" t="str">
        <f t="shared" si="5"/>
        <v>HYP404</v>
      </c>
      <c r="C301" t="s">
        <v>528</v>
      </c>
      <c r="D301" t="s">
        <v>528</v>
      </c>
      <c r="E301" t="s">
        <v>528</v>
      </c>
      <c r="F301" t="s">
        <v>528</v>
      </c>
      <c r="N301" t="s">
        <v>716</v>
      </c>
    </row>
    <row r="302" spans="1:14" x14ac:dyDescent="0.2">
      <c r="A302" t="s">
        <v>528</v>
      </c>
      <c r="B302" t="str">
        <f t="shared" si="5"/>
        <v>HYP501</v>
      </c>
      <c r="C302" t="s">
        <v>528</v>
      </c>
      <c r="D302" t="s">
        <v>528</v>
      </c>
      <c r="E302" t="s">
        <v>528</v>
      </c>
      <c r="F302" t="s">
        <v>528</v>
      </c>
      <c r="N302" t="s">
        <v>717</v>
      </c>
    </row>
    <row r="303" spans="1:14" x14ac:dyDescent="0.2">
      <c r="A303" t="s">
        <v>528</v>
      </c>
      <c r="B303" t="str">
        <f t="shared" si="5"/>
        <v>HYP502</v>
      </c>
      <c r="C303" t="s">
        <v>528</v>
      </c>
      <c r="D303" t="s">
        <v>528</v>
      </c>
      <c r="E303" t="s">
        <v>528</v>
      </c>
      <c r="F303" t="s">
        <v>528</v>
      </c>
      <c r="N303" t="s">
        <v>718</v>
      </c>
    </row>
    <row r="304" spans="1:14" x14ac:dyDescent="0.2">
      <c r="A304" t="s">
        <v>528</v>
      </c>
      <c r="B304" t="str">
        <f t="shared" si="5"/>
        <v>HYP503</v>
      </c>
      <c r="C304" t="s">
        <v>528</v>
      </c>
      <c r="D304" t="s">
        <v>528</v>
      </c>
      <c r="E304" t="s">
        <v>528</v>
      </c>
      <c r="F304" t="s">
        <v>528</v>
      </c>
      <c r="N304" t="s">
        <v>719</v>
      </c>
    </row>
    <row r="305" spans="1:14" x14ac:dyDescent="0.2">
      <c r="A305" t="s">
        <v>528</v>
      </c>
      <c r="B305" t="str">
        <f t="shared" si="5"/>
        <v>HYP504</v>
      </c>
      <c r="C305" t="s">
        <v>528</v>
      </c>
      <c r="D305" t="s">
        <v>528</v>
      </c>
      <c r="E305" t="s">
        <v>528</v>
      </c>
      <c r="F305" t="s">
        <v>528</v>
      </c>
      <c r="N305" t="s">
        <v>720</v>
      </c>
    </row>
    <row r="306" spans="1:14" x14ac:dyDescent="0.2">
      <c r="A306" t="s">
        <v>528</v>
      </c>
      <c r="B306" t="str">
        <f t="shared" si="5"/>
        <v>HYP505</v>
      </c>
      <c r="C306" t="s">
        <v>528</v>
      </c>
      <c r="D306" t="s">
        <v>528</v>
      </c>
      <c r="E306" t="s">
        <v>528</v>
      </c>
      <c r="F306" t="s">
        <v>528</v>
      </c>
      <c r="N306" t="s">
        <v>721</v>
      </c>
    </row>
    <row r="307" spans="1:14" x14ac:dyDescent="0.2">
      <c r="A307" t="s">
        <v>528</v>
      </c>
      <c r="B307" t="str">
        <f t="shared" si="5"/>
        <v>HYP601</v>
      </c>
      <c r="C307" t="s">
        <v>528</v>
      </c>
      <c r="D307" t="s">
        <v>528</v>
      </c>
      <c r="E307" t="s">
        <v>528</v>
      </c>
      <c r="F307" t="s">
        <v>528</v>
      </c>
      <c r="N307" t="s">
        <v>722</v>
      </c>
    </row>
    <row r="308" spans="1:14" x14ac:dyDescent="0.2">
      <c r="A308" t="s">
        <v>528</v>
      </c>
      <c r="B308" t="str">
        <f t="shared" si="5"/>
        <v>HYP602</v>
      </c>
      <c r="C308" t="s">
        <v>528</v>
      </c>
      <c r="D308" t="s">
        <v>528</v>
      </c>
      <c r="E308" t="s">
        <v>528</v>
      </c>
      <c r="F308" t="s">
        <v>528</v>
      </c>
      <c r="N308" t="s">
        <v>723</v>
      </c>
    </row>
    <row r="309" spans="1:14" x14ac:dyDescent="0.2">
      <c r="A309" t="s">
        <v>528</v>
      </c>
      <c r="B309" t="str">
        <f t="shared" si="5"/>
        <v>HYP603</v>
      </c>
      <c r="C309" t="s">
        <v>528</v>
      </c>
      <c r="D309" t="s">
        <v>528</v>
      </c>
      <c r="E309" t="s">
        <v>528</v>
      </c>
      <c r="F309" t="s">
        <v>528</v>
      </c>
      <c r="N309" t="s">
        <v>724</v>
      </c>
    </row>
    <row r="310" spans="1:14" x14ac:dyDescent="0.2">
      <c r="A310" t="s">
        <v>528</v>
      </c>
      <c r="B310" t="str">
        <f t="shared" si="5"/>
        <v>HYP604</v>
      </c>
      <c r="C310" t="s">
        <v>528</v>
      </c>
      <c r="D310" t="s">
        <v>528</v>
      </c>
      <c r="E310" t="s">
        <v>528</v>
      </c>
      <c r="F310" t="s">
        <v>528</v>
      </c>
      <c r="N310" t="s">
        <v>725</v>
      </c>
    </row>
    <row r="311" spans="1:14" x14ac:dyDescent="0.2">
      <c r="A311" t="s">
        <v>528</v>
      </c>
      <c r="B311" t="str">
        <f t="shared" si="5"/>
        <v>HYP605</v>
      </c>
      <c r="C311" t="s">
        <v>528</v>
      </c>
      <c r="D311" t="s">
        <v>528</v>
      </c>
      <c r="E311" t="s">
        <v>528</v>
      </c>
      <c r="F311" t="s">
        <v>528</v>
      </c>
      <c r="N311" t="s">
        <v>726</v>
      </c>
    </row>
    <row r="312" spans="1:14" x14ac:dyDescent="0.2">
      <c r="A312" t="s">
        <v>528</v>
      </c>
      <c r="B312" t="str">
        <f t="shared" si="5"/>
        <v>HYP606</v>
      </c>
      <c r="C312" t="s">
        <v>528</v>
      </c>
      <c r="D312" t="s">
        <v>528</v>
      </c>
      <c r="E312" t="s">
        <v>528</v>
      </c>
      <c r="F312" t="s">
        <v>528</v>
      </c>
      <c r="N312" t="s">
        <v>727</v>
      </c>
    </row>
    <row r="313" spans="1:14" x14ac:dyDescent="0.2">
      <c r="A313" t="s">
        <v>528</v>
      </c>
      <c r="B313" t="str">
        <f t="shared" si="5"/>
        <v>HYP607</v>
      </c>
      <c r="C313" t="s">
        <v>528</v>
      </c>
      <c r="D313" t="s">
        <v>528</v>
      </c>
      <c r="E313" t="s">
        <v>528</v>
      </c>
      <c r="F313" t="s">
        <v>528</v>
      </c>
      <c r="N313" t="s">
        <v>728</v>
      </c>
    </row>
    <row r="314" spans="1:14" x14ac:dyDescent="0.2">
      <c r="A314" t="s">
        <v>528</v>
      </c>
      <c r="B314" t="str">
        <f t="shared" si="5"/>
        <v>HYP608</v>
      </c>
      <c r="C314" t="s">
        <v>528</v>
      </c>
      <c r="D314" t="s">
        <v>528</v>
      </c>
      <c r="E314" t="s">
        <v>528</v>
      </c>
      <c r="F314" t="s">
        <v>528</v>
      </c>
      <c r="N314" t="s">
        <v>729</v>
      </c>
    </row>
    <row r="315" spans="1:14" x14ac:dyDescent="0.2">
      <c r="A315" t="s">
        <v>528</v>
      </c>
      <c r="B315" t="str">
        <f t="shared" si="5"/>
        <v>HYP609</v>
      </c>
      <c r="C315" t="s">
        <v>528</v>
      </c>
      <c r="D315" t="s">
        <v>528</v>
      </c>
      <c r="E315" t="s">
        <v>528</v>
      </c>
      <c r="F315" t="s">
        <v>528</v>
      </c>
      <c r="N315" t="s">
        <v>730</v>
      </c>
    </row>
    <row r="316" spans="1:14" x14ac:dyDescent="0.2">
      <c r="A316" t="s">
        <v>528</v>
      </c>
      <c r="B316" t="str">
        <f t="shared" si="5"/>
        <v>HYP701</v>
      </c>
      <c r="C316" t="s">
        <v>528</v>
      </c>
      <c r="D316" t="s">
        <v>528</v>
      </c>
      <c r="E316" t="s">
        <v>528</v>
      </c>
      <c r="F316" t="s">
        <v>528</v>
      </c>
      <c r="N316" s="521" t="s">
        <v>731</v>
      </c>
    </row>
    <row r="317" spans="1:14" x14ac:dyDescent="0.2">
      <c r="A317" t="s">
        <v>528</v>
      </c>
      <c r="B317" t="str">
        <f t="shared" si="5"/>
        <v>HYP702</v>
      </c>
      <c r="C317" t="s">
        <v>528</v>
      </c>
      <c r="D317" t="s">
        <v>528</v>
      </c>
      <c r="E317" t="s">
        <v>528</v>
      </c>
      <c r="F317" t="s">
        <v>528</v>
      </c>
      <c r="N317" s="521" t="s">
        <v>732</v>
      </c>
    </row>
    <row r="318" spans="1:14" x14ac:dyDescent="0.2">
      <c r="A318" t="s">
        <v>528</v>
      </c>
      <c r="B318" t="str">
        <f t="shared" si="5"/>
        <v>HYP801</v>
      </c>
      <c r="C318" t="s">
        <v>528</v>
      </c>
      <c r="D318" t="s">
        <v>528</v>
      </c>
      <c r="E318" t="s">
        <v>528</v>
      </c>
      <c r="F318" t="s">
        <v>528</v>
      </c>
      <c r="N318" t="s">
        <v>733</v>
      </c>
    </row>
    <row r="319" spans="1:14" x14ac:dyDescent="0.2">
      <c r="A319" t="s">
        <v>528</v>
      </c>
      <c r="B319" t="str">
        <f t="shared" si="5"/>
        <v>HYP802</v>
      </c>
      <c r="C319" t="s">
        <v>528</v>
      </c>
      <c r="D319" t="s">
        <v>528</v>
      </c>
      <c r="E319" t="s">
        <v>528</v>
      </c>
      <c r="F319" t="s">
        <v>528</v>
      </c>
      <c r="N319" t="s">
        <v>734</v>
      </c>
    </row>
    <row r="320" spans="1:14" x14ac:dyDescent="0.2">
      <c r="A320" t="s">
        <v>528</v>
      </c>
      <c r="B320" t="str">
        <f t="shared" si="5"/>
        <v>HYP803</v>
      </c>
      <c r="C320" t="s">
        <v>528</v>
      </c>
      <c r="D320" t="s">
        <v>528</v>
      </c>
      <c r="E320" t="s">
        <v>528</v>
      </c>
      <c r="F320" t="s">
        <v>528</v>
      </c>
      <c r="N320" t="s">
        <v>735</v>
      </c>
    </row>
    <row r="321" spans="1:14" x14ac:dyDescent="0.2">
      <c r="A321" t="s">
        <v>528</v>
      </c>
      <c r="B321" t="str">
        <f t="shared" si="5"/>
        <v>HYP804</v>
      </c>
      <c r="C321" t="s">
        <v>528</v>
      </c>
      <c r="D321" t="s">
        <v>528</v>
      </c>
      <c r="E321" t="s">
        <v>528</v>
      </c>
      <c r="F321" t="s">
        <v>528</v>
      </c>
      <c r="N321" t="s">
        <v>736</v>
      </c>
    </row>
    <row r="322" spans="1:14" x14ac:dyDescent="0.2">
      <c r="A322" t="s">
        <v>528</v>
      </c>
      <c r="B322" t="str">
        <f t="shared" si="5"/>
        <v>HYP201</v>
      </c>
      <c r="C322" t="s">
        <v>528</v>
      </c>
      <c r="D322" t="s">
        <v>528</v>
      </c>
      <c r="E322" t="s">
        <v>528</v>
      </c>
      <c r="F322" t="s">
        <v>528</v>
      </c>
      <c r="N322" t="s">
        <v>702</v>
      </c>
    </row>
    <row r="323" spans="1:14" x14ac:dyDescent="0.2">
      <c r="A323" t="s">
        <v>528</v>
      </c>
      <c r="B323" t="str">
        <f t="shared" si="5"/>
        <v>HYP202</v>
      </c>
      <c r="C323" t="s">
        <v>528</v>
      </c>
      <c r="D323" t="s">
        <v>528</v>
      </c>
      <c r="E323" t="s">
        <v>528</v>
      </c>
      <c r="F323" t="s">
        <v>528</v>
      </c>
      <c r="N323" t="s">
        <v>703</v>
      </c>
    </row>
    <row r="324" spans="1:14" x14ac:dyDescent="0.2">
      <c r="A324" t="s">
        <v>528</v>
      </c>
      <c r="B324" t="str">
        <f t="shared" si="5"/>
        <v>HYP203</v>
      </c>
      <c r="C324" t="s">
        <v>528</v>
      </c>
      <c r="D324" t="s">
        <v>528</v>
      </c>
      <c r="E324" t="s">
        <v>528</v>
      </c>
      <c r="F324" t="s">
        <v>528</v>
      </c>
      <c r="N324" t="s">
        <v>704</v>
      </c>
    </row>
    <row r="325" spans="1:14" x14ac:dyDescent="0.2">
      <c r="A325" t="s">
        <v>528</v>
      </c>
      <c r="B325" t="str">
        <f t="shared" si="5"/>
        <v>HYP204</v>
      </c>
      <c r="C325" t="s">
        <v>528</v>
      </c>
      <c r="D325" t="s">
        <v>528</v>
      </c>
      <c r="E325" t="s">
        <v>528</v>
      </c>
      <c r="F325" t="s">
        <v>528</v>
      </c>
      <c r="N325" t="s">
        <v>705</v>
      </c>
    </row>
    <row r="326" spans="1:14" x14ac:dyDescent="0.2">
      <c r="A326" t="s">
        <v>528</v>
      </c>
      <c r="B326" t="str">
        <f t="shared" si="5"/>
        <v>HYP301</v>
      </c>
      <c r="C326" t="s">
        <v>528</v>
      </c>
      <c r="D326" t="s">
        <v>528</v>
      </c>
      <c r="E326" t="s">
        <v>528</v>
      </c>
      <c r="F326" t="s">
        <v>528</v>
      </c>
      <c r="N326" t="s">
        <v>709</v>
      </c>
    </row>
    <row r="327" spans="1:14" x14ac:dyDescent="0.2">
      <c r="A327" t="s">
        <v>528</v>
      </c>
      <c r="B327" t="str">
        <f t="shared" si="5"/>
        <v>HYP302</v>
      </c>
      <c r="C327" t="s">
        <v>528</v>
      </c>
      <c r="D327" t="s">
        <v>528</v>
      </c>
      <c r="E327" t="s">
        <v>528</v>
      </c>
      <c r="F327" t="s">
        <v>528</v>
      </c>
      <c r="N327" t="s">
        <v>710</v>
      </c>
    </row>
    <row r="328" spans="1:14" x14ac:dyDescent="0.2">
      <c r="A328" t="s">
        <v>528</v>
      </c>
      <c r="B328" t="str">
        <f t="shared" si="5"/>
        <v>HYP303</v>
      </c>
      <c r="C328" t="s">
        <v>528</v>
      </c>
      <c r="D328" t="s">
        <v>528</v>
      </c>
      <c r="E328" t="s">
        <v>528</v>
      </c>
      <c r="F328" t="s">
        <v>528</v>
      </c>
      <c r="N328" t="s">
        <v>711</v>
      </c>
    </row>
    <row r="329" spans="1:14" x14ac:dyDescent="0.2">
      <c r="A329" t="s">
        <v>528</v>
      </c>
      <c r="B329" t="str">
        <f t="shared" si="5"/>
        <v>HYP304</v>
      </c>
      <c r="C329" t="s">
        <v>528</v>
      </c>
      <c r="D329" t="s">
        <v>528</v>
      </c>
      <c r="E329" t="s">
        <v>528</v>
      </c>
      <c r="F329" t="s">
        <v>528</v>
      </c>
      <c r="N329" t="s">
        <v>712</v>
      </c>
    </row>
    <row r="330" spans="1:14" x14ac:dyDescent="0.2">
      <c r="A330" t="s">
        <v>528</v>
      </c>
      <c r="B330" t="str">
        <f t="shared" si="5"/>
        <v>HYP401</v>
      </c>
      <c r="C330" t="s">
        <v>528</v>
      </c>
      <c r="D330" t="s">
        <v>528</v>
      </c>
      <c r="E330" t="s">
        <v>528</v>
      </c>
      <c r="F330" t="s">
        <v>528</v>
      </c>
      <c r="N330" t="s">
        <v>713</v>
      </c>
    </row>
    <row r="331" spans="1:14" x14ac:dyDescent="0.2">
      <c r="A331" t="s">
        <v>528</v>
      </c>
      <c r="B331" t="str">
        <f t="shared" si="5"/>
        <v>HYP402</v>
      </c>
      <c r="C331" t="s">
        <v>528</v>
      </c>
      <c r="D331" t="s">
        <v>528</v>
      </c>
      <c r="E331" t="s">
        <v>528</v>
      </c>
      <c r="F331" t="s">
        <v>528</v>
      </c>
      <c r="N331" t="s">
        <v>714</v>
      </c>
    </row>
    <row r="332" spans="1:14" x14ac:dyDescent="0.2">
      <c r="A332" t="s">
        <v>528</v>
      </c>
      <c r="B332" t="str">
        <f t="shared" si="5"/>
        <v>HYP403</v>
      </c>
      <c r="C332" t="s">
        <v>528</v>
      </c>
      <c r="D332" t="s">
        <v>528</v>
      </c>
      <c r="E332" t="s">
        <v>528</v>
      </c>
      <c r="F332" t="s">
        <v>528</v>
      </c>
      <c r="N332" t="s">
        <v>715</v>
      </c>
    </row>
    <row r="333" spans="1:14" x14ac:dyDescent="0.2">
      <c r="A333" t="s">
        <v>528</v>
      </c>
      <c r="B333" t="str">
        <f t="shared" si="5"/>
        <v>HYP404</v>
      </c>
      <c r="C333" t="s">
        <v>528</v>
      </c>
      <c r="D333" t="s">
        <v>528</v>
      </c>
      <c r="E333" t="s">
        <v>528</v>
      </c>
      <c r="F333" t="s">
        <v>528</v>
      </c>
      <c r="N333" t="s">
        <v>716</v>
      </c>
    </row>
    <row r="334" spans="1:14" x14ac:dyDescent="0.2">
      <c r="A334" t="s">
        <v>528</v>
      </c>
      <c r="B334" t="str">
        <f t="shared" si="5"/>
        <v>HYP501</v>
      </c>
      <c r="C334" t="s">
        <v>528</v>
      </c>
      <c r="D334" t="s">
        <v>528</v>
      </c>
      <c r="E334" t="s">
        <v>528</v>
      </c>
      <c r="F334" t="s">
        <v>528</v>
      </c>
      <c r="N334" t="s">
        <v>717</v>
      </c>
    </row>
    <row r="335" spans="1:14" x14ac:dyDescent="0.2">
      <c r="A335" t="s">
        <v>528</v>
      </c>
      <c r="B335" t="str">
        <f t="shared" si="5"/>
        <v>HYP502</v>
      </c>
      <c r="C335" t="s">
        <v>528</v>
      </c>
      <c r="D335" t="s">
        <v>528</v>
      </c>
      <c r="E335" t="s">
        <v>528</v>
      </c>
      <c r="F335" t="s">
        <v>528</v>
      </c>
      <c r="N335" t="s">
        <v>718</v>
      </c>
    </row>
    <row r="336" spans="1:14" x14ac:dyDescent="0.2">
      <c r="A336" t="s">
        <v>528</v>
      </c>
      <c r="B336" t="str">
        <f t="shared" si="5"/>
        <v>HYP503</v>
      </c>
      <c r="C336" t="s">
        <v>528</v>
      </c>
      <c r="D336" t="s">
        <v>528</v>
      </c>
      <c r="E336" t="s">
        <v>528</v>
      </c>
      <c r="F336" t="s">
        <v>528</v>
      </c>
      <c r="N336" t="s">
        <v>719</v>
      </c>
    </row>
    <row r="337" spans="1:14" x14ac:dyDescent="0.2">
      <c r="A337" t="s">
        <v>528</v>
      </c>
      <c r="B337" t="str">
        <f t="shared" si="5"/>
        <v>HYP504</v>
      </c>
      <c r="C337" t="s">
        <v>528</v>
      </c>
      <c r="D337" t="s">
        <v>528</v>
      </c>
      <c r="E337" t="s">
        <v>528</v>
      </c>
      <c r="F337" t="s">
        <v>528</v>
      </c>
      <c r="N337" t="s">
        <v>720</v>
      </c>
    </row>
    <row r="338" spans="1:14" x14ac:dyDescent="0.2">
      <c r="A338" t="s">
        <v>528</v>
      </c>
      <c r="B338" t="str">
        <f t="shared" si="5"/>
        <v>HYP505</v>
      </c>
      <c r="C338" t="s">
        <v>528</v>
      </c>
      <c r="D338" t="s">
        <v>528</v>
      </c>
      <c r="E338" t="s">
        <v>528</v>
      </c>
      <c r="F338" t="s">
        <v>528</v>
      </c>
      <c r="N338" t="s">
        <v>721</v>
      </c>
    </row>
    <row r="339" spans="1:14" x14ac:dyDescent="0.2">
      <c r="A339" t="s">
        <v>528</v>
      </c>
      <c r="B339" t="str">
        <f t="shared" si="5"/>
        <v>HYP601</v>
      </c>
      <c r="C339" t="s">
        <v>528</v>
      </c>
      <c r="D339" t="s">
        <v>528</v>
      </c>
      <c r="E339" t="s">
        <v>528</v>
      </c>
      <c r="F339" t="s">
        <v>528</v>
      </c>
      <c r="N339" t="s">
        <v>722</v>
      </c>
    </row>
    <row r="340" spans="1:14" x14ac:dyDescent="0.2">
      <c r="A340" t="s">
        <v>528</v>
      </c>
      <c r="B340" t="str">
        <f t="shared" si="5"/>
        <v>HYP602</v>
      </c>
      <c r="C340" t="s">
        <v>528</v>
      </c>
      <c r="D340" t="s">
        <v>528</v>
      </c>
      <c r="E340" t="s">
        <v>528</v>
      </c>
      <c r="F340" t="s">
        <v>528</v>
      </c>
      <c r="N340" t="s">
        <v>723</v>
      </c>
    </row>
    <row r="341" spans="1:14" x14ac:dyDescent="0.2">
      <c r="A341" t="s">
        <v>528</v>
      </c>
      <c r="B341" t="str">
        <f t="shared" si="5"/>
        <v>HYP603</v>
      </c>
      <c r="C341" t="s">
        <v>528</v>
      </c>
      <c r="D341" t="s">
        <v>528</v>
      </c>
      <c r="E341" t="s">
        <v>528</v>
      </c>
      <c r="F341" t="s">
        <v>528</v>
      </c>
      <c r="N341" t="s">
        <v>724</v>
      </c>
    </row>
    <row r="342" spans="1:14" x14ac:dyDescent="0.2">
      <c r="A342" t="s">
        <v>528</v>
      </c>
      <c r="B342" t="str">
        <f t="shared" si="5"/>
        <v>HYP604</v>
      </c>
      <c r="C342" t="s">
        <v>528</v>
      </c>
      <c r="D342" t="s">
        <v>528</v>
      </c>
      <c r="E342" t="s">
        <v>528</v>
      </c>
      <c r="F342" t="s">
        <v>528</v>
      </c>
      <c r="N342" t="s">
        <v>725</v>
      </c>
    </row>
    <row r="343" spans="1:14" x14ac:dyDescent="0.2">
      <c r="A343" t="s">
        <v>528</v>
      </c>
      <c r="B343" t="str">
        <f t="shared" si="5"/>
        <v>HYP605</v>
      </c>
      <c r="C343" t="s">
        <v>528</v>
      </c>
      <c r="D343" t="s">
        <v>528</v>
      </c>
      <c r="E343" t="s">
        <v>528</v>
      </c>
      <c r="F343" t="s">
        <v>528</v>
      </c>
      <c r="N343" t="s">
        <v>726</v>
      </c>
    </row>
    <row r="344" spans="1:14" x14ac:dyDescent="0.2">
      <c r="A344" t="s">
        <v>528</v>
      </c>
      <c r="B344" t="str">
        <f t="shared" si="5"/>
        <v>HYP606</v>
      </c>
      <c r="C344" t="s">
        <v>528</v>
      </c>
      <c r="D344" t="s">
        <v>528</v>
      </c>
      <c r="E344" t="s">
        <v>528</v>
      </c>
      <c r="F344" t="s">
        <v>528</v>
      </c>
      <c r="N344" t="s">
        <v>727</v>
      </c>
    </row>
    <row r="345" spans="1:14" x14ac:dyDescent="0.2">
      <c r="A345" t="s">
        <v>528</v>
      </c>
      <c r="B345" t="str">
        <f t="shared" si="5"/>
        <v>HYP607</v>
      </c>
      <c r="C345" t="s">
        <v>528</v>
      </c>
      <c r="D345" t="s">
        <v>528</v>
      </c>
      <c r="E345" t="s">
        <v>528</v>
      </c>
      <c r="F345" t="s">
        <v>528</v>
      </c>
      <c r="N345" t="s">
        <v>728</v>
      </c>
    </row>
    <row r="346" spans="1:14" x14ac:dyDescent="0.2">
      <c r="A346" t="s">
        <v>528</v>
      </c>
      <c r="B346" t="str">
        <f t="shared" si="5"/>
        <v>HYP608</v>
      </c>
      <c r="C346" t="s">
        <v>528</v>
      </c>
      <c r="D346" t="s">
        <v>528</v>
      </c>
      <c r="E346" t="s">
        <v>528</v>
      </c>
      <c r="F346" t="s">
        <v>528</v>
      </c>
      <c r="N346" t="s">
        <v>729</v>
      </c>
    </row>
    <row r="347" spans="1:14" x14ac:dyDescent="0.2">
      <c r="A347" t="s">
        <v>528</v>
      </c>
      <c r="B347" t="str">
        <f t="shared" si="5"/>
        <v>HYP609</v>
      </c>
      <c r="C347" t="s">
        <v>528</v>
      </c>
      <c r="D347" t="s">
        <v>528</v>
      </c>
      <c r="E347" t="s">
        <v>528</v>
      </c>
      <c r="F347" t="s">
        <v>528</v>
      </c>
      <c r="N347" t="s">
        <v>730</v>
      </c>
    </row>
    <row r="348" spans="1:14" x14ac:dyDescent="0.2">
      <c r="A348" t="s">
        <v>528</v>
      </c>
      <c r="B348" t="str">
        <f t="shared" si="5"/>
        <v>HYP701</v>
      </c>
      <c r="C348" t="s">
        <v>528</v>
      </c>
      <c r="D348" t="s">
        <v>528</v>
      </c>
      <c r="E348" t="s">
        <v>528</v>
      </c>
      <c r="F348" t="s">
        <v>528</v>
      </c>
      <c r="N348" s="521" t="s">
        <v>731</v>
      </c>
    </row>
    <row r="349" spans="1:14" x14ac:dyDescent="0.2">
      <c r="A349" t="s">
        <v>528</v>
      </c>
      <c r="B349" t="str">
        <f t="shared" si="5"/>
        <v>HYP702</v>
      </c>
      <c r="C349" t="s">
        <v>528</v>
      </c>
      <c r="D349" t="s">
        <v>528</v>
      </c>
      <c r="E349" t="s">
        <v>528</v>
      </c>
      <c r="F349" t="s">
        <v>528</v>
      </c>
      <c r="N349" s="521" t="s">
        <v>732</v>
      </c>
    </row>
    <row r="350" spans="1:14" x14ac:dyDescent="0.2">
      <c r="A350" t="s">
        <v>528</v>
      </c>
      <c r="B350" t="str">
        <f t="shared" si="5"/>
        <v>HYP801</v>
      </c>
      <c r="C350" t="s">
        <v>528</v>
      </c>
      <c r="D350" t="s">
        <v>528</v>
      </c>
      <c r="E350" t="s">
        <v>528</v>
      </c>
      <c r="F350" t="s">
        <v>528</v>
      </c>
      <c r="N350" t="s">
        <v>733</v>
      </c>
    </row>
    <row r="351" spans="1:14" x14ac:dyDescent="0.2">
      <c r="A351" t="s">
        <v>528</v>
      </c>
      <c r="B351" t="str">
        <f t="shared" si="5"/>
        <v>HYP802</v>
      </c>
      <c r="C351" t="s">
        <v>528</v>
      </c>
      <c r="D351" t="s">
        <v>528</v>
      </c>
      <c r="E351" t="s">
        <v>528</v>
      </c>
      <c r="F351" t="s">
        <v>528</v>
      </c>
      <c r="N351" t="s">
        <v>734</v>
      </c>
    </row>
    <row r="352" spans="1:14" x14ac:dyDescent="0.2">
      <c r="A352" t="s">
        <v>528</v>
      </c>
      <c r="B352" t="str">
        <f t="shared" si="5"/>
        <v>HYP803</v>
      </c>
      <c r="C352" t="s">
        <v>528</v>
      </c>
      <c r="D352" t="s">
        <v>528</v>
      </c>
      <c r="E352" t="s">
        <v>528</v>
      </c>
      <c r="F352" t="s">
        <v>528</v>
      </c>
      <c r="N352" t="s">
        <v>735</v>
      </c>
    </row>
    <row r="353" spans="1:14" x14ac:dyDescent="0.2">
      <c r="A353" t="s">
        <v>528</v>
      </c>
      <c r="B353" t="str">
        <f t="shared" si="5"/>
        <v>HYP804</v>
      </c>
      <c r="C353" t="s">
        <v>528</v>
      </c>
      <c r="D353" t="s">
        <v>528</v>
      </c>
      <c r="E353" t="s">
        <v>528</v>
      </c>
      <c r="F353" t="s">
        <v>528</v>
      </c>
      <c r="N353" t="s">
        <v>736</v>
      </c>
    </row>
    <row r="354" spans="1:14" x14ac:dyDescent="0.2">
      <c r="A354" t="s">
        <v>528</v>
      </c>
      <c r="B354" t="str">
        <f t="shared" ref="B354:B385" si="6">N354</f>
        <v>HYP201</v>
      </c>
      <c r="C354" t="s">
        <v>528</v>
      </c>
      <c r="D354" t="s">
        <v>528</v>
      </c>
      <c r="E354" t="s">
        <v>528</v>
      </c>
      <c r="F354" t="s">
        <v>528</v>
      </c>
      <c r="N354" t="s">
        <v>702</v>
      </c>
    </row>
    <row r="355" spans="1:14" x14ac:dyDescent="0.2">
      <c r="A355" t="s">
        <v>528</v>
      </c>
      <c r="B355" t="str">
        <f t="shared" si="6"/>
        <v>HYP202</v>
      </c>
      <c r="C355" t="s">
        <v>528</v>
      </c>
      <c r="D355" t="s">
        <v>528</v>
      </c>
      <c r="E355" t="s">
        <v>528</v>
      </c>
      <c r="F355" t="s">
        <v>528</v>
      </c>
      <c r="N355" t="s">
        <v>703</v>
      </c>
    </row>
    <row r="356" spans="1:14" x14ac:dyDescent="0.2">
      <c r="A356" t="s">
        <v>528</v>
      </c>
      <c r="B356" t="str">
        <f t="shared" si="6"/>
        <v>HYP203</v>
      </c>
      <c r="C356" t="s">
        <v>528</v>
      </c>
      <c r="D356" t="s">
        <v>528</v>
      </c>
      <c r="E356" t="s">
        <v>528</v>
      </c>
      <c r="F356" t="s">
        <v>528</v>
      </c>
      <c r="N356" t="s">
        <v>704</v>
      </c>
    </row>
    <row r="357" spans="1:14" x14ac:dyDescent="0.2">
      <c r="A357" t="s">
        <v>528</v>
      </c>
      <c r="B357" t="str">
        <f t="shared" si="6"/>
        <v>HYP204</v>
      </c>
      <c r="C357" t="s">
        <v>528</v>
      </c>
      <c r="D357" t="s">
        <v>528</v>
      </c>
      <c r="E357" t="s">
        <v>528</v>
      </c>
      <c r="F357" t="s">
        <v>528</v>
      </c>
      <c r="N357" t="s">
        <v>705</v>
      </c>
    </row>
    <row r="358" spans="1:14" x14ac:dyDescent="0.2">
      <c r="A358" t="s">
        <v>528</v>
      </c>
      <c r="B358" t="str">
        <f t="shared" si="6"/>
        <v>HYP301</v>
      </c>
      <c r="C358" t="s">
        <v>528</v>
      </c>
      <c r="D358" t="s">
        <v>528</v>
      </c>
      <c r="E358" t="s">
        <v>528</v>
      </c>
      <c r="F358" t="s">
        <v>528</v>
      </c>
      <c r="N358" t="s">
        <v>709</v>
      </c>
    </row>
    <row r="359" spans="1:14" x14ac:dyDescent="0.2">
      <c r="A359" t="s">
        <v>528</v>
      </c>
      <c r="B359" t="str">
        <f t="shared" si="6"/>
        <v>HYP302</v>
      </c>
      <c r="C359" t="s">
        <v>528</v>
      </c>
      <c r="D359" t="s">
        <v>528</v>
      </c>
      <c r="E359" t="s">
        <v>528</v>
      </c>
      <c r="F359" t="s">
        <v>528</v>
      </c>
      <c r="N359" t="s">
        <v>710</v>
      </c>
    </row>
    <row r="360" spans="1:14" x14ac:dyDescent="0.2">
      <c r="A360" t="s">
        <v>528</v>
      </c>
      <c r="B360" t="str">
        <f t="shared" si="6"/>
        <v>HYP303</v>
      </c>
      <c r="C360" t="s">
        <v>528</v>
      </c>
      <c r="D360" t="s">
        <v>528</v>
      </c>
      <c r="E360" t="s">
        <v>528</v>
      </c>
      <c r="F360" t="s">
        <v>528</v>
      </c>
      <c r="N360" t="s">
        <v>711</v>
      </c>
    </row>
    <row r="361" spans="1:14" x14ac:dyDescent="0.2">
      <c r="A361" t="s">
        <v>528</v>
      </c>
      <c r="B361" t="str">
        <f t="shared" si="6"/>
        <v>HYP304</v>
      </c>
      <c r="C361" t="s">
        <v>528</v>
      </c>
      <c r="D361" t="s">
        <v>528</v>
      </c>
      <c r="E361" t="s">
        <v>528</v>
      </c>
      <c r="F361" t="s">
        <v>528</v>
      </c>
      <c r="N361" t="s">
        <v>712</v>
      </c>
    </row>
    <row r="362" spans="1:14" x14ac:dyDescent="0.2">
      <c r="A362" t="s">
        <v>528</v>
      </c>
      <c r="B362" t="str">
        <f t="shared" si="6"/>
        <v>HYP401</v>
      </c>
      <c r="C362" t="s">
        <v>528</v>
      </c>
      <c r="D362" t="s">
        <v>528</v>
      </c>
      <c r="E362" t="s">
        <v>528</v>
      </c>
      <c r="F362" t="s">
        <v>528</v>
      </c>
      <c r="N362" t="s">
        <v>713</v>
      </c>
    </row>
    <row r="363" spans="1:14" x14ac:dyDescent="0.2">
      <c r="A363" t="s">
        <v>528</v>
      </c>
      <c r="B363" t="str">
        <f t="shared" si="6"/>
        <v>HYP402</v>
      </c>
      <c r="C363" t="s">
        <v>528</v>
      </c>
      <c r="D363" t="s">
        <v>528</v>
      </c>
      <c r="E363" t="s">
        <v>528</v>
      </c>
      <c r="F363" t="s">
        <v>528</v>
      </c>
      <c r="N363" t="s">
        <v>714</v>
      </c>
    </row>
    <row r="364" spans="1:14" x14ac:dyDescent="0.2">
      <c r="A364" t="s">
        <v>528</v>
      </c>
      <c r="B364" t="str">
        <f t="shared" si="6"/>
        <v>HYP403</v>
      </c>
      <c r="C364" t="s">
        <v>528</v>
      </c>
      <c r="D364" t="s">
        <v>528</v>
      </c>
      <c r="E364" t="s">
        <v>528</v>
      </c>
      <c r="F364" t="s">
        <v>528</v>
      </c>
      <c r="N364" t="s">
        <v>715</v>
      </c>
    </row>
    <row r="365" spans="1:14" x14ac:dyDescent="0.2">
      <c r="A365" t="s">
        <v>528</v>
      </c>
      <c r="B365" t="str">
        <f t="shared" si="6"/>
        <v>HYP404</v>
      </c>
      <c r="C365" t="s">
        <v>528</v>
      </c>
      <c r="D365" t="s">
        <v>528</v>
      </c>
      <c r="E365" t="s">
        <v>528</v>
      </c>
      <c r="F365" t="s">
        <v>528</v>
      </c>
      <c r="N365" t="s">
        <v>716</v>
      </c>
    </row>
    <row r="366" spans="1:14" x14ac:dyDescent="0.2">
      <c r="A366" t="s">
        <v>528</v>
      </c>
      <c r="B366" t="str">
        <f t="shared" si="6"/>
        <v>HYP501</v>
      </c>
      <c r="C366" t="s">
        <v>528</v>
      </c>
      <c r="D366" t="s">
        <v>528</v>
      </c>
      <c r="E366" t="s">
        <v>528</v>
      </c>
      <c r="F366" t="s">
        <v>528</v>
      </c>
      <c r="N366" t="s">
        <v>717</v>
      </c>
    </row>
    <row r="367" spans="1:14" x14ac:dyDescent="0.2">
      <c r="A367" t="s">
        <v>528</v>
      </c>
      <c r="B367" t="str">
        <f t="shared" si="6"/>
        <v>HYP502</v>
      </c>
      <c r="C367" t="s">
        <v>528</v>
      </c>
      <c r="D367" t="s">
        <v>528</v>
      </c>
      <c r="E367" t="s">
        <v>528</v>
      </c>
      <c r="F367" t="s">
        <v>528</v>
      </c>
      <c r="N367" t="s">
        <v>718</v>
      </c>
    </row>
    <row r="368" spans="1:14" x14ac:dyDescent="0.2">
      <c r="A368" t="s">
        <v>528</v>
      </c>
      <c r="B368" t="str">
        <f t="shared" si="6"/>
        <v>HYP503</v>
      </c>
      <c r="C368" t="s">
        <v>528</v>
      </c>
      <c r="D368" t="s">
        <v>528</v>
      </c>
      <c r="E368" t="s">
        <v>528</v>
      </c>
      <c r="F368" t="s">
        <v>528</v>
      </c>
      <c r="N368" t="s">
        <v>719</v>
      </c>
    </row>
    <row r="369" spans="1:14" x14ac:dyDescent="0.2">
      <c r="A369" t="s">
        <v>528</v>
      </c>
      <c r="B369" t="str">
        <f t="shared" si="6"/>
        <v>HYP504</v>
      </c>
      <c r="C369" t="s">
        <v>528</v>
      </c>
      <c r="D369" t="s">
        <v>528</v>
      </c>
      <c r="E369" t="s">
        <v>528</v>
      </c>
      <c r="F369" t="s">
        <v>528</v>
      </c>
      <c r="N369" t="s">
        <v>720</v>
      </c>
    </row>
    <row r="370" spans="1:14" x14ac:dyDescent="0.2">
      <c r="A370" t="s">
        <v>528</v>
      </c>
      <c r="B370" t="str">
        <f t="shared" si="6"/>
        <v>HYP505</v>
      </c>
      <c r="C370" t="s">
        <v>528</v>
      </c>
      <c r="D370" t="s">
        <v>528</v>
      </c>
      <c r="E370" t="s">
        <v>528</v>
      </c>
      <c r="F370" t="s">
        <v>528</v>
      </c>
      <c r="N370" t="s">
        <v>721</v>
      </c>
    </row>
    <row r="371" spans="1:14" x14ac:dyDescent="0.2">
      <c r="A371" t="s">
        <v>528</v>
      </c>
      <c r="B371" t="str">
        <f t="shared" si="6"/>
        <v>HYP601</v>
      </c>
      <c r="C371" t="s">
        <v>528</v>
      </c>
      <c r="D371" t="s">
        <v>528</v>
      </c>
      <c r="E371" t="s">
        <v>528</v>
      </c>
      <c r="F371" t="s">
        <v>528</v>
      </c>
      <c r="N371" t="s">
        <v>722</v>
      </c>
    </row>
    <row r="372" spans="1:14" x14ac:dyDescent="0.2">
      <c r="A372" t="s">
        <v>528</v>
      </c>
      <c r="B372" t="str">
        <f t="shared" si="6"/>
        <v>HYP602</v>
      </c>
      <c r="C372" t="s">
        <v>528</v>
      </c>
      <c r="D372" t="s">
        <v>528</v>
      </c>
      <c r="E372" t="s">
        <v>528</v>
      </c>
      <c r="F372" t="s">
        <v>528</v>
      </c>
      <c r="N372" t="s">
        <v>723</v>
      </c>
    </row>
    <row r="373" spans="1:14" x14ac:dyDescent="0.2">
      <c r="A373" t="s">
        <v>528</v>
      </c>
      <c r="B373" t="str">
        <f t="shared" si="6"/>
        <v>HYP603</v>
      </c>
      <c r="C373" t="s">
        <v>528</v>
      </c>
      <c r="D373" t="s">
        <v>528</v>
      </c>
      <c r="E373" t="s">
        <v>528</v>
      </c>
      <c r="F373" t="s">
        <v>528</v>
      </c>
      <c r="N373" t="s">
        <v>724</v>
      </c>
    </row>
    <row r="374" spans="1:14" x14ac:dyDescent="0.2">
      <c r="A374" t="s">
        <v>528</v>
      </c>
      <c r="B374" t="str">
        <f t="shared" si="6"/>
        <v>HYP604</v>
      </c>
      <c r="C374" t="s">
        <v>528</v>
      </c>
      <c r="D374" t="s">
        <v>528</v>
      </c>
      <c r="E374" t="s">
        <v>528</v>
      </c>
      <c r="F374" t="s">
        <v>528</v>
      </c>
      <c r="N374" t="s">
        <v>725</v>
      </c>
    </row>
    <row r="375" spans="1:14" x14ac:dyDescent="0.2">
      <c r="A375" t="s">
        <v>528</v>
      </c>
      <c r="B375" t="str">
        <f t="shared" si="6"/>
        <v>HYP605</v>
      </c>
      <c r="C375" t="s">
        <v>528</v>
      </c>
      <c r="D375" t="s">
        <v>528</v>
      </c>
      <c r="E375" t="s">
        <v>528</v>
      </c>
      <c r="F375" t="s">
        <v>528</v>
      </c>
      <c r="N375" t="s">
        <v>726</v>
      </c>
    </row>
    <row r="376" spans="1:14" x14ac:dyDescent="0.2">
      <c r="A376" t="s">
        <v>528</v>
      </c>
      <c r="B376" t="str">
        <f t="shared" si="6"/>
        <v>HYP606</v>
      </c>
      <c r="C376" t="s">
        <v>528</v>
      </c>
      <c r="D376" t="s">
        <v>528</v>
      </c>
      <c r="E376" t="s">
        <v>528</v>
      </c>
      <c r="F376" t="s">
        <v>528</v>
      </c>
      <c r="N376" t="s">
        <v>727</v>
      </c>
    </row>
    <row r="377" spans="1:14" x14ac:dyDescent="0.2">
      <c r="A377" t="s">
        <v>528</v>
      </c>
      <c r="B377" t="str">
        <f t="shared" si="6"/>
        <v>HYP607</v>
      </c>
      <c r="C377" t="s">
        <v>528</v>
      </c>
      <c r="D377" t="s">
        <v>528</v>
      </c>
      <c r="E377" t="s">
        <v>528</v>
      </c>
      <c r="F377" t="s">
        <v>528</v>
      </c>
      <c r="N377" t="s">
        <v>728</v>
      </c>
    </row>
    <row r="378" spans="1:14" x14ac:dyDescent="0.2">
      <c r="A378" t="s">
        <v>528</v>
      </c>
      <c r="B378" t="str">
        <f t="shared" si="6"/>
        <v>HYP608</v>
      </c>
      <c r="C378" t="s">
        <v>528</v>
      </c>
      <c r="D378" t="s">
        <v>528</v>
      </c>
      <c r="E378" t="s">
        <v>528</v>
      </c>
      <c r="F378" t="s">
        <v>528</v>
      </c>
      <c r="N378" t="s">
        <v>729</v>
      </c>
    </row>
    <row r="379" spans="1:14" x14ac:dyDescent="0.2">
      <c r="A379" t="s">
        <v>528</v>
      </c>
      <c r="B379" t="str">
        <f t="shared" si="6"/>
        <v>HYP609</v>
      </c>
      <c r="C379" t="s">
        <v>528</v>
      </c>
      <c r="D379" t="s">
        <v>528</v>
      </c>
      <c r="E379" t="s">
        <v>528</v>
      </c>
      <c r="F379" t="s">
        <v>528</v>
      </c>
      <c r="N379" t="s">
        <v>730</v>
      </c>
    </row>
    <row r="380" spans="1:14" x14ac:dyDescent="0.2">
      <c r="A380" t="s">
        <v>528</v>
      </c>
      <c r="B380" t="str">
        <f t="shared" si="6"/>
        <v>HYP701</v>
      </c>
      <c r="C380" t="s">
        <v>528</v>
      </c>
      <c r="D380" t="s">
        <v>528</v>
      </c>
      <c r="E380" t="s">
        <v>528</v>
      </c>
      <c r="F380" t="s">
        <v>528</v>
      </c>
      <c r="N380" s="521" t="s">
        <v>731</v>
      </c>
    </row>
    <row r="381" spans="1:14" x14ac:dyDescent="0.2">
      <c r="A381" t="s">
        <v>528</v>
      </c>
      <c r="B381" t="str">
        <f t="shared" si="6"/>
        <v>HYP702</v>
      </c>
      <c r="C381" t="s">
        <v>528</v>
      </c>
      <c r="D381" t="s">
        <v>528</v>
      </c>
      <c r="E381" t="s">
        <v>528</v>
      </c>
      <c r="F381" t="s">
        <v>528</v>
      </c>
      <c r="N381" s="521" t="s">
        <v>732</v>
      </c>
    </row>
    <row r="382" spans="1:14" x14ac:dyDescent="0.2">
      <c r="A382" t="s">
        <v>528</v>
      </c>
      <c r="B382" t="str">
        <f t="shared" si="6"/>
        <v>HYP801</v>
      </c>
      <c r="C382" t="s">
        <v>528</v>
      </c>
      <c r="D382" t="s">
        <v>528</v>
      </c>
      <c r="E382" t="s">
        <v>528</v>
      </c>
      <c r="F382" t="s">
        <v>528</v>
      </c>
      <c r="N382" t="s">
        <v>733</v>
      </c>
    </row>
    <row r="383" spans="1:14" x14ac:dyDescent="0.2">
      <c r="A383" t="s">
        <v>528</v>
      </c>
      <c r="B383" t="str">
        <f t="shared" si="6"/>
        <v>HYP802</v>
      </c>
      <c r="C383" t="s">
        <v>528</v>
      </c>
      <c r="D383" t="s">
        <v>528</v>
      </c>
      <c r="E383" t="s">
        <v>528</v>
      </c>
      <c r="F383" t="s">
        <v>528</v>
      </c>
      <c r="N383" t="s">
        <v>734</v>
      </c>
    </row>
    <row r="384" spans="1:14" x14ac:dyDescent="0.2">
      <c r="A384" t="s">
        <v>528</v>
      </c>
      <c r="B384" t="str">
        <f t="shared" si="6"/>
        <v>HYP803</v>
      </c>
      <c r="C384" t="s">
        <v>528</v>
      </c>
      <c r="D384" t="s">
        <v>528</v>
      </c>
      <c r="E384" t="s">
        <v>528</v>
      </c>
      <c r="F384" t="s">
        <v>528</v>
      </c>
      <c r="N384" t="s">
        <v>735</v>
      </c>
    </row>
    <row r="385" spans="1:14" x14ac:dyDescent="0.2">
      <c r="A385" t="s">
        <v>528</v>
      </c>
      <c r="B385" t="str">
        <f t="shared" si="6"/>
        <v>HYP804</v>
      </c>
      <c r="C385" t="s">
        <v>528</v>
      </c>
      <c r="D385" t="s">
        <v>528</v>
      </c>
      <c r="E385" t="s">
        <v>528</v>
      </c>
      <c r="F385" t="s">
        <v>528</v>
      </c>
      <c r="N385" t="s">
        <v>736</v>
      </c>
    </row>
    <row r="401" spans="6:6" x14ac:dyDescent="0.2">
      <c r="F401" t="s">
        <v>528</v>
      </c>
    </row>
    <row r="402" spans="6:6" x14ac:dyDescent="0.2">
      <c r="F402" t="s">
        <v>528</v>
      </c>
    </row>
    <row r="403" spans="6:6" x14ac:dyDescent="0.2">
      <c r="F403" t="s">
        <v>528</v>
      </c>
    </row>
    <row r="404" spans="6:6" x14ac:dyDescent="0.2">
      <c r="F404" t="s">
        <v>528</v>
      </c>
    </row>
    <row r="405" spans="6:6" x14ac:dyDescent="0.2">
      <c r="F405" t="s">
        <v>528</v>
      </c>
    </row>
    <row r="406" spans="6:6" x14ac:dyDescent="0.2">
      <c r="F406" t="s">
        <v>528</v>
      </c>
    </row>
    <row r="407" spans="6:6" x14ac:dyDescent="0.2">
      <c r="F407" t="s">
        <v>528</v>
      </c>
    </row>
    <row r="408" spans="6:6" x14ac:dyDescent="0.2">
      <c r="F408" t="s">
        <v>528</v>
      </c>
    </row>
    <row r="409" spans="6:6" x14ac:dyDescent="0.2">
      <c r="F409" t="s">
        <v>528</v>
      </c>
    </row>
    <row r="410" spans="6:6" x14ac:dyDescent="0.2">
      <c r="F410" t="s">
        <v>528</v>
      </c>
    </row>
    <row r="411" spans="6:6" x14ac:dyDescent="0.2">
      <c r="F411" t="s">
        <v>528</v>
      </c>
    </row>
    <row r="412" spans="6:6" x14ac:dyDescent="0.2">
      <c r="F412" t="s">
        <v>528</v>
      </c>
    </row>
    <row r="413" spans="6:6" x14ac:dyDescent="0.2">
      <c r="F413" t="s">
        <v>528</v>
      </c>
    </row>
    <row r="414" spans="6:6" x14ac:dyDescent="0.2">
      <c r="F414" t="s">
        <v>528</v>
      </c>
    </row>
    <row r="415" spans="6:6" x14ac:dyDescent="0.2">
      <c r="F415" t="s">
        <v>528</v>
      </c>
    </row>
    <row r="416" spans="6:6" x14ac:dyDescent="0.2">
      <c r="F416" t="s">
        <v>528</v>
      </c>
    </row>
    <row r="417" spans="6:6" x14ac:dyDescent="0.2">
      <c r="F417" t="s">
        <v>528</v>
      </c>
    </row>
    <row r="418" spans="6:6" x14ac:dyDescent="0.2">
      <c r="F418" t="s">
        <v>528</v>
      </c>
    </row>
    <row r="419" spans="6:6" x14ac:dyDescent="0.2">
      <c r="F419" t="s">
        <v>528</v>
      </c>
    </row>
    <row r="420" spans="6:6" x14ac:dyDescent="0.2">
      <c r="F420" t="s">
        <v>528</v>
      </c>
    </row>
    <row r="421" spans="6:6" x14ac:dyDescent="0.2">
      <c r="F421" t="s">
        <v>528</v>
      </c>
    </row>
    <row r="422" spans="6:6" x14ac:dyDescent="0.2">
      <c r="F422" t="s">
        <v>528</v>
      </c>
    </row>
    <row r="423" spans="6:6" x14ac:dyDescent="0.2">
      <c r="F423" t="s">
        <v>528</v>
      </c>
    </row>
    <row r="424" spans="6:6" x14ac:dyDescent="0.2">
      <c r="F424" t="s">
        <v>528</v>
      </c>
    </row>
    <row r="425" spans="6:6" x14ac:dyDescent="0.2">
      <c r="F425" t="s">
        <v>528</v>
      </c>
    </row>
    <row r="426" spans="6:6" x14ac:dyDescent="0.2">
      <c r="F426" t="s">
        <v>528</v>
      </c>
    </row>
    <row r="427" spans="6:6" x14ac:dyDescent="0.2">
      <c r="F427" t="s">
        <v>528</v>
      </c>
    </row>
    <row r="428" spans="6:6" x14ac:dyDescent="0.2">
      <c r="F428" t="s">
        <v>528</v>
      </c>
    </row>
    <row r="429" spans="6:6" x14ac:dyDescent="0.2">
      <c r="F429" t="s">
        <v>528</v>
      </c>
    </row>
    <row r="430" spans="6:6" x14ac:dyDescent="0.2">
      <c r="F430" t="s">
        <v>528</v>
      </c>
    </row>
    <row r="431" spans="6:6" x14ac:dyDescent="0.2">
      <c r="F431" t="s">
        <v>528</v>
      </c>
    </row>
    <row r="432" spans="6:6" x14ac:dyDescent="0.2">
      <c r="F432" t="s">
        <v>528</v>
      </c>
    </row>
    <row r="433" spans="6:6" x14ac:dyDescent="0.2">
      <c r="F433" t="s">
        <v>528</v>
      </c>
    </row>
    <row r="434" spans="6:6" x14ac:dyDescent="0.2">
      <c r="F434" t="s">
        <v>528</v>
      </c>
    </row>
    <row r="435" spans="6:6" x14ac:dyDescent="0.2">
      <c r="F435" t="s">
        <v>528</v>
      </c>
    </row>
    <row r="436" spans="6:6" x14ac:dyDescent="0.2">
      <c r="F436" t="s">
        <v>528</v>
      </c>
    </row>
    <row r="437" spans="6:6" x14ac:dyDescent="0.2">
      <c r="F437" t="s">
        <v>528</v>
      </c>
    </row>
    <row r="438" spans="6:6" x14ac:dyDescent="0.2">
      <c r="F438" t="s">
        <v>528</v>
      </c>
    </row>
    <row r="439" spans="6:6" x14ac:dyDescent="0.2">
      <c r="F439" t="s">
        <v>528</v>
      </c>
    </row>
    <row r="440" spans="6:6" x14ac:dyDescent="0.2">
      <c r="F440" t="s">
        <v>528</v>
      </c>
    </row>
    <row r="441" spans="6:6" x14ac:dyDescent="0.2">
      <c r="F441" t="s">
        <v>528</v>
      </c>
    </row>
    <row r="442" spans="6:6" x14ac:dyDescent="0.2">
      <c r="F442" t="s">
        <v>528</v>
      </c>
    </row>
    <row r="443" spans="6:6" x14ac:dyDescent="0.2">
      <c r="F443" t="s">
        <v>528</v>
      </c>
    </row>
    <row r="444" spans="6:6" x14ac:dyDescent="0.2">
      <c r="F444" t="s">
        <v>528</v>
      </c>
    </row>
    <row r="445" spans="6:6" x14ac:dyDescent="0.2">
      <c r="F445" t="s">
        <v>528</v>
      </c>
    </row>
    <row r="446" spans="6:6" x14ac:dyDescent="0.2">
      <c r="F446" t="s">
        <v>528</v>
      </c>
    </row>
    <row r="447" spans="6:6" x14ac:dyDescent="0.2">
      <c r="F447" t="s">
        <v>528</v>
      </c>
    </row>
    <row r="448" spans="6:6" x14ac:dyDescent="0.2">
      <c r="F448" t="s">
        <v>528</v>
      </c>
    </row>
    <row r="449" spans="6:6" x14ac:dyDescent="0.2">
      <c r="F449" t="s">
        <v>528</v>
      </c>
    </row>
    <row r="450" spans="6:6" x14ac:dyDescent="0.2">
      <c r="F450" t="s">
        <v>528</v>
      </c>
    </row>
    <row r="451" spans="6:6" x14ac:dyDescent="0.2">
      <c r="F451" t="s">
        <v>528</v>
      </c>
    </row>
    <row r="452" spans="6:6" x14ac:dyDescent="0.2">
      <c r="F452" t="s">
        <v>528</v>
      </c>
    </row>
    <row r="453" spans="6:6" x14ac:dyDescent="0.2">
      <c r="F453" t="s">
        <v>528</v>
      </c>
    </row>
    <row r="454" spans="6:6" x14ac:dyDescent="0.2">
      <c r="F454" t="s">
        <v>528</v>
      </c>
    </row>
    <row r="455" spans="6:6" x14ac:dyDescent="0.2">
      <c r="F455" t="s">
        <v>528</v>
      </c>
    </row>
    <row r="456" spans="6:6" x14ac:dyDescent="0.2">
      <c r="F456" t="s">
        <v>528</v>
      </c>
    </row>
    <row r="457" spans="6:6" x14ac:dyDescent="0.2">
      <c r="F457" t="s">
        <v>528</v>
      </c>
    </row>
    <row r="458" spans="6:6" x14ac:dyDescent="0.2">
      <c r="F458" t="s">
        <v>528</v>
      </c>
    </row>
    <row r="459" spans="6:6" x14ac:dyDescent="0.2">
      <c r="F459" t="s">
        <v>528</v>
      </c>
    </row>
    <row r="460" spans="6:6" x14ac:dyDescent="0.2">
      <c r="F460" t="s">
        <v>528</v>
      </c>
    </row>
    <row r="461" spans="6:6" x14ac:dyDescent="0.2">
      <c r="F461" t="s">
        <v>528</v>
      </c>
    </row>
    <row r="462" spans="6:6" x14ac:dyDescent="0.2">
      <c r="F462" t="s">
        <v>528</v>
      </c>
    </row>
    <row r="463" spans="6:6" x14ac:dyDescent="0.2">
      <c r="F463" t="s">
        <v>528</v>
      </c>
    </row>
    <row r="464" spans="6:6" x14ac:dyDescent="0.2">
      <c r="F464" t="s">
        <v>528</v>
      </c>
    </row>
    <row r="465" spans="6:6" x14ac:dyDescent="0.2">
      <c r="F465" t="s">
        <v>528</v>
      </c>
    </row>
    <row r="466" spans="6:6" x14ac:dyDescent="0.2">
      <c r="F466" t="s">
        <v>528</v>
      </c>
    </row>
    <row r="467" spans="6:6" x14ac:dyDescent="0.2">
      <c r="F467" t="s">
        <v>528</v>
      </c>
    </row>
    <row r="468" spans="6:6" x14ac:dyDescent="0.2">
      <c r="F468" t="s">
        <v>528</v>
      </c>
    </row>
    <row r="469" spans="6:6" x14ac:dyDescent="0.2">
      <c r="F469" t="s">
        <v>528</v>
      </c>
    </row>
    <row r="470" spans="6:6" x14ac:dyDescent="0.2">
      <c r="F470" t="s">
        <v>528</v>
      </c>
    </row>
    <row r="471" spans="6:6" x14ac:dyDescent="0.2">
      <c r="F471" t="s">
        <v>528</v>
      </c>
    </row>
    <row r="472" spans="6:6" x14ac:dyDescent="0.2">
      <c r="F472" t="s">
        <v>528</v>
      </c>
    </row>
    <row r="473" spans="6:6" x14ac:dyDescent="0.2">
      <c r="F473" t="s">
        <v>528</v>
      </c>
    </row>
    <row r="474" spans="6:6" x14ac:dyDescent="0.2">
      <c r="F474" t="s">
        <v>528</v>
      </c>
    </row>
    <row r="475" spans="6:6" x14ac:dyDescent="0.2">
      <c r="F475" t="s">
        <v>528</v>
      </c>
    </row>
    <row r="476" spans="6:6" x14ac:dyDescent="0.2">
      <c r="F476" t="s">
        <v>528</v>
      </c>
    </row>
    <row r="477" spans="6:6" x14ac:dyDescent="0.2">
      <c r="F477" t="s">
        <v>528</v>
      </c>
    </row>
    <row r="478" spans="6:6" x14ac:dyDescent="0.2">
      <c r="F478" t="s">
        <v>528</v>
      </c>
    </row>
    <row r="479" spans="6:6" x14ac:dyDescent="0.2">
      <c r="F479" t="s">
        <v>528</v>
      </c>
    </row>
    <row r="480" spans="6:6" x14ac:dyDescent="0.2">
      <c r="F480" t="s">
        <v>528</v>
      </c>
    </row>
    <row r="481" spans="6:6" x14ac:dyDescent="0.2">
      <c r="F481" t="s">
        <v>528</v>
      </c>
    </row>
    <row r="482" spans="6:6" x14ac:dyDescent="0.2">
      <c r="F482" t="s">
        <v>528</v>
      </c>
    </row>
    <row r="483" spans="6:6" x14ac:dyDescent="0.2">
      <c r="F483" t="s">
        <v>528</v>
      </c>
    </row>
    <row r="484" spans="6:6" x14ac:dyDescent="0.2">
      <c r="F484" t="s">
        <v>528</v>
      </c>
    </row>
    <row r="485" spans="6:6" x14ac:dyDescent="0.2">
      <c r="F485" t="s">
        <v>528</v>
      </c>
    </row>
    <row r="486" spans="6:6" x14ac:dyDescent="0.2">
      <c r="F486" t="s">
        <v>528</v>
      </c>
    </row>
    <row r="487" spans="6:6" x14ac:dyDescent="0.2">
      <c r="F487" t="s">
        <v>528</v>
      </c>
    </row>
    <row r="488" spans="6:6" x14ac:dyDescent="0.2">
      <c r="F488" t="s">
        <v>528</v>
      </c>
    </row>
    <row r="489" spans="6:6" x14ac:dyDescent="0.2">
      <c r="F489" t="s">
        <v>528</v>
      </c>
    </row>
    <row r="490" spans="6:6" x14ac:dyDescent="0.2">
      <c r="F490" t="s">
        <v>528</v>
      </c>
    </row>
    <row r="491" spans="6:6" x14ac:dyDescent="0.2">
      <c r="F491" t="s">
        <v>528</v>
      </c>
    </row>
    <row r="492" spans="6:6" x14ac:dyDescent="0.2">
      <c r="F492" t="s">
        <v>528</v>
      </c>
    </row>
    <row r="493" spans="6:6" x14ac:dyDescent="0.2">
      <c r="F493" t="s">
        <v>528</v>
      </c>
    </row>
    <row r="494" spans="6:6" x14ac:dyDescent="0.2">
      <c r="F494" t="s">
        <v>528</v>
      </c>
    </row>
    <row r="495" spans="6:6" x14ac:dyDescent="0.2">
      <c r="F495" t="s">
        <v>528</v>
      </c>
    </row>
    <row r="496" spans="6:6" x14ac:dyDescent="0.2">
      <c r="F496" t="s">
        <v>528</v>
      </c>
    </row>
    <row r="497" spans="6:6" x14ac:dyDescent="0.2">
      <c r="F497" t="s">
        <v>528</v>
      </c>
    </row>
    <row r="498" spans="6:6" x14ac:dyDescent="0.2">
      <c r="F498" t="s">
        <v>528</v>
      </c>
    </row>
    <row r="499" spans="6:6" x14ac:dyDescent="0.2">
      <c r="F499" t="s">
        <v>528</v>
      </c>
    </row>
    <row r="500" spans="6:6" x14ac:dyDescent="0.2">
      <c r="F500" t="s">
        <v>528</v>
      </c>
    </row>
    <row r="501" spans="6:6" x14ac:dyDescent="0.2">
      <c r="F501" t="s">
        <v>528</v>
      </c>
    </row>
    <row r="502" spans="6:6" x14ac:dyDescent="0.2">
      <c r="F502" t="s">
        <v>528</v>
      </c>
    </row>
    <row r="503" spans="6:6" x14ac:dyDescent="0.2">
      <c r="F503" t="s">
        <v>528</v>
      </c>
    </row>
    <row r="504" spans="6:6" x14ac:dyDescent="0.2">
      <c r="F504" t="s">
        <v>528</v>
      </c>
    </row>
    <row r="505" spans="6:6" x14ac:dyDescent="0.2">
      <c r="F505" t="s">
        <v>528</v>
      </c>
    </row>
    <row r="506" spans="6:6" x14ac:dyDescent="0.2">
      <c r="F506" t="s">
        <v>528</v>
      </c>
    </row>
    <row r="507" spans="6:6" x14ac:dyDescent="0.2">
      <c r="F507" t="s">
        <v>528</v>
      </c>
    </row>
    <row r="508" spans="6:6" x14ac:dyDescent="0.2">
      <c r="F508" t="s">
        <v>528</v>
      </c>
    </row>
    <row r="509" spans="6:6" x14ac:dyDescent="0.2">
      <c r="F509" t="s">
        <v>528</v>
      </c>
    </row>
    <row r="510" spans="6:6" x14ac:dyDescent="0.2">
      <c r="F510" t="s">
        <v>528</v>
      </c>
    </row>
    <row r="511" spans="6:6" x14ac:dyDescent="0.2">
      <c r="F511" t="s">
        <v>528</v>
      </c>
    </row>
    <row r="512" spans="6:6" x14ac:dyDescent="0.2">
      <c r="F512" t="s">
        <v>528</v>
      </c>
    </row>
    <row r="513" spans="6:6" x14ac:dyDescent="0.2">
      <c r="F513" t="s">
        <v>528</v>
      </c>
    </row>
    <row r="514" spans="6:6" x14ac:dyDescent="0.2">
      <c r="F514" t="s">
        <v>528</v>
      </c>
    </row>
    <row r="515" spans="6:6" x14ac:dyDescent="0.2">
      <c r="F515" t="s">
        <v>528</v>
      </c>
    </row>
    <row r="516" spans="6:6" x14ac:dyDescent="0.2">
      <c r="F516" t="s">
        <v>528</v>
      </c>
    </row>
    <row r="517" spans="6:6" x14ac:dyDescent="0.2">
      <c r="F517" t="s">
        <v>528</v>
      </c>
    </row>
    <row r="518" spans="6:6" x14ac:dyDescent="0.2">
      <c r="F518" t="s">
        <v>528</v>
      </c>
    </row>
    <row r="519" spans="6:6" x14ac:dyDescent="0.2">
      <c r="F519" t="s">
        <v>528</v>
      </c>
    </row>
    <row r="520" spans="6:6" x14ac:dyDescent="0.2">
      <c r="F520" t="s">
        <v>528</v>
      </c>
    </row>
    <row r="521" spans="6:6" x14ac:dyDescent="0.2">
      <c r="F521" t="s">
        <v>528</v>
      </c>
    </row>
    <row r="522" spans="6:6" x14ac:dyDescent="0.2">
      <c r="F522" t="s">
        <v>528</v>
      </c>
    </row>
    <row r="523" spans="6:6" x14ac:dyDescent="0.2">
      <c r="F523" t="s">
        <v>528</v>
      </c>
    </row>
    <row r="524" spans="6:6" x14ac:dyDescent="0.2">
      <c r="F524" t="s">
        <v>528</v>
      </c>
    </row>
    <row r="525" spans="6:6" x14ac:dyDescent="0.2">
      <c r="F525" t="s">
        <v>528</v>
      </c>
    </row>
    <row r="526" spans="6:6" x14ac:dyDescent="0.2">
      <c r="F526" t="s">
        <v>528</v>
      </c>
    </row>
    <row r="527" spans="6:6" x14ac:dyDescent="0.2">
      <c r="F527" t="s">
        <v>528</v>
      </c>
    </row>
    <row r="528" spans="6:6" x14ac:dyDescent="0.2">
      <c r="F528" t="s">
        <v>528</v>
      </c>
    </row>
    <row r="529" spans="6:6" x14ac:dyDescent="0.2">
      <c r="F529" t="s">
        <v>528</v>
      </c>
    </row>
    <row r="530" spans="6:6" x14ac:dyDescent="0.2">
      <c r="F530" t="s">
        <v>528</v>
      </c>
    </row>
    <row r="531" spans="6:6" x14ac:dyDescent="0.2">
      <c r="F531" t="s">
        <v>528</v>
      </c>
    </row>
    <row r="532" spans="6:6" x14ac:dyDescent="0.2">
      <c r="F532" t="s">
        <v>528</v>
      </c>
    </row>
    <row r="533" spans="6:6" x14ac:dyDescent="0.2">
      <c r="F533" t="s">
        <v>528</v>
      </c>
    </row>
    <row r="534" spans="6:6" x14ac:dyDescent="0.2">
      <c r="F534" t="s">
        <v>528</v>
      </c>
    </row>
    <row r="535" spans="6:6" x14ac:dyDescent="0.2">
      <c r="F535" t="s">
        <v>528</v>
      </c>
    </row>
    <row r="536" spans="6:6" x14ac:dyDescent="0.2">
      <c r="F536" t="s">
        <v>528</v>
      </c>
    </row>
    <row r="537" spans="6:6" x14ac:dyDescent="0.2">
      <c r="F537" t="s">
        <v>528</v>
      </c>
    </row>
    <row r="538" spans="6:6" x14ac:dyDescent="0.2">
      <c r="F538" t="s">
        <v>528</v>
      </c>
    </row>
    <row r="539" spans="6:6" x14ac:dyDescent="0.2">
      <c r="F539" t="s">
        <v>528</v>
      </c>
    </row>
    <row r="540" spans="6:6" x14ac:dyDescent="0.2">
      <c r="F540" t="s">
        <v>528</v>
      </c>
    </row>
    <row r="541" spans="6:6" x14ac:dyDescent="0.2">
      <c r="F541" t="s">
        <v>528</v>
      </c>
    </row>
    <row r="542" spans="6:6" x14ac:dyDescent="0.2">
      <c r="F542" t="s">
        <v>528</v>
      </c>
    </row>
    <row r="543" spans="6:6" x14ac:dyDescent="0.2">
      <c r="F543" t="s">
        <v>528</v>
      </c>
    </row>
    <row r="544" spans="6:6" x14ac:dyDescent="0.2">
      <c r="F544" t="s">
        <v>528</v>
      </c>
    </row>
    <row r="545" spans="6:6" x14ac:dyDescent="0.2">
      <c r="F545" t="s">
        <v>528</v>
      </c>
    </row>
    <row r="546" spans="6:6" x14ac:dyDescent="0.2">
      <c r="F546" t="s">
        <v>528</v>
      </c>
    </row>
    <row r="547" spans="6:6" x14ac:dyDescent="0.2">
      <c r="F547" t="s">
        <v>528</v>
      </c>
    </row>
    <row r="548" spans="6:6" x14ac:dyDescent="0.2">
      <c r="F548" t="s">
        <v>528</v>
      </c>
    </row>
    <row r="549" spans="6:6" x14ac:dyDescent="0.2">
      <c r="F549" t="s">
        <v>528</v>
      </c>
    </row>
    <row r="550" spans="6:6" x14ac:dyDescent="0.2">
      <c r="F550" t="s">
        <v>528</v>
      </c>
    </row>
    <row r="551" spans="6:6" x14ac:dyDescent="0.2">
      <c r="F551" t="s">
        <v>528</v>
      </c>
    </row>
    <row r="552" spans="6:6" x14ac:dyDescent="0.2">
      <c r="F552" t="s">
        <v>528</v>
      </c>
    </row>
    <row r="553" spans="6:6" x14ac:dyDescent="0.2">
      <c r="F553" t="s">
        <v>528</v>
      </c>
    </row>
    <row r="554" spans="6:6" x14ac:dyDescent="0.2">
      <c r="F554" t="s">
        <v>528</v>
      </c>
    </row>
    <row r="555" spans="6:6" x14ac:dyDescent="0.2">
      <c r="F555" t="s">
        <v>528</v>
      </c>
    </row>
    <row r="556" spans="6:6" x14ac:dyDescent="0.2">
      <c r="F556" t="s">
        <v>528</v>
      </c>
    </row>
    <row r="557" spans="6:6" x14ac:dyDescent="0.2">
      <c r="F557" t="s">
        <v>528</v>
      </c>
    </row>
    <row r="558" spans="6:6" x14ac:dyDescent="0.2">
      <c r="F558" t="s">
        <v>528</v>
      </c>
    </row>
    <row r="559" spans="6:6" x14ac:dyDescent="0.2">
      <c r="F559" t="s">
        <v>528</v>
      </c>
    </row>
    <row r="560" spans="6:6" x14ac:dyDescent="0.2">
      <c r="F560" t="s">
        <v>528</v>
      </c>
    </row>
    <row r="561" spans="6:6" x14ac:dyDescent="0.2">
      <c r="F561" t="s">
        <v>528</v>
      </c>
    </row>
    <row r="562" spans="6:6" x14ac:dyDescent="0.2">
      <c r="F562" t="s">
        <v>528</v>
      </c>
    </row>
    <row r="563" spans="6:6" x14ac:dyDescent="0.2">
      <c r="F563" t="s">
        <v>528</v>
      </c>
    </row>
    <row r="564" spans="6:6" x14ac:dyDescent="0.2">
      <c r="F564" t="s">
        <v>528</v>
      </c>
    </row>
    <row r="565" spans="6:6" x14ac:dyDescent="0.2">
      <c r="F565" t="s">
        <v>528</v>
      </c>
    </row>
    <row r="566" spans="6:6" x14ac:dyDescent="0.2">
      <c r="F566" t="s">
        <v>528</v>
      </c>
    </row>
    <row r="567" spans="6:6" x14ac:dyDescent="0.2">
      <c r="F567" t="s">
        <v>528</v>
      </c>
    </row>
    <row r="568" spans="6:6" x14ac:dyDescent="0.2">
      <c r="F568" t="s">
        <v>528</v>
      </c>
    </row>
    <row r="569" spans="6:6" x14ac:dyDescent="0.2">
      <c r="F569" t="s">
        <v>528</v>
      </c>
    </row>
    <row r="570" spans="6:6" x14ac:dyDescent="0.2">
      <c r="F570" t="s">
        <v>528</v>
      </c>
    </row>
    <row r="571" spans="6:6" x14ac:dyDescent="0.2">
      <c r="F571" t="s">
        <v>528</v>
      </c>
    </row>
    <row r="572" spans="6:6" x14ac:dyDescent="0.2">
      <c r="F572" t="s">
        <v>528</v>
      </c>
    </row>
    <row r="573" spans="6:6" x14ac:dyDescent="0.2">
      <c r="F573" t="s">
        <v>528</v>
      </c>
    </row>
    <row r="574" spans="6:6" x14ac:dyDescent="0.2">
      <c r="F574" t="s">
        <v>528</v>
      </c>
    </row>
    <row r="575" spans="6:6" x14ac:dyDescent="0.2">
      <c r="F575" t="s">
        <v>528</v>
      </c>
    </row>
    <row r="576" spans="6:6" x14ac:dyDescent="0.2">
      <c r="F576" t="s">
        <v>528</v>
      </c>
    </row>
    <row r="577" spans="6:6" x14ac:dyDescent="0.2">
      <c r="F577" t="s">
        <v>528</v>
      </c>
    </row>
    <row r="578" spans="6:6" x14ac:dyDescent="0.2">
      <c r="F578" t="s">
        <v>528</v>
      </c>
    </row>
    <row r="579" spans="6:6" x14ac:dyDescent="0.2">
      <c r="F579" t="s">
        <v>528</v>
      </c>
    </row>
    <row r="580" spans="6:6" x14ac:dyDescent="0.2">
      <c r="F580" t="s">
        <v>528</v>
      </c>
    </row>
    <row r="581" spans="6:6" x14ac:dyDescent="0.2">
      <c r="F581" t="s">
        <v>528</v>
      </c>
    </row>
    <row r="582" spans="6:6" x14ac:dyDescent="0.2">
      <c r="F582" t="s">
        <v>528</v>
      </c>
    </row>
    <row r="583" spans="6:6" x14ac:dyDescent="0.2">
      <c r="F583" t="s">
        <v>528</v>
      </c>
    </row>
    <row r="584" spans="6:6" x14ac:dyDescent="0.2">
      <c r="F584" t="s">
        <v>528</v>
      </c>
    </row>
    <row r="585" spans="6:6" x14ac:dyDescent="0.2">
      <c r="F585" t="s">
        <v>528</v>
      </c>
    </row>
    <row r="586" spans="6:6" x14ac:dyDescent="0.2">
      <c r="F586" t="s">
        <v>528</v>
      </c>
    </row>
    <row r="587" spans="6:6" x14ac:dyDescent="0.2">
      <c r="F587" t="s">
        <v>528</v>
      </c>
    </row>
    <row r="588" spans="6:6" x14ac:dyDescent="0.2">
      <c r="F588" t="s">
        <v>528</v>
      </c>
    </row>
    <row r="589" spans="6:6" x14ac:dyDescent="0.2">
      <c r="F589" t="s">
        <v>528</v>
      </c>
    </row>
    <row r="590" spans="6:6" x14ac:dyDescent="0.2">
      <c r="F590" t="s">
        <v>528</v>
      </c>
    </row>
    <row r="591" spans="6:6" x14ac:dyDescent="0.2">
      <c r="F591" t="s">
        <v>528</v>
      </c>
    </row>
    <row r="592" spans="6:6" x14ac:dyDescent="0.2">
      <c r="F592" t="s">
        <v>528</v>
      </c>
    </row>
    <row r="593" spans="6:6" x14ac:dyDescent="0.2">
      <c r="F593" t="s">
        <v>528</v>
      </c>
    </row>
    <row r="594" spans="6:6" x14ac:dyDescent="0.2">
      <c r="F594" t="s">
        <v>528</v>
      </c>
    </row>
    <row r="595" spans="6:6" x14ac:dyDescent="0.2">
      <c r="F595" t="s">
        <v>528</v>
      </c>
    </row>
    <row r="596" spans="6:6" x14ac:dyDescent="0.2">
      <c r="F596" t="s">
        <v>528</v>
      </c>
    </row>
    <row r="597" spans="6:6" x14ac:dyDescent="0.2">
      <c r="F597" t="s">
        <v>528</v>
      </c>
    </row>
    <row r="598" spans="6:6" x14ac:dyDescent="0.2">
      <c r="F598" t="s">
        <v>528</v>
      </c>
    </row>
    <row r="599" spans="6:6" x14ac:dyDescent="0.2">
      <c r="F599" t="s">
        <v>528</v>
      </c>
    </row>
    <row r="600" spans="6:6" x14ac:dyDescent="0.2">
      <c r="F600" t="s">
        <v>528</v>
      </c>
    </row>
    <row r="601" spans="6:6" x14ac:dyDescent="0.2">
      <c r="F601" t="s">
        <v>528</v>
      </c>
    </row>
    <row r="602" spans="6:6" x14ac:dyDescent="0.2">
      <c r="F602" t="s">
        <v>528</v>
      </c>
    </row>
    <row r="603" spans="6:6" x14ac:dyDescent="0.2">
      <c r="F603" t="s">
        <v>528</v>
      </c>
    </row>
    <row r="604" spans="6:6" x14ac:dyDescent="0.2">
      <c r="F604" t="s">
        <v>528</v>
      </c>
    </row>
    <row r="605" spans="6:6" x14ac:dyDescent="0.2">
      <c r="F605" t="s">
        <v>528</v>
      </c>
    </row>
    <row r="606" spans="6:6" x14ac:dyDescent="0.2">
      <c r="F606" t="s">
        <v>528</v>
      </c>
    </row>
    <row r="607" spans="6:6" x14ac:dyDescent="0.2">
      <c r="F607" t="s">
        <v>528</v>
      </c>
    </row>
    <row r="608" spans="6:6" x14ac:dyDescent="0.2">
      <c r="F608" t="s">
        <v>528</v>
      </c>
    </row>
    <row r="609" spans="6:6" x14ac:dyDescent="0.2">
      <c r="F609" t="s">
        <v>528</v>
      </c>
    </row>
    <row r="610" spans="6:6" x14ac:dyDescent="0.2">
      <c r="F610" t="s">
        <v>528</v>
      </c>
    </row>
    <row r="611" spans="6:6" x14ac:dyDescent="0.2">
      <c r="F611" t="s">
        <v>528</v>
      </c>
    </row>
    <row r="612" spans="6:6" x14ac:dyDescent="0.2">
      <c r="F612" t="s">
        <v>528</v>
      </c>
    </row>
    <row r="613" spans="6:6" x14ac:dyDescent="0.2">
      <c r="F613" t="s">
        <v>528</v>
      </c>
    </row>
    <row r="614" spans="6:6" x14ac:dyDescent="0.2">
      <c r="F614" t="s">
        <v>528</v>
      </c>
    </row>
    <row r="615" spans="6:6" x14ac:dyDescent="0.2">
      <c r="F615" t="s">
        <v>528</v>
      </c>
    </row>
    <row r="616" spans="6:6" x14ac:dyDescent="0.2">
      <c r="F616" t="s">
        <v>528</v>
      </c>
    </row>
    <row r="617" spans="6:6" x14ac:dyDescent="0.2">
      <c r="F617" t="s">
        <v>528</v>
      </c>
    </row>
    <row r="618" spans="6:6" x14ac:dyDescent="0.2">
      <c r="F618" t="s">
        <v>528</v>
      </c>
    </row>
    <row r="619" spans="6:6" x14ac:dyDescent="0.2">
      <c r="F619" t="s">
        <v>528</v>
      </c>
    </row>
    <row r="620" spans="6:6" x14ac:dyDescent="0.2">
      <c r="F620" t="s">
        <v>528</v>
      </c>
    </row>
    <row r="621" spans="6:6" x14ac:dyDescent="0.2">
      <c r="F621" t="s">
        <v>528</v>
      </c>
    </row>
    <row r="622" spans="6:6" x14ac:dyDescent="0.2">
      <c r="F622" t="s">
        <v>528</v>
      </c>
    </row>
    <row r="623" spans="6:6" x14ac:dyDescent="0.2">
      <c r="F623" t="s">
        <v>528</v>
      </c>
    </row>
    <row r="624" spans="6:6" x14ac:dyDescent="0.2">
      <c r="F624" t="s">
        <v>528</v>
      </c>
    </row>
    <row r="625" spans="6:6" x14ac:dyDescent="0.2">
      <c r="F625" t="s">
        <v>528</v>
      </c>
    </row>
    <row r="626" spans="6:6" x14ac:dyDescent="0.2">
      <c r="F626" t="s">
        <v>528</v>
      </c>
    </row>
    <row r="627" spans="6:6" x14ac:dyDescent="0.2">
      <c r="F627" t="s">
        <v>528</v>
      </c>
    </row>
    <row r="628" spans="6:6" x14ac:dyDescent="0.2">
      <c r="F628" t="s">
        <v>528</v>
      </c>
    </row>
    <row r="629" spans="6:6" x14ac:dyDescent="0.2">
      <c r="F629" t="s">
        <v>528</v>
      </c>
    </row>
    <row r="630" spans="6:6" x14ac:dyDescent="0.2">
      <c r="F630" t="s">
        <v>528</v>
      </c>
    </row>
    <row r="631" spans="6:6" x14ac:dyDescent="0.2">
      <c r="F631" t="s">
        <v>528</v>
      </c>
    </row>
    <row r="632" spans="6:6" x14ac:dyDescent="0.2">
      <c r="F632" t="s">
        <v>528</v>
      </c>
    </row>
    <row r="633" spans="6:6" x14ac:dyDescent="0.2">
      <c r="F633" t="s">
        <v>528</v>
      </c>
    </row>
    <row r="634" spans="6:6" x14ac:dyDescent="0.2">
      <c r="F634" t="s">
        <v>528</v>
      </c>
    </row>
    <row r="635" spans="6:6" x14ac:dyDescent="0.2">
      <c r="F635" t="s">
        <v>528</v>
      </c>
    </row>
    <row r="636" spans="6:6" x14ac:dyDescent="0.2">
      <c r="F636" t="s">
        <v>528</v>
      </c>
    </row>
    <row r="637" spans="6:6" x14ac:dyDescent="0.2">
      <c r="F637" t="s">
        <v>528</v>
      </c>
    </row>
    <row r="638" spans="6:6" x14ac:dyDescent="0.2">
      <c r="F638" t="s">
        <v>528</v>
      </c>
    </row>
    <row r="639" spans="6:6" x14ac:dyDescent="0.2">
      <c r="F639" t="s">
        <v>528</v>
      </c>
    </row>
    <row r="640" spans="6:6" x14ac:dyDescent="0.2">
      <c r="F640" t="s">
        <v>528</v>
      </c>
    </row>
    <row r="641" spans="6:6" x14ac:dyDescent="0.2">
      <c r="F641" t="s">
        <v>528</v>
      </c>
    </row>
    <row r="642" spans="6:6" x14ac:dyDescent="0.2">
      <c r="F642" t="s">
        <v>528</v>
      </c>
    </row>
    <row r="643" spans="6:6" x14ac:dyDescent="0.2">
      <c r="F643" t="s">
        <v>528</v>
      </c>
    </row>
    <row r="644" spans="6:6" x14ac:dyDescent="0.2">
      <c r="F644" t="s">
        <v>528</v>
      </c>
    </row>
    <row r="645" spans="6:6" x14ac:dyDescent="0.2">
      <c r="F645" t="s">
        <v>528</v>
      </c>
    </row>
    <row r="646" spans="6:6" x14ac:dyDescent="0.2">
      <c r="F646" t="s">
        <v>528</v>
      </c>
    </row>
    <row r="647" spans="6:6" x14ac:dyDescent="0.2">
      <c r="F647" t="s">
        <v>528</v>
      </c>
    </row>
    <row r="648" spans="6:6" x14ac:dyDescent="0.2">
      <c r="F648" t="s">
        <v>528</v>
      </c>
    </row>
    <row r="649" spans="6:6" x14ac:dyDescent="0.2">
      <c r="F649" t="s">
        <v>528</v>
      </c>
    </row>
    <row r="650" spans="6:6" x14ac:dyDescent="0.2">
      <c r="F650" t="s">
        <v>528</v>
      </c>
    </row>
    <row r="651" spans="6:6" x14ac:dyDescent="0.2">
      <c r="F651" t="s">
        <v>528</v>
      </c>
    </row>
    <row r="652" spans="6:6" x14ac:dyDescent="0.2">
      <c r="F652" t="s">
        <v>528</v>
      </c>
    </row>
    <row r="653" spans="6:6" x14ac:dyDescent="0.2">
      <c r="F653" t="s">
        <v>528</v>
      </c>
    </row>
    <row r="654" spans="6:6" x14ac:dyDescent="0.2">
      <c r="F654" t="s">
        <v>528</v>
      </c>
    </row>
    <row r="655" spans="6:6" x14ac:dyDescent="0.2">
      <c r="F655" t="s">
        <v>528</v>
      </c>
    </row>
    <row r="656" spans="6:6" x14ac:dyDescent="0.2">
      <c r="F656" t="s">
        <v>528</v>
      </c>
    </row>
    <row r="657" spans="6:6" x14ac:dyDescent="0.2">
      <c r="F657" t="s">
        <v>528</v>
      </c>
    </row>
    <row r="658" spans="6:6" x14ac:dyDescent="0.2">
      <c r="F658" t="s">
        <v>528</v>
      </c>
    </row>
    <row r="659" spans="6:6" x14ac:dyDescent="0.2">
      <c r="F659" t="s">
        <v>528</v>
      </c>
    </row>
    <row r="660" spans="6:6" x14ac:dyDescent="0.2">
      <c r="F660" t="s">
        <v>528</v>
      </c>
    </row>
    <row r="661" spans="6:6" x14ac:dyDescent="0.2">
      <c r="F661" t="s">
        <v>528</v>
      </c>
    </row>
    <row r="662" spans="6:6" x14ac:dyDescent="0.2">
      <c r="F662" t="s">
        <v>528</v>
      </c>
    </row>
    <row r="663" spans="6:6" x14ac:dyDescent="0.2">
      <c r="F663" t="s">
        <v>528</v>
      </c>
    </row>
    <row r="664" spans="6:6" x14ac:dyDescent="0.2">
      <c r="F664" t="s">
        <v>528</v>
      </c>
    </row>
    <row r="665" spans="6:6" x14ac:dyDescent="0.2">
      <c r="F665" t="s">
        <v>528</v>
      </c>
    </row>
    <row r="666" spans="6:6" x14ac:dyDescent="0.2">
      <c r="F666" t="s">
        <v>528</v>
      </c>
    </row>
    <row r="667" spans="6:6" x14ac:dyDescent="0.2">
      <c r="F667" t="s">
        <v>528</v>
      </c>
    </row>
    <row r="668" spans="6:6" x14ac:dyDescent="0.2">
      <c r="F668" t="s">
        <v>528</v>
      </c>
    </row>
    <row r="669" spans="6:6" x14ac:dyDescent="0.2">
      <c r="F669" t="s">
        <v>528</v>
      </c>
    </row>
    <row r="670" spans="6:6" x14ac:dyDescent="0.2">
      <c r="F670" t="s">
        <v>528</v>
      </c>
    </row>
    <row r="671" spans="6:6" x14ac:dyDescent="0.2">
      <c r="F671" t="s">
        <v>528</v>
      </c>
    </row>
    <row r="672" spans="6:6" x14ac:dyDescent="0.2">
      <c r="F672" t="s">
        <v>528</v>
      </c>
    </row>
    <row r="673" spans="6:6" x14ac:dyDescent="0.2">
      <c r="F673" t="s">
        <v>528</v>
      </c>
    </row>
    <row r="674" spans="6:6" x14ac:dyDescent="0.2">
      <c r="F674" t="s">
        <v>528</v>
      </c>
    </row>
    <row r="675" spans="6:6" x14ac:dyDescent="0.2">
      <c r="F675" t="s">
        <v>528</v>
      </c>
    </row>
    <row r="676" spans="6:6" x14ac:dyDescent="0.2">
      <c r="F676" t="s">
        <v>528</v>
      </c>
    </row>
    <row r="677" spans="6:6" x14ac:dyDescent="0.2">
      <c r="F677" t="s">
        <v>528</v>
      </c>
    </row>
    <row r="678" spans="6:6" x14ac:dyDescent="0.2">
      <c r="F678" t="s">
        <v>528</v>
      </c>
    </row>
    <row r="679" spans="6:6" x14ac:dyDescent="0.2">
      <c r="F679" t="s">
        <v>528</v>
      </c>
    </row>
    <row r="680" spans="6:6" x14ac:dyDescent="0.2">
      <c r="F680" t="s">
        <v>528</v>
      </c>
    </row>
    <row r="681" spans="6:6" x14ac:dyDescent="0.2">
      <c r="F681" t="s">
        <v>528</v>
      </c>
    </row>
    <row r="682" spans="6:6" x14ac:dyDescent="0.2">
      <c r="F682" t="s">
        <v>528</v>
      </c>
    </row>
    <row r="683" spans="6:6" x14ac:dyDescent="0.2">
      <c r="F683" t="s">
        <v>528</v>
      </c>
    </row>
    <row r="684" spans="6:6" x14ac:dyDescent="0.2">
      <c r="F684" t="s">
        <v>528</v>
      </c>
    </row>
    <row r="685" spans="6:6" x14ac:dyDescent="0.2">
      <c r="F685" t="s">
        <v>528</v>
      </c>
    </row>
    <row r="686" spans="6:6" x14ac:dyDescent="0.2">
      <c r="F686" t="s">
        <v>528</v>
      </c>
    </row>
    <row r="687" spans="6:6" x14ac:dyDescent="0.2">
      <c r="F687" t="s">
        <v>528</v>
      </c>
    </row>
    <row r="688" spans="6:6" x14ac:dyDescent="0.2">
      <c r="F688" t="s">
        <v>528</v>
      </c>
    </row>
    <row r="689" spans="6:6" x14ac:dyDescent="0.2">
      <c r="F689" t="s">
        <v>528</v>
      </c>
    </row>
    <row r="690" spans="6:6" x14ac:dyDescent="0.2">
      <c r="F690" t="s">
        <v>528</v>
      </c>
    </row>
    <row r="691" spans="6:6" x14ac:dyDescent="0.2">
      <c r="F691" t="s">
        <v>528</v>
      </c>
    </row>
    <row r="692" spans="6:6" x14ac:dyDescent="0.2">
      <c r="F692" t="s">
        <v>528</v>
      </c>
    </row>
    <row r="693" spans="6:6" x14ac:dyDescent="0.2">
      <c r="F693" t="s">
        <v>528</v>
      </c>
    </row>
    <row r="694" spans="6:6" x14ac:dyDescent="0.2">
      <c r="F694" t="s">
        <v>528</v>
      </c>
    </row>
    <row r="695" spans="6:6" x14ac:dyDescent="0.2">
      <c r="F695" t="s">
        <v>528</v>
      </c>
    </row>
    <row r="696" spans="6:6" x14ac:dyDescent="0.2">
      <c r="F696" t="s">
        <v>528</v>
      </c>
    </row>
    <row r="697" spans="6:6" x14ac:dyDescent="0.2">
      <c r="F697" t="s">
        <v>528</v>
      </c>
    </row>
    <row r="698" spans="6:6" x14ac:dyDescent="0.2">
      <c r="F698" t="s">
        <v>528</v>
      </c>
    </row>
    <row r="699" spans="6:6" x14ac:dyDescent="0.2">
      <c r="F699" t="s">
        <v>528</v>
      </c>
    </row>
    <row r="700" spans="6:6" x14ac:dyDescent="0.2">
      <c r="F700" t="s">
        <v>528</v>
      </c>
    </row>
    <row r="701" spans="6:6" x14ac:dyDescent="0.2">
      <c r="F701" t="s">
        <v>528</v>
      </c>
    </row>
    <row r="702" spans="6:6" x14ac:dyDescent="0.2">
      <c r="F702" t="s">
        <v>528</v>
      </c>
    </row>
    <row r="703" spans="6:6" x14ac:dyDescent="0.2">
      <c r="F703" t="s">
        <v>528</v>
      </c>
    </row>
    <row r="704" spans="6:6" x14ac:dyDescent="0.2">
      <c r="F704" t="s">
        <v>528</v>
      </c>
    </row>
    <row r="705" spans="6:6" x14ac:dyDescent="0.2">
      <c r="F705" t="s">
        <v>528</v>
      </c>
    </row>
    <row r="706" spans="6:6" x14ac:dyDescent="0.2">
      <c r="F706" t="s">
        <v>528</v>
      </c>
    </row>
    <row r="707" spans="6:6" x14ac:dyDescent="0.2">
      <c r="F707" t="s">
        <v>528</v>
      </c>
    </row>
    <row r="708" spans="6:6" x14ac:dyDescent="0.2">
      <c r="F708" t="s">
        <v>528</v>
      </c>
    </row>
    <row r="709" spans="6:6" x14ac:dyDescent="0.2">
      <c r="F709" t="s">
        <v>528</v>
      </c>
    </row>
    <row r="710" spans="6:6" x14ac:dyDescent="0.2">
      <c r="F710" t="s">
        <v>528</v>
      </c>
    </row>
    <row r="711" spans="6:6" x14ac:dyDescent="0.2">
      <c r="F711" t="s">
        <v>528</v>
      </c>
    </row>
    <row r="712" spans="6:6" x14ac:dyDescent="0.2">
      <c r="F712" t="s">
        <v>528</v>
      </c>
    </row>
    <row r="713" spans="6:6" x14ac:dyDescent="0.2">
      <c r="F713" t="s">
        <v>528</v>
      </c>
    </row>
    <row r="714" spans="6:6" x14ac:dyDescent="0.2">
      <c r="F714" t="s">
        <v>528</v>
      </c>
    </row>
    <row r="715" spans="6:6" x14ac:dyDescent="0.2">
      <c r="F715" t="s">
        <v>528</v>
      </c>
    </row>
    <row r="716" spans="6:6" x14ac:dyDescent="0.2">
      <c r="F716" t="s">
        <v>528</v>
      </c>
    </row>
    <row r="717" spans="6:6" x14ac:dyDescent="0.2">
      <c r="F717" t="s">
        <v>528</v>
      </c>
    </row>
    <row r="718" spans="6:6" x14ac:dyDescent="0.2">
      <c r="F718" t="s">
        <v>528</v>
      </c>
    </row>
    <row r="719" spans="6:6" x14ac:dyDescent="0.2">
      <c r="F719" t="s">
        <v>528</v>
      </c>
    </row>
    <row r="720" spans="6:6" x14ac:dyDescent="0.2">
      <c r="F720" t="s">
        <v>528</v>
      </c>
    </row>
    <row r="721" spans="6:6" x14ac:dyDescent="0.2">
      <c r="F721" t="s">
        <v>528</v>
      </c>
    </row>
    <row r="722" spans="6:6" x14ac:dyDescent="0.2">
      <c r="F722" t="s">
        <v>528</v>
      </c>
    </row>
    <row r="723" spans="6:6" x14ac:dyDescent="0.2">
      <c r="F723" t="s">
        <v>528</v>
      </c>
    </row>
    <row r="724" spans="6:6" x14ac:dyDescent="0.2">
      <c r="F724" t="s">
        <v>528</v>
      </c>
    </row>
    <row r="725" spans="6:6" x14ac:dyDescent="0.2">
      <c r="F725" t="s">
        <v>528</v>
      </c>
    </row>
    <row r="726" spans="6:6" x14ac:dyDescent="0.2">
      <c r="F726" t="s">
        <v>528</v>
      </c>
    </row>
    <row r="727" spans="6:6" x14ac:dyDescent="0.2">
      <c r="F727" t="s">
        <v>528</v>
      </c>
    </row>
    <row r="728" spans="6:6" x14ac:dyDescent="0.2">
      <c r="F728" t="s">
        <v>528</v>
      </c>
    </row>
    <row r="729" spans="6:6" x14ac:dyDescent="0.2">
      <c r="F729" t="s">
        <v>528</v>
      </c>
    </row>
    <row r="730" spans="6:6" x14ac:dyDescent="0.2">
      <c r="F730" t="s">
        <v>528</v>
      </c>
    </row>
    <row r="731" spans="6:6" x14ac:dyDescent="0.2">
      <c r="F731" t="s">
        <v>528</v>
      </c>
    </row>
    <row r="732" spans="6:6" x14ac:dyDescent="0.2">
      <c r="F732" t="s">
        <v>528</v>
      </c>
    </row>
    <row r="733" spans="6:6" x14ac:dyDescent="0.2">
      <c r="F733" t="s">
        <v>528</v>
      </c>
    </row>
    <row r="734" spans="6:6" x14ac:dyDescent="0.2">
      <c r="F734" t="s">
        <v>528</v>
      </c>
    </row>
    <row r="735" spans="6:6" x14ac:dyDescent="0.2">
      <c r="F735" t="s">
        <v>528</v>
      </c>
    </row>
    <row r="736" spans="6:6" x14ac:dyDescent="0.2">
      <c r="F736" t="s">
        <v>528</v>
      </c>
    </row>
    <row r="737" spans="6:6" x14ac:dyDescent="0.2">
      <c r="F737" t="s">
        <v>528</v>
      </c>
    </row>
    <row r="738" spans="6:6" x14ac:dyDescent="0.2">
      <c r="F738" t="s">
        <v>528</v>
      </c>
    </row>
    <row r="739" spans="6:6" x14ac:dyDescent="0.2">
      <c r="F739" t="s">
        <v>528</v>
      </c>
    </row>
    <row r="740" spans="6:6" x14ac:dyDescent="0.2">
      <c r="F740" t="s">
        <v>528</v>
      </c>
    </row>
    <row r="741" spans="6:6" x14ac:dyDescent="0.2">
      <c r="F741" t="s">
        <v>528</v>
      </c>
    </row>
    <row r="742" spans="6:6" x14ac:dyDescent="0.2">
      <c r="F742" t="s">
        <v>528</v>
      </c>
    </row>
    <row r="743" spans="6:6" x14ac:dyDescent="0.2">
      <c r="F743" t="s">
        <v>528</v>
      </c>
    </row>
    <row r="744" spans="6:6" x14ac:dyDescent="0.2">
      <c r="F744" t="s">
        <v>528</v>
      </c>
    </row>
    <row r="745" spans="6:6" x14ac:dyDescent="0.2">
      <c r="F745" t="s">
        <v>528</v>
      </c>
    </row>
    <row r="746" spans="6:6" x14ac:dyDescent="0.2">
      <c r="F746" t="s">
        <v>528</v>
      </c>
    </row>
    <row r="747" spans="6:6" x14ac:dyDescent="0.2">
      <c r="F747" t="s">
        <v>528</v>
      </c>
    </row>
    <row r="748" spans="6:6" x14ac:dyDescent="0.2">
      <c r="F748" t="s">
        <v>528</v>
      </c>
    </row>
    <row r="749" spans="6:6" x14ac:dyDescent="0.2">
      <c r="F749" t="s">
        <v>528</v>
      </c>
    </row>
    <row r="750" spans="6:6" x14ac:dyDescent="0.2">
      <c r="F750" t="s">
        <v>528</v>
      </c>
    </row>
    <row r="751" spans="6:6" x14ac:dyDescent="0.2">
      <c r="F751" t="s">
        <v>528</v>
      </c>
    </row>
    <row r="752" spans="6:6" x14ac:dyDescent="0.2">
      <c r="F752" t="s">
        <v>528</v>
      </c>
    </row>
    <row r="753" spans="6:6" x14ac:dyDescent="0.2">
      <c r="F753" t="s">
        <v>528</v>
      </c>
    </row>
    <row r="754" spans="6:6" x14ac:dyDescent="0.2">
      <c r="F754" t="s">
        <v>528</v>
      </c>
    </row>
    <row r="755" spans="6:6" x14ac:dyDescent="0.2">
      <c r="F755" t="s">
        <v>528</v>
      </c>
    </row>
    <row r="756" spans="6:6" x14ac:dyDescent="0.2">
      <c r="F756" t="s">
        <v>528</v>
      </c>
    </row>
    <row r="757" spans="6:6" x14ac:dyDescent="0.2">
      <c r="F757" t="s">
        <v>528</v>
      </c>
    </row>
    <row r="758" spans="6:6" x14ac:dyDescent="0.2">
      <c r="F758" t="s">
        <v>528</v>
      </c>
    </row>
    <row r="759" spans="6:6" x14ac:dyDescent="0.2">
      <c r="F759" t="s">
        <v>528</v>
      </c>
    </row>
    <row r="760" spans="6:6" x14ac:dyDescent="0.2">
      <c r="F760" t="s">
        <v>528</v>
      </c>
    </row>
    <row r="761" spans="6:6" x14ac:dyDescent="0.2">
      <c r="F761" t="s">
        <v>528</v>
      </c>
    </row>
    <row r="762" spans="6:6" x14ac:dyDescent="0.2">
      <c r="F762" t="s">
        <v>528</v>
      </c>
    </row>
    <row r="763" spans="6:6" x14ac:dyDescent="0.2">
      <c r="F763" t="s">
        <v>528</v>
      </c>
    </row>
    <row r="764" spans="6:6" x14ac:dyDescent="0.2">
      <c r="F764" t="s">
        <v>528</v>
      </c>
    </row>
    <row r="765" spans="6:6" x14ac:dyDescent="0.2">
      <c r="F765" t="s">
        <v>528</v>
      </c>
    </row>
    <row r="766" spans="6:6" x14ac:dyDescent="0.2">
      <c r="F766" t="s">
        <v>528</v>
      </c>
    </row>
    <row r="767" spans="6:6" x14ac:dyDescent="0.2">
      <c r="F767" t="s">
        <v>528</v>
      </c>
    </row>
    <row r="768" spans="6:6" x14ac:dyDescent="0.2">
      <c r="F768" t="s">
        <v>528</v>
      </c>
    </row>
    <row r="769" spans="6:6" x14ac:dyDescent="0.2">
      <c r="F769" t="s">
        <v>528</v>
      </c>
    </row>
    <row r="770" spans="6:6" x14ac:dyDescent="0.2">
      <c r="F770" t="s">
        <v>528</v>
      </c>
    </row>
    <row r="771" spans="6:6" x14ac:dyDescent="0.2">
      <c r="F771" t="s">
        <v>528</v>
      </c>
    </row>
    <row r="772" spans="6:6" x14ac:dyDescent="0.2">
      <c r="F772" t="s">
        <v>528</v>
      </c>
    </row>
    <row r="773" spans="6:6" x14ac:dyDescent="0.2">
      <c r="F773" t="s">
        <v>528</v>
      </c>
    </row>
    <row r="774" spans="6:6" x14ac:dyDescent="0.2">
      <c r="F774" t="s">
        <v>528</v>
      </c>
    </row>
    <row r="775" spans="6:6" x14ac:dyDescent="0.2">
      <c r="F775" t="s">
        <v>528</v>
      </c>
    </row>
    <row r="776" spans="6:6" x14ac:dyDescent="0.2">
      <c r="F776" t="s">
        <v>528</v>
      </c>
    </row>
    <row r="777" spans="6:6" x14ac:dyDescent="0.2">
      <c r="F777" t="s">
        <v>528</v>
      </c>
    </row>
    <row r="778" spans="6:6" x14ac:dyDescent="0.2">
      <c r="F778" t="s">
        <v>528</v>
      </c>
    </row>
    <row r="779" spans="6:6" x14ac:dyDescent="0.2">
      <c r="F779" t="s">
        <v>528</v>
      </c>
    </row>
    <row r="780" spans="6:6" x14ac:dyDescent="0.2">
      <c r="F780" t="s">
        <v>528</v>
      </c>
    </row>
    <row r="781" spans="6:6" x14ac:dyDescent="0.2">
      <c r="F781" t="s">
        <v>528</v>
      </c>
    </row>
    <row r="782" spans="6:6" x14ac:dyDescent="0.2">
      <c r="F782" t="s">
        <v>528</v>
      </c>
    </row>
    <row r="783" spans="6:6" x14ac:dyDescent="0.2">
      <c r="F783" t="s">
        <v>528</v>
      </c>
    </row>
    <row r="784" spans="6:6" x14ac:dyDescent="0.2">
      <c r="F784" t="s">
        <v>528</v>
      </c>
    </row>
    <row r="785" spans="6:6" x14ac:dyDescent="0.2">
      <c r="F785" t="s">
        <v>528</v>
      </c>
    </row>
    <row r="786" spans="6:6" x14ac:dyDescent="0.2">
      <c r="F786" t="s">
        <v>528</v>
      </c>
    </row>
    <row r="787" spans="6:6" x14ac:dyDescent="0.2">
      <c r="F787" t="s">
        <v>528</v>
      </c>
    </row>
    <row r="788" spans="6:6" x14ac:dyDescent="0.2">
      <c r="F788" t="s">
        <v>528</v>
      </c>
    </row>
    <row r="789" spans="6:6" x14ac:dyDescent="0.2">
      <c r="F789" t="s">
        <v>528</v>
      </c>
    </row>
    <row r="790" spans="6:6" x14ac:dyDescent="0.2">
      <c r="F790" t="s">
        <v>528</v>
      </c>
    </row>
    <row r="791" spans="6:6" x14ac:dyDescent="0.2">
      <c r="F791" t="s">
        <v>528</v>
      </c>
    </row>
    <row r="792" spans="6:6" x14ac:dyDescent="0.2">
      <c r="F792" t="s">
        <v>528</v>
      </c>
    </row>
    <row r="793" spans="6:6" x14ac:dyDescent="0.2">
      <c r="F793" t="s">
        <v>528</v>
      </c>
    </row>
    <row r="794" spans="6:6" x14ac:dyDescent="0.2">
      <c r="F794" t="s">
        <v>528</v>
      </c>
    </row>
    <row r="795" spans="6:6" x14ac:dyDescent="0.2">
      <c r="F795" t="s">
        <v>528</v>
      </c>
    </row>
    <row r="796" spans="6:6" x14ac:dyDescent="0.2">
      <c r="F796" t="s">
        <v>528</v>
      </c>
    </row>
    <row r="797" spans="6:6" x14ac:dyDescent="0.2">
      <c r="F797" t="s">
        <v>528</v>
      </c>
    </row>
    <row r="798" spans="6:6" x14ac:dyDescent="0.2">
      <c r="F798" t="s">
        <v>528</v>
      </c>
    </row>
    <row r="799" spans="6:6" x14ac:dyDescent="0.2">
      <c r="F799" t="s">
        <v>528</v>
      </c>
    </row>
    <row r="800" spans="6:6" x14ac:dyDescent="0.2">
      <c r="F800" t="s">
        <v>528</v>
      </c>
    </row>
    <row r="801" spans="6:6" x14ac:dyDescent="0.2">
      <c r="F801" t="s">
        <v>528</v>
      </c>
    </row>
    <row r="802" spans="6:6" x14ac:dyDescent="0.2">
      <c r="F802" t="s">
        <v>528</v>
      </c>
    </row>
    <row r="803" spans="6:6" x14ac:dyDescent="0.2">
      <c r="F803" t="s">
        <v>528</v>
      </c>
    </row>
    <row r="804" spans="6:6" x14ac:dyDescent="0.2">
      <c r="F804" t="s">
        <v>528</v>
      </c>
    </row>
    <row r="805" spans="6:6" x14ac:dyDescent="0.2">
      <c r="F805" t="s">
        <v>528</v>
      </c>
    </row>
    <row r="806" spans="6:6" x14ac:dyDescent="0.2">
      <c r="F806" t="s">
        <v>528</v>
      </c>
    </row>
    <row r="807" spans="6:6" x14ac:dyDescent="0.2">
      <c r="F807" t="s">
        <v>528</v>
      </c>
    </row>
    <row r="808" spans="6:6" x14ac:dyDescent="0.2">
      <c r="F808" t="s">
        <v>528</v>
      </c>
    </row>
    <row r="809" spans="6:6" x14ac:dyDescent="0.2">
      <c r="F809" t="s">
        <v>528</v>
      </c>
    </row>
    <row r="810" spans="6:6" x14ac:dyDescent="0.2">
      <c r="F810" t="s">
        <v>528</v>
      </c>
    </row>
    <row r="811" spans="6:6" x14ac:dyDescent="0.2">
      <c r="F811" t="s">
        <v>528</v>
      </c>
    </row>
    <row r="812" spans="6:6" x14ac:dyDescent="0.2">
      <c r="F812" t="s">
        <v>528</v>
      </c>
    </row>
    <row r="813" spans="6:6" x14ac:dyDescent="0.2">
      <c r="F813" t="s">
        <v>528</v>
      </c>
    </row>
    <row r="814" spans="6:6" x14ac:dyDescent="0.2">
      <c r="F814" t="s">
        <v>528</v>
      </c>
    </row>
    <row r="815" spans="6:6" x14ac:dyDescent="0.2">
      <c r="F815" t="s">
        <v>528</v>
      </c>
    </row>
    <row r="816" spans="6:6" x14ac:dyDescent="0.2">
      <c r="F816" t="s">
        <v>528</v>
      </c>
    </row>
    <row r="817" spans="6:6" x14ac:dyDescent="0.2">
      <c r="F817" t="s">
        <v>528</v>
      </c>
    </row>
    <row r="818" spans="6:6" x14ac:dyDescent="0.2">
      <c r="F818" t="s">
        <v>528</v>
      </c>
    </row>
    <row r="819" spans="6:6" x14ac:dyDescent="0.2">
      <c r="F819" t="s">
        <v>528</v>
      </c>
    </row>
    <row r="820" spans="6:6" x14ac:dyDescent="0.2">
      <c r="F820" t="s">
        <v>528</v>
      </c>
    </row>
    <row r="821" spans="6:6" x14ac:dyDescent="0.2">
      <c r="F821" t="s">
        <v>528</v>
      </c>
    </row>
    <row r="822" spans="6:6" x14ac:dyDescent="0.2">
      <c r="F822" t="s">
        <v>528</v>
      </c>
    </row>
    <row r="823" spans="6:6" x14ac:dyDescent="0.2">
      <c r="F823" t="s">
        <v>528</v>
      </c>
    </row>
    <row r="824" spans="6:6" x14ac:dyDescent="0.2">
      <c r="F824" t="s">
        <v>528</v>
      </c>
    </row>
    <row r="825" spans="6:6" x14ac:dyDescent="0.2">
      <c r="F825" t="s">
        <v>528</v>
      </c>
    </row>
    <row r="826" spans="6:6" x14ac:dyDescent="0.2">
      <c r="F826" t="s">
        <v>528</v>
      </c>
    </row>
    <row r="827" spans="6:6" x14ac:dyDescent="0.2">
      <c r="F827" t="s">
        <v>528</v>
      </c>
    </row>
    <row r="828" spans="6:6" x14ac:dyDescent="0.2">
      <c r="F828" t="s">
        <v>528</v>
      </c>
    </row>
    <row r="829" spans="6:6" x14ac:dyDescent="0.2">
      <c r="F829" t="s">
        <v>528</v>
      </c>
    </row>
    <row r="830" spans="6:6" x14ac:dyDescent="0.2">
      <c r="F830" t="s">
        <v>528</v>
      </c>
    </row>
    <row r="831" spans="6:6" x14ac:dyDescent="0.2">
      <c r="F831" t="s">
        <v>528</v>
      </c>
    </row>
    <row r="832" spans="6:6" x14ac:dyDescent="0.2">
      <c r="F832" t="s">
        <v>528</v>
      </c>
    </row>
    <row r="833" spans="6:6" x14ac:dyDescent="0.2">
      <c r="F833" t="s">
        <v>528</v>
      </c>
    </row>
    <row r="834" spans="6:6" x14ac:dyDescent="0.2">
      <c r="F834" t="s">
        <v>528</v>
      </c>
    </row>
    <row r="835" spans="6:6" x14ac:dyDescent="0.2">
      <c r="F835" t="s">
        <v>528</v>
      </c>
    </row>
    <row r="836" spans="6:6" x14ac:dyDescent="0.2">
      <c r="F836" t="s">
        <v>528</v>
      </c>
    </row>
    <row r="837" spans="6:6" x14ac:dyDescent="0.2">
      <c r="F837" t="s">
        <v>528</v>
      </c>
    </row>
    <row r="838" spans="6:6" x14ac:dyDescent="0.2">
      <c r="F838" t="s">
        <v>528</v>
      </c>
    </row>
    <row r="839" spans="6:6" x14ac:dyDescent="0.2">
      <c r="F839" t="s">
        <v>528</v>
      </c>
    </row>
    <row r="840" spans="6:6" x14ac:dyDescent="0.2">
      <c r="F840" t="s">
        <v>528</v>
      </c>
    </row>
    <row r="841" spans="6:6" x14ac:dyDescent="0.2">
      <c r="F841" t="s">
        <v>528</v>
      </c>
    </row>
    <row r="842" spans="6:6" x14ac:dyDescent="0.2">
      <c r="F842" t="s">
        <v>528</v>
      </c>
    </row>
    <row r="843" spans="6:6" x14ac:dyDescent="0.2">
      <c r="F843" t="s">
        <v>528</v>
      </c>
    </row>
    <row r="844" spans="6:6" x14ac:dyDescent="0.2">
      <c r="F844" t="s">
        <v>528</v>
      </c>
    </row>
    <row r="845" spans="6:6" x14ac:dyDescent="0.2">
      <c r="F845" t="s">
        <v>528</v>
      </c>
    </row>
    <row r="846" spans="6:6" x14ac:dyDescent="0.2">
      <c r="F846" t="s">
        <v>528</v>
      </c>
    </row>
    <row r="847" spans="6:6" x14ac:dyDescent="0.2">
      <c r="F847" t="s">
        <v>528</v>
      </c>
    </row>
    <row r="848" spans="6:6" x14ac:dyDescent="0.2">
      <c r="F848" t="s">
        <v>528</v>
      </c>
    </row>
    <row r="849" spans="6:6" x14ac:dyDescent="0.2">
      <c r="F849" t="s">
        <v>528</v>
      </c>
    </row>
    <row r="850" spans="6:6" x14ac:dyDescent="0.2">
      <c r="F850" t="s">
        <v>528</v>
      </c>
    </row>
    <row r="851" spans="6:6" x14ac:dyDescent="0.2">
      <c r="F851" t="s">
        <v>528</v>
      </c>
    </row>
    <row r="852" spans="6:6" x14ac:dyDescent="0.2">
      <c r="F852" t="s">
        <v>528</v>
      </c>
    </row>
    <row r="853" spans="6:6" x14ac:dyDescent="0.2">
      <c r="F853" t="s">
        <v>528</v>
      </c>
    </row>
    <row r="854" spans="6:6" x14ac:dyDescent="0.2">
      <c r="F854" t="s">
        <v>528</v>
      </c>
    </row>
    <row r="855" spans="6:6" x14ac:dyDescent="0.2">
      <c r="F855" t="s">
        <v>528</v>
      </c>
    </row>
    <row r="856" spans="6:6" x14ac:dyDescent="0.2">
      <c r="F856" t="s">
        <v>528</v>
      </c>
    </row>
    <row r="857" spans="6:6" x14ac:dyDescent="0.2">
      <c r="F857" t="s">
        <v>528</v>
      </c>
    </row>
    <row r="858" spans="6:6" x14ac:dyDescent="0.2">
      <c r="F858" t="s">
        <v>528</v>
      </c>
    </row>
    <row r="859" spans="6:6" x14ac:dyDescent="0.2">
      <c r="F859" t="s">
        <v>528</v>
      </c>
    </row>
    <row r="860" spans="6:6" x14ac:dyDescent="0.2">
      <c r="F860" t="s">
        <v>528</v>
      </c>
    </row>
    <row r="861" spans="6:6" x14ac:dyDescent="0.2">
      <c r="F861" t="s">
        <v>528</v>
      </c>
    </row>
    <row r="862" spans="6:6" x14ac:dyDescent="0.2">
      <c r="F862" t="s">
        <v>528</v>
      </c>
    </row>
    <row r="863" spans="6:6" x14ac:dyDescent="0.2">
      <c r="F863" t="s">
        <v>528</v>
      </c>
    </row>
    <row r="864" spans="6:6" x14ac:dyDescent="0.2">
      <c r="F864" t="s">
        <v>528</v>
      </c>
    </row>
    <row r="865" spans="6:6" x14ac:dyDescent="0.2">
      <c r="F865" t="s">
        <v>528</v>
      </c>
    </row>
    <row r="866" spans="6:6" x14ac:dyDescent="0.2">
      <c r="F866" t="s">
        <v>528</v>
      </c>
    </row>
    <row r="867" spans="6:6" x14ac:dyDescent="0.2">
      <c r="F867" t="s">
        <v>528</v>
      </c>
    </row>
    <row r="868" spans="6:6" x14ac:dyDescent="0.2">
      <c r="F868" t="s">
        <v>528</v>
      </c>
    </row>
    <row r="869" spans="6:6" x14ac:dyDescent="0.2">
      <c r="F869" t="s">
        <v>528</v>
      </c>
    </row>
    <row r="870" spans="6:6" x14ac:dyDescent="0.2">
      <c r="F870" t="s">
        <v>528</v>
      </c>
    </row>
    <row r="871" spans="6:6" x14ac:dyDescent="0.2">
      <c r="F871" t="s">
        <v>528</v>
      </c>
    </row>
    <row r="872" spans="6:6" x14ac:dyDescent="0.2">
      <c r="F872" t="s">
        <v>528</v>
      </c>
    </row>
    <row r="873" spans="6:6" x14ac:dyDescent="0.2">
      <c r="F873" t="s">
        <v>528</v>
      </c>
    </row>
    <row r="874" spans="6:6" x14ac:dyDescent="0.2">
      <c r="F874" t="s">
        <v>528</v>
      </c>
    </row>
    <row r="875" spans="6:6" x14ac:dyDescent="0.2">
      <c r="F875" t="s">
        <v>528</v>
      </c>
    </row>
    <row r="876" spans="6:6" x14ac:dyDescent="0.2">
      <c r="F876" t="s">
        <v>528</v>
      </c>
    </row>
    <row r="877" spans="6:6" x14ac:dyDescent="0.2">
      <c r="F877" t="s">
        <v>528</v>
      </c>
    </row>
    <row r="878" spans="6:6" x14ac:dyDescent="0.2">
      <c r="F878" t="s">
        <v>528</v>
      </c>
    </row>
    <row r="879" spans="6:6" x14ac:dyDescent="0.2">
      <c r="F879" t="s">
        <v>528</v>
      </c>
    </row>
    <row r="880" spans="6:6" x14ac:dyDescent="0.2">
      <c r="F880" t="s">
        <v>528</v>
      </c>
    </row>
    <row r="881" spans="6:6" x14ac:dyDescent="0.2">
      <c r="F881" t="s">
        <v>528</v>
      </c>
    </row>
    <row r="882" spans="6:6" x14ac:dyDescent="0.2">
      <c r="F882" t="s">
        <v>528</v>
      </c>
    </row>
    <row r="883" spans="6:6" x14ac:dyDescent="0.2">
      <c r="F883" t="s">
        <v>528</v>
      </c>
    </row>
    <row r="884" spans="6:6" x14ac:dyDescent="0.2">
      <c r="F884" t="s">
        <v>528</v>
      </c>
    </row>
    <row r="885" spans="6:6" x14ac:dyDescent="0.2">
      <c r="F885" t="s">
        <v>528</v>
      </c>
    </row>
    <row r="886" spans="6:6" x14ac:dyDescent="0.2">
      <c r="F886" t="s">
        <v>528</v>
      </c>
    </row>
    <row r="887" spans="6:6" x14ac:dyDescent="0.2">
      <c r="F887" t="s">
        <v>528</v>
      </c>
    </row>
    <row r="888" spans="6:6" x14ac:dyDescent="0.2">
      <c r="F888" t="s">
        <v>528</v>
      </c>
    </row>
    <row r="889" spans="6:6" x14ac:dyDescent="0.2">
      <c r="F889" t="s">
        <v>528</v>
      </c>
    </row>
    <row r="890" spans="6:6" x14ac:dyDescent="0.2">
      <c r="F890" t="s">
        <v>528</v>
      </c>
    </row>
    <row r="891" spans="6:6" x14ac:dyDescent="0.2">
      <c r="F891" t="s">
        <v>528</v>
      </c>
    </row>
    <row r="892" spans="6:6" x14ac:dyDescent="0.2">
      <c r="F892" t="s">
        <v>528</v>
      </c>
    </row>
    <row r="893" spans="6:6" x14ac:dyDescent="0.2">
      <c r="F893" t="s">
        <v>528</v>
      </c>
    </row>
    <row r="894" spans="6:6" x14ac:dyDescent="0.2">
      <c r="F894" t="s">
        <v>528</v>
      </c>
    </row>
    <row r="895" spans="6:6" x14ac:dyDescent="0.2">
      <c r="F895" t="s">
        <v>528</v>
      </c>
    </row>
    <row r="896" spans="6:6" x14ac:dyDescent="0.2">
      <c r="F896" t="s">
        <v>528</v>
      </c>
    </row>
    <row r="897" spans="6:6" x14ac:dyDescent="0.2">
      <c r="F897" t="s">
        <v>528</v>
      </c>
    </row>
    <row r="898" spans="6:6" x14ac:dyDescent="0.2">
      <c r="F898" t="s">
        <v>528</v>
      </c>
    </row>
    <row r="899" spans="6:6" x14ac:dyDescent="0.2">
      <c r="F899" t="s">
        <v>528</v>
      </c>
    </row>
    <row r="900" spans="6:6" x14ac:dyDescent="0.2">
      <c r="F900" t="s">
        <v>528</v>
      </c>
    </row>
    <row r="901" spans="6:6" x14ac:dyDescent="0.2">
      <c r="F901" t="s">
        <v>528</v>
      </c>
    </row>
    <row r="902" spans="6:6" x14ac:dyDescent="0.2">
      <c r="F902" t="s">
        <v>528</v>
      </c>
    </row>
    <row r="903" spans="6:6" x14ac:dyDescent="0.2">
      <c r="F903" t="s">
        <v>528</v>
      </c>
    </row>
    <row r="904" spans="6:6" x14ac:dyDescent="0.2">
      <c r="F904" t="s">
        <v>528</v>
      </c>
    </row>
    <row r="905" spans="6:6" x14ac:dyDescent="0.2">
      <c r="F905" t="s">
        <v>528</v>
      </c>
    </row>
    <row r="906" spans="6:6" x14ac:dyDescent="0.2">
      <c r="F906" t="s">
        <v>528</v>
      </c>
    </row>
    <row r="907" spans="6:6" x14ac:dyDescent="0.2">
      <c r="F907" t="s">
        <v>528</v>
      </c>
    </row>
    <row r="908" spans="6:6" x14ac:dyDescent="0.2">
      <c r="F908" t="s">
        <v>528</v>
      </c>
    </row>
    <row r="909" spans="6:6" x14ac:dyDescent="0.2">
      <c r="F909" t="s">
        <v>528</v>
      </c>
    </row>
    <row r="910" spans="6:6" x14ac:dyDescent="0.2">
      <c r="F910" t="s">
        <v>528</v>
      </c>
    </row>
    <row r="911" spans="6:6" x14ac:dyDescent="0.2">
      <c r="F911" t="s">
        <v>528</v>
      </c>
    </row>
    <row r="912" spans="6:6" x14ac:dyDescent="0.2">
      <c r="F912" t="s">
        <v>528</v>
      </c>
    </row>
    <row r="913" spans="6:6" x14ac:dyDescent="0.2">
      <c r="F913" t="s">
        <v>528</v>
      </c>
    </row>
    <row r="914" spans="6:6" x14ac:dyDescent="0.2">
      <c r="F914" t="s">
        <v>528</v>
      </c>
    </row>
    <row r="915" spans="6:6" x14ac:dyDescent="0.2">
      <c r="F915" t="s">
        <v>528</v>
      </c>
    </row>
    <row r="916" spans="6:6" x14ac:dyDescent="0.2">
      <c r="F916" t="s">
        <v>528</v>
      </c>
    </row>
    <row r="917" spans="6:6" x14ac:dyDescent="0.2">
      <c r="F917" t="s">
        <v>528</v>
      </c>
    </row>
    <row r="918" spans="6:6" x14ac:dyDescent="0.2">
      <c r="F918" t="s">
        <v>528</v>
      </c>
    </row>
    <row r="919" spans="6:6" x14ac:dyDescent="0.2">
      <c r="F919" t="s">
        <v>528</v>
      </c>
    </row>
    <row r="920" spans="6:6" x14ac:dyDescent="0.2">
      <c r="F920" t="s">
        <v>528</v>
      </c>
    </row>
    <row r="921" spans="6:6" x14ac:dyDescent="0.2">
      <c r="F921" t="s">
        <v>528</v>
      </c>
    </row>
    <row r="922" spans="6:6" x14ac:dyDescent="0.2">
      <c r="F922" t="s">
        <v>528</v>
      </c>
    </row>
    <row r="923" spans="6:6" x14ac:dyDescent="0.2">
      <c r="F923" t="s">
        <v>528</v>
      </c>
    </row>
    <row r="924" spans="6:6" x14ac:dyDescent="0.2">
      <c r="F924" t="s">
        <v>528</v>
      </c>
    </row>
    <row r="925" spans="6:6" x14ac:dyDescent="0.2">
      <c r="F925" t="s">
        <v>528</v>
      </c>
    </row>
    <row r="926" spans="6:6" x14ac:dyDescent="0.2">
      <c r="F926" t="s">
        <v>528</v>
      </c>
    </row>
    <row r="927" spans="6:6" x14ac:dyDescent="0.2">
      <c r="F927" t="s">
        <v>528</v>
      </c>
    </row>
    <row r="928" spans="6:6" x14ac:dyDescent="0.2">
      <c r="F928" t="s">
        <v>528</v>
      </c>
    </row>
    <row r="929" spans="6:6" x14ac:dyDescent="0.2">
      <c r="F929" t="s">
        <v>528</v>
      </c>
    </row>
    <row r="930" spans="6:6" x14ac:dyDescent="0.2">
      <c r="F930" t="s">
        <v>528</v>
      </c>
    </row>
    <row r="931" spans="6:6" x14ac:dyDescent="0.2">
      <c r="F931" t="s">
        <v>528</v>
      </c>
    </row>
    <row r="932" spans="6:6" x14ac:dyDescent="0.2">
      <c r="F932" t="s">
        <v>528</v>
      </c>
    </row>
    <row r="933" spans="6:6" x14ac:dyDescent="0.2">
      <c r="F933" t="s">
        <v>528</v>
      </c>
    </row>
    <row r="934" spans="6:6" x14ac:dyDescent="0.2">
      <c r="F934" t="s">
        <v>528</v>
      </c>
    </row>
    <row r="935" spans="6:6" x14ac:dyDescent="0.2">
      <c r="F935" t="s">
        <v>528</v>
      </c>
    </row>
    <row r="936" spans="6:6" x14ac:dyDescent="0.2">
      <c r="F936" t="s">
        <v>528</v>
      </c>
    </row>
    <row r="937" spans="6:6" x14ac:dyDescent="0.2">
      <c r="F937" t="s">
        <v>528</v>
      </c>
    </row>
    <row r="938" spans="6:6" x14ac:dyDescent="0.2">
      <c r="F938" t="s">
        <v>528</v>
      </c>
    </row>
    <row r="939" spans="6:6" x14ac:dyDescent="0.2">
      <c r="F939" t="s">
        <v>528</v>
      </c>
    </row>
    <row r="940" spans="6:6" x14ac:dyDescent="0.2">
      <c r="F940" t="s">
        <v>528</v>
      </c>
    </row>
    <row r="941" spans="6:6" x14ac:dyDescent="0.2">
      <c r="F941" t="s">
        <v>528</v>
      </c>
    </row>
    <row r="942" spans="6:6" x14ac:dyDescent="0.2">
      <c r="F942" t="s">
        <v>528</v>
      </c>
    </row>
    <row r="943" spans="6:6" x14ac:dyDescent="0.2">
      <c r="F943" t="s">
        <v>528</v>
      </c>
    </row>
    <row r="944" spans="6:6" x14ac:dyDescent="0.2">
      <c r="F944" t="s">
        <v>528</v>
      </c>
    </row>
    <row r="945" spans="6:6" x14ac:dyDescent="0.2">
      <c r="F945" t="s">
        <v>528</v>
      </c>
    </row>
    <row r="946" spans="6:6" x14ac:dyDescent="0.2">
      <c r="F946" t="s">
        <v>528</v>
      </c>
    </row>
    <row r="947" spans="6:6" x14ac:dyDescent="0.2">
      <c r="F947" t="s">
        <v>528</v>
      </c>
    </row>
    <row r="948" spans="6:6" x14ac:dyDescent="0.2">
      <c r="F948" t="s">
        <v>528</v>
      </c>
    </row>
    <row r="949" spans="6:6" x14ac:dyDescent="0.2">
      <c r="F949" t="s">
        <v>528</v>
      </c>
    </row>
    <row r="950" spans="6:6" x14ac:dyDescent="0.2">
      <c r="F950" t="s">
        <v>528</v>
      </c>
    </row>
    <row r="951" spans="6:6" x14ac:dyDescent="0.2">
      <c r="F951" t="s">
        <v>528</v>
      </c>
    </row>
    <row r="952" spans="6:6" x14ac:dyDescent="0.2">
      <c r="F952" t="s">
        <v>528</v>
      </c>
    </row>
    <row r="953" spans="6:6" x14ac:dyDescent="0.2">
      <c r="F953" t="s">
        <v>528</v>
      </c>
    </row>
    <row r="954" spans="6:6" x14ac:dyDescent="0.2">
      <c r="F954" t="s">
        <v>528</v>
      </c>
    </row>
    <row r="955" spans="6:6" x14ac:dyDescent="0.2">
      <c r="F955" t="s">
        <v>528</v>
      </c>
    </row>
    <row r="956" spans="6:6" x14ac:dyDescent="0.2">
      <c r="F956" t="s">
        <v>528</v>
      </c>
    </row>
    <row r="957" spans="6:6" x14ac:dyDescent="0.2">
      <c r="F957" t="s">
        <v>528</v>
      </c>
    </row>
    <row r="958" spans="6:6" x14ac:dyDescent="0.2">
      <c r="F958" t="s">
        <v>528</v>
      </c>
    </row>
    <row r="959" spans="6:6" x14ac:dyDescent="0.2">
      <c r="F959" t="s">
        <v>528</v>
      </c>
    </row>
    <row r="960" spans="6:6" x14ac:dyDescent="0.2">
      <c r="F960" t="s">
        <v>528</v>
      </c>
    </row>
    <row r="961" spans="6:6" x14ac:dyDescent="0.2">
      <c r="F961" t="s">
        <v>528</v>
      </c>
    </row>
    <row r="962" spans="6:6" x14ac:dyDescent="0.2">
      <c r="F962" t="s">
        <v>528</v>
      </c>
    </row>
    <row r="963" spans="6:6" x14ac:dyDescent="0.2">
      <c r="F963" t="s">
        <v>528</v>
      </c>
    </row>
    <row r="964" spans="6:6" x14ac:dyDescent="0.2">
      <c r="F964" t="s">
        <v>528</v>
      </c>
    </row>
    <row r="965" spans="6:6" x14ac:dyDescent="0.2">
      <c r="F965" t="s">
        <v>528</v>
      </c>
    </row>
    <row r="966" spans="6:6" x14ac:dyDescent="0.2">
      <c r="F966" t="s">
        <v>528</v>
      </c>
    </row>
    <row r="967" spans="6:6" x14ac:dyDescent="0.2">
      <c r="F967" t="s">
        <v>528</v>
      </c>
    </row>
    <row r="968" spans="6:6" x14ac:dyDescent="0.2">
      <c r="F968" t="s">
        <v>528</v>
      </c>
    </row>
    <row r="969" spans="6:6" x14ac:dyDescent="0.2">
      <c r="F969" t="s">
        <v>528</v>
      </c>
    </row>
    <row r="970" spans="6:6" x14ac:dyDescent="0.2">
      <c r="F970" t="s">
        <v>528</v>
      </c>
    </row>
    <row r="971" spans="6:6" x14ac:dyDescent="0.2">
      <c r="F971" t="s">
        <v>528</v>
      </c>
    </row>
    <row r="972" spans="6:6" x14ac:dyDescent="0.2">
      <c r="F972" t="s">
        <v>528</v>
      </c>
    </row>
    <row r="973" spans="6:6" x14ac:dyDescent="0.2">
      <c r="F973" t="s">
        <v>528</v>
      </c>
    </row>
    <row r="974" spans="6:6" x14ac:dyDescent="0.2">
      <c r="F974" t="s">
        <v>528</v>
      </c>
    </row>
    <row r="975" spans="6:6" x14ac:dyDescent="0.2">
      <c r="F975" t="s">
        <v>528</v>
      </c>
    </row>
    <row r="976" spans="6:6" x14ac:dyDescent="0.2">
      <c r="F976" t="s">
        <v>528</v>
      </c>
    </row>
    <row r="977" spans="6:6" x14ac:dyDescent="0.2">
      <c r="F977" t="s">
        <v>528</v>
      </c>
    </row>
    <row r="978" spans="6:6" x14ac:dyDescent="0.2">
      <c r="F978" t="s">
        <v>528</v>
      </c>
    </row>
    <row r="979" spans="6:6" x14ac:dyDescent="0.2">
      <c r="F979" t="s">
        <v>528</v>
      </c>
    </row>
    <row r="980" spans="6:6" x14ac:dyDescent="0.2">
      <c r="F980" t="s">
        <v>528</v>
      </c>
    </row>
    <row r="981" spans="6:6" x14ac:dyDescent="0.2">
      <c r="F981" t="s">
        <v>528</v>
      </c>
    </row>
    <row r="982" spans="6:6" x14ac:dyDescent="0.2">
      <c r="F982" t="s">
        <v>528</v>
      </c>
    </row>
    <row r="983" spans="6:6" x14ac:dyDescent="0.2">
      <c r="F983" t="s">
        <v>528</v>
      </c>
    </row>
    <row r="984" spans="6:6" x14ac:dyDescent="0.2">
      <c r="F984" t="s">
        <v>528</v>
      </c>
    </row>
    <row r="985" spans="6:6" x14ac:dyDescent="0.2">
      <c r="F985" t="s">
        <v>528</v>
      </c>
    </row>
    <row r="986" spans="6:6" x14ac:dyDescent="0.2">
      <c r="F986" t="s">
        <v>528</v>
      </c>
    </row>
    <row r="987" spans="6:6" x14ac:dyDescent="0.2">
      <c r="F987" t="s">
        <v>528</v>
      </c>
    </row>
    <row r="988" spans="6:6" x14ac:dyDescent="0.2">
      <c r="F988" t="s">
        <v>528</v>
      </c>
    </row>
    <row r="989" spans="6:6" x14ac:dyDescent="0.2">
      <c r="F989" t="s">
        <v>528</v>
      </c>
    </row>
    <row r="990" spans="6:6" x14ac:dyDescent="0.2">
      <c r="F990" t="s">
        <v>528</v>
      </c>
    </row>
    <row r="991" spans="6:6" x14ac:dyDescent="0.2">
      <c r="F991" t="s">
        <v>528</v>
      </c>
    </row>
    <row r="992" spans="6:6" x14ac:dyDescent="0.2">
      <c r="F992" t="s">
        <v>528</v>
      </c>
    </row>
    <row r="993" spans="6:6" x14ac:dyDescent="0.2">
      <c r="F993" t="s">
        <v>528</v>
      </c>
    </row>
    <row r="994" spans="6:6" x14ac:dyDescent="0.2">
      <c r="F994" t="s">
        <v>528</v>
      </c>
    </row>
    <row r="995" spans="6:6" x14ac:dyDescent="0.2">
      <c r="F995" t="s">
        <v>528</v>
      </c>
    </row>
    <row r="996" spans="6:6" x14ac:dyDescent="0.2">
      <c r="F996" t="s">
        <v>528</v>
      </c>
    </row>
    <row r="997" spans="6:6" x14ac:dyDescent="0.2">
      <c r="F997" t="s">
        <v>528</v>
      </c>
    </row>
    <row r="998" spans="6:6" x14ac:dyDescent="0.2">
      <c r="F998" t="s">
        <v>528</v>
      </c>
    </row>
    <row r="999" spans="6:6" x14ac:dyDescent="0.2">
      <c r="F999" t="s">
        <v>528</v>
      </c>
    </row>
    <row r="1000" spans="6:6" x14ac:dyDescent="0.2">
      <c r="F1000" t="s">
        <v>528</v>
      </c>
    </row>
    <row r="1001" spans="6:6" x14ac:dyDescent="0.2">
      <c r="F1001" t="s">
        <v>528</v>
      </c>
    </row>
    <row r="1002" spans="6:6" x14ac:dyDescent="0.2">
      <c r="F1002" t="s">
        <v>528</v>
      </c>
    </row>
    <row r="1003" spans="6:6" x14ac:dyDescent="0.2">
      <c r="F1003" t="s">
        <v>528</v>
      </c>
    </row>
    <row r="1004" spans="6:6" x14ac:dyDescent="0.2">
      <c r="F1004" t="s">
        <v>528</v>
      </c>
    </row>
    <row r="1005" spans="6:6" x14ac:dyDescent="0.2">
      <c r="F1005" t="s">
        <v>528</v>
      </c>
    </row>
    <row r="1006" spans="6:6" x14ac:dyDescent="0.2">
      <c r="F1006" t="s">
        <v>528</v>
      </c>
    </row>
    <row r="1007" spans="6:6" x14ac:dyDescent="0.2">
      <c r="F1007" t="s">
        <v>528</v>
      </c>
    </row>
    <row r="1008" spans="6:6" x14ac:dyDescent="0.2">
      <c r="F1008" t="s">
        <v>528</v>
      </c>
    </row>
    <row r="1009" spans="6:6" x14ac:dyDescent="0.2">
      <c r="F1009" t="s">
        <v>528</v>
      </c>
    </row>
    <row r="1010" spans="6:6" x14ac:dyDescent="0.2">
      <c r="F1010" t="s">
        <v>528</v>
      </c>
    </row>
    <row r="1011" spans="6:6" x14ac:dyDescent="0.2">
      <c r="F1011" t="s">
        <v>528</v>
      </c>
    </row>
    <row r="1012" spans="6:6" x14ac:dyDescent="0.2">
      <c r="F1012" t="s">
        <v>528</v>
      </c>
    </row>
    <row r="1013" spans="6:6" x14ac:dyDescent="0.2">
      <c r="F1013" t="s">
        <v>528</v>
      </c>
    </row>
    <row r="1014" spans="6:6" x14ac:dyDescent="0.2">
      <c r="F1014" t="s">
        <v>528</v>
      </c>
    </row>
    <row r="1015" spans="6:6" x14ac:dyDescent="0.2">
      <c r="F1015" t="s">
        <v>528</v>
      </c>
    </row>
    <row r="1016" spans="6:6" x14ac:dyDescent="0.2">
      <c r="F1016" t="s">
        <v>528</v>
      </c>
    </row>
    <row r="1017" spans="6:6" x14ac:dyDescent="0.2">
      <c r="F1017" t="s">
        <v>528</v>
      </c>
    </row>
    <row r="1018" spans="6:6" x14ac:dyDescent="0.2">
      <c r="F1018" t="s">
        <v>528</v>
      </c>
    </row>
    <row r="1019" spans="6:6" x14ac:dyDescent="0.2">
      <c r="F1019" t="s">
        <v>528</v>
      </c>
    </row>
    <row r="1020" spans="6:6" x14ac:dyDescent="0.2">
      <c r="F1020" t="s">
        <v>528</v>
      </c>
    </row>
    <row r="1021" spans="6:6" x14ac:dyDescent="0.2">
      <c r="F1021" t="s">
        <v>528</v>
      </c>
    </row>
    <row r="1022" spans="6:6" x14ac:dyDescent="0.2">
      <c r="F1022" t="s">
        <v>528</v>
      </c>
    </row>
    <row r="1023" spans="6:6" x14ac:dyDescent="0.2">
      <c r="F1023" t="s">
        <v>528</v>
      </c>
    </row>
    <row r="1024" spans="6:6" x14ac:dyDescent="0.2">
      <c r="F1024" t="s">
        <v>528</v>
      </c>
    </row>
    <row r="1025" spans="6:6" x14ac:dyDescent="0.2">
      <c r="F1025" t="s">
        <v>528</v>
      </c>
    </row>
    <row r="1026" spans="6:6" x14ac:dyDescent="0.2">
      <c r="F1026" t="s">
        <v>528</v>
      </c>
    </row>
    <row r="1027" spans="6:6" x14ac:dyDescent="0.2">
      <c r="F1027" t="s">
        <v>528</v>
      </c>
    </row>
    <row r="1028" spans="6:6" x14ac:dyDescent="0.2">
      <c r="F1028" t="s">
        <v>528</v>
      </c>
    </row>
    <row r="1029" spans="6:6" x14ac:dyDescent="0.2">
      <c r="F1029" t="s">
        <v>528</v>
      </c>
    </row>
    <row r="1030" spans="6:6" x14ac:dyDescent="0.2">
      <c r="F1030" t="s">
        <v>528</v>
      </c>
    </row>
    <row r="1031" spans="6:6" x14ac:dyDescent="0.2">
      <c r="F1031" t="s">
        <v>528</v>
      </c>
    </row>
    <row r="1032" spans="6:6" x14ac:dyDescent="0.2">
      <c r="F1032" t="s">
        <v>528</v>
      </c>
    </row>
    <row r="1033" spans="6:6" x14ac:dyDescent="0.2">
      <c r="F1033" t="s">
        <v>528</v>
      </c>
    </row>
    <row r="1034" spans="6:6" x14ac:dyDescent="0.2">
      <c r="F1034" t="s">
        <v>528</v>
      </c>
    </row>
    <row r="1035" spans="6:6" x14ac:dyDescent="0.2">
      <c r="F1035" t="s">
        <v>528</v>
      </c>
    </row>
    <row r="1036" spans="6:6" x14ac:dyDescent="0.2">
      <c r="F1036" t="s">
        <v>528</v>
      </c>
    </row>
    <row r="1037" spans="6:6" x14ac:dyDescent="0.2">
      <c r="F1037" t="s">
        <v>528</v>
      </c>
    </row>
    <row r="1038" spans="6:6" x14ac:dyDescent="0.2">
      <c r="F1038" t="s">
        <v>528</v>
      </c>
    </row>
    <row r="1039" spans="6:6" x14ac:dyDescent="0.2">
      <c r="F1039" t="s">
        <v>528</v>
      </c>
    </row>
    <row r="1040" spans="6:6" x14ac:dyDescent="0.2">
      <c r="F1040" t="s">
        <v>528</v>
      </c>
    </row>
    <row r="1041" spans="6:6" x14ac:dyDescent="0.2">
      <c r="F1041" t="s">
        <v>528</v>
      </c>
    </row>
    <row r="1042" spans="6:6" x14ac:dyDescent="0.2">
      <c r="F1042" t="s">
        <v>528</v>
      </c>
    </row>
    <row r="1043" spans="6:6" x14ac:dyDescent="0.2">
      <c r="F1043" t="s">
        <v>528</v>
      </c>
    </row>
    <row r="1044" spans="6:6" x14ac:dyDescent="0.2">
      <c r="F1044" t="s">
        <v>528</v>
      </c>
    </row>
    <row r="1045" spans="6:6" x14ac:dyDescent="0.2">
      <c r="F1045" t="s">
        <v>528</v>
      </c>
    </row>
    <row r="1046" spans="6:6" x14ac:dyDescent="0.2">
      <c r="F1046" t="s">
        <v>528</v>
      </c>
    </row>
    <row r="1047" spans="6:6" x14ac:dyDescent="0.2">
      <c r="F1047" t="s">
        <v>528</v>
      </c>
    </row>
    <row r="1048" spans="6:6" x14ac:dyDescent="0.2">
      <c r="F1048" t="s">
        <v>528</v>
      </c>
    </row>
    <row r="1049" spans="6:6" x14ac:dyDescent="0.2">
      <c r="F1049" t="s">
        <v>528</v>
      </c>
    </row>
    <row r="1050" spans="6:6" x14ac:dyDescent="0.2">
      <c r="F1050" t="s">
        <v>528</v>
      </c>
    </row>
    <row r="1051" spans="6:6" x14ac:dyDescent="0.2">
      <c r="F1051" t="s">
        <v>528</v>
      </c>
    </row>
    <row r="1052" spans="6:6" x14ac:dyDescent="0.2">
      <c r="F1052" t="s">
        <v>528</v>
      </c>
    </row>
    <row r="1053" spans="6:6" x14ac:dyDescent="0.2">
      <c r="F1053" t="s">
        <v>528</v>
      </c>
    </row>
    <row r="1054" spans="6:6" x14ac:dyDescent="0.2">
      <c r="F1054" t="s">
        <v>528</v>
      </c>
    </row>
    <row r="1055" spans="6:6" x14ac:dyDescent="0.2">
      <c r="F1055" t="s">
        <v>528</v>
      </c>
    </row>
    <row r="1056" spans="6:6" x14ac:dyDescent="0.2">
      <c r="F1056" t="s">
        <v>528</v>
      </c>
    </row>
    <row r="1057" spans="6:6" x14ac:dyDescent="0.2">
      <c r="F1057" t="s">
        <v>528</v>
      </c>
    </row>
    <row r="1058" spans="6:6" x14ac:dyDescent="0.2">
      <c r="F1058" t="s">
        <v>528</v>
      </c>
    </row>
    <row r="1059" spans="6:6" x14ac:dyDescent="0.2">
      <c r="F1059" t="s">
        <v>528</v>
      </c>
    </row>
    <row r="1060" spans="6:6" x14ac:dyDescent="0.2">
      <c r="F1060" t="s">
        <v>528</v>
      </c>
    </row>
    <row r="1061" spans="6:6" x14ac:dyDescent="0.2">
      <c r="F1061" t="s">
        <v>528</v>
      </c>
    </row>
    <row r="1062" spans="6:6" x14ac:dyDescent="0.2">
      <c r="F1062" t="s">
        <v>528</v>
      </c>
    </row>
    <row r="1063" spans="6:6" x14ac:dyDescent="0.2">
      <c r="F1063" t="s">
        <v>528</v>
      </c>
    </row>
    <row r="1064" spans="6:6" x14ac:dyDescent="0.2">
      <c r="F1064" t="s">
        <v>528</v>
      </c>
    </row>
    <row r="1065" spans="6:6" x14ac:dyDescent="0.2">
      <c r="F1065" t="s">
        <v>528</v>
      </c>
    </row>
    <row r="1066" spans="6:6" x14ac:dyDescent="0.2">
      <c r="F1066" t="s">
        <v>528</v>
      </c>
    </row>
    <row r="1067" spans="6:6" x14ac:dyDescent="0.2">
      <c r="F1067" t="s">
        <v>528</v>
      </c>
    </row>
    <row r="1068" spans="6:6" x14ac:dyDescent="0.2">
      <c r="F1068" t="s">
        <v>528</v>
      </c>
    </row>
    <row r="1069" spans="6:6" x14ac:dyDescent="0.2">
      <c r="F1069" t="s">
        <v>528</v>
      </c>
    </row>
    <row r="1070" spans="6:6" x14ac:dyDescent="0.2">
      <c r="F1070" t="s">
        <v>528</v>
      </c>
    </row>
    <row r="1071" spans="6:6" x14ac:dyDescent="0.2">
      <c r="F1071" t="s">
        <v>528</v>
      </c>
    </row>
    <row r="1072" spans="6:6" x14ac:dyDescent="0.2">
      <c r="F1072" t="s">
        <v>528</v>
      </c>
    </row>
    <row r="1073" spans="6:6" x14ac:dyDescent="0.2">
      <c r="F1073" t="s">
        <v>528</v>
      </c>
    </row>
    <row r="1074" spans="6:6" x14ac:dyDescent="0.2">
      <c r="F1074" t="s">
        <v>528</v>
      </c>
    </row>
    <row r="1075" spans="6:6" x14ac:dyDescent="0.2">
      <c r="F1075" t="s">
        <v>528</v>
      </c>
    </row>
    <row r="1076" spans="6:6" x14ac:dyDescent="0.2">
      <c r="F1076" t="s">
        <v>528</v>
      </c>
    </row>
    <row r="1077" spans="6:6" x14ac:dyDescent="0.2">
      <c r="F1077" t="s">
        <v>528</v>
      </c>
    </row>
    <row r="1078" spans="6:6" x14ac:dyDescent="0.2">
      <c r="F1078" t="s">
        <v>528</v>
      </c>
    </row>
    <row r="1079" spans="6:6" x14ac:dyDescent="0.2">
      <c r="F1079" t="s">
        <v>528</v>
      </c>
    </row>
    <row r="1080" spans="6:6" x14ac:dyDescent="0.2">
      <c r="F1080" t="s">
        <v>528</v>
      </c>
    </row>
    <row r="1081" spans="6:6" x14ac:dyDescent="0.2">
      <c r="F1081" t="s">
        <v>528</v>
      </c>
    </row>
    <row r="1082" spans="6:6" x14ac:dyDescent="0.2">
      <c r="F1082" t="s">
        <v>528</v>
      </c>
    </row>
    <row r="1083" spans="6:6" x14ac:dyDescent="0.2">
      <c r="F1083" t="s">
        <v>528</v>
      </c>
    </row>
    <row r="1084" spans="6:6" x14ac:dyDescent="0.2">
      <c r="F1084" t="s">
        <v>528</v>
      </c>
    </row>
    <row r="1085" spans="6:6" x14ac:dyDescent="0.2">
      <c r="F1085" t="s">
        <v>528</v>
      </c>
    </row>
    <row r="1086" spans="6:6" x14ac:dyDescent="0.2">
      <c r="F1086" t="s">
        <v>528</v>
      </c>
    </row>
    <row r="1087" spans="6:6" x14ac:dyDescent="0.2">
      <c r="F1087" t="s">
        <v>528</v>
      </c>
    </row>
    <row r="1088" spans="6:6" x14ac:dyDescent="0.2">
      <c r="F1088" t="s">
        <v>528</v>
      </c>
    </row>
    <row r="1089" spans="6:6" x14ac:dyDescent="0.2">
      <c r="F1089" t="s">
        <v>528</v>
      </c>
    </row>
    <row r="1090" spans="6:6" x14ac:dyDescent="0.2">
      <c r="F1090" t="s">
        <v>528</v>
      </c>
    </row>
    <row r="1091" spans="6:6" x14ac:dyDescent="0.2">
      <c r="F1091" t="s">
        <v>528</v>
      </c>
    </row>
    <row r="1092" spans="6:6" x14ac:dyDescent="0.2">
      <c r="F1092" t="s">
        <v>528</v>
      </c>
    </row>
    <row r="1093" spans="6:6" x14ac:dyDescent="0.2">
      <c r="F1093" t="s">
        <v>528</v>
      </c>
    </row>
    <row r="1094" spans="6:6" x14ac:dyDescent="0.2">
      <c r="F1094" t="s">
        <v>528</v>
      </c>
    </row>
    <row r="1095" spans="6:6" x14ac:dyDescent="0.2">
      <c r="F1095" t="s">
        <v>528</v>
      </c>
    </row>
    <row r="1096" spans="6:6" x14ac:dyDescent="0.2">
      <c r="F1096" t="s">
        <v>528</v>
      </c>
    </row>
    <row r="1097" spans="6:6" x14ac:dyDescent="0.2">
      <c r="F1097" t="s">
        <v>528</v>
      </c>
    </row>
    <row r="1098" spans="6:6" x14ac:dyDescent="0.2">
      <c r="F1098" t="s">
        <v>528</v>
      </c>
    </row>
    <row r="1099" spans="6:6" x14ac:dyDescent="0.2">
      <c r="F1099" t="s">
        <v>528</v>
      </c>
    </row>
    <row r="1100" spans="6:6" x14ac:dyDescent="0.2">
      <c r="F1100" t="s">
        <v>528</v>
      </c>
    </row>
    <row r="1101" spans="6:6" x14ac:dyDescent="0.2">
      <c r="F1101" t="s">
        <v>528</v>
      </c>
    </row>
    <row r="1102" spans="6:6" x14ac:dyDescent="0.2">
      <c r="F1102" t="s">
        <v>528</v>
      </c>
    </row>
    <row r="1103" spans="6:6" x14ac:dyDescent="0.2">
      <c r="F1103" t="s">
        <v>528</v>
      </c>
    </row>
    <row r="1104" spans="6:6" x14ac:dyDescent="0.2">
      <c r="F1104" t="s">
        <v>528</v>
      </c>
    </row>
    <row r="1105" spans="6:6" x14ac:dyDescent="0.2">
      <c r="F1105" t="s">
        <v>528</v>
      </c>
    </row>
    <row r="1106" spans="6:6" x14ac:dyDescent="0.2">
      <c r="F1106" t="s">
        <v>528</v>
      </c>
    </row>
    <row r="1107" spans="6:6" x14ac:dyDescent="0.2">
      <c r="F1107" t="s">
        <v>528</v>
      </c>
    </row>
    <row r="1108" spans="6:6" x14ac:dyDescent="0.2">
      <c r="F1108" t="s">
        <v>528</v>
      </c>
    </row>
    <row r="1109" spans="6:6" x14ac:dyDescent="0.2">
      <c r="F1109" t="s">
        <v>528</v>
      </c>
    </row>
    <row r="1110" spans="6:6" x14ac:dyDescent="0.2">
      <c r="F1110" t="s">
        <v>528</v>
      </c>
    </row>
    <row r="1111" spans="6:6" x14ac:dyDescent="0.2">
      <c r="F1111" t="s">
        <v>528</v>
      </c>
    </row>
    <row r="1112" spans="6:6" x14ac:dyDescent="0.2">
      <c r="F1112" t="s">
        <v>528</v>
      </c>
    </row>
    <row r="1113" spans="6:6" x14ac:dyDescent="0.2">
      <c r="F1113" t="s">
        <v>528</v>
      </c>
    </row>
    <row r="1114" spans="6:6" x14ac:dyDescent="0.2">
      <c r="F1114" t="s">
        <v>528</v>
      </c>
    </row>
    <row r="1115" spans="6:6" x14ac:dyDescent="0.2">
      <c r="F1115" t="s">
        <v>528</v>
      </c>
    </row>
    <row r="1116" spans="6:6" x14ac:dyDescent="0.2">
      <c r="F1116" t="s">
        <v>528</v>
      </c>
    </row>
    <row r="1117" spans="6:6" x14ac:dyDescent="0.2">
      <c r="F1117" t="s">
        <v>528</v>
      </c>
    </row>
    <row r="1118" spans="6:6" x14ac:dyDescent="0.2">
      <c r="F1118" t="s">
        <v>528</v>
      </c>
    </row>
    <row r="1119" spans="6:6" x14ac:dyDescent="0.2">
      <c r="F1119" t="s">
        <v>528</v>
      </c>
    </row>
    <row r="1120" spans="6:6" x14ac:dyDescent="0.2">
      <c r="F1120" t="s">
        <v>528</v>
      </c>
    </row>
    <row r="1121" spans="6:6" x14ac:dyDescent="0.2">
      <c r="F1121" t="s">
        <v>528</v>
      </c>
    </row>
    <row r="1122" spans="6:6" x14ac:dyDescent="0.2">
      <c r="F1122" t="s">
        <v>528</v>
      </c>
    </row>
    <row r="1123" spans="6:6" x14ac:dyDescent="0.2">
      <c r="F1123" t="s">
        <v>528</v>
      </c>
    </row>
    <row r="1124" spans="6:6" x14ac:dyDescent="0.2">
      <c r="F1124" t="s">
        <v>528</v>
      </c>
    </row>
    <row r="1125" spans="6:6" x14ac:dyDescent="0.2">
      <c r="F1125" t="s">
        <v>528</v>
      </c>
    </row>
    <row r="1126" spans="6:6" x14ac:dyDescent="0.2">
      <c r="F1126" t="s">
        <v>528</v>
      </c>
    </row>
    <row r="1127" spans="6:6" x14ac:dyDescent="0.2">
      <c r="F1127" t="s">
        <v>528</v>
      </c>
    </row>
    <row r="1128" spans="6:6" x14ac:dyDescent="0.2">
      <c r="F1128" t="s">
        <v>528</v>
      </c>
    </row>
    <row r="1129" spans="6:6" x14ac:dyDescent="0.2">
      <c r="F1129" t="s">
        <v>528</v>
      </c>
    </row>
    <row r="1130" spans="6:6" x14ac:dyDescent="0.2">
      <c r="F1130" t="s">
        <v>528</v>
      </c>
    </row>
    <row r="1131" spans="6:6" x14ac:dyDescent="0.2">
      <c r="F1131" t="s">
        <v>528</v>
      </c>
    </row>
    <row r="1132" spans="6:6" x14ac:dyDescent="0.2">
      <c r="F1132" t="s">
        <v>528</v>
      </c>
    </row>
    <row r="1133" spans="6:6" x14ac:dyDescent="0.2">
      <c r="F1133" t="s">
        <v>528</v>
      </c>
    </row>
    <row r="1134" spans="6:6" x14ac:dyDescent="0.2">
      <c r="F1134" t="s">
        <v>528</v>
      </c>
    </row>
    <row r="1135" spans="6:6" x14ac:dyDescent="0.2">
      <c r="F1135" t="s">
        <v>528</v>
      </c>
    </row>
    <row r="1136" spans="6:6" x14ac:dyDescent="0.2">
      <c r="F1136" t="s">
        <v>528</v>
      </c>
    </row>
    <row r="1137" spans="6:6" x14ac:dyDescent="0.2">
      <c r="F1137" t="s">
        <v>528</v>
      </c>
    </row>
    <row r="1138" spans="6:6" x14ac:dyDescent="0.2">
      <c r="F1138" t="s">
        <v>528</v>
      </c>
    </row>
    <row r="1139" spans="6:6" x14ac:dyDescent="0.2">
      <c r="F1139" t="s">
        <v>528</v>
      </c>
    </row>
    <row r="1140" spans="6:6" x14ac:dyDescent="0.2">
      <c r="F1140" t="s">
        <v>528</v>
      </c>
    </row>
    <row r="1141" spans="6:6" x14ac:dyDescent="0.2">
      <c r="F1141" t="s">
        <v>528</v>
      </c>
    </row>
    <row r="1142" spans="6:6" x14ac:dyDescent="0.2">
      <c r="F1142" t="s">
        <v>528</v>
      </c>
    </row>
    <row r="1143" spans="6:6" x14ac:dyDescent="0.2">
      <c r="F1143" t="s">
        <v>528</v>
      </c>
    </row>
    <row r="1144" spans="6:6" x14ac:dyDescent="0.2">
      <c r="F1144" t="s">
        <v>528</v>
      </c>
    </row>
    <row r="1145" spans="6:6" x14ac:dyDescent="0.2">
      <c r="F1145" t="s">
        <v>528</v>
      </c>
    </row>
    <row r="1146" spans="6:6" x14ac:dyDescent="0.2">
      <c r="F1146" t="s">
        <v>528</v>
      </c>
    </row>
    <row r="1147" spans="6:6" x14ac:dyDescent="0.2">
      <c r="F1147" t="s">
        <v>528</v>
      </c>
    </row>
    <row r="1148" spans="6:6" x14ac:dyDescent="0.2">
      <c r="F1148" t="s">
        <v>528</v>
      </c>
    </row>
    <row r="1149" spans="6:6" x14ac:dyDescent="0.2">
      <c r="F1149" t="s">
        <v>528</v>
      </c>
    </row>
    <row r="1150" spans="6:6" x14ac:dyDescent="0.2">
      <c r="F1150" t="s">
        <v>528</v>
      </c>
    </row>
    <row r="1151" spans="6:6" x14ac:dyDescent="0.2">
      <c r="F1151" t="s">
        <v>528</v>
      </c>
    </row>
    <row r="1152" spans="6:6" x14ac:dyDescent="0.2">
      <c r="F1152" t="s">
        <v>528</v>
      </c>
    </row>
    <row r="1153" spans="6:6" x14ac:dyDescent="0.2">
      <c r="F1153" t="s">
        <v>528</v>
      </c>
    </row>
    <row r="1154" spans="6:6" x14ac:dyDescent="0.2">
      <c r="F1154" t="s">
        <v>528</v>
      </c>
    </row>
    <row r="1155" spans="6:6" x14ac:dyDescent="0.2">
      <c r="F1155" t="s">
        <v>528</v>
      </c>
    </row>
    <row r="1156" spans="6:6" x14ac:dyDescent="0.2">
      <c r="F1156" t="s">
        <v>528</v>
      </c>
    </row>
    <row r="1157" spans="6:6" x14ac:dyDescent="0.2">
      <c r="F1157" t="s">
        <v>528</v>
      </c>
    </row>
    <row r="1158" spans="6:6" x14ac:dyDescent="0.2">
      <c r="F1158" t="s">
        <v>528</v>
      </c>
    </row>
    <row r="1159" spans="6:6" x14ac:dyDescent="0.2">
      <c r="F1159" t="s">
        <v>528</v>
      </c>
    </row>
    <row r="1160" spans="6:6" x14ac:dyDescent="0.2">
      <c r="F1160" t="s">
        <v>528</v>
      </c>
    </row>
    <row r="1161" spans="6:6" x14ac:dyDescent="0.2">
      <c r="F1161" t="s">
        <v>528</v>
      </c>
    </row>
    <row r="1162" spans="6:6" x14ac:dyDescent="0.2">
      <c r="F1162" t="s">
        <v>528</v>
      </c>
    </row>
    <row r="1163" spans="6:6" x14ac:dyDescent="0.2">
      <c r="F1163" t="s">
        <v>528</v>
      </c>
    </row>
    <row r="1164" spans="6:6" x14ac:dyDescent="0.2">
      <c r="F1164" t="s">
        <v>528</v>
      </c>
    </row>
    <row r="1165" spans="6:6" x14ac:dyDescent="0.2">
      <c r="F1165" t="s">
        <v>528</v>
      </c>
    </row>
    <row r="1166" spans="6:6" x14ac:dyDescent="0.2">
      <c r="F1166" t="s">
        <v>528</v>
      </c>
    </row>
    <row r="1167" spans="6:6" x14ac:dyDescent="0.2">
      <c r="F1167" t="s">
        <v>528</v>
      </c>
    </row>
    <row r="1168" spans="6:6" x14ac:dyDescent="0.2">
      <c r="F1168" t="s">
        <v>528</v>
      </c>
    </row>
    <row r="1169" spans="6:6" x14ac:dyDescent="0.2">
      <c r="F1169" t="s">
        <v>528</v>
      </c>
    </row>
    <row r="1170" spans="6:6" x14ac:dyDescent="0.2">
      <c r="F1170" t="s">
        <v>528</v>
      </c>
    </row>
    <row r="1171" spans="6:6" x14ac:dyDescent="0.2">
      <c r="F1171" t="s">
        <v>528</v>
      </c>
    </row>
    <row r="1172" spans="6:6" x14ac:dyDescent="0.2">
      <c r="F1172" t="s">
        <v>528</v>
      </c>
    </row>
    <row r="1173" spans="6:6" x14ac:dyDescent="0.2">
      <c r="F1173" t="s">
        <v>528</v>
      </c>
    </row>
    <row r="1174" spans="6:6" x14ac:dyDescent="0.2">
      <c r="F1174" t="s">
        <v>528</v>
      </c>
    </row>
    <row r="1175" spans="6:6" x14ac:dyDescent="0.2">
      <c r="F1175" t="s">
        <v>528</v>
      </c>
    </row>
    <row r="1176" spans="6:6" x14ac:dyDescent="0.2">
      <c r="F1176" t="s">
        <v>528</v>
      </c>
    </row>
    <row r="1177" spans="6:6" x14ac:dyDescent="0.2">
      <c r="F1177" t="s">
        <v>528</v>
      </c>
    </row>
    <row r="1178" spans="6:6" x14ac:dyDescent="0.2">
      <c r="F1178" t="s">
        <v>528</v>
      </c>
    </row>
    <row r="1179" spans="6:6" x14ac:dyDescent="0.2">
      <c r="F1179" t="s">
        <v>528</v>
      </c>
    </row>
    <row r="1180" spans="6:6" x14ac:dyDescent="0.2">
      <c r="F1180" t="s">
        <v>528</v>
      </c>
    </row>
    <row r="1181" spans="6:6" x14ac:dyDescent="0.2">
      <c r="F1181" t="s">
        <v>528</v>
      </c>
    </row>
    <row r="1182" spans="6:6" x14ac:dyDescent="0.2">
      <c r="F1182" t="s">
        <v>528</v>
      </c>
    </row>
    <row r="1183" spans="6:6" x14ac:dyDescent="0.2">
      <c r="F1183" t="s">
        <v>528</v>
      </c>
    </row>
    <row r="1184" spans="6:6" x14ac:dyDescent="0.2">
      <c r="F1184" t="s">
        <v>528</v>
      </c>
    </row>
    <row r="1185" spans="6:6" x14ac:dyDescent="0.2">
      <c r="F1185" t="s">
        <v>528</v>
      </c>
    </row>
    <row r="1186" spans="6:6" x14ac:dyDescent="0.2">
      <c r="F1186" t="s">
        <v>528</v>
      </c>
    </row>
    <row r="1187" spans="6:6" x14ac:dyDescent="0.2">
      <c r="F1187" t="s">
        <v>528</v>
      </c>
    </row>
    <row r="1188" spans="6:6" x14ac:dyDescent="0.2">
      <c r="F1188" t="s">
        <v>528</v>
      </c>
    </row>
    <row r="1189" spans="6:6" x14ac:dyDescent="0.2">
      <c r="F1189" t="s">
        <v>528</v>
      </c>
    </row>
    <row r="1190" spans="6:6" x14ac:dyDescent="0.2">
      <c r="F1190" t="s">
        <v>528</v>
      </c>
    </row>
    <row r="1191" spans="6:6" x14ac:dyDescent="0.2">
      <c r="F1191" t="s">
        <v>528</v>
      </c>
    </row>
    <row r="1192" spans="6:6" x14ac:dyDescent="0.2">
      <c r="F1192" t="s">
        <v>528</v>
      </c>
    </row>
    <row r="1193" spans="6:6" x14ac:dyDescent="0.2">
      <c r="F1193" t="s">
        <v>528</v>
      </c>
    </row>
    <row r="1194" spans="6:6" x14ac:dyDescent="0.2">
      <c r="F1194" t="s">
        <v>528</v>
      </c>
    </row>
    <row r="1195" spans="6:6" x14ac:dyDescent="0.2">
      <c r="F1195" t="s">
        <v>528</v>
      </c>
    </row>
    <row r="1196" spans="6:6" x14ac:dyDescent="0.2">
      <c r="F1196" t="s">
        <v>528</v>
      </c>
    </row>
    <row r="1197" spans="6:6" x14ac:dyDescent="0.2">
      <c r="F1197" t="s">
        <v>528</v>
      </c>
    </row>
    <row r="1198" spans="6:6" x14ac:dyDescent="0.2">
      <c r="F1198" t="s">
        <v>528</v>
      </c>
    </row>
    <row r="1199" spans="6:6" x14ac:dyDescent="0.2">
      <c r="F1199" t="s">
        <v>528</v>
      </c>
    </row>
    <row r="1200" spans="6:6" x14ac:dyDescent="0.2">
      <c r="F1200" t="s">
        <v>528</v>
      </c>
    </row>
    <row r="1201" spans="6:6" x14ac:dyDescent="0.2">
      <c r="F1201" t="s">
        <v>528</v>
      </c>
    </row>
    <row r="1202" spans="6:6" x14ac:dyDescent="0.2">
      <c r="F1202" t="s">
        <v>528</v>
      </c>
    </row>
    <row r="1203" spans="6:6" x14ac:dyDescent="0.2">
      <c r="F1203" t="s">
        <v>528</v>
      </c>
    </row>
    <row r="1204" spans="6:6" x14ac:dyDescent="0.2">
      <c r="F1204" t="s">
        <v>528</v>
      </c>
    </row>
    <row r="1205" spans="6:6" x14ac:dyDescent="0.2">
      <c r="F1205" t="s">
        <v>528</v>
      </c>
    </row>
    <row r="1206" spans="6:6" x14ac:dyDescent="0.2">
      <c r="F1206" t="s">
        <v>528</v>
      </c>
    </row>
    <row r="1207" spans="6:6" x14ac:dyDescent="0.2">
      <c r="F1207" t="s">
        <v>528</v>
      </c>
    </row>
    <row r="1208" spans="6:6" x14ac:dyDescent="0.2">
      <c r="F1208" t="s">
        <v>528</v>
      </c>
    </row>
    <row r="1209" spans="6:6" x14ac:dyDescent="0.2">
      <c r="F1209" t="s">
        <v>528</v>
      </c>
    </row>
    <row r="1210" spans="6:6" x14ac:dyDescent="0.2">
      <c r="F1210" t="s">
        <v>528</v>
      </c>
    </row>
    <row r="1211" spans="6:6" x14ac:dyDescent="0.2">
      <c r="F1211" t="s">
        <v>528</v>
      </c>
    </row>
    <row r="1212" spans="6:6" x14ac:dyDescent="0.2">
      <c r="F1212" t="s">
        <v>528</v>
      </c>
    </row>
    <row r="1213" spans="6:6" x14ac:dyDescent="0.2">
      <c r="F1213" t="s">
        <v>528</v>
      </c>
    </row>
    <row r="1214" spans="6:6" x14ac:dyDescent="0.2">
      <c r="F1214" t="s">
        <v>528</v>
      </c>
    </row>
    <row r="1215" spans="6:6" x14ac:dyDescent="0.2">
      <c r="F1215" t="s">
        <v>528</v>
      </c>
    </row>
    <row r="1216" spans="6:6" x14ac:dyDescent="0.2">
      <c r="F1216" t="s">
        <v>528</v>
      </c>
    </row>
    <row r="1217" spans="6:6" x14ac:dyDescent="0.2">
      <c r="F1217" t="s">
        <v>528</v>
      </c>
    </row>
    <row r="1218" spans="6:6" x14ac:dyDescent="0.2">
      <c r="F1218" t="s">
        <v>528</v>
      </c>
    </row>
    <row r="1219" spans="6:6" x14ac:dyDescent="0.2">
      <c r="F1219" t="s">
        <v>528</v>
      </c>
    </row>
    <row r="1220" spans="6:6" x14ac:dyDescent="0.2">
      <c r="F1220" t="s">
        <v>528</v>
      </c>
    </row>
    <row r="1221" spans="6:6" x14ac:dyDescent="0.2">
      <c r="F1221" t="s">
        <v>528</v>
      </c>
    </row>
    <row r="1222" spans="6:6" x14ac:dyDescent="0.2">
      <c r="F1222" t="s">
        <v>528</v>
      </c>
    </row>
    <row r="1223" spans="6:6" x14ac:dyDescent="0.2">
      <c r="F1223" t="s">
        <v>528</v>
      </c>
    </row>
    <row r="1224" spans="6:6" x14ac:dyDescent="0.2">
      <c r="F1224" t="s">
        <v>528</v>
      </c>
    </row>
    <row r="1225" spans="6:6" x14ac:dyDescent="0.2">
      <c r="F1225" t="s">
        <v>528</v>
      </c>
    </row>
    <row r="1226" spans="6:6" x14ac:dyDescent="0.2">
      <c r="F1226" t="s">
        <v>528</v>
      </c>
    </row>
    <row r="1227" spans="6:6" x14ac:dyDescent="0.2">
      <c r="F1227" t="s">
        <v>528</v>
      </c>
    </row>
    <row r="1228" spans="6:6" x14ac:dyDescent="0.2">
      <c r="F1228" t="s">
        <v>528</v>
      </c>
    </row>
    <row r="1229" spans="6:6" x14ac:dyDescent="0.2">
      <c r="F1229" t="s">
        <v>528</v>
      </c>
    </row>
    <row r="1230" spans="6:6" x14ac:dyDescent="0.2">
      <c r="F1230" t="s">
        <v>528</v>
      </c>
    </row>
    <row r="1231" spans="6:6" x14ac:dyDescent="0.2">
      <c r="F1231" t="s">
        <v>528</v>
      </c>
    </row>
    <row r="1232" spans="6:6" x14ac:dyDescent="0.2">
      <c r="F1232" t="s">
        <v>528</v>
      </c>
    </row>
    <row r="1233" spans="6:6" x14ac:dyDescent="0.2">
      <c r="F1233" t="s">
        <v>528</v>
      </c>
    </row>
    <row r="1234" spans="6:6" x14ac:dyDescent="0.2">
      <c r="F1234" t="s">
        <v>528</v>
      </c>
    </row>
    <row r="1235" spans="6:6" x14ac:dyDescent="0.2">
      <c r="F1235" t="s">
        <v>528</v>
      </c>
    </row>
    <row r="1236" spans="6:6" x14ac:dyDescent="0.2">
      <c r="F1236" t="s">
        <v>528</v>
      </c>
    </row>
    <row r="1237" spans="6:6" x14ac:dyDescent="0.2">
      <c r="F1237" t="s">
        <v>528</v>
      </c>
    </row>
    <row r="1238" spans="6:6" x14ac:dyDescent="0.2">
      <c r="F1238" t="s">
        <v>528</v>
      </c>
    </row>
    <row r="1239" spans="6:6" x14ac:dyDescent="0.2">
      <c r="F1239" t="s">
        <v>528</v>
      </c>
    </row>
    <row r="1240" spans="6:6" x14ac:dyDescent="0.2">
      <c r="F1240" t="s">
        <v>528</v>
      </c>
    </row>
    <row r="1241" spans="6:6" x14ac:dyDescent="0.2">
      <c r="F1241" t="s">
        <v>528</v>
      </c>
    </row>
    <row r="1242" spans="6:6" x14ac:dyDescent="0.2">
      <c r="F1242" t="s">
        <v>528</v>
      </c>
    </row>
    <row r="1243" spans="6:6" x14ac:dyDescent="0.2">
      <c r="F1243" t="s">
        <v>528</v>
      </c>
    </row>
    <row r="1244" spans="6:6" x14ac:dyDescent="0.2">
      <c r="F1244" t="s">
        <v>528</v>
      </c>
    </row>
    <row r="1245" spans="6:6" x14ac:dyDescent="0.2">
      <c r="F1245" t="s">
        <v>528</v>
      </c>
    </row>
    <row r="1246" spans="6:6" x14ac:dyDescent="0.2">
      <c r="F1246" t="s">
        <v>528</v>
      </c>
    </row>
    <row r="1247" spans="6:6" x14ac:dyDescent="0.2">
      <c r="F1247" t="s">
        <v>528</v>
      </c>
    </row>
    <row r="1248" spans="6:6" x14ac:dyDescent="0.2">
      <c r="F1248" t="s">
        <v>528</v>
      </c>
    </row>
    <row r="1249" spans="6:6" x14ac:dyDescent="0.2">
      <c r="F1249" t="s">
        <v>528</v>
      </c>
    </row>
    <row r="1250" spans="6:6" x14ac:dyDescent="0.2">
      <c r="F1250" t="s">
        <v>528</v>
      </c>
    </row>
    <row r="1251" spans="6:6" x14ac:dyDescent="0.2">
      <c r="F1251" t="s">
        <v>528</v>
      </c>
    </row>
    <row r="1252" spans="6:6" x14ac:dyDescent="0.2">
      <c r="F1252" t="s">
        <v>528</v>
      </c>
    </row>
    <row r="1253" spans="6:6" x14ac:dyDescent="0.2">
      <c r="F1253" t="s">
        <v>528</v>
      </c>
    </row>
    <row r="1254" spans="6:6" x14ac:dyDescent="0.2">
      <c r="F1254" t="s">
        <v>528</v>
      </c>
    </row>
    <row r="1255" spans="6:6" x14ac:dyDescent="0.2">
      <c r="F1255" t="s">
        <v>528</v>
      </c>
    </row>
    <row r="1256" spans="6:6" x14ac:dyDescent="0.2">
      <c r="F1256" t="s">
        <v>528</v>
      </c>
    </row>
    <row r="1257" spans="6:6" x14ac:dyDescent="0.2">
      <c r="F1257" t="s">
        <v>528</v>
      </c>
    </row>
    <row r="1258" spans="6:6" x14ac:dyDescent="0.2">
      <c r="F1258" t="s">
        <v>528</v>
      </c>
    </row>
    <row r="1259" spans="6:6" x14ac:dyDescent="0.2">
      <c r="F1259" t="s">
        <v>528</v>
      </c>
    </row>
    <row r="1260" spans="6:6" x14ac:dyDescent="0.2">
      <c r="F1260" t="s">
        <v>528</v>
      </c>
    </row>
    <row r="1261" spans="6:6" x14ac:dyDescent="0.2">
      <c r="F1261" t="s">
        <v>528</v>
      </c>
    </row>
    <row r="1262" spans="6:6" x14ac:dyDescent="0.2">
      <c r="F1262" t="s">
        <v>528</v>
      </c>
    </row>
    <row r="1263" spans="6:6" x14ac:dyDescent="0.2">
      <c r="F1263" t="s">
        <v>528</v>
      </c>
    </row>
    <row r="1264" spans="6:6" x14ac:dyDescent="0.2">
      <c r="F1264" t="s">
        <v>528</v>
      </c>
    </row>
    <row r="1265" spans="6:6" x14ac:dyDescent="0.2">
      <c r="F1265" t="s">
        <v>528</v>
      </c>
    </row>
    <row r="1266" spans="6:6" x14ac:dyDescent="0.2">
      <c r="F1266" t="s">
        <v>528</v>
      </c>
    </row>
    <row r="1267" spans="6:6" x14ac:dyDescent="0.2">
      <c r="F1267" t="s">
        <v>528</v>
      </c>
    </row>
    <row r="1268" spans="6:6" x14ac:dyDescent="0.2">
      <c r="F1268" t="s">
        <v>528</v>
      </c>
    </row>
    <row r="1269" spans="6:6" x14ac:dyDescent="0.2">
      <c r="F1269" t="s">
        <v>528</v>
      </c>
    </row>
    <row r="1270" spans="6:6" x14ac:dyDescent="0.2">
      <c r="F1270" t="s">
        <v>528</v>
      </c>
    </row>
    <row r="1271" spans="6:6" x14ac:dyDescent="0.2">
      <c r="F1271" t="s">
        <v>528</v>
      </c>
    </row>
    <row r="1272" spans="6:6" x14ac:dyDescent="0.2">
      <c r="F1272" t="s">
        <v>528</v>
      </c>
    </row>
    <row r="1273" spans="6:6" x14ac:dyDescent="0.2">
      <c r="F1273" t="s">
        <v>528</v>
      </c>
    </row>
    <row r="1274" spans="6:6" x14ac:dyDescent="0.2">
      <c r="F1274" t="s">
        <v>528</v>
      </c>
    </row>
    <row r="1275" spans="6:6" x14ac:dyDescent="0.2">
      <c r="F1275" t="s">
        <v>528</v>
      </c>
    </row>
    <row r="1276" spans="6:6" x14ac:dyDescent="0.2">
      <c r="F1276" t="s">
        <v>528</v>
      </c>
    </row>
    <row r="1277" spans="6:6" x14ac:dyDescent="0.2">
      <c r="F1277" t="s">
        <v>528</v>
      </c>
    </row>
    <row r="1278" spans="6:6" x14ac:dyDescent="0.2">
      <c r="F1278" t="s">
        <v>528</v>
      </c>
    </row>
    <row r="1279" spans="6:6" x14ac:dyDescent="0.2">
      <c r="F1279" t="s">
        <v>528</v>
      </c>
    </row>
    <row r="1280" spans="6:6" x14ac:dyDescent="0.2">
      <c r="F1280" t="s">
        <v>528</v>
      </c>
    </row>
    <row r="1281" spans="6:6" x14ac:dyDescent="0.2">
      <c r="F1281" t="s">
        <v>528</v>
      </c>
    </row>
    <row r="1282" spans="6:6" x14ac:dyDescent="0.2">
      <c r="F1282" t="s">
        <v>528</v>
      </c>
    </row>
    <row r="1283" spans="6:6" x14ac:dyDescent="0.2">
      <c r="F1283" t="s">
        <v>528</v>
      </c>
    </row>
    <row r="1284" spans="6:6" x14ac:dyDescent="0.2">
      <c r="F1284" t="s">
        <v>528</v>
      </c>
    </row>
    <row r="1285" spans="6:6" x14ac:dyDescent="0.2">
      <c r="F1285" t="s">
        <v>528</v>
      </c>
    </row>
    <row r="1286" spans="6:6" x14ac:dyDescent="0.2">
      <c r="F1286" t="s">
        <v>528</v>
      </c>
    </row>
    <row r="1287" spans="6:6" x14ac:dyDescent="0.2">
      <c r="F1287" t="s">
        <v>528</v>
      </c>
    </row>
    <row r="1288" spans="6:6" x14ac:dyDescent="0.2">
      <c r="F1288" t="s">
        <v>528</v>
      </c>
    </row>
    <row r="1289" spans="6:6" x14ac:dyDescent="0.2">
      <c r="F1289" t="s">
        <v>528</v>
      </c>
    </row>
    <row r="1290" spans="6:6" x14ac:dyDescent="0.2">
      <c r="F1290" t="s">
        <v>528</v>
      </c>
    </row>
    <row r="1291" spans="6:6" x14ac:dyDescent="0.2">
      <c r="F1291" t="s">
        <v>528</v>
      </c>
    </row>
    <row r="1292" spans="6:6" x14ac:dyDescent="0.2">
      <c r="F1292" t="s">
        <v>528</v>
      </c>
    </row>
    <row r="1293" spans="6:6" x14ac:dyDescent="0.2">
      <c r="F1293" t="s">
        <v>528</v>
      </c>
    </row>
    <row r="1294" spans="6:6" x14ac:dyDescent="0.2">
      <c r="F1294" t="s">
        <v>528</v>
      </c>
    </row>
    <row r="1295" spans="6:6" x14ac:dyDescent="0.2">
      <c r="F1295" t="s">
        <v>528</v>
      </c>
    </row>
    <row r="1296" spans="6:6" x14ac:dyDescent="0.2">
      <c r="F1296" t="s">
        <v>528</v>
      </c>
    </row>
    <row r="1297" spans="6:6" x14ac:dyDescent="0.2">
      <c r="F1297" t="s">
        <v>528</v>
      </c>
    </row>
    <row r="1298" spans="6:6" x14ac:dyDescent="0.2">
      <c r="F1298" t="s">
        <v>528</v>
      </c>
    </row>
    <row r="1299" spans="6:6" x14ac:dyDescent="0.2">
      <c r="F1299" t="s">
        <v>528</v>
      </c>
    </row>
    <row r="1300" spans="6:6" x14ac:dyDescent="0.2">
      <c r="F1300" t="s">
        <v>528</v>
      </c>
    </row>
    <row r="1301" spans="6:6" x14ac:dyDescent="0.2">
      <c r="F1301" t="s">
        <v>528</v>
      </c>
    </row>
    <row r="1302" spans="6:6" x14ac:dyDescent="0.2">
      <c r="F1302" t="s">
        <v>528</v>
      </c>
    </row>
    <row r="1303" spans="6:6" x14ac:dyDescent="0.2">
      <c r="F1303" t="s">
        <v>528</v>
      </c>
    </row>
    <row r="1304" spans="6:6" x14ac:dyDescent="0.2">
      <c r="F1304" t="s">
        <v>528</v>
      </c>
    </row>
    <row r="1305" spans="6:6" x14ac:dyDescent="0.2">
      <c r="F1305" t="s">
        <v>528</v>
      </c>
    </row>
    <row r="1306" spans="6:6" x14ac:dyDescent="0.2">
      <c r="F1306" t="s">
        <v>528</v>
      </c>
    </row>
    <row r="1307" spans="6:6" x14ac:dyDescent="0.2">
      <c r="F1307" t="s">
        <v>528</v>
      </c>
    </row>
    <row r="1308" spans="6:6" x14ac:dyDescent="0.2">
      <c r="F1308" t="s">
        <v>528</v>
      </c>
    </row>
    <row r="1309" spans="6:6" x14ac:dyDescent="0.2">
      <c r="F1309" t="s">
        <v>528</v>
      </c>
    </row>
    <row r="1310" spans="6:6" x14ac:dyDescent="0.2">
      <c r="F1310" t="s">
        <v>528</v>
      </c>
    </row>
    <row r="1311" spans="6:6" x14ac:dyDescent="0.2">
      <c r="F1311" t="s">
        <v>528</v>
      </c>
    </row>
    <row r="1312" spans="6:6" x14ac:dyDescent="0.2">
      <c r="F1312" t="s">
        <v>528</v>
      </c>
    </row>
    <row r="1313" spans="6:6" x14ac:dyDescent="0.2">
      <c r="F1313" t="s">
        <v>528</v>
      </c>
    </row>
    <row r="1314" spans="6:6" x14ac:dyDescent="0.2">
      <c r="F1314" t="s">
        <v>528</v>
      </c>
    </row>
    <row r="1315" spans="6:6" x14ac:dyDescent="0.2">
      <c r="F1315" t="s">
        <v>528</v>
      </c>
    </row>
    <row r="1316" spans="6:6" x14ac:dyDescent="0.2">
      <c r="F1316" t="s">
        <v>528</v>
      </c>
    </row>
    <row r="1317" spans="6:6" x14ac:dyDescent="0.2">
      <c r="F1317" t="s">
        <v>528</v>
      </c>
    </row>
    <row r="1318" spans="6:6" x14ac:dyDescent="0.2">
      <c r="F1318" t="s">
        <v>528</v>
      </c>
    </row>
    <row r="1319" spans="6:6" x14ac:dyDescent="0.2">
      <c r="F1319" t="s">
        <v>528</v>
      </c>
    </row>
    <row r="1320" spans="6:6" x14ac:dyDescent="0.2">
      <c r="F1320" t="s">
        <v>528</v>
      </c>
    </row>
    <row r="1321" spans="6:6" x14ac:dyDescent="0.2">
      <c r="F1321" t="s">
        <v>528</v>
      </c>
    </row>
    <row r="1322" spans="6:6" x14ac:dyDescent="0.2">
      <c r="F1322" t="s">
        <v>528</v>
      </c>
    </row>
    <row r="1323" spans="6:6" x14ac:dyDescent="0.2">
      <c r="F1323" t="s">
        <v>528</v>
      </c>
    </row>
    <row r="1324" spans="6:6" x14ac:dyDescent="0.2">
      <c r="F1324" t="s">
        <v>528</v>
      </c>
    </row>
    <row r="1325" spans="6:6" x14ac:dyDescent="0.2">
      <c r="F1325" t="s">
        <v>528</v>
      </c>
    </row>
    <row r="1326" spans="6:6" x14ac:dyDescent="0.2">
      <c r="F1326" t="s">
        <v>528</v>
      </c>
    </row>
    <row r="1327" spans="6:6" x14ac:dyDescent="0.2">
      <c r="F1327" t="s">
        <v>528</v>
      </c>
    </row>
    <row r="1328" spans="6:6" x14ac:dyDescent="0.2">
      <c r="F1328" t="s">
        <v>528</v>
      </c>
    </row>
    <row r="1329" spans="6:6" x14ac:dyDescent="0.2">
      <c r="F1329" t="s">
        <v>528</v>
      </c>
    </row>
    <row r="1330" spans="6:6" x14ac:dyDescent="0.2">
      <c r="F1330" t="s">
        <v>528</v>
      </c>
    </row>
    <row r="1331" spans="6:6" x14ac:dyDescent="0.2">
      <c r="F1331" t="s">
        <v>528</v>
      </c>
    </row>
    <row r="1332" spans="6:6" x14ac:dyDescent="0.2">
      <c r="F1332" t="s">
        <v>528</v>
      </c>
    </row>
    <row r="1333" spans="6:6" x14ac:dyDescent="0.2">
      <c r="F1333" t="s">
        <v>528</v>
      </c>
    </row>
    <row r="1334" spans="6:6" x14ac:dyDescent="0.2">
      <c r="F1334" t="s">
        <v>528</v>
      </c>
    </row>
    <row r="1335" spans="6:6" x14ac:dyDescent="0.2">
      <c r="F1335" t="s">
        <v>528</v>
      </c>
    </row>
    <row r="1336" spans="6:6" x14ac:dyDescent="0.2">
      <c r="F1336" t="s">
        <v>528</v>
      </c>
    </row>
    <row r="1337" spans="6:6" x14ac:dyDescent="0.2">
      <c r="F1337" t="s">
        <v>528</v>
      </c>
    </row>
    <row r="1338" spans="6:6" x14ac:dyDescent="0.2">
      <c r="F1338" t="s">
        <v>528</v>
      </c>
    </row>
    <row r="1339" spans="6:6" x14ac:dyDescent="0.2">
      <c r="F1339" t="s">
        <v>528</v>
      </c>
    </row>
    <row r="1340" spans="6:6" x14ac:dyDescent="0.2">
      <c r="F1340" t="s">
        <v>528</v>
      </c>
    </row>
    <row r="1341" spans="6:6" x14ac:dyDescent="0.2">
      <c r="F1341" t="s">
        <v>528</v>
      </c>
    </row>
    <row r="1342" spans="6:6" x14ac:dyDescent="0.2">
      <c r="F1342" t="s">
        <v>528</v>
      </c>
    </row>
    <row r="1343" spans="6:6" x14ac:dyDescent="0.2">
      <c r="F1343" t="s">
        <v>528</v>
      </c>
    </row>
    <row r="1344" spans="6:6" x14ac:dyDescent="0.2">
      <c r="F1344" t="s">
        <v>528</v>
      </c>
    </row>
    <row r="1345" spans="6:6" x14ac:dyDescent="0.2">
      <c r="F1345" t="s">
        <v>528</v>
      </c>
    </row>
    <row r="1346" spans="6:6" x14ac:dyDescent="0.2">
      <c r="F1346" t="s">
        <v>528</v>
      </c>
    </row>
    <row r="1347" spans="6:6" x14ac:dyDescent="0.2">
      <c r="F1347" t="s">
        <v>528</v>
      </c>
    </row>
    <row r="1348" spans="6:6" x14ac:dyDescent="0.2">
      <c r="F1348" t="s">
        <v>528</v>
      </c>
    </row>
    <row r="1349" spans="6:6" x14ac:dyDescent="0.2">
      <c r="F1349" t="s">
        <v>528</v>
      </c>
    </row>
    <row r="1350" spans="6:6" x14ac:dyDescent="0.2">
      <c r="F1350" t="s">
        <v>528</v>
      </c>
    </row>
    <row r="1351" spans="6:6" x14ac:dyDescent="0.2">
      <c r="F1351" t="s">
        <v>528</v>
      </c>
    </row>
    <row r="1352" spans="6:6" x14ac:dyDescent="0.2">
      <c r="F1352" t="s">
        <v>528</v>
      </c>
    </row>
    <row r="1353" spans="6:6" x14ac:dyDescent="0.2">
      <c r="F1353" t="s">
        <v>528</v>
      </c>
    </row>
    <row r="1354" spans="6:6" x14ac:dyDescent="0.2">
      <c r="F1354" t="s">
        <v>528</v>
      </c>
    </row>
    <row r="1355" spans="6:6" x14ac:dyDescent="0.2">
      <c r="F1355" t="s">
        <v>528</v>
      </c>
    </row>
    <row r="1356" spans="6:6" x14ac:dyDescent="0.2">
      <c r="F1356" t="s">
        <v>528</v>
      </c>
    </row>
    <row r="1357" spans="6:6" x14ac:dyDescent="0.2">
      <c r="F1357" t="s">
        <v>528</v>
      </c>
    </row>
    <row r="1358" spans="6:6" x14ac:dyDescent="0.2">
      <c r="F1358" t="s">
        <v>528</v>
      </c>
    </row>
    <row r="1359" spans="6:6" x14ac:dyDescent="0.2">
      <c r="F1359" t="s">
        <v>528</v>
      </c>
    </row>
    <row r="1360" spans="6:6" x14ac:dyDescent="0.2">
      <c r="F1360" t="s">
        <v>528</v>
      </c>
    </row>
    <row r="1361" spans="6:6" x14ac:dyDescent="0.2">
      <c r="F1361" t="s">
        <v>528</v>
      </c>
    </row>
    <row r="1362" spans="6:6" x14ac:dyDescent="0.2">
      <c r="F1362" t="s">
        <v>528</v>
      </c>
    </row>
    <row r="1363" spans="6:6" x14ac:dyDescent="0.2">
      <c r="F1363" t="s">
        <v>528</v>
      </c>
    </row>
    <row r="1364" spans="6:6" x14ac:dyDescent="0.2">
      <c r="F1364" t="s">
        <v>528</v>
      </c>
    </row>
    <row r="1365" spans="6:6" x14ac:dyDescent="0.2">
      <c r="F1365" t="s">
        <v>528</v>
      </c>
    </row>
    <row r="1366" spans="6:6" x14ac:dyDescent="0.2">
      <c r="F1366" t="s">
        <v>528</v>
      </c>
    </row>
    <row r="1367" spans="6:6" x14ac:dyDescent="0.2">
      <c r="F1367" t="s">
        <v>528</v>
      </c>
    </row>
    <row r="1368" spans="6:6" x14ac:dyDescent="0.2">
      <c r="F1368" t="s">
        <v>528</v>
      </c>
    </row>
    <row r="1369" spans="6:6" x14ac:dyDescent="0.2">
      <c r="F1369" t="s">
        <v>528</v>
      </c>
    </row>
    <row r="1370" spans="6:6" x14ac:dyDescent="0.2">
      <c r="F1370" t="s">
        <v>528</v>
      </c>
    </row>
    <row r="1371" spans="6:6" x14ac:dyDescent="0.2">
      <c r="F1371" t="s">
        <v>528</v>
      </c>
    </row>
    <row r="1372" spans="6:6" x14ac:dyDescent="0.2">
      <c r="F1372" t="s">
        <v>528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417"/>
  <sheetViews>
    <sheetView topLeftCell="A58" workbookViewId="0">
      <selection activeCell="I15" sqref="I15"/>
    </sheetView>
  </sheetViews>
  <sheetFormatPr baseColWidth="10" defaultColWidth="11.42578125" defaultRowHeight="12.75" x14ac:dyDescent="0.2"/>
  <cols>
    <col min="1" max="1" width="17.7109375" style="592" bestFit="1" customWidth="1"/>
    <col min="2" max="2" width="17" style="592" bestFit="1" customWidth="1"/>
    <col min="3" max="4" width="11.42578125" style="592" customWidth="1"/>
    <col min="5" max="5" width="19.140625" style="592" bestFit="1" customWidth="1"/>
    <col min="6" max="6" width="17.85546875" style="592" bestFit="1" customWidth="1"/>
    <col min="7" max="7" width="11.42578125" style="592" customWidth="1"/>
    <col min="8" max="8" width="11" style="592" bestFit="1" customWidth="1"/>
    <col min="9" max="16384" width="11.42578125" style="592"/>
  </cols>
  <sheetData>
    <row r="1" spans="1:14" x14ac:dyDescent="0.2">
      <c r="A1" s="592" t="s">
        <v>679</v>
      </c>
      <c r="B1" s="592" t="s">
        <v>680</v>
      </c>
      <c r="C1" s="592" t="s">
        <v>681</v>
      </c>
      <c r="D1" s="592" t="s">
        <v>682</v>
      </c>
      <c r="E1" s="592" t="s">
        <v>683</v>
      </c>
      <c r="F1" s="592" t="s">
        <v>684</v>
      </c>
    </row>
    <row r="2" spans="1:14" x14ac:dyDescent="0.2">
      <c r="B2" s="592" t="s">
        <v>182</v>
      </c>
      <c r="C2" s="592">
        <v>2017</v>
      </c>
      <c r="D2" s="592">
        <v>1</v>
      </c>
      <c r="E2" s="592" t="s">
        <v>695</v>
      </c>
      <c r="F2" s="593">
        <v>0</v>
      </c>
      <c r="N2" s="592" t="s">
        <v>182</v>
      </c>
    </row>
    <row r="3" spans="1:14" x14ac:dyDescent="0.2">
      <c r="B3" s="592" t="s">
        <v>184</v>
      </c>
      <c r="C3" s="592">
        <v>2017</v>
      </c>
      <c r="D3" s="592">
        <v>1</v>
      </c>
      <c r="E3" s="592" t="s">
        <v>695</v>
      </c>
      <c r="F3" s="593">
        <v>0</v>
      </c>
      <c r="N3" s="592" t="s">
        <v>184</v>
      </c>
    </row>
    <row r="4" spans="1:14" x14ac:dyDescent="0.2">
      <c r="B4" s="592" t="s">
        <v>185</v>
      </c>
      <c r="C4" s="592">
        <v>2017</v>
      </c>
      <c r="D4" s="592">
        <v>1</v>
      </c>
      <c r="E4" s="592" t="s">
        <v>695</v>
      </c>
      <c r="F4" s="593">
        <v>0</v>
      </c>
      <c r="N4" s="592" t="s">
        <v>185</v>
      </c>
    </row>
    <row r="5" spans="1:14" x14ac:dyDescent="0.2">
      <c r="B5" s="592" t="s">
        <v>187</v>
      </c>
      <c r="C5" s="592">
        <v>2017</v>
      </c>
      <c r="D5" s="592">
        <v>1</v>
      </c>
      <c r="E5" s="592" t="s">
        <v>695</v>
      </c>
      <c r="F5" s="593">
        <v>0</v>
      </c>
      <c r="N5" s="592" t="s">
        <v>187</v>
      </c>
    </row>
    <row r="6" spans="1:14" x14ac:dyDescent="0.2">
      <c r="B6" s="592" t="s">
        <v>189</v>
      </c>
      <c r="C6" s="592">
        <v>2017</v>
      </c>
      <c r="D6" s="592">
        <v>1</v>
      </c>
      <c r="E6" s="592" t="s">
        <v>695</v>
      </c>
      <c r="F6" s="593">
        <v>0</v>
      </c>
      <c r="N6" s="592" t="s">
        <v>189</v>
      </c>
    </row>
    <row r="7" spans="1:14" x14ac:dyDescent="0.2">
      <c r="B7" s="592" t="s">
        <v>195</v>
      </c>
      <c r="C7" s="592">
        <v>2017</v>
      </c>
      <c r="D7" s="592">
        <v>1</v>
      </c>
      <c r="E7" s="592" t="s">
        <v>695</v>
      </c>
      <c r="F7" s="593">
        <v>0</v>
      </c>
      <c r="N7" s="592" t="s">
        <v>195</v>
      </c>
    </row>
    <row r="8" spans="1:14" x14ac:dyDescent="0.2">
      <c r="B8" s="592" t="s">
        <v>198</v>
      </c>
      <c r="C8" s="592">
        <v>2017</v>
      </c>
      <c r="D8" s="592">
        <v>1</v>
      </c>
      <c r="E8" s="592" t="s">
        <v>695</v>
      </c>
      <c r="F8" s="593">
        <v>0</v>
      </c>
      <c r="N8" s="592" t="s">
        <v>198</v>
      </c>
    </row>
    <row r="9" spans="1:14" x14ac:dyDescent="0.2">
      <c r="B9" s="592" t="s">
        <v>200</v>
      </c>
      <c r="C9" s="592">
        <v>2017</v>
      </c>
      <c r="D9" s="592">
        <v>1</v>
      </c>
      <c r="E9" s="592" t="s">
        <v>695</v>
      </c>
      <c r="F9" s="593">
        <v>0</v>
      </c>
      <c r="N9" s="592" t="s">
        <v>200</v>
      </c>
    </row>
    <row r="10" spans="1:14" x14ac:dyDescent="0.2">
      <c r="B10" s="592" t="s">
        <v>202</v>
      </c>
      <c r="C10" s="592">
        <v>2017</v>
      </c>
      <c r="D10" s="592">
        <v>1</v>
      </c>
      <c r="E10" s="592" t="s">
        <v>695</v>
      </c>
      <c r="F10" s="593">
        <v>0</v>
      </c>
      <c r="N10" s="592" t="s">
        <v>202</v>
      </c>
    </row>
    <row r="11" spans="1:14" x14ac:dyDescent="0.2">
      <c r="B11" s="592" t="s">
        <v>204</v>
      </c>
      <c r="C11" s="592">
        <v>2017</v>
      </c>
      <c r="D11" s="592">
        <v>1</v>
      </c>
      <c r="E11" s="592" t="s">
        <v>695</v>
      </c>
      <c r="F11" s="593">
        <v>0</v>
      </c>
      <c r="N11" s="592" t="s">
        <v>204</v>
      </c>
    </row>
    <row r="12" spans="1:14" x14ac:dyDescent="0.2">
      <c r="B12" s="592" t="s">
        <v>206</v>
      </c>
      <c r="C12" s="592">
        <v>2017</v>
      </c>
      <c r="D12" s="592">
        <v>1</v>
      </c>
      <c r="E12" s="592" t="s">
        <v>695</v>
      </c>
      <c r="F12" s="593">
        <v>0</v>
      </c>
      <c r="N12" s="592" t="s">
        <v>206</v>
      </c>
    </row>
    <row r="13" spans="1:14" x14ac:dyDescent="0.2">
      <c r="B13" s="592" t="s">
        <v>213</v>
      </c>
      <c r="C13" s="592">
        <v>2017</v>
      </c>
      <c r="D13" s="592">
        <v>1</v>
      </c>
      <c r="E13" s="592" t="s">
        <v>696</v>
      </c>
      <c r="F13" s="593">
        <v>0</v>
      </c>
      <c r="N13" s="592" t="s">
        <v>213</v>
      </c>
    </row>
    <row r="14" spans="1:14" x14ac:dyDescent="0.2">
      <c r="B14" s="592" t="s">
        <v>215</v>
      </c>
      <c r="C14" s="592">
        <v>2017</v>
      </c>
      <c r="D14" s="592">
        <v>1</v>
      </c>
      <c r="E14" s="592" t="s">
        <v>696</v>
      </c>
      <c r="F14" s="593">
        <v>0</v>
      </c>
      <c r="N14" s="592" t="s">
        <v>215</v>
      </c>
    </row>
    <row r="15" spans="1:14" x14ac:dyDescent="0.2">
      <c r="B15" s="592" t="s">
        <v>217</v>
      </c>
      <c r="C15" s="592">
        <v>2017</v>
      </c>
      <c r="D15" s="592">
        <v>1</v>
      </c>
      <c r="E15" s="592" t="s">
        <v>696</v>
      </c>
      <c r="F15" s="593">
        <v>0</v>
      </c>
      <c r="N15" s="592" t="s">
        <v>217</v>
      </c>
    </row>
    <row r="16" spans="1:14" x14ac:dyDescent="0.2">
      <c r="B16" s="592" t="s">
        <v>222</v>
      </c>
      <c r="C16" s="592">
        <v>2017</v>
      </c>
      <c r="D16" s="592">
        <v>1</v>
      </c>
      <c r="E16" s="592" t="s">
        <v>688</v>
      </c>
      <c r="F16" s="593">
        <v>0</v>
      </c>
      <c r="N16" s="592" t="s">
        <v>222</v>
      </c>
    </row>
    <row r="17" spans="2:14" x14ac:dyDescent="0.2">
      <c r="B17" s="592" t="s">
        <v>224</v>
      </c>
      <c r="C17" s="592">
        <v>2017</v>
      </c>
      <c r="D17" s="592">
        <v>1</v>
      </c>
      <c r="E17" s="592" t="s">
        <v>688</v>
      </c>
      <c r="F17" s="593">
        <v>0</v>
      </c>
      <c r="N17" s="592" t="s">
        <v>224</v>
      </c>
    </row>
    <row r="18" spans="2:14" x14ac:dyDescent="0.2">
      <c r="B18" s="592" t="s">
        <v>226</v>
      </c>
      <c r="C18" s="592">
        <v>2017</v>
      </c>
      <c r="D18" s="592">
        <v>1</v>
      </c>
      <c r="E18" s="592" t="s">
        <v>688</v>
      </c>
      <c r="F18" s="593">
        <v>0</v>
      </c>
      <c r="N18" s="592" t="s">
        <v>226</v>
      </c>
    </row>
    <row r="19" spans="2:14" x14ac:dyDescent="0.2">
      <c r="B19" s="592" t="s">
        <v>228</v>
      </c>
      <c r="C19" s="592">
        <v>2017</v>
      </c>
      <c r="D19" s="592">
        <v>1</v>
      </c>
      <c r="E19" s="592" t="s">
        <v>688</v>
      </c>
      <c r="F19" s="593">
        <v>0</v>
      </c>
      <c r="N19" s="592" t="s">
        <v>228</v>
      </c>
    </row>
    <row r="20" spans="2:14" x14ac:dyDescent="0.2">
      <c r="B20" s="592" t="s">
        <v>970</v>
      </c>
      <c r="C20" s="592">
        <v>2017</v>
      </c>
      <c r="D20" s="592">
        <v>1</v>
      </c>
      <c r="E20" s="592" t="s">
        <v>975</v>
      </c>
      <c r="F20" s="593">
        <v>0</v>
      </c>
      <c r="N20" s="592" t="s">
        <v>970</v>
      </c>
    </row>
    <row r="21" spans="2:14" x14ac:dyDescent="0.2">
      <c r="B21" s="592" t="s">
        <v>235</v>
      </c>
      <c r="C21" s="592">
        <v>2017</v>
      </c>
      <c r="D21" s="592">
        <v>1</v>
      </c>
      <c r="E21" s="592" t="s">
        <v>687</v>
      </c>
      <c r="F21" s="593">
        <v>0</v>
      </c>
      <c r="N21" s="592" t="s">
        <v>235</v>
      </c>
    </row>
    <row r="22" spans="2:14" x14ac:dyDescent="0.2">
      <c r="B22" s="592" t="s">
        <v>972</v>
      </c>
      <c r="C22" s="592">
        <v>2017</v>
      </c>
      <c r="D22" s="592">
        <v>1</v>
      </c>
      <c r="E22" s="592" t="s">
        <v>687</v>
      </c>
      <c r="F22" s="593">
        <v>0</v>
      </c>
      <c r="N22" s="592" t="s">
        <v>972</v>
      </c>
    </row>
    <row r="23" spans="2:14" x14ac:dyDescent="0.2">
      <c r="B23" s="592" t="s">
        <v>236</v>
      </c>
      <c r="C23" s="592">
        <v>2017</v>
      </c>
      <c r="D23" s="592">
        <v>1</v>
      </c>
      <c r="E23" s="592" t="s">
        <v>687</v>
      </c>
      <c r="F23" s="593">
        <v>0</v>
      </c>
      <c r="N23" s="592" t="s">
        <v>236</v>
      </c>
    </row>
    <row r="24" spans="2:14" x14ac:dyDescent="0.2">
      <c r="B24" s="592" t="s">
        <v>238</v>
      </c>
      <c r="C24" s="592">
        <v>2017</v>
      </c>
      <c r="D24" s="592">
        <v>1</v>
      </c>
      <c r="E24" s="592" t="s">
        <v>687</v>
      </c>
      <c r="F24" s="593">
        <v>0</v>
      </c>
      <c r="N24" s="592" t="s">
        <v>238</v>
      </c>
    </row>
    <row r="25" spans="2:14" x14ac:dyDescent="0.2">
      <c r="B25" s="592" t="s">
        <v>239</v>
      </c>
      <c r="C25" s="592">
        <v>2017</v>
      </c>
      <c r="D25" s="592">
        <v>1</v>
      </c>
      <c r="E25" s="592" t="s">
        <v>687</v>
      </c>
      <c r="F25" s="593">
        <v>0</v>
      </c>
      <c r="N25" s="592" t="s">
        <v>239</v>
      </c>
    </row>
    <row r="26" spans="2:14" x14ac:dyDescent="0.2">
      <c r="B26" s="592" t="s">
        <v>244</v>
      </c>
      <c r="C26" s="592">
        <v>2017</v>
      </c>
      <c r="D26" s="592">
        <v>1</v>
      </c>
      <c r="E26" s="592" t="s">
        <v>687</v>
      </c>
      <c r="F26" s="593">
        <v>0</v>
      </c>
      <c r="N26" s="592" t="s">
        <v>244</v>
      </c>
    </row>
    <row r="27" spans="2:14" x14ac:dyDescent="0.2">
      <c r="B27" s="592" t="s">
        <v>246</v>
      </c>
      <c r="C27" s="592">
        <v>2017</v>
      </c>
      <c r="D27" s="592">
        <v>1</v>
      </c>
      <c r="E27" s="592" t="s">
        <v>687</v>
      </c>
      <c r="F27" s="593">
        <v>0</v>
      </c>
      <c r="N27" s="592" t="s">
        <v>246</v>
      </c>
    </row>
    <row r="28" spans="2:14" x14ac:dyDescent="0.2">
      <c r="B28" s="592" t="s">
        <v>248</v>
      </c>
      <c r="C28" s="592">
        <v>2017</v>
      </c>
      <c r="D28" s="592">
        <v>1</v>
      </c>
      <c r="E28" s="592" t="s">
        <v>687</v>
      </c>
      <c r="F28" s="593">
        <v>0</v>
      </c>
      <c r="N28" s="592" t="s">
        <v>248</v>
      </c>
    </row>
    <row r="29" spans="2:14" x14ac:dyDescent="0.2">
      <c r="B29" s="592" t="s">
        <v>250</v>
      </c>
      <c r="C29" s="592">
        <v>2017</v>
      </c>
      <c r="D29" s="592">
        <v>1</v>
      </c>
      <c r="E29" s="592" t="s">
        <v>687</v>
      </c>
      <c r="F29" s="593">
        <v>0</v>
      </c>
      <c r="N29" s="592" t="s">
        <v>250</v>
      </c>
    </row>
    <row r="30" spans="2:14" x14ac:dyDescent="0.2">
      <c r="B30" s="592" t="s">
        <v>254</v>
      </c>
      <c r="C30" s="592">
        <v>2017</v>
      </c>
      <c r="D30" s="592">
        <v>1</v>
      </c>
      <c r="E30" s="592" t="s">
        <v>687</v>
      </c>
      <c r="F30" s="593">
        <v>0</v>
      </c>
      <c r="N30" s="592" t="s">
        <v>254</v>
      </c>
    </row>
    <row r="31" spans="2:14" x14ac:dyDescent="0.2">
      <c r="B31" s="592" t="s">
        <v>255</v>
      </c>
      <c r="C31" s="592">
        <v>2017</v>
      </c>
      <c r="D31" s="592">
        <v>1</v>
      </c>
      <c r="E31" s="592" t="s">
        <v>687</v>
      </c>
      <c r="F31" s="593">
        <v>0</v>
      </c>
      <c r="N31" s="592" t="s">
        <v>255</v>
      </c>
    </row>
    <row r="32" spans="2:14" x14ac:dyDescent="0.2">
      <c r="B32" s="592" t="s">
        <v>258</v>
      </c>
      <c r="C32" s="592">
        <v>2017</v>
      </c>
      <c r="D32" s="592">
        <v>1</v>
      </c>
      <c r="E32" s="592" t="s">
        <v>697</v>
      </c>
      <c r="F32" s="593">
        <v>0</v>
      </c>
      <c r="N32" s="592" t="s">
        <v>258</v>
      </c>
    </row>
    <row r="33" spans="1:14" x14ac:dyDescent="0.2">
      <c r="B33" s="592" t="s">
        <v>260</v>
      </c>
      <c r="C33" s="592">
        <v>2017</v>
      </c>
      <c r="D33" s="592">
        <v>1</v>
      </c>
      <c r="E33" s="592" t="s">
        <v>697</v>
      </c>
      <c r="F33" s="593">
        <v>0</v>
      </c>
      <c r="N33" s="592" t="s">
        <v>260</v>
      </c>
    </row>
    <row r="34" spans="1:14" x14ac:dyDescent="0.2">
      <c r="B34" s="592" t="s">
        <v>262</v>
      </c>
      <c r="C34" s="592">
        <v>2017</v>
      </c>
      <c r="D34" s="592">
        <v>1</v>
      </c>
      <c r="E34" s="592" t="s">
        <v>697</v>
      </c>
      <c r="F34" s="593">
        <v>0</v>
      </c>
      <c r="N34" s="592" t="s">
        <v>262</v>
      </c>
    </row>
    <row r="35" spans="1:14" x14ac:dyDescent="0.2">
      <c r="B35" s="592" t="s">
        <v>266</v>
      </c>
      <c r="C35" s="592">
        <v>2017</v>
      </c>
      <c r="D35" s="592">
        <v>1</v>
      </c>
      <c r="E35" s="592" t="s">
        <v>698</v>
      </c>
      <c r="F35" s="593">
        <v>0</v>
      </c>
      <c r="N35" s="592" t="s">
        <v>266</v>
      </c>
    </row>
    <row r="36" spans="1:14" x14ac:dyDescent="0.2">
      <c r="B36" s="592" t="s">
        <v>268</v>
      </c>
      <c r="C36" s="592">
        <v>2017</v>
      </c>
      <c r="D36" s="592">
        <v>1</v>
      </c>
      <c r="E36" s="592" t="s">
        <v>698</v>
      </c>
      <c r="F36" s="593">
        <v>0</v>
      </c>
      <c r="N36" s="592" t="s">
        <v>268</v>
      </c>
    </row>
    <row r="37" spans="1:14" x14ac:dyDescent="0.2">
      <c r="B37" s="594" t="s">
        <v>272</v>
      </c>
      <c r="C37" s="592">
        <v>2017</v>
      </c>
      <c r="D37" s="592">
        <v>1</v>
      </c>
      <c r="E37" s="592" t="s">
        <v>699</v>
      </c>
      <c r="F37" s="592">
        <v>0</v>
      </c>
      <c r="N37" s="594" t="s">
        <v>272</v>
      </c>
    </row>
    <row r="38" spans="1:14" x14ac:dyDescent="0.2">
      <c r="B38" s="594" t="s">
        <v>274</v>
      </c>
      <c r="C38" s="592">
        <v>2017</v>
      </c>
      <c r="D38" s="592">
        <v>1</v>
      </c>
      <c r="E38" s="592" t="s">
        <v>699</v>
      </c>
      <c r="F38" s="592">
        <v>0</v>
      </c>
      <c r="N38" s="594" t="s">
        <v>274</v>
      </c>
    </row>
    <row r="39" spans="1:14" x14ac:dyDescent="0.2">
      <c r="A39" s="592" t="s">
        <v>528</v>
      </c>
      <c r="B39" s="592" t="s">
        <v>182</v>
      </c>
      <c r="C39" s="592" t="s">
        <v>528</v>
      </c>
      <c r="D39" s="592" t="s">
        <v>528</v>
      </c>
      <c r="E39" s="592" t="s">
        <v>528</v>
      </c>
      <c r="F39" s="592" t="s">
        <v>528</v>
      </c>
      <c r="N39" s="592" t="s">
        <v>182</v>
      </c>
    </row>
    <row r="40" spans="1:14" x14ac:dyDescent="0.2">
      <c r="A40" s="592" t="s">
        <v>528</v>
      </c>
      <c r="B40" s="592" t="s">
        <v>184</v>
      </c>
      <c r="C40" s="592" t="s">
        <v>528</v>
      </c>
      <c r="D40" s="592" t="s">
        <v>528</v>
      </c>
      <c r="E40" s="592" t="s">
        <v>528</v>
      </c>
      <c r="F40" s="592" t="s">
        <v>528</v>
      </c>
      <c r="N40" s="592" t="s">
        <v>184</v>
      </c>
    </row>
    <row r="41" spans="1:14" x14ac:dyDescent="0.2">
      <c r="A41" s="592" t="s">
        <v>528</v>
      </c>
      <c r="B41" s="592" t="s">
        <v>185</v>
      </c>
      <c r="C41" s="592" t="s">
        <v>528</v>
      </c>
      <c r="D41" s="592" t="s">
        <v>528</v>
      </c>
      <c r="E41" s="592" t="s">
        <v>528</v>
      </c>
      <c r="F41" s="592" t="s">
        <v>528</v>
      </c>
      <c r="N41" s="592" t="s">
        <v>185</v>
      </c>
    </row>
    <row r="42" spans="1:14" x14ac:dyDescent="0.2">
      <c r="A42" s="592" t="s">
        <v>528</v>
      </c>
      <c r="B42" s="592" t="s">
        <v>187</v>
      </c>
      <c r="C42" s="592" t="s">
        <v>528</v>
      </c>
      <c r="D42" s="592" t="s">
        <v>528</v>
      </c>
      <c r="E42" s="592" t="s">
        <v>528</v>
      </c>
      <c r="F42" s="592" t="s">
        <v>528</v>
      </c>
      <c r="N42" s="592" t="s">
        <v>187</v>
      </c>
    </row>
    <row r="43" spans="1:14" x14ac:dyDescent="0.2">
      <c r="A43" s="592" t="s">
        <v>528</v>
      </c>
      <c r="B43" s="592" t="s">
        <v>189</v>
      </c>
      <c r="C43" s="592" t="s">
        <v>528</v>
      </c>
      <c r="D43" s="592" t="s">
        <v>528</v>
      </c>
      <c r="E43" s="592" t="s">
        <v>528</v>
      </c>
      <c r="F43" s="592" t="s">
        <v>528</v>
      </c>
      <c r="N43" s="592" t="s">
        <v>189</v>
      </c>
    </row>
    <row r="44" spans="1:14" x14ac:dyDescent="0.2">
      <c r="A44" s="592" t="s">
        <v>528</v>
      </c>
      <c r="B44" s="592" t="s">
        <v>195</v>
      </c>
      <c r="C44" s="592" t="s">
        <v>528</v>
      </c>
      <c r="D44" s="592" t="s">
        <v>528</v>
      </c>
      <c r="E44" s="592" t="s">
        <v>528</v>
      </c>
      <c r="F44" s="592" t="s">
        <v>528</v>
      </c>
      <c r="N44" s="592" t="s">
        <v>195</v>
      </c>
    </row>
    <row r="45" spans="1:14" x14ac:dyDescent="0.2">
      <c r="A45" s="592" t="s">
        <v>528</v>
      </c>
      <c r="B45" s="592" t="s">
        <v>198</v>
      </c>
      <c r="C45" s="592" t="s">
        <v>528</v>
      </c>
      <c r="D45" s="592" t="s">
        <v>528</v>
      </c>
      <c r="E45" s="592" t="s">
        <v>528</v>
      </c>
      <c r="F45" s="592" t="s">
        <v>528</v>
      </c>
      <c r="N45" s="592" t="s">
        <v>198</v>
      </c>
    </row>
    <row r="46" spans="1:14" x14ac:dyDescent="0.2">
      <c r="A46" s="592" t="s">
        <v>528</v>
      </c>
      <c r="B46" s="592" t="s">
        <v>200</v>
      </c>
      <c r="C46" s="592" t="s">
        <v>528</v>
      </c>
      <c r="D46" s="592" t="s">
        <v>528</v>
      </c>
      <c r="E46" s="592" t="s">
        <v>528</v>
      </c>
      <c r="F46" s="592" t="s">
        <v>528</v>
      </c>
      <c r="N46" s="592" t="s">
        <v>200</v>
      </c>
    </row>
    <row r="47" spans="1:14" x14ac:dyDescent="0.2">
      <c r="A47" s="592" t="s">
        <v>528</v>
      </c>
      <c r="B47" s="592" t="s">
        <v>202</v>
      </c>
      <c r="C47" s="592" t="s">
        <v>528</v>
      </c>
      <c r="D47" s="592" t="s">
        <v>528</v>
      </c>
      <c r="E47" s="592" t="s">
        <v>528</v>
      </c>
      <c r="F47" s="592" t="s">
        <v>528</v>
      </c>
      <c r="N47" s="592" t="s">
        <v>202</v>
      </c>
    </row>
    <row r="48" spans="1:14" x14ac:dyDescent="0.2">
      <c r="A48" s="592" t="s">
        <v>528</v>
      </c>
      <c r="B48" s="592" t="s">
        <v>204</v>
      </c>
      <c r="C48" s="592" t="s">
        <v>528</v>
      </c>
      <c r="D48" s="592" t="s">
        <v>528</v>
      </c>
      <c r="E48" s="592" t="s">
        <v>528</v>
      </c>
      <c r="F48" s="592" t="s">
        <v>528</v>
      </c>
      <c r="N48" s="592" t="s">
        <v>204</v>
      </c>
    </row>
    <row r="49" spans="1:14" x14ac:dyDescent="0.2">
      <c r="A49" s="592" t="s">
        <v>528</v>
      </c>
      <c r="B49" s="592" t="s">
        <v>206</v>
      </c>
      <c r="C49" s="592" t="s">
        <v>528</v>
      </c>
      <c r="D49" s="592" t="s">
        <v>528</v>
      </c>
      <c r="E49" s="592" t="s">
        <v>528</v>
      </c>
      <c r="F49" s="592" t="s">
        <v>528</v>
      </c>
      <c r="N49" s="592" t="s">
        <v>206</v>
      </c>
    </row>
    <row r="50" spans="1:14" x14ac:dyDescent="0.2">
      <c r="A50" s="592" t="s">
        <v>528</v>
      </c>
      <c r="B50" s="592" t="s">
        <v>213</v>
      </c>
      <c r="C50" s="592" t="s">
        <v>528</v>
      </c>
      <c r="D50" s="592" t="s">
        <v>528</v>
      </c>
      <c r="E50" s="592" t="s">
        <v>528</v>
      </c>
      <c r="F50" s="592" t="s">
        <v>528</v>
      </c>
      <c r="N50" s="592" t="s">
        <v>213</v>
      </c>
    </row>
    <row r="51" spans="1:14" x14ac:dyDescent="0.2">
      <c r="A51" s="592" t="s">
        <v>528</v>
      </c>
      <c r="B51" s="592" t="s">
        <v>215</v>
      </c>
      <c r="C51" s="592" t="s">
        <v>528</v>
      </c>
      <c r="D51" s="592" t="s">
        <v>528</v>
      </c>
      <c r="E51" s="592" t="s">
        <v>528</v>
      </c>
      <c r="F51" s="592" t="s">
        <v>528</v>
      </c>
      <c r="N51" s="592" t="s">
        <v>215</v>
      </c>
    </row>
    <row r="52" spans="1:14" x14ac:dyDescent="0.2">
      <c r="A52" s="592" t="s">
        <v>528</v>
      </c>
      <c r="B52" s="592" t="s">
        <v>217</v>
      </c>
      <c r="C52" s="592" t="s">
        <v>528</v>
      </c>
      <c r="D52" s="592" t="s">
        <v>528</v>
      </c>
      <c r="E52" s="592" t="s">
        <v>528</v>
      </c>
      <c r="F52" s="592" t="s">
        <v>528</v>
      </c>
      <c r="N52" s="592" t="s">
        <v>217</v>
      </c>
    </row>
    <row r="53" spans="1:14" x14ac:dyDescent="0.2">
      <c r="A53" s="592" t="s">
        <v>528</v>
      </c>
      <c r="B53" s="592" t="s">
        <v>222</v>
      </c>
      <c r="C53" s="592" t="s">
        <v>528</v>
      </c>
      <c r="D53" s="592" t="s">
        <v>528</v>
      </c>
      <c r="E53" s="592" t="s">
        <v>528</v>
      </c>
      <c r="F53" s="592" t="s">
        <v>528</v>
      </c>
      <c r="N53" s="592" t="s">
        <v>222</v>
      </c>
    </row>
    <row r="54" spans="1:14" x14ac:dyDescent="0.2">
      <c r="A54" s="592" t="s">
        <v>528</v>
      </c>
      <c r="B54" s="592" t="s">
        <v>224</v>
      </c>
      <c r="C54" s="592" t="s">
        <v>528</v>
      </c>
      <c r="D54" s="592" t="s">
        <v>528</v>
      </c>
      <c r="E54" s="592" t="s">
        <v>528</v>
      </c>
      <c r="F54" s="592" t="s">
        <v>528</v>
      </c>
      <c r="N54" s="592" t="s">
        <v>224</v>
      </c>
    </row>
    <row r="55" spans="1:14" x14ac:dyDescent="0.2">
      <c r="A55" s="592" t="s">
        <v>528</v>
      </c>
      <c r="B55" s="592" t="s">
        <v>226</v>
      </c>
      <c r="C55" s="592" t="s">
        <v>528</v>
      </c>
      <c r="D55" s="592" t="s">
        <v>528</v>
      </c>
      <c r="E55" s="592" t="s">
        <v>528</v>
      </c>
      <c r="F55" s="592" t="s">
        <v>528</v>
      </c>
      <c r="N55" s="592" t="s">
        <v>226</v>
      </c>
    </row>
    <row r="56" spans="1:14" x14ac:dyDescent="0.2">
      <c r="A56" s="592" t="s">
        <v>528</v>
      </c>
      <c r="B56" s="592" t="s">
        <v>228</v>
      </c>
      <c r="C56" s="592" t="s">
        <v>528</v>
      </c>
      <c r="D56" s="592" t="s">
        <v>528</v>
      </c>
      <c r="E56" s="592" t="s">
        <v>528</v>
      </c>
      <c r="F56" s="592" t="s">
        <v>528</v>
      </c>
      <c r="N56" s="592" t="s">
        <v>228</v>
      </c>
    </row>
    <row r="57" spans="1:14" x14ac:dyDescent="0.2">
      <c r="A57" s="592" t="s">
        <v>528</v>
      </c>
      <c r="B57" s="592" t="s">
        <v>970</v>
      </c>
      <c r="C57" s="592" t="s">
        <v>528</v>
      </c>
      <c r="D57" s="592" t="s">
        <v>528</v>
      </c>
      <c r="E57" s="592" t="s">
        <v>528</v>
      </c>
      <c r="F57" s="592" t="s">
        <v>528</v>
      </c>
      <c r="N57" s="592" t="s">
        <v>970</v>
      </c>
    </row>
    <row r="58" spans="1:14" x14ac:dyDescent="0.2">
      <c r="A58" s="592" t="s">
        <v>528</v>
      </c>
      <c r="B58" s="592" t="s">
        <v>235</v>
      </c>
      <c r="C58" s="592" t="s">
        <v>528</v>
      </c>
      <c r="D58" s="592" t="s">
        <v>528</v>
      </c>
      <c r="E58" s="592" t="s">
        <v>528</v>
      </c>
      <c r="F58" s="592" t="s">
        <v>528</v>
      </c>
      <c r="N58" s="592" t="s">
        <v>235</v>
      </c>
    </row>
    <row r="59" spans="1:14" x14ac:dyDescent="0.2">
      <c r="A59" s="592" t="s">
        <v>528</v>
      </c>
      <c r="B59" s="592" t="s">
        <v>972</v>
      </c>
      <c r="C59" s="592" t="s">
        <v>528</v>
      </c>
      <c r="D59" s="592" t="s">
        <v>528</v>
      </c>
      <c r="E59" s="592" t="s">
        <v>528</v>
      </c>
      <c r="F59" s="592" t="s">
        <v>528</v>
      </c>
      <c r="N59" s="592" t="s">
        <v>972</v>
      </c>
    </row>
    <row r="60" spans="1:14" x14ac:dyDescent="0.2">
      <c r="A60" s="592" t="s">
        <v>528</v>
      </c>
      <c r="B60" s="592" t="s">
        <v>236</v>
      </c>
      <c r="C60" s="592" t="s">
        <v>528</v>
      </c>
      <c r="D60" s="592" t="s">
        <v>528</v>
      </c>
      <c r="E60" s="592" t="s">
        <v>528</v>
      </c>
      <c r="F60" s="592" t="s">
        <v>528</v>
      </c>
      <c r="N60" s="592" t="s">
        <v>236</v>
      </c>
    </row>
    <row r="61" spans="1:14" x14ac:dyDescent="0.2">
      <c r="A61" s="592" t="s">
        <v>528</v>
      </c>
      <c r="B61" s="592" t="s">
        <v>238</v>
      </c>
      <c r="C61" s="592" t="s">
        <v>528</v>
      </c>
      <c r="D61" s="592" t="s">
        <v>528</v>
      </c>
      <c r="E61" s="592" t="s">
        <v>528</v>
      </c>
      <c r="F61" s="592" t="s">
        <v>528</v>
      </c>
      <c r="N61" s="592" t="s">
        <v>238</v>
      </c>
    </row>
    <row r="62" spans="1:14" x14ac:dyDescent="0.2">
      <c r="A62" s="592" t="s">
        <v>528</v>
      </c>
      <c r="B62" s="592" t="s">
        <v>239</v>
      </c>
      <c r="C62" s="592" t="s">
        <v>528</v>
      </c>
      <c r="D62" s="592" t="s">
        <v>528</v>
      </c>
      <c r="E62" s="592" t="s">
        <v>528</v>
      </c>
      <c r="F62" s="592" t="s">
        <v>528</v>
      </c>
      <c r="N62" s="592" t="s">
        <v>239</v>
      </c>
    </row>
    <row r="63" spans="1:14" x14ac:dyDescent="0.2">
      <c r="A63" s="592" t="s">
        <v>528</v>
      </c>
      <c r="B63" s="592" t="s">
        <v>244</v>
      </c>
      <c r="C63" s="592" t="s">
        <v>528</v>
      </c>
      <c r="D63" s="592" t="s">
        <v>528</v>
      </c>
      <c r="E63" s="592" t="s">
        <v>528</v>
      </c>
      <c r="F63" s="592" t="s">
        <v>528</v>
      </c>
      <c r="N63" s="592" t="s">
        <v>244</v>
      </c>
    </row>
    <row r="64" spans="1:14" x14ac:dyDescent="0.2">
      <c r="A64" s="592" t="s">
        <v>528</v>
      </c>
      <c r="B64" s="592" t="s">
        <v>246</v>
      </c>
      <c r="C64" s="592" t="s">
        <v>528</v>
      </c>
      <c r="D64" s="592" t="s">
        <v>528</v>
      </c>
      <c r="E64" s="592" t="s">
        <v>528</v>
      </c>
      <c r="F64" s="592" t="s">
        <v>528</v>
      </c>
      <c r="N64" s="592" t="s">
        <v>246</v>
      </c>
    </row>
    <row r="65" spans="1:14" x14ac:dyDescent="0.2">
      <c r="A65" s="592" t="s">
        <v>528</v>
      </c>
      <c r="B65" s="592" t="s">
        <v>248</v>
      </c>
      <c r="C65" s="592" t="s">
        <v>528</v>
      </c>
      <c r="D65" s="592" t="s">
        <v>528</v>
      </c>
      <c r="E65" s="592" t="s">
        <v>528</v>
      </c>
      <c r="F65" s="592" t="s">
        <v>528</v>
      </c>
      <c r="N65" s="592" t="s">
        <v>248</v>
      </c>
    </row>
    <row r="66" spans="1:14" x14ac:dyDescent="0.2">
      <c r="A66" s="592" t="s">
        <v>528</v>
      </c>
      <c r="B66" s="592" t="s">
        <v>250</v>
      </c>
      <c r="C66" s="592" t="s">
        <v>528</v>
      </c>
      <c r="D66" s="592" t="s">
        <v>528</v>
      </c>
      <c r="E66" s="592" t="s">
        <v>528</v>
      </c>
      <c r="F66" s="592" t="s">
        <v>528</v>
      </c>
      <c r="N66" s="592" t="s">
        <v>250</v>
      </c>
    </row>
    <row r="67" spans="1:14" x14ac:dyDescent="0.2">
      <c r="A67" s="592" t="s">
        <v>528</v>
      </c>
      <c r="B67" s="592" t="s">
        <v>254</v>
      </c>
      <c r="C67" s="592" t="s">
        <v>528</v>
      </c>
      <c r="D67" s="592" t="s">
        <v>528</v>
      </c>
      <c r="E67" s="592" t="s">
        <v>528</v>
      </c>
      <c r="F67" s="592" t="s">
        <v>528</v>
      </c>
      <c r="N67" s="592" t="s">
        <v>254</v>
      </c>
    </row>
    <row r="68" spans="1:14" x14ac:dyDescent="0.2">
      <c r="A68" s="592" t="s">
        <v>528</v>
      </c>
      <c r="B68" s="592" t="s">
        <v>255</v>
      </c>
      <c r="C68" s="592" t="s">
        <v>528</v>
      </c>
      <c r="D68" s="592" t="s">
        <v>528</v>
      </c>
      <c r="E68" s="592" t="s">
        <v>528</v>
      </c>
      <c r="F68" s="592" t="s">
        <v>528</v>
      </c>
      <c r="N68" s="592" t="s">
        <v>255</v>
      </c>
    </row>
    <row r="69" spans="1:14" x14ac:dyDescent="0.2">
      <c r="A69" s="592" t="s">
        <v>528</v>
      </c>
      <c r="B69" s="592" t="s">
        <v>258</v>
      </c>
      <c r="C69" s="592" t="s">
        <v>528</v>
      </c>
      <c r="D69" s="592" t="s">
        <v>528</v>
      </c>
      <c r="E69" s="592" t="s">
        <v>528</v>
      </c>
      <c r="F69" s="592" t="s">
        <v>528</v>
      </c>
      <c r="N69" s="592" t="s">
        <v>258</v>
      </c>
    </row>
    <row r="70" spans="1:14" x14ac:dyDescent="0.2">
      <c r="A70" s="592" t="s">
        <v>528</v>
      </c>
      <c r="B70" s="592" t="s">
        <v>260</v>
      </c>
      <c r="C70" s="592" t="s">
        <v>528</v>
      </c>
      <c r="D70" s="592" t="s">
        <v>528</v>
      </c>
      <c r="E70" s="592" t="s">
        <v>528</v>
      </c>
      <c r="F70" s="592" t="s">
        <v>528</v>
      </c>
      <c r="N70" s="592" t="s">
        <v>260</v>
      </c>
    </row>
    <row r="71" spans="1:14" x14ac:dyDescent="0.2">
      <c r="A71" s="592" t="s">
        <v>528</v>
      </c>
      <c r="B71" s="592" t="s">
        <v>262</v>
      </c>
      <c r="C71" s="592" t="s">
        <v>528</v>
      </c>
      <c r="D71" s="592" t="s">
        <v>528</v>
      </c>
      <c r="E71" s="592" t="s">
        <v>528</v>
      </c>
      <c r="F71" s="592" t="s">
        <v>528</v>
      </c>
      <c r="N71" s="592" t="s">
        <v>262</v>
      </c>
    </row>
    <row r="72" spans="1:14" x14ac:dyDescent="0.2">
      <c r="A72" s="592" t="s">
        <v>528</v>
      </c>
      <c r="B72" s="592" t="s">
        <v>266</v>
      </c>
      <c r="C72" s="592" t="s">
        <v>528</v>
      </c>
      <c r="D72" s="592" t="s">
        <v>528</v>
      </c>
      <c r="E72" s="592" t="s">
        <v>528</v>
      </c>
      <c r="F72" s="592" t="s">
        <v>528</v>
      </c>
      <c r="N72" s="592" t="s">
        <v>266</v>
      </c>
    </row>
    <row r="73" spans="1:14" x14ac:dyDescent="0.2">
      <c r="A73" s="592" t="s">
        <v>528</v>
      </c>
      <c r="B73" s="592" t="s">
        <v>268</v>
      </c>
      <c r="C73" s="592" t="s">
        <v>528</v>
      </c>
      <c r="D73" s="592" t="s">
        <v>528</v>
      </c>
      <c r="E73" s="592" t="s">
        <v>528</v>
      </c>
      <c r="F73" s="592" t="s">
        <v>528</v>
      </c>
      <c r="N73" s="592" t="s">
        <v>268</v>
      </c>
    </row>
    <row r="74" spans="1:14" x14ac:dyDescent="0.2">
      <c r="A74" s="592" t="s">
        <v>528</v>
      </c>
      <c r="B74" s="594" t="s">
        <v>272</v>
      </c>
      <c r="C74" s="592" t="s">
        <v>528</v>
      </c>
      <c r="D74" s="592" t="s">
        <v>528</v>
      </c>
      <c r="E74" s="592" t="s">
        <v>528</v>
      </c>
      <c r="F74" s="592" t="s">
        <v>528</v>
      </c>
      <c r="N74" s="594" t="s">
        <v>272</v>
      </c>
    </row>
    <row r="75" spans="1:14" x14ac:dyDescent="0.2">
      <c r="A75" s="592" t="s">
        <v>528</v>
      </c>
      <c r="B75" s="594" t="s">
        <v>274</v>
      </c>
      <c r="C75" s="592" t="s">
        <v>528</v>
      </c>
      <c r="D75" s="592" t="s">
        <v>528</v>
      </c>
      <c r="E75" s="592" t="s">
        <v>528</v>
      </c>
      <c r="F75" s="592" t="s">
        <v>528</v>
      </c>
      <c r="N75" s="594" t="s">
        <v>274</v>
      </c>
    </row>
    <row r="76" spans="1:14" x14ac:dyDescent="0.2">
      <c r="A76" s="592" t="s">
        <v>528</v>
      </c>
      <c r="B76" s="592" t="s">
        <v>182</v>
      </c>
      <c r="C76" s="592" t="s">
        <v>528</v>
      </c>
      <c r="D76" s="592" t="s">
        <v>528</v>
      </c>
      <c r="E76" s="592" t="s">
        <v>528</v>
      </c>
      <c r="F76" s="592" t="s">
        <v>528</v>
      </c>
      <c r="N76" s="592" t="s">
        <v>182</v>
      </c>
    </row>
    <row r="77" spans="1:14" x14ac:dyDescent="0.2">
      <c r="A77" s="592" t="s">
        <v>528</v>
      </c>
      <c r="B77" s="592" t="s">
        <v>184</v>
      </c>
      <c r="C77" s="592" t="s">
        <v>528</v>
      </c>
      <c r="D77" s="592" t="s">
        <v>528</v>
      </c>
      <c r="E77" s="592" t="s">
        <v>528</v>
      </c>
      <c r="F77" s="592" t="s">
        <v>528</v>
      </c>
      <c r="N77" s="592" t="s">
        <v>184</v>
      </c>
    </row>
    <row r="78" spans="1:14" x14ac:dyDescent="0.2">
      <c r="A78" s="592" t="s">
        <v>528</v>
      </c>
      <c r="B78" s="592" t="s">
        <v>185</v>
      </c>
      <c r="C78" s="592" t="s">
        <v>528</v>
      </c>
      <c r="D78" s="592" t="s">
        <v>528</v>
      </c>
      <c r="E78" s="592" t="s">
        <v>528</v>
      </c>
      <c r="F78" s="592" t="s">
        <v>528</v>
      </c>
      <c r="N78" s="592" t="s">
        <v>185</v>
      </c>
    </row>
    <row r="79" spans="1:14" x14ac:dyDescent="0.2">
      <c r="A79" s="592" t="s">
        <v>528</v>
      </c>
      <c r="B79" s="592" t="s">
        <v>187</v>
      </c>
      <c r="C79" s="592" t="s">
        <v>528</v>
      </c>
      <c r="D79" s="592" t="s">
        <v>528</v>
      </c>
      <c r="E79" s="592" t="s">
        <v>528</v>
      </c>
      <c r="F79" s="592" t="s">
        <v>528</v>
      </c>
      <c r="N79" s="592" t="s">
        <v>187</v>
      </c>
    </row>
    <row r="80" spans="1:14" x14ac:dyDescent="0.2">
      <c r="A80" s="592" t="s">
        <v>528</v>
      </c>
      <c r="B80" s="592" t="s">
        <v>189</v>
      </c>
      <c r="C80" s="592" t="s">
        <v>528</v>
      </c>
      <c r="D80" s="592" t="s">
        <v>528</v>
      </c>
      <c r="E80" s="592" t="s">
        <v>528</v>
      </c>
      <c r="F80" s="592" t="s">
        <v>528</v>
      </c>
      <c r="N80" s="592" t="s">
        <v>189</v>
      </c>
    </row>
    <row r="81" spans="1:14" x14ac:dyDescent="0.2">
      <c r="A81" s="592" t="s">
        <v>528</v>
      </c>
      <c r="B81" s="592" t="s">
        <v>195</v>
      </c>
      <c r="C81" s="592" t="s">
        <v>528</v>
      </c>
      <c r="D81" s="592" t="s">
        <v>528</v>
      </c>
      <c r="E81" s="592" t="s">
        <v>528</v>
      </c>
      <c r="F81" s="592" t="s">
        <v>528</v>
      </c>
      <c r="N81" s="592" t="s">
        <v>195</v>
      </c>
    </row>
    <row r="82" spans="1:14" x14ac:dyDescent="0.2">
      <c r="A82" s="592" t="s">
        <v>528</v>
      </c>
      <c r="B82" s="592" t="s">
        <v>198</v>
      </c>
      <c r="C82" s="592" t="s">
        <v>528</v>
      </c>
      <c r="D82" s="592" t="s">
        <v>528</v>
      </c>
      <c r="E82" s="592" t="s">
        <v>528</v>
      </c>
      <c r="F82" s="592" t="s">
        <v>528</v>
      </c>
      <c r="N82" s="592" t="s">
        <v>198</v>
      </c>
    </row>
    <row r="83" spans="1:14" x14ac:dyDescent="0.2">
      <c r="A83" s="592" t="s">
        <v>528</v>
      </c>
      <c r="B83" s="592" t="s">
        <v>200</v>
      </c>
      <c r="C83" s="592" t="s">
        <v>528</v>
      </c>
      <c r="D83" s="592" t="s">
        <v>528</v>
      </c>
      <c r="E83" s="592" t="s">
        <v>528</v>
      </c>
      <c r="F83" s="592" t="s">
        <v>528</v>
      </c>
      <c r="N83" s="592" t="s">
        <v>200</v>
      </c>
    </row>
    <row r="84" spans="1:14" x14ac:dyDescent="0.2">
      <c r="A84" s="592" t="s">
        <v>528</v>
      </c>
      <c r="B84" s="592" t="s">
        <v>202</v>
      </c>
      <c r="C84" s="592" t="s">
        <v>528</v>
      </c>
      <c r="D84" s="592" t="s">
        <v>528</v>
      </c>
      <c r="E84" s="592" t="s">
        <v>528</v>
      </c>
      <c r="F84" s="592" t="s">
        <v>528</v>
      </c>
      <c r="N84" s="592" t="s">
        <v>202</v>
      </c>
    </row>
    <row r="85" spans="1:14" x14ac:dyDescent="0.2">
      <c r="A85" s="592" t="s">
        <v>528</v>
      </c>
      <c r="B85" s="592" t="s">
        <v>204</v>
      </c>
      <c r="C85" s="592" t="s">
        <v>528</v>
      </c>
      <c r="D85" s="592" t="s">
        <v>528</v>
      </c>
      <c r="E85" s="592" t="s">
        <v>528</v>
      </c>
      <c r="F85" s="592" t="s">
        <v>528</v>
      </c>
      <c r="N85" s="592" t="s">
        <v>204</v>
      </c>
    </row>
    <row r="86" spans="1:14" x14ac:dyDescent="0.2">
      <c r="A86" s="592" t="s">
        <v>528</v>
      </c>
      <c r="B86" s="592" t="s">
        <v>206</v>
      </c>
      <c r="C86" s="592" t="s">
        <v>528</v>
      </c>
      <c r="D86" s="592" t="s">
        <v>528</v>
      </c>
      <c r="E86" s="592" t="s">
        <v>528</v>
      </c>
      <c r="F86" s="592" t="s">
        <v>528</v>
      </c>
      <c r="N86" s="592" t="s">
        <v>206</v>
      </c>
    </row>
    <row r="87" spans="1:14" x14ac:dyDescent="0.2">
      <c r="A87" s="592" t="s">
        <v>528</v>
      </c>
      <c r="B87" s="592" t="s">
        <v>213</v>
      </c>
      <c r="C87" s="592" t="s">
        <v>528</v>
      </c>
      <c r="D87" s="592" t="s">
        <v>528</v>
      </c>
      <c r="E87" s="592" t="s">
        <v>528</v>
      </c>
      <c r="F87" s="592" t="s">
        <v>528</v>
      </c>
      <c r="N87" s="592" t="s">
        <v>213</v>
      </c>
    </row>
    <row r="88" spans="1:14" x14ac:dyDescent="0.2">
      <c r="A88" s="592" t="s">
        <v>528</v>
      </c>
      <c r="B88" s="592" t="s">
        <v>215</v>
      </c>
      <c r="C88" s="592" t="s">
        <v>528</v>
      </c>
      <c r="D88" s="592" t="s">
        <v>528</v>
      </c>
      <c r="E88" s="592" t="s">
        <v>528</v>
      </c>
      <c r="F88" s="592" t="s">
        <v>528</v>
      </c>
      <c r="N88" s="592" t="s">
        <v>215</v>
      </c>
    </row>
    <row r="89" spans="1:14" x14ac:dyDescent="0.2">
      <c r="A89" s="592" t="s">
        <v>528</v>
      </c>
      <c r="B89" s="592" t="s">
        <v>217</v>
      </c>
      <c r="C89" s="592" t="s">
        <v>528</v>
      </c>
      <c r="D89" s="592" t="s">
        <v>528</v>
      </c>
      <c r="E89" s="592" t="s">
        <v>528</v>
      </c>
      <c r="F89" s="592" t="s">
        <v>528</v>
      </c>
      <c r="N89" s="592" t="s">
        <v>217</v>
      </c>
    </row>
    <row r="90" spans="1:14" x14ac:dyDescent="0.2">
      <c r="A90" s="592" t="s">
        <v>528</v>
      </c>
      <c r="B90" s="592" t="s">
        <v>222</v>
      </c>
      <c r="C90" s="592" t="s">
        <v>528</v>
      </c>
      <c r="D90" s="592" t="s">
        <v>528</v>
      </c>
      <c r="E90" s="592" t="s">
        <v>528</v>
      </c>
      <c r="F90" s="592" t="s">
        <v>528</v>
      </c>
      <c r="N90" s="592" t="s">
        <v>222</v>
      </c>
    </row>
    <row r="91" spans="1:14" x14ac:dyDescent="0.2">
      <c r="A91" s="592" t="s">
        <v>528</v>
      </c>
      <c r="B91" s="592" t="s">
        <v>224</v>
      </c>
      <c r="C91" s="592" t="s">
        <v>528</v>
      </c>
      <c r="D91" s="592" t="s">
        <v>528</v>
      </c>
      <c r="E91" s="592" t="s">
        <v>528</v>
      </c>
      <c r="F91" s="592" t="s">
        <v>528</v>
      </c>
      <c r="N91" s="592" t="s">
        <v>224</v>
      </c>
    </row>
    <row r="92" spans="1:14" x14ac:dyDescent="0.2">
      <c r="A92" s="592" t="s">
        <v>528</v>
      </c>
      <c r="B92" s="592" t="s">
        <v>226</v>
      </c>
      <c r="C92" s="592" t="s">
        <v>528</v>
      </c>
      <c r="D92" s="592" t="s">
        <v>528</v>
      </c>
      <c r="E92" s="592" t="s">
        <v>528</v>
      </c>
      <c r="F92" s="592" t="s">
        <v>528</v>
      </c>
      <c r="N92" s="592" t="s">
        <v>226</v>
      </c>
    </row>
    <row r="93" spans="1:14" x14ac:dyDescent="0.2">
      <c r="A93" s="592" t="s">
        <v>528</v>
      </c>
      <c r="B93" s="592" t="s">
        <v>228</v>
      </c>
      <c r="C93" s="592" t="s">
        <v>528</v>
      </c>
      <c r="D93" s="592" t="s">
        <v>528</v>
      </c>
      <c r="E93" s="592" t="s">
        <v>528</v>
      </c>
      <c r="F93" s="592" t="s">
        <v>528</v>
      </c>
      <c r="N93" s="592" t="s">
        <v>228</v>
      </c>
    </row>
    <row r="94" spans="1:14" x14ac:dyDescent="0.2">
      <c r="A94" s="592" t="s">
        <v>528</v>
      </c>
      <c r="B94" s="592" t="s">
        <v>970</v>
      </c>
      <c r="C94" s="592" t="s">
        <v>528</v>
      </c>
      <c r="D94" s="592" t="s">
        <v>528</v>
      </c>
      <c r="E94" s="592" t="s">
        <v>528</v>
      </c>
      <c r="F94" s="592" t="s">
        <v>528</v>
      </c>
      <c r="N94" s="592" t="s">
        <v>970</v>
      </c>
    </row>
    <row r="95" spans="1:14" x14ac:dyDescent="0.2">
      <c r="A95" s="592" t="s">
        <v>528</v>
      </c>
      <c r="B95" s="592" t="s">
        <v>235</v>
      </c>
      <c r="C95" s="592" t="s">
        <v>528</v>
      </c>
      <c r="D95" s="592" t="s">
        <v>528</v>
      </c>
      <c r="E95" s="592" t="s">
        <v>528</v>
      </c>
      <c r="F95" s="592" t="s">
        <v>528</v>
      </c>
      <c r="N95" s="592" t="s">
        <v>235</v>
      </c>
    </row>
    <row r="96" spans="1:14" x14ac:dyDescent="0.2">
      <c r="A96" s="592" t="s">
        <v>528</v>
      </c>
      <c r="B96" s="592" t="s">
        <v>972</v>
      </c>
      <c r="C96" s="592" t="s">
        <v>528</v>
      </c>
      <c r="D96" s="592" t="s">
        <v>528</v>
      </c>
      <c r="E96" s="592" t="s">
        <v>528</v>
      </c>
      <c r="F96" s="592" t="s">
        <v>528</v>
      </c>
      <c r="N96" s="592" t="s">
        <v>972</v>
      </c>
    </row>
    <row r="97" spans="1:14" x14ac:dyDescent="0.2">
      <c r="A97" s="592" t="s">
        <v>528</v>
      </c>
      <c r="B97" s="592" t="s">
        <v>236</v>
      </c>
      <c r="C97" s="592" t="s">
        <v>528</v>
      </c>
      <c r="D97" s="592" t="s">
        <v>528</v>
      </c>
      <c r="E97" s="592" t="s">
        <v>528</v>
      </c>
      <c r="F97" s="592" t="s">
        <v>528</v>
      </c>
      <c r="N97" s="592" t="s">
        <v>236</v>
      </c>
    </row>
    <row r="98" spans="1:14" x14ac:dyDescent="0.2">
      <c r="A98" s="592" t="s">
        <v>528</v>
      </c>
      <c r="B98" s="592" t="s">
        <v>238</v>
      </c>
      <c r="C98" s="592" t="s">
        <v>528</v>
      </c>
      <c r="D98" s="592" t="s">
        <v>528</v>
      </c>
      <c r="E98" s="592" t="s">
        <v>528</v>
      </c>
      <c r="F98" s="592" t="s">
        <v>528</v>
      </c>
      <c r="N98" s="592" t="s">
        <v>238</v>
      </c>
    </row>
    <row r="99" spans="1:14" x14ac:dyDescent="0.2">
      <c r="A99" s="592" t="s">
        <v>528</v>
      </c>
      <c r="B99" s="592" t="s">
        <v>239</v>
      </c>
      <c r="C99" s="592" t="s">
        <v>528</v>
      </c>
      <c r="D99" s="592" t="s">
        <v>528</v>
      </c>
      <c r="E99" s="592" t="s">
        <v>528</v>
      </c>
      <c r="F99" s="592" t="s">
        <v>528</v>
      </c>
      <c r="N99" s="592" t="s">
        <v>239</v>
      </c>
    </row>
    <row r="100" spans="1:14" x14ac:dyDescent="0.2">
      <c r="A100" s="592" t="s">
        <v>528</v>
      </c>
      <c r="B100" s="592" t="s">
        <v>244</v>
      </c>
      <c r="C100" s="592" t="s">
        <v>528</v>
      </c>
      <c r="D100" s="592" t="s">
        <v>528</v>
      </c>
      <c r="E100" s="592" t="s">
        <v>528</v>
      </c>
      <c r="F100" s="592" t="s">
        <v>528</v>
      </c>
      <c r="N100" s="592" t="s">
        <v>244</v>
      </c>
    </row>
    <row r="101" spans="1:14" x14ac:dyDescent="0.2">
      <c r="A101" s="592" t="s">
        <v>528</v>
      </c>
      <c r="B101" s="592" t="s">
        <v>246</v>
      </c>
      <c r="C101" s="592" t="s">
        <v>528</v>
      </c>
      <c r="D101" s="592" t="s">
        <v>528</v>
      </c>
      <c r="E101" s="592" t="s">
        <v>528</v>
      </c>
      <c r="F101" s="592" t="s">
        <v>528</v>
      </c>
      <c r="N101" s="592" t="s">
        <v>246</v>
      </c>
    </row>
    <row r="102" spans="1:14" x14ac:dyDescent="0.2">
      <c r="A102" s="592" t="s">
        <v>528</v>
      </c>
      <c r="B102" s="592" t="s">
        <v>248</v>
      </c>
      <c r="C102" s="592" t="s">
        <v>528</v>
      </c>
      <c r="D102" s="592" t="s">
        <v>528</v>
      </c>
      <c r="E102" s="592" t="s">
        <v>528</v>
      </c>
      <c r="F102" s="592" t="s">
        <v>528</v>
      </c>
      <c r="N102" s="592" t="s">
        <v>248</v>
      </c>
    </row>
    <row r="103" spans="1:14" x14ac:dyDescent="0.2">
      <c r="A103" s="592" t="s">
        <v>528</v>
      </c>
      <c r="B103" s="592" t="s">
        <v>250</v>
      </c>
      <c r="C103" s="592" t="s">
        <v>528</v>
      </c>
      <c r="D103" s="592" t="s">
        <v>528</v>
      </c>
      <c r="E103" s="592" t="s">
        <v>528</v>
      </c>
      <c r="F103" s="592" t="s">
        <v>528</v>
      </c>
      <c r="N103" s="592" t="s">
        <v>250</v>
      </c>
    </row>
    <row r="104" spans="1:14" x14ac:dyDescent="0.2">
      <c r="A104" s="592" t="s">
        <v>528</v>
      </c>
      <c r="B104" s="592" t="s">
        <v>254</v>
      </c>
      <c r="C104" s="592" t="s">
        <v>528</v>
      </c>
      <c r="D104" s="592" t="s">
        <v>528</v>
      </c>
      <c r="E104" s="592" t="s">
        <v>528</v>
      </c>
      <c r="F104" s="592" t="s">
        <v>528</v>
      </c>
      <c r="N104" s="592" t="s">
        <v>254</v>
      </c>
    </row>
    <row r="105" spans="1:14" x14ac:dyDescent="0.2">
      <c r="A105" s="592" t="s">
        <v>528</v>
      </c>
      <c r="B105" s="592" t="s">
        <v>255</v>
      </c>
      <c r="C105" s="592" t="s">
        <v>528</v>
      </c>
      <c r="D105" s="592" t="s">
        <v>528</v>
      </c>
      <c r="E105" s="592" t="s">
        <v>528</v>
      </c>
      <c r="F105" s="592" t="s">
        <v>528</v>
      </c>
      <c r="N105" s="592" t="s">
        <v>255</v>
      </c>
    </row>
    <row r="106" spans="1:14" x14ac:dyDescent="0.2">
      <c r="A106" s="592" t="s">
        <v>528</v>
      </c>
      <c r="B106" s="592" t="s">
        <v>258</v>
      </c>
      <c r="C106" s="592" t="s">
        <v>528</v>
      </c>
      <c r="D106" s="592" t="s">
        <v>528</v>
      </c>
      <c r="E106" s="592" t="s">
        <v>528</v>
      </c>
      <c r="F106" s="592" t="s">
        <v>528</v>
      </c>
      <c r="N106" s="592" t="s">
        <v>258</v>
      </c>
    </row>
    <row r="107" spans="1:14" x14ac:dyDescent="0.2">
      <c r="A107" s="592" t="s">
        <v>528</v>
      </c>
      <c r="B107" s="592" t="s">
        <v>260</v>
      </c>
      <c r="C107" s="592" t="s">
        <v>528</v>
      </c>
      <c r="D107" s="592" t="s">
        <v>528</v>
      </c>
      <c r="E107" s="592" t="s">
        <v>528</v>
      </c>
      <c r="F107" s="592" t="s">
        <v>528</v>
      </c>
      <c r="N107" s="592" t="s">
        <v>260</v>
      </c>
    </row>
    <row r="108" spans="1:14" x14ac:dyDescent="0.2">
      <c r="A108" s="592" t="s">
        <v>528</v>
      </c>
      <c r="B108" s="592" t="s">
        <v>262</v>
      </c>
      <c r="C108" s="592" t="s">
        <v>528</v>
      </c>
      <c r="D108" s="592" t="s">
        <v>528</v>
      </c>
      <c r="E108" s="592" t="s">
        <v>528</v>
      </c>
      <c r="F108" s="592" t="s">
        <v>528</v>
      </c>
      <c r="N108" s="592" t="s">
        <v>262</v>
      </c>
    </row>
    <row r="109" spans="1:14" x14ac:dyDescent="0.2">
      <c r="A109" s="592" t="s">
        <v>528</v>
      </c>
      <c r="B109" s="592" t="s">
        <v>266</v>
      </c>
      <c r="C109" s="592" t="s">
        <v>528</v>
      </c>
      <c r="D109" s="592" t="s">
        <v>528</v>
      </c>
      <c r="E109" s="592" t="s">
        <v>528</v>
      </c>
      <c r="F109" s="592" t="s">
        <v>528</v>
      </c>
      <c r="N109" s="592" t="s">
        <v>266</v>
      </c>
    </row>
    <row r="110" spans="1:14" x14ac:dyDescent="0.2">
      <c r="A110" s="592" t="s">
        <v>528</v>
      </c>
      <c r="B110" s="592" t="s">
        <v>268</v>
      </c>
      <c r="C110" s="592" t="s">
        <v>528</v>
      </c>
      <c r="D110" s="592" t="s">
        <v>528</v>
      </c>
      <c r="E110" s="592" t="s">
        <v>528</v>
      </c>
      <c r="F110" s="592" t="s">
        <v>528</v>
      </c>
      <c r="N110" s="592" t="s">
        <v>268</v>
      </c>
    </row>
    <row r="111" spans="1:14" x14ac:dyDescent="0.2">
      <c r="A111" s="592" t="s">
        <v>528</v>
      </c>
      <c r="B111" s="594" t="s">
        <v>272</v>
      </c>
      <c r="C111" s="592" t="s">
        <v>528</v>
      </c>
      <c r="D111" s="592" t="s">
        <v>528</v>
      </c>
      <c r="E111" s="592" t="s">
        <v>528</v>
      </c>
      <c r="F111" s="592" t="s">
        <v>528</v>
      </c>
      <c r="N111" s="594" t="s">
        <v>272</v>
      </c>
    </row>
    <row r="112" spans="1:14" x14ac:dyDescent="0.2">
      <c r="A112" s="592" t="s">
        <v>528</v>
      </c>
      <c r="B112" s="594" t="s">
        <v>274</v>
      </c>
      <c r="C112" s="592" t="s">
        <v>528</v>
      </c>
      <c r="D112" s="592" t="s">
        <v>528</v>
      </c>
      <c r="E112" s="592" t="s">
        <v>528</v>
      </c>
      <c r="F112" s="592" t="s">
        <v>528</v>
      </c>
      <c r="N112" s="594" t="s">
        <v>274</v>
      </c>
    </row>
    <row r="113" spans="1:14" x14ac:dyDescent="0.2">
      <c r="A113" s="592" t="s">
        <v>528</v>
      </c>
      <c r="B113" s="592" t="s">
        <v>182</v>
      </c>
      <c r="C113" s="592" t="s">
        <v>528</v>
      </c>
      <c r="D113" s="592" t="s">
        <v>528</v>
      </c>
      <c r="E113" s="592" t="s">
        <v>528</v>
      </c>
      <c r="F113" s="592" t="s">
        <v>528</v>
      </c>
      <c r="N113" s="592" t="s">
        <v>182</v>
      </c>
    </row>
    <row r="114" spans="1:14" x14ac:dyDescent="0.2">
      <c r="A114" s="592" t="s">
        <v>528</v>
      </c>
      <c r="B114" s="592" t="s">
        <v>184</v>
      </c>
      <c r="C114" s="592" t="s">
        <v>528</v>
      </c>
      <c r="D114" s="592" t="s">
        <v>528</v>
      </c>
      <c r="E114" s="592" t="s">
        <v>528</v>
      </c>
      <c r="F114" s="592" t="s">
        <v>528</v>
      </c>
      <c r="N114" s="592" t="s">
        <v>184</v>
      </c>
    </row>
    <row r="115" spans="1:14" x14ac:dyDescent="0.2">
      <c r="A115" s="592" t="s">
        <v>528</v>
      </c>
      <c r="B115" s="592" t="s">
        <v>185</v>
      </c>
      <c r="C115" s="592" t="s">
        <v>528</v>
      </c>
      <c r="D115" s="592" t="s">
        <v>528</v>
      </c>
      <c r="E115" s="592" t="s">
        <v>528</v>
      </c>
      <c r="F115" s="592" t="s">
        <v>528</v>
      </c>
      <c r="N115" s="592" t="s">
        <v>185</v>
      </c>
    </row>
    <row r="116" spans="1:14" x14ac:dyDescent="0.2">
      <c r="A116" s="592" t="s">
        <v>528</v>
      </c>
      <c r="B116" s="592" t="s">
        <v>187</v>
      </c>
      <c r="C116" s="592" t="s">
        <v>528</v>
      </c>
      <c r="D116" s="592" t="s">
        <v>528</v>
      </c>
      <c r="E116" s="592" t="s">
        <v>528</v>
      </c>
      <c r="F116" s="592" t="s">
        <v>528</v>
      </c>
      <c r="N116" s="592" t="s">
        <v>187</v>
      </c>
    </row>
    <row r="117" spans="1:14" x14ac:dyDescent="0.2">
      <c r="A117" s="592" t="s">
        <v>528</v>
      </c>
      <c r="B117" s="592" t="s">
        <v>189</v>
      </c>
      <c r="C117" s="592" t="s">
        <v>528</v>
      </c>
      <c r="D117" s="592" t="s">
        <v>528</v>
      </c>
      <c r="E117" s="592" t="s">
        <v>528</v>
      </c>
      <c r="F117" s="592" t="s">
        <v>528</v>
      </c>
      <c r="N117" s="592" t="s">
        <v>189</v>
      </c>
    </row>
    <row r="118" spans="1:14" x14ac:dyDescent="0.2">
      <c r="A118" s="592" t="s">
        <v>528</v>
      </c>
      <c r="B118" s="592" t="s">
        <v>195</v>
      </c>
      <c r="C118" s="592" t="s">
        <v>528</v>
      </c>
      <c r="D118" s="592" t="s">
        <v>528</v>
      </c>
      <c r="E118" s="592" t="s">
        <v>528</v>
      </c>
      <c r="F118" s="592" t="s">
        <v>528</v>
      </c>
      <c r="N118" s="592" t="s">
        <v>195</v>
      </c>
    </row>
    <row r="119" spans="1:14" x14ac:dyDescent="0.2">
      <c r="A119" s="592" t="s">
        <v>528</v>
      </c>
      <c r="B119" s="592" t="s">
        <v>198</v>
      </c>
      <c r="C119" s="592" t="s">
        <v>528</v>
      </c>
      <c r="D119" s="592" t="s">
        <v>528</v>
      </c>
      <c r="E119" s="592" t="s">
        <v>528</v>
      </c>
      <c r="F119" s="592" t="s">
        <v>528</v>
      </c>
      <c r="N119" s="592" t="s">
        <v>198</v>
      </c>
    </row>
    <row r="120" spans="1:14" x14ac:dyDescent="0.2">
      <c r="A120" s="592" t="s">
        <v>528</v>
      </c>
      <c r="B120" s="592" t="s">
        <v>200</v>
      </c>
      <c r="C120" s="592" t="s">
        <v>528</v>
      </c>
      <c r="D120" s="592" t="s">
        <v>528</v>
      </c>
      <c r="E120" s="592" t="s">
        <v>528</v>
      </c>
      <c r="F120" s="592" t="s">
        <v>528</v>
      </c>
      <c r="N120" s="592" t="s">
        <v>200</v>
      </c>
    </row>
    <row r="121" spans="1:14" x14ac:dyDescent="0.2">
      <c r="A121" s="592" t="s">
        <v>528</v>
      </c>
      <c r="B121" s="592" t="s">
        <v>202</v>
      </c>
      <c r="C121" s="592" t="s">
        <v>528</v>
      </c>
      <c r="D121" s="592" t="s">
        <v>528</v>
      </c>
      <c r="E121" s="592" t="s">
        <v>528</v>
      </c>
      <c r="F121" s="592" t="s">
        <v>528</v>
      </c>
      <c r="N121" s="592" t="s">
        <v>202</v>
      </c>
    </row>
    <row r="122" spans="1:14" x14ac:dyDescent="0.2">
      <c r="A122" s="592" t="s">
        <v>528</v>
      </c>
      <c r="B122" s="592" t="s">
        <v>204</v>
      </c>
      <c r="C122" s="592" t="s">
        <v>528</v>
      </c>
      <c r="D122" s="592" t="s">
        <v>528</v>
      </c>
      <c r="E122" s="592" t="s">
        <v>528</v>
      </c>
      <c r="F122" s="592" t="s">
        <v>528</v>
      </c>
      <c r="N122" s="592" t="s">
        <v>204</v>
      </c>
    </row>
    <row r="123" spans="1:14" x14ac:dyDescent="0.2">
      <c r="A123" s="592" t="s">
        <v>528</v>
      </c>
      <c r="B123" s="592" t="s">
        <v>206</v>
      </c>
      <c r="C123" s="592" t="s">
        <v>528</v>
      </c>
      <c r="D123" s="592" t="s">
        <v>528</v>
      </c>
      <c r="E123" s="592" t="s">
        <v>528</v>
      </c>
      <c r="F123" s="592" t="s">
        <v>528</v>
      </c>
      <c r="N123" s="592" t="s">
        <v>206</v>
      </c>
    </row>
    <row r="124" spans="1:14" x14ac:dyDescent="0.2">
      <c r="A124" s="592" t="s">
        <v>528</v>
      </c>
      <c r="B124" s="592" t="s">
        <v>213</v>
      </c>
      <c r="C124" s="592" t="s">
        <v>528</v>
      </c>
      <c r="D124" s="592" t="s">
        <v>528</v>
      </c>
      <c r="E124" s="592" t="s">
        <v>528</v>
      </c>
      <c r="F124" s="592" t="s">
        <v>528</v>
      </c>
      <c r="N124" s="592" t="s">
        <v>213</v>
      </c>
    </row>
    <row r="125" spans="1:14" x14ac:dyDescent="0.2">
      <c r="A125" s="592" t="s">
        <v>528</v>
      </c>
      <c r="B125" s="592" t="s">
        <v>215</v>
      </c>
      <c r="C125" s="592" t="s">
        <v>528</v>
      </c>
      <c r="D125" s="592" t="s">
        <v>528</v>
      </c>
      <c r="E125" s="592" t="s">
        <v>528</v>
      </c>
      <c r="F125" s="592" t="s">
        <v>528</v>
      </c>
      <c r="N125" s="592" t="s">
        <v>215</v>
      </c>
    </row>
    <row r="126" spans="1:14" x14ac:dyDescent="0.2">
      <c r="A126" s="592" t="s">
        <v>528</v>
      </c>
      <c r="B126" s="592" t="s">
        <v>217</v>
      </c>
      <c r="C126" s="592" t="s">
        <v>528</v>
      </c>
      <c r="D126" s="592" t="s">
        <v>528</v>
      </c>
      <c r="E126" s="592" t="s">
        <v>528</v>
      </c>
      <c r="F126" s="592" t="s">
        <v>528</v>
      </c>
      <c r="N126" s="592" t="s">
        <v>217</v>
      </c>
    </row>
    <row r="127" spans="1:14" x14ac:dyDescent="0.2">
      <c r="A127" s="592" t="s">
        <v>528</v>
      </c>
      <c r="B127" s="592" t="s">
        <v>222</v>
      </c>
      <c r="C127" s="592" t="s">
        <v>528</v>
      </c>
      <c r="D127" s="592" t="s">
        <v>528</v>
      </c>
      <c r="E127" s="592" t="s">
        <v>528</v>
      </c>
      <c r="F127" s="592" t="s">
        <v>528</v>
      </c>
      <c r="N127" s="592" t="s">
        <v>222</v>
      </c>
    </row>
    <row r="128" spans="1:14" x14ac:dyDescent="0.2">
      <c r="A128" s="592" t="s">
        <v>528</v>
      </c>
      <c r="B128" s="592" t="s">
        <v>224</v>
      </c>
      <c r="C128" s="592" t="s">
        <v>528</v>
      </c>
      <c r="D128" s="592" t="s">
        <v>528</v>
      </c>
      <c r="E128" s="592" t="s">
        <v>528</v>
      </c>
      <c r="F128" s="592" t="s">
        <v>528</v>
      </c>
      <c r="N128" s="592" t="s">
        <v>224</v>
      </c>
    </row>
    <row r="129" spans="1:14" x14ac:dyDescent="0.2">
      <c r="A129" s="592" t="s">
        <v>528</v>
      </c>
      <c r="B129" s="592" t="s">
        <v>226</v>
      </c>
      <c r="C129" s="592" t="s">
        <v>528</v>
      </c>
      <c r="D129" s="592" t="s">
        <v>528</v>
      </c>
      <c r="E129" s="592" t="s">
        <v>528</v>
      </c>
      <c r="F129" s="592" t="s">
        <v>528</v>
      </c>
      <c r="N129" s="592" t="s">
        <v>226</v>
      </c>
    </row>
    <row r="130" spans="1:14" x14ac:dyDescent="0.2">
      <c r="A130" s="592" t="s">
        <v>528</v>
      </c>
      <c r="B130" s="592" t="s">
        <v>228</v>
      </c>
      <c r="C130" s="592" t="s">
        <v>528</v>
      </c>
      <c r="D130" s="592" t="s">
        <v>528</v>
      </c>
      <c r="E130" s="592" t="s">
        <v>528</v>
      </c>
      <c r="F130" s="592" t="s">
        <v>528</v>
      </c>
      <c r="N130" s="592" t="s">
        <v>228</v>
      </c>
    </row>
    <row r="131" spans="1:14" x14ac:dyDescent="0.2">
      <c r="A131" s="592" t="s">
        <v>528</v>
      </c>
      <c r="B131" s="592" t="s">
        <v>970</v>
      </c>
      <c r="C131" s="592" t="s">
        <v>528</v>
      </c>
      <c r="D131" s="592" t="s">
        <v>528</v>
      </c>
      <c r="E131" s="592" t="s">
        <v>528</v>
      </c>
      <c r="F131" s="592" t="s">
        <v>528</v>
      </c>
      <c r="N131" s="592" t="s">
        <v>970</v>
      </c>
    </row>
    <row r="132" spans="1:14" x14ac:dyDescent="0.2">
      <c r="A132" s="592" t="s">
        <v>528</v>
      </c>
      <c r="B132" s="592" t="s">
        <v>235</v>
      </c>
      <c r="C132" s="592" t="s">
        <v>528</v>
      </c>
      <c r="D132" s="592" t="s">
        <v>528</v>
      </c>
      <c r="E132" s="592" t="s">
        <v>528</v>
      </c>
      <c r="F132" s="592" t="s">
        <v>528</v>
      </c>
      <c r="N132" s="592" t="s">
        <v>235</v>
      </c>
    </row>
    <row r="133" spans="1:14" x14ac:dyDescent="0.2">
      <c r="A133" s="592" t="s">
        <v>528</v>
      </c>
      <c r="B133" s="592" t="s">
        <v>972</v>
      </c>
      <c r="C133" s="592" t="s">
        <v>528</v>
      </c>
      <c r="D133" s="592" t="s">
        <v>528</v>
      </c>
      <c r="E133" s="592" t="s">
        <v>528</v>
      </c>
      <c r="F133" s="592" t="s">
        <v>528</v>
      </c>
      <c r="N133" s="592" t="s">
        <v>972</v>
      </c>
    </row>
    <row r="134" spans="1:14" x14ac:dyDescent="0.2">
      <c r="A134" s="592" t="s">
        <v>528</v>
      </c>
      <c r="B134" s="592" t="s">
        <v>236</v>
      </c>
      <c r="C134" s="592" t="s">
        <v>528</v>
      </c>
      <c r="D134" s="592" t="s">
        <v>528</v>
      </c>
      <c r="E134" s="592" t="s">
        <v>528</v>
      </c>
      <c r="F134" s="592" t="s">
        <v>528</v>
      </c>
      <c r="N134" s="592" t="s">
        <v>236</v>
      </c>
    </row>
    <row r="135" spans="1:14" x14ac:dyDescent="0.2">
      <c r="A135" s="592" t="s">
        <v>528</v>
      </c>
      <c r="B135" s="592" t="s">
        <v>238</v>
      </c>
      <c r="C135" s="592" t="s">
        <v>528</v>
      </c>
      <c r="D135" s="592" t="s">
        <v>528</v>
      </c>
      <c r="E135" s="592" t="s">
        <v>528</v>
      </c>
      <c r="F135" s="592" t="s">
        <v>528</v>
      </c>
      <c r="N135" s="592" t="s">
        <v>238</v>
      </c>
    </row>
    <row r="136" spans="1:14" x14ac:dyDescent="0.2">
      <c r="A136" s="592" t="s">
        <v>528</v>
      </c>
      <c r="B136" s="592" t="s">
        <v>239</v>
      </c>
      <c r="C136" s="592" t="s">
        <v>528</v>
      </c>
      <c r="D136" s="592" t="s">
        <v>528</v>
      </c>
      <c r="E136" s="592" t="s">
        <v>528</v>
      </c>
      <c r="F136" s="592" t="s">
        <v>528</v>
      </c>
      <c r="N136" s="592" t="s">
        <v>239</v>
      </c>
    </row>
    <row r="137" spans="1:14" x14ac:dyDescent="0.2">
      <c r="A137" s="592" t="s">
        <v>528</v>
      </c>
      <c r="B137" s="592" t="s">
        <v>244</v>
      </c>
      <c r="C137" s="592" t="s">
        <v>528</v>
      </c>
      <c r="D137" s="592" t="s">
        <v>528</v>
      </c>
      <c r="E137" s="592" t="s">
        <v>528</v>
      </c>
      <c r="F137" s="592" t="s">
        <v>528</v>
      </c>
      <c r="N137" s="592" t="s">
        <v>244</v>
      </c>
    </row>
    <row r="138" spans="1:14" x14ac:dyDescent="0.2">
      <c r="A138" s="592" t="s">
        <v>528</v>
      </c>
      <c r="B138" s="592" t="s">
        <v>246</v>
      </c>
      <c r="C138" s="592" t="s">
        <v>528</v>
      </c>
      <c r="D138" s="592" t="s">
        <v>528</v>
      </c>
      <c r="E138" s="592" t="s">
        <v>528</v>
      </c>
      <c r="F138" s="592" t="s">
        <v>528</v>
      </c>
      <c r="N138" s="592" t="s">
        <v>246</v>
      </c>
    </row>
    <row r="139" spans="1:14" x14ac:dyDescent="0.2">
      <c r="A139" s="592" t="s">
        <v>528</v>
      </c>
      <c r="B139" s="592" t="s">
        <v>248</v>
      </c>
      <c r="C139" s="592" t="s">
        <v>528</v>
      </c>
      <c r="D139" s="592" t="s">
        <v>528</v>
      </c>
      <c r="E139" s="592" t="s">
        <v>528</v>
      </c>
      <c r="F139" s="592" t="s">
        <v>528</v>
      </c>
      <c r="N139" s="592" t="s">
        <v>248</v>
      </c>
    </row>
    <row r="140" spans="1:14" x14ac:dyDescent="0.2">
      <c r="A140" s="592" t="s">
        <v>528</v>
      </c>
      <c r="B140" s="592" t="s">
        <v>250</v>
      </c>
      <c r="C140" s="592" t="s">
        <v>528</v>
      </c>
      <c r="D140" s="592" t="s">
        <v>528</v>
      </c>
      <c r="E140" s="592" t="s">
        <v>528</v>
      </c>
      <c r="F140" s="592" t="s">
        <v>528</v>
      </c>
      <c r="N140" s="592" t="s">
        <v>250</v>
      </c>
    </row>
    <row r="141" spans="1:14" x14ac:dyDescent="0.2">
      <c r="A141" s="592" t="s">
        <v>528</v>
      </c>
      <c r="B141" s="592" t="s">
        <v>254</v>
      </c>
      <c r="C141" s="592" t="s">
        <v>528</v>
      </c>
      <c r="D141" s="592" t="s">
        <v>528</v>
      </c>
      <c r="E141" s="592" t="s">
        <v>528</v>
      </c>
      <c r="F141" s="592" t="s">
        <v>528</v>
      </c>
      <c r="N141" s="592" t="s">
        <v>254</v>
      </c>
    </row>
    <row r="142" spans="1:14" x14ac:dyDescent="0.2">
      <c r="A142" s="592" t="s">
        <v>528</v>
      </c>
      <c r="B142" s="592" t="s">
        <v>255</v>
      </c>
      <c r="C142" s="592" t="s">
        <v>528</v>
      </c>
      <c r="D142" s="592" t="s">
        <v>528</v>
      </c>
      <c r="E142" s="592" t="s">
        <v>528</v>
      </c>
      <c r="F142" s="592" t="s">
        <v>528</v>
      </c>
      <c r="N142" s="592" t="s">
        <v>255</v>
      </c>
    </row>
    <row r="143" spans="1:14" x14ac:dyDescent="0.2">
      <c r="A143" s="592" t="s">
        <v>528</v>
      </c>
      <c r="B143" s="592" t="s">
        <v>258</v>
      </c>
      <c r="C143" s="592" t="s">
        <v>528</v>
      </c>
      <c r="D143" s="592" t="s">
        <v>528</v>
      </c>
      <c r="E143" s="592" t="s">
        <v>528</v>
      </c>
      <c r="F143" s="592" t="s">
        <v>528</v>
      </c>
      <c r="N143" s="592" t="s">
        <v>258</v>
      </c>
    </row>
    <row r="144" spans="1:14" x14ac:dyDescent="0.2">
      <c r="A144" s="592" t="s">
        <v>528</v>
      </c>
      <c r="B144" s="592" t="s">
        <v>260</v>
      </c>
      <c r="C144" s="592" t="s">
        <v>528</v>
      </c>
      <c r="D144" s="592" t="s">
        <v>528</v>
      </c>
      <c r="E144" s="592" t="s">
        <v>528</v>
      </c>
      <c r="F144" s="592" t="s">
        <v>528</v>
      </c>
      <c r="N144" s="592" t="s">
        <v>260</v>
      </c>
    </row>
    <row r="145" spans="1:14" x14ac:dyDescent="0.2">
      <c r="A145" s="592" t="s">
        <v>528</v>
      </c>
      <c r="B145" s="592" t="s">
        <v>262</v>
      </c>
      <c r="C145" s="592" t="s">
        <v>528</v>
      </c>
      <c r="D145" s="592" t="s">
        <v>528</v>
      </c>
      <c r="E145" s="592" t="s">
        <v>528</v>
      </c>
      <c r="F145" s="592" t="s">
        <v>528</v>
      </c>
      <c r="N145" s="592" t="s">
        <v>262</v>
      </c>
    </row>
    <row r="146" spans="1:14" x14ac:dyDescent="0.2">
      <c r="A146" s="592" t="s">
        <v>528</v>
      </c>
      <c r="B146" s="592" t="s">
        <v>266</v>
      </c>
      <c r="C146" s="592" t="s">
        <v>528</v>
      </c>
      <c r="D146" s="592" t="s">
        <v>528</v>
      </c>
      <c r="E146" s="592" t="s">
        <v>528</v>
      </c>
      <c r="F146" s="592" t="s">
        <v>528</v>
      </c>
      <c r="N146" s="592" t="s">
        <v>266</v>
      </c>
    </row>
    <row r="147" spans="1:14" x14ac:dyDescent="0.2">
      <c r="A147" s="592" t="s">
        <v>528</v>
      </c>
      <c r="B147" s="592" t="s">
        <v>268</v>
      </c>
      <c r="C147" s="592" t="s">
        <v>528</v>
      </c>
      <c r="D147" s="592" t="s">
        <v>528</v>
      </c>
      <c r="E147" s="592" t="s">
        <v>528</v>
      </c>
      <c r="F147" s="592" t="s">
        <v>528</v>
      </c>
      <c r="N147" s="592" t="s">
        <v>268</v>
      </c>
    </row>
    <row r="148" spans="1:14" x14ac:dyDescent="0.2">
      <c r="A148" s="592" t="s">
        <v>528</v>
      </c>
      <c r="B148" s="594" t="s">
        <v>272</v>
      </c>
      <c r="C148" s="592" t="s">
        <v>528</v>
      </c>
      <c r="D148" s="592" t="s">
        <v>528</v>
      </c>
      <c r="E148" s="592" t="s">
        <v>528</v>
      </c>
      <c r="F148" s="592" t="s">
        <v>528</v>
      </c>
      <c r="N148" s="594" t="s">
        <v>272</v>
      </c>
    </row>
    <row r="149" spans="1:14" x14ac:dyDescent="0.2">
      <c r="A149" s="592" t="s">
        <v>528</v>
      </c>
      <c r="B149" s="594" t="s">
        <v>274</v>
      </c>
      <c r="C149" s="592" t="s">
        <v>528</v>
      </c>
      <c r="D149" s="592" t="s">
        <v>528</v>
      </c>
      <c r="E149" s="592" t="s">
        <v>528</v>
      </c>
      <c r="F149" s="592" t="s">
        <v>528</v>
      </c>
      <c r="N149" s="594" t="s">
        <v>274</v>
      </c>
    </row>
    <row r="150" spans="1:14" x14ac:dyDescent="0.2">
      <c r="A150" s="592" t="s">
        <v>528</v>
      </c>
      <c r="B150" s="592" t="s">
        <v>182</v>
      </c>
      <c r="C150" s="592" t="s">
        <v>528</v>
      </c>
      <c r="D150" s="592" t="s">
        <v>528</v>
      </c>
      <c r="E150" s="592" t="s">
        <v>528</v>
      </c>
      <c r="F150" s="592" t="s">
        <v>528</v>
      </c>
      <c r="N150" s="592" t="s">
        <v>182</v>
      </c>
    </row>
    <row r="151" spans="1:14" x14ac:dyDescent="0.2">
      <c r="A151" s="592" t="s">
        <v>528</v>
      </c>
      <c r="B151" s="592" t="s">
        <v>184</v>
      </c>
      <c r="C151" s="592" t="s">
        <v>528</v>
      </c>
      <c r="D151" s="592" t="s">
        <v>528</v>
      </c>
      <c r="E151" s="592" t="s">
        <v>528</v>
      </c>
      <c r="F151" s="592" t="s">
        <v>528</v>
      </c>
      <c r="N151" s="592" t="s">
        <v>184</v>
      </c>
    </row>
    <row r="152" spans="1:14" x14ac:dyDescent="0.2">
      <c r="A152" s="592" t="s">
        <v>528</v>
      </c>
      <c r="B152" s="592" t="s">
        <v>185</v>
      </c>
      <c r="C152" s="592" t="s">
        <v>528</v>
      </c>
      <c r="D152" s="592" t="s">
        <v>528</v>
      </c>
      <c r="E152" s="592" t="s">
        <v>528</v>
      </c>
      <c r="F152" s="592" t="s">
        <v>528</v>
      </c>
      <c r="N152" s="592" t="s">
        <v>185</v>
      </c>
    </row>
    <row r="153" spans="1:14" x14ac:dyDescent="0.2">
      <c r="A153" s="592" t="s">
        <v>528</v>
      </c>
      <c r="B153" s="592" t="s">
        <v>187</v>
      </c>
      <c r="C153" s="592" t="s">
        <v>528</v>
      </c>
      <c r="D153" s="592" t="s">
        <v>528</v>
      </c>
      <c r="E153" s="592" t="s">
        <v>528</v>
      </c>
      <c r="F153" s="592" t="s">
        <v>528</v>
      </c>
      <c r="N153" s="592" t="s">
        <v>187</v>
      </c>
    </row>
    <row r="154" spans="1:14" x14ac:dyDescent="0.2">
      <c r="A154" s="592" t="s">
        <v>528</v>
      </c>
      <c r="B154" s="592" t="s">
        <v>189</v>
      </c>
      <c r="C154" s="592" t="s">
        <v>528</v>
      </c>
      <c r="D154" s="592" t="s">
        <v>528</v>
      </c>
      <c r="E154" s="592" t="s">
        <v>528</v>
      </c>
      <c r="F154" s="592" t="s">
        <v>528</v>
      </c>
      <c r="N154" s="592" t="s">
        <v>189</v>
      </c>
    </row>
    <row r="155" spans="1:14" x14ac:dyDescent="0.2">
      <c r="A155" s="592" t="s">
        <v>528</v>
      </c>
      <c r="B155" s="592" t="s">
        <v>195</v>
      </c>
      <c r="C155" s="592" t="s">
        <v>528</v>
      </c>
      <c r="D155" s="592" t="s">
        <v>528</v>
      </c>
      <c r="E155" s="592" t="s">
        <v>528</v>
      </c>
      <c r="F155" s="592" t="s">
        <v>528</v>
      </c>
      <c r="N155" s="592" t="s">
        <v>195</v>
      </c>
    </row>
    <row r="156" spans="1:14" x14ac:dyDescent="0.2">
      <c r="A156" s="592" t="s">
        <v>528</v>
      </c>
      <c r="B156" s="592" t="s">
        <v>198</v>
      </c>
      <c r="C156" s="592" t="s">
        <v>528</v>
      </c>
      <c r="D156" s="592" t="s">
        <v>528</v>
      </c>
      <c r="E156" s="592" t="s">
        <v>528</v>
      </c>
      <c r="F156" s="592" t="s">
        <v>528</v>
      </c>
      <c r="N156" s="592" t="s">
        <v>198</v>
      </c>
    </row>
    <row r="157" spans="1:14" x14ac:dyDescent="0.2">
      <c r="A157" s="592" t="s">
        <v>528</v>
      </c>
      <c r="B157" s="592" t="s">
        <v>200</v>
      </c>
      <c r="C157" s="592" t="s">
        <v>528</v>
      </c>
      <c r="D157" s="592" t="s">
        <v>528</v>
      </c>
      <c r="E157" s="592" t="s">
        <v>528</v>
      </c>
      <c r="F157" s="592" t="s">
        <v>528</v>
      </c>
      <c r="N157" s="592" t="s">
        <v>200</v>
      </c>
    </row>
    <row r="158" spans="1:14" x14ac:dyDescent="0.2">
      <c r="A158" s="592" t="s">
        <v>528</v>
      </c>
      <c r="B158" s="592" t="s">
        <v>202</v>
      </c>
      <c r="C158" s="592" t="s">
        <v>528</v>
      </c>
      <c r="D158" s="592" t="s">
        <v>528</v>
      </c>
      <c r="E158" s="592" t="s">
        <v>528</v>
      </c>
      <c r="F158" s="592" t="s">
        <v>528</v>
      </c>
      <c r="N158" s="592" t="s">
        <v>202</v>
      </c>
    </row>
    <row r="159" spans="1:14" x14ac:dyDescent="0.2">
      <c r="A159" s="592" t="s">
        <v>528</v>
      </c>
      <c r="B159" s="592" t="s">
        <v>204</v>
      </c>
      <c r="C159" s="592" t="s">
        <v>528</v>
      </c>
      <c r="D159" s="592" t="s">
        <v>528</v>
      </c>
      <c r="E159" s="592" t="s">
        <v>528</v>
      </c>
      <c r="F159" s="592" t="s">
        <v>528</v>
      </c>
      <c r="N159" s="592" t="s">
        <v>204</v>
      </c>
    </row>
    <row r="160" spans="1:14" x14ac:dyDescent="0.2">
      <c r="A160" s="592" t="s">
        <v>528</v>
      </c>
      <c r="B160" s="592" t="s">
        <v>206</v>
      </c>
      <c r="C160" s="592" t="s">
        <v>528</v>
      </c>
      <c r="D160" s="592" t="s">
        <v>528</v>
      </c>
      <c r="E160" s="592" t="s">
        <v>528</v>
      </c>
      <c r="F160" s="592" t="s">
        <v>528</v>
      </c>
      <c r="N160" s="592" t="s">
        <v>206</v>
      </c>
    </row>
    <row r="161" spans="1:14" x14ac:dyDescent="0.2">
      <c r="A161" s="592" t="s">
        <v>528</v>
      </c>
      <c r="B161" s="592" t="s">
        <v>213</v>
      </c>
      <c r="C161" s="592" t="s">
        <v>528</v>
      </c>
      <c r="D161" s="592" t="s">
        <v>528</v>
      </c>
      <c r="E161" s="592" t="s">
        <v>528</v>
      </c>
      <c r="F161" s="592" t="s">
        <v>528</v>
      </c>
      <c r="N161" s="592" t="s">
        <v>213</v>
      </c>
    </row>
    <row r="162" spans="1:14" x14ac:dyDescent="0.2">
      <c r="A162" s="592" t="s">
        <v>528</v>
      </c>
      <c r="B162" s="592" t="s">
        <v>215</v>
      </c>
      <c r="C162" s="592" t="s">
        <v>528</v>
      </c>
      <c r="D162" s="592" t="s">
        <v>528</v>
      </c>
      <c r="E162" s="592" t="s">
        <v>528</v>
      </c>
      <c r="F162" s="592" t="s">
        <v>528</v>
      </c>
      <c r="N162" s="592" t="s">
        <v>215</v>
      </c>
    </row>
    <row r="163" spans="1:14" x14ac:dyDescent="0.2">
      <c r="A163" s="592" t="s">
        <v>528</v>
      </c>
      <c r="B163" s="592" t="s">
        <v>217</v>
      </c>
      <c r="C163" s="592" t="s">
        <v>528</v>
      </c>
      <c r="D163" s="592" t="s">
        <v>528</v>
      </c>
      <c r="E163" s="592" t="s">
        <v>528</v>
      </c>
      <c r="F163" s="592" t="s">
        <v>528</v>
      </c>
      <c r="N163" s="592" t="s">
        <v>217</v>
      </c>
    </row>
    <row r="164" spans="1:14" x14ac:dyDescent="0.2">
      <c r="A164" s="592" t="s">
        <v>528</v>
      </c>
      <c r="B164" s="592" t="s">
        <v>222</v>
      </c>
      <c r="C164" s="592" t="s">
        <v>528</v>
      </c>
      <c r="D164" s="592" t="s">
        <v>528</v>
      </c>
      <c r="E164" s="592" t="s">
        <v>528</v>
      </c>
      <c r="F164" s="592" t="s">
        <v>528</v>
      </c>
      <c r="N164" s="592" t="s">
        <v>222</v>
      </c>
    </row>
    <row r="165" spans="1:14" x14ac:dyDescent="0.2">
      <c r="A165" s="592" t="s">
        <v>528</v>
      </c>
      <c r="B165" s="592" t="s">
        <v>224</v>
      </c>
      <c r="C165" s="592" t="s">
        <v>528</v>
      </c>
      <c r="D165" s="592" t="s">
        <v>528</v>
      </c>
      <c r="E165" s="592" t="s">
        <v>528</v>
      </c>
      <c r="F165" s="592" t="s">
        <v>528</v>
      </c>
      <c r="N165" s="592" t="s">
        <v>224</v>
      </c>
    </row>
    <row r="166" spans="1:14" x14ac:dyDescent="0.2">
      <c r="A166" s="592" t="s">
        <v>528</v>
      </c>
      <c r="B166" s="592" t="s">
        <v>226</v>
      </c>
      <c r="C166" s="592" t="s">
        <v>528</v>
      </c>
      <c r="D166" s="592" t="s">
        <v>528</v>
      </c>
      <c r="E166" s="592" t="s">
        <v>528</v>
      </c>
      <c r="F166" s="592" t="s">
        <v>528</v>
      </c>
      <c r="N166" s="592" t="s">
        <v>226</v>
      </c>
    </row>
    <row r="167" spans="1:14" x14ac:dyDescent="0.2">
      <c r="A167" s="592" t="s">
        <v>528</v>
      </c>
      <c r="B167" s="592" t="s">
        <v>228</v>
      </c>
      <c r="C167" s="592" t="s">
        <v>528</v>
      </c>
      <c r="D167" s="592" t="s">
        <v>528</v>
      </c>
      <c r="E167" s="592" t="s">
        <v>528</v>
      </c>
      <c r="F167" s="592" t="s">
        <v>528</v>
      </c>
      <c r="N167" s="592" t="s">
        <v>228</v>
      </c>
    </row>
    <row r="168" spans="1:14" x14ac:dyDescent="0.2">
      <c r="A168" s="592" t="s">
        <v>528</v>
      </c>
      <c r="B168" s="592" t="s">
        <v>970</v>
      </c>
      <c r="C168" s="592" t="s">
        <v>528</v>
      </c>
      <c r="D168" s="592" t="s">
        <v>528</v>
      </c>
      <c r="E168" s="592" t="s">
        <v>528</v>
      </c>
      <c r="F168" s="592" t="s">
        <v>528</v>
      </c>
      <c r="N168" s="592" t="s">
        <v>970</v>
      </c>
    </row>
    <row r="169" spans="1:14" x14ac:dyDescent="0.2">
      <c r="A169" s="592" t="s">
        <v>528</v>
      </c>
      <c r="B169" s="592" t="s">
        <v>235</v>
      </c>
      <c r="C169" s="592" t="s">
        <v>528</v>
      </c>
      <c r="D169" s="592" t="s">
        <v>528</v>
      </c>
      <c r="E169" s="592" t="s">
        <v>528</v>
      </c>
      <c r="F169" s="592" t="s">
        <v>528</v>
      </c>
      <c r="N169" s="592" t="s">
        <v>235</v>
      </c>
    </row>
    <row r="170" spans="1:14" x14ac:dyDescent="0.2">
      <c r="A170" s="592" t="s">
        <v>528</v>
      </c>
      <c r="B170" s="592" t="s">
        <v>972</v>
      </c>
      <c r="C170" s="592" t="s">
        <v>528</v>
      </c>
      <c r="D170" s="592" t="s">
        <v>528</v>
      </c>
      <c r="E170" s="592" t="s">
        <v>528</v>
      </c>
      <c r="F170" s="592" t="s">
        <v>528</v>
      </c>
      <c r="N170" s="592" t="s">
        <v>972</v>
      </c>
    </row>
    <row r="171" spans="1:14" x14ac:dyDescent="0.2">
      <c r="A171" s="592" t="s">
        <v>528</v>
      </c>
      <c r="B171" s="592" t="s">
        <v>236</v>
      </c>
      <c r="C171" s="592" t="s">
        <v>528</v>
      </c>
      <c r="D171" s="592" t="s">
        <v>528</v>
      </c>
      <c r="E171" s="592" t="s">
        <v>528</v>
      </c>
      <c r="F171" s="592" t="s">
        <v>528</v>
      </c>
      <c r="N171" s="592" t="s">
        <v>236</v>
      </c>
    </row>
    <row r="172" spans="1:14" x14ac:dyDescent="0.2">
      <c r="A172" s="592" t="s">
        <v>528</v>
      </c>
      <c r="B172" s="592" t="s">
        <v>238</v>
      </c>
      <c r="C172" s="592" t="s">
        <v>528</v>
      </c>
      <c r="D172" s="592" t="s">
        <v>528</v>
      </c>
      <c r="E172" s="592" t="s">
        <v>528</v>
      </c>
      <c r="F172" s="592" t="s">
        <v>528</v>
      </c>
      <c r="N172" s="592" t="s">
        <v>238</v>
      </c>
    </row>
    <row r="173" spans="1:14" x14ac:dyDescent="0.2">
      <c r="A173" s="592" t="s">
        <v>528</v>
      </c>
      <c r="B173" s="592" t="s">
        <v>239</v>
      </c>
      <c r="C173" s="592" t="s">
        <v>528</v>
      </c>
      <c r="D173" s="592" t="s">
        <v>528</v>
      </c>
      <c r="E173" s="592" t="s">
        <v>528</v>
      </c>
      <c r="F173" s="592" t="s">
        <v>528</v>
      </c>
      <c r="N173" s="592" t="s">
        <v>239</v>
      </c>
    </row>
    <row r="174" spans="1:14" x14ac:dyDescent="0.2">
      <c r="A174" s="592" t="s">
        <v>528</v>
      </c>
      <c r="B174" s="592" t="s">
        <v>244</v>
      </c>
      <c r="C174" s="592" t="s">
        <v>528</v>
      </c>
      <c r="D174" s="592" t="s">
        <v>528</v>
      </c>
      <c r="E174" s="592" t="s">
        <v>528</v>
      </c>
      <c r="F174" s="592" t="s">
        <v>528</v>
      </c>
      <c r="N174" s="592" t="s">
        <v>244</v>
      </c>
    </row>
    <row r="175" spans="1:14" x14ac:dyDescent="0.2">
      <c r="A175" s="592" t="s">
        <v>528</v>
      </c>
      <c r="B175" s="592" t="s">
        <v>246</v>
      </c>
      <c r="C175" s="592" t="s">
        <v>528</v>
      </c>
      <c r="D175" s="592" t="s">
        <v>528</v>
      </c>
      <c r="E175" s="592" t="s">
        <v>528</v>
      </c>
      <c r="F175" s="592" t="s">
        <v>528</v>
      </c>
      <c r="N175" s="592" t="s">
        <v>246</v>
      </c>
    </row>
    <row r="176" spans="1:14" x14ac:dyDescent="0.2">
      <c r="A176" s="592" t="s">
        <v>528</v>
      </c>
      <c r="B176" s="592" t="s">
        <v>248</v>
      </c>
      <c r="C176" s="592" t="s">
        <v>528</v>
      </c>
      <c r="D176" s="592" t="s">
        <v>528</v>
      </c>
      <c r="E176" s="592" t="s">
        <v>528</v>
      </c>
      <c r="F176" s="592" t="s">
        <v>528</v>
      </c>
      <c r="N176" s="592" t="s">
        <v>248</v>
      </c>
    </row>
    <row r="177" spans="1:14" x14ac:dyDescent="0.2">
      <c r="A177" s="592" t="s">
        <v>528</v>
      </c>
      <c r="B177" s="592" t="s">
        <v>250</v>
      </c>
      <c r="C177" s="592" t="s">
        <v>528</v>
      </c>
      <c r="D177" s="592" t="s">
        <v>528</v>
      </c>
      <c r="E177" s="592" t="s">
        <v>528</v>
      </c>
      <c r="F177" s="592" t="s">
        <v>528</v>
      </c>
      <c r="N177" s="592" t="s">
        <v>250</v>
      </c>
    </row>
    <row r="178" spans="1:14" x14ac:dyDescent="0.2">
      <c r="A178" s="592" t="s">
        <v>528</v>
      </c>
      <c r="B178" s="592" t="s">
        <v>254</v>
      </c>
      <c r="C178" s="592" t="s">
        <v>528</v>
      </c>
      <c r="D178" s="592" t="s">
        <v>528</v>
      </c>
      <c r="E178" s="592" t="s">
        <v>528</v>
      </c>
      <c r="F178" s="592" t="s">
        <v>528</v>
      </c>
      <c r="N178" s="592" t="s">
        <v>254</v>
      </c>
    </row>
    <row r="179" spans="1:14" x14ac:dyDescent="0.2">
      <c r="A179" s="592" t="s">
        <v>528</v>
      </c>
      <c r="B179" s="592" t="s">
        <v>255</v>
      </c>
      <c r="C179" s="592" t="s">
        <v>528</v>
      </c>
      <c r="D179" s="592" t="s">
        <v>528</v>
      </c>
      <c r="E179" s="592" t="s">
        <v>528</v>
      </c>
      <c r="F179" s="592" t="s">
        <v>528</v>
      </c>
      <c r="N179" s="592" t="s">
        <v>255</v>
      </c>
    </row>
    <row r="180" spans="1:14" x14ac:dyDescent="0.2">
      <c r="A180" s="592" t="s">
        <v>528</v>
      </c>
      <c r="B180" s="592" t="s">
        <v>258</v>
      </c>
      <c r="C180" s="592" t="s">
        <v>528</v>
      </c>
      <c r="D180" s="592" t="s">
        <v>528</v>
      </c>
      <c r="E180" s="592" t="s">
        <v>528</v>
      </c>
      <c r="F180" s="592" t="s">
        <v>528</v>
      </c>
      <c r="N180" s="592" t="s">
        <v>258</v>
      </c>
    </row>
    <row r="181" spans="1:14" x14ac:dyDescent="0.2">
      <c r="A181" s="592" t="s">
        <v>528</v>
      </c>
      <c r="B181" s="592" t="s">
        <v>260</v>
      </c>
      <c r="C181" s="592" t="s">
        <v>528</v>
      </c>
      <c r="D181" s="592" t="s">
        <v>528</v>
      </c>
      <c r="E181" s="592" t="s">
        <v>528</v>
      </c>
      <c r="F181" s="592" t="s">
        <v>528</v>
      </c>
      <c r="N181" s="592" t="s">
        <v>260</v>
      </c>
    </row>
    <row r="182" spans="1:14" x14ac:dyDescent="0.2">
      <c r="A182" s="592" t="s">
        <v>528</v>
      </c>
      <c r="B182" s="592" t="s">
        <v>262</v>
      </c>
      <c r="C182" s="592" t="s">
        <v>528</v>
      </c>
      <c r="D182" s="592" t="s">
        <v>528</v>
      </c>
      <c r="E182" s="592" t="s">
        <v>528</v>
      </c>
      <c r="F182" s="592" t="s">
        <v>528</v>
      </c>
      <c r="N182" s="592" t="s">
        <v>262</v>
      </c>
    </row>
    <row r="183" spans="1:14" x14ac:dyDescent="0.2">
      <c r="A183" s="592" t="s">
        <v>528</v>
      </c>
      <c r="B183" s="592" t="s">
        <v>266</v>
      </c>
      <c r="C183" s="592" t="s">
        <v>528</v>
      </c>
      <c r="D183" s="592" t="s">
        <v>528</v>
      </c>
      <c r="E183" s="592" t="s">
        <v>528</v>
      </c>
      <c r="F183" s="592" t="s">
        <v>528</v>
      </c>
      <c r="N183" s="592" t="s">
        <v>266</v>
      </c>
    </row>
    <row r="184" spans="1:14" x14ac:dyDescent="0.2">
      <c r="A184" s="592" t="s">
        <v>528</v>
      </c>
      <c r="B184" s="592" t="s">
        <v>268</v>
      </c>
      <c r="C184" s="592" t="s">
        <v>528</v>
      </c>
      <c r="D184" s="592" t="s">
        <v>528</v>
      </c>
      <c r="E184" s="592" t="s">
        <v>528</v>
      </c>
      <c r="F184" s="592" t="s">
        <v>528</v>
      </c>
      <c r="N184" s="592" t="s">
        <v>268</v>
      </c>
    </row>
    <row r="185" spans="1:14" x14ac:dyDescent="0.2">
      <c r="A185" s="592" t="s">
        <v>528</v>
      </c>
      <c r="B185" s="594" t="s">
        <v>272</v>
      </c>
      <c r="C185" s="592" t="s">
        <v>528</v>
      </c>
      <c r="D185" s="592" t="s">
        <v>528</v>
      </c>
      <c r="E185" s="592" t="s">
        <v>528</v>
      </c>
      <c r="F185" s="592" t="s">
        <v>528</v>
      </c>
      <c r="N185" s="594" t="s">
        <v>272</v>
      </c>
    </row>
    <row r="186" spans="1:14" x14ac:dyDescent="0.2">
      <c r="A186" s="592" t="s">
        <v>528</v>
      </c>
      <c r="B186" s="594" t="s">
        <v>274</v>
      </c>
      <c r="C186" s="592" t="s">
        <v>528</v>
      </c>
      <c r="D186" s="592" t="s">
        <v>528</v>
      </c>
      <c r="E186" s="592" t="s">
        <v>528</v>
      </c>
      <c r="F186" s="592" t="s">
        <v>528</v>
      </c>
      <c r="N186" s="594" t="s">
        <v>274</v>
      </c>
    </row>
    <row r="187" spans="1:14" x14ac:dyDescent="0.2">
      <c r="A187" s="592" t="s">
        <v>528</v>
      </c>
      <c r="B187" s="592" t="s">
        <v>182</v>
      </c>
      <c r="C187" s="592" t="s">
        <v>528</v>
      </c>
      <c r="D187" s="592" t="s">
        <v>528</v>
      </c>
      <c r="E187" s="592" t="s">
        <v>528</v>
      </c>
      <c r="F187" s="592" t="s">
        <v>528</v>
      </c>
      <c r="N187" s="592" t="s">
        <v>182</v>
      </c>
    </row>
    <row r="188" spans="1:14" x14ac:dyDescent="0.2">
      <c r="A188" s="592" t="s">
        <v>528</v>
      </c>
      <c r="B188" s="592" t="s">
        <v>184</v>
      </c>
      <c r="C188" s="592" t="s">
        <v>528</v>
      </c>
      <c r="D188" s="592" t="s">
        <v>528</v>
      </c>
      <c r="E188" s="592" t="s">
        <v>528</v>
      </c>
      <c r="F188" s="592" t="s">
        <v>528</v>
      </c>
      <c r="N188" s="592" t="s">
        <v>184</v>
      </c>
    </row>
    <row r="189" spans="1:14" x14ac:dyDescent="0.2">
      <c r="A189" s="592" t="s">
        <v>528</v>
      </c>
      <c r="B189" s="592" t="s">
        <v>185</v>
      </c>
      <c r="C189" s="592" t="s">
        <v>528</v>
      </c>
      <c r="D189" s="592" t="s">
        <v>528</v>
      </c>
      <c r="E189" s="592" t="s">
        <v>528</v>
      </c>
      <c r="F189" s="592" t="s">
        <v>528</v>
      </c>
      <c r="N189" s="592" t="s">
        <v>185</v>
      </c>
    </row>
    <row r="190" spans="1:14" x14ac:dyDescent="0.2">
      <c r="A190" s="592" t="s">
        <v>528</v>
      </c>
      <c r="B190" s="592" t="s">
        <v>187</v>
      </c>
      <c r="C190" s="592" t="s">
        <v>528</v>
      </c>
      <c r="D190" s="592" t="s">
        <v>528</v>
      </c>
      <c r="E190" s="592" t="s">
        <v>528</v>
      </c>
      <c r="F190" s="592" t="s">
        <v>528</v>
      </c>
      <c r="N190" s="592" t="s">
        <v>187</v>
      </c>
    </row>
    <row r="191" spans="1:14" x14ac:dyDescent="0.2">
      <c r="A191" s="592" t="s">
        <v>528</v>
      </c>
      <c r="B191" s="592" t="s">
        <v>189</v>
      </c>
      <c r="C191" s="592" t="s">
        <v>528</v>
      </c>
      <c r="D191" s="592" t="s">
        <v>528</v>
      </c>
      <c r="E191" s="592" t="s">
        <v>528</v>
      </c>
      <c r="F191" s="592" t="s">
        <v>528</v>
      </c>
      <c r="N191" s="592" t="s">
        <v>189</v>
      </c>
    </row>
    <row r="192" spans="1:14" x14ac:dyDescent="0.2">
      <c r="A192" s="592" t="s">
        <v>528</v>
      </c>
      <c r="B192" s="592" t="s">
        <v>195</v>
      </c>
      <c r="C192" s="592" t="s">
        <v>528</v>
      </c>
      <c r="D192" s="592" t="s">
        <v>528</v>
      </c>
      <c r="E192" s="592" t="s">
        <v>528</v>
      </c>
      <c r="F192" s="592" t="s">
        <v>528</v>
      </c>
      <c r="N192" s="592" t="s">
        <v>195</v>
      </c>
    </row>
    <row r="193" spans="1:14" x14ac:dyDescent="0.2">
      <c r="A193" s="592" t="s">
        <v>528</v>
      </c>
      <c r="B193" s="592" t="s">
        <v>198</v>
      </c>
      <c r="C193" s="592" t="s">
        <v>528</v>
      </c>
      <c r="D193" s="592" t="s">
        <v>528</v>
      </c>
      <c r="E193" s="592" t="s">
        <v>528</v>
      </c>
      <c r="F193" s="592" t="s">
        <v>528</v>
      </c>
      <c r="N193" s="592" t="s">
        <v>198</v>
      </c>
    </row>
    <row r="194" spans="1:14" x14ac:dyDescent="0.2">
      <c r="A194" s="592" t="s">
        <v>528</v>
      </c>
      <c r="B194" s="592" t="s">
        <v>200</v>
      </c>
      <c r="C194" s="592" t="s">
        <v>528</v>
      </c>
      <c r="D194" s="592" t="s">
        <v>528</v>
      </c>
      <c r="E194" s="592" t="s">
        <v>528</v>
      </c>
      <c r="F194" s="592" t="s">
        <v>528</v>
      </c>
      <c r="N194" s="592" t="s">
        <v>200</v>
      </c>
    </row>
    <row r="195" spans="1:14" x14ac:dyDescent="0.2">
      <c r="A195" s="592" t="s">
        <v>528</v>
      </c>
      <c r="B195" s="592" t="s">
        <v>202</v>
      </c>
      <c r="C195" s="592" t="s">
        <v>528</v>
      </c>
      <c r="D195" s="592" t="s">
        <v>528</v>
      </c>
      <c r="E195" s="592" t="s">
        <v>528</v>
      </c>
      <c r="F195" s="592" t="s">
        <v>528</v>
      </c>
      <c r="N195" s="592" t="s">
        <v>202</v>
      </c>
    </row>
    <row r="196" spans="1:14" x14ac:dyDescent="0.2">
      <c r="A196" s="592" t="s">
        <v>528</v>
      </c>
      <c r="B196" s="592" t="s">
        <v>204</v>
      </c>
      <c r="C196" s="592" t="s">
        <v>528</v>
      </c>
      <c r="D196" s="592" t="s">
        <v>528</v>
      </c>
      <c r="E196" s="592" t="s">
        <v>528</v>
      </c>
      <c r="F196" s="592" t="s">
        <v>528</v>
      </c>
      <c r="N196" s="592" t="s">
        <v>204</v>
      </c>
    </row>
    <row r="197" spans="1:14" x14ac:dyDescent="0.2">
      <c r="A197" s="592" t="s">
        <v>528</v>
      </c>
      <c r="B197" s="592" t="s">
        <v>206</v>
      </c>
      <c r="C197" s="592" t="s">
        <v>528</v>
      </c>
      <c r="D197" s="592" t="s">
        <v>528</v>
      </c>
      <c r="E197" s="592" t="s">
        <v>528</v>
      </c>
      <c r="F197" s="592" t="s">
        <v>528</v>
      </c>
      <c r="N197" s="592" t="s">
        <v>206</v>
      </c>
    </row>
    <row r="198" spans="1:14" x14ac:dyDescent="0.2">
      <c r="A198" s="592" t="s">
        <v>528</v>
      </c>
      <c r="B198" s="592" t="s">
        <v>213</v>
      </c>
      <c r="C198" s="592" t="s">
        <v>528</v>
      </c>
      <c r="D198" s="592" t="s">
        <v>528</v>
      </c>
      <c r="E198" s="592" t="s">
        <v>528</v>
      </c>
      <c r="F198" s="592" t="s">
        <v>528</v>
      </c>
      <c r="N198" s="592" t="s">
        <v>213</v>
      </c>
    </row>
    <row r="199" spans="1:14" x14ac:dyDescent="0.2">
      <c r="A199" s="592" t="s">
        <v>528</v>
      </c>
      <c r="B199" s="592" t="s">
        <v>215</v>
      </c>
      <c r="C199" s="592" t="s">
        <v>528</v>
      </c>
      <c r="D199" s="592" t="s">
        <v>528</v>
      </c>
      <c r="E199" s="592" t="s">
        <v>528</v>
      </c>
      <c r="F199" s="592" t="s">
        <v>528</v>
      </c>
      <c r="N199" s="592" t="s">
        <v>215</v>
      </c>
    </row>
    <row r="200" spans="1:14" x14ac:dyDescent="0.2">
      <c r="A200" s="592" t="s">
        <v>528</v>
      </c>
      <c r="B200" s="592" t="s">
        <v>217</v>
      </c>
      <c r="C200" s="592" t="s">
        <v>528</v>
      </c>
      <c r="D200" s="592" t="s">
        <v>528</v>
      </c>
      <c r="E200" s="592" t="s">
        <v>528</v>
      </c>
      <c r="F200" s="592" t="s">
        <v>528</v>
      </c>
      <c r="N200" s="592" t="s">
        <v>217</v>
      </c>
    </row>
    <row r="201" spans="1:14" x14ac:dyDescent="0.2">
      <c r="A201" s="592" t="s">
        <v>528</v>
      </c>
      <c r="B201" s="592" t="s">
        <v>222</v>
      </c>
      <c r="C201" s="592" t="s">
        <v>528</v>
      </c>
      <c r="D201" s="592" t="s">
        <v>528</v>
      </c>
      <c r="E201" s="592" t="s">
        <v>528</v>
      </c>
      <c r="F201" s="592" t="s">
        <v>528</v>
      </c>
      <c r="N201" s="592" t="s">
        <v>222</v>
      </c>
    </row>
    <row r="202" spans="1:14" x14ac:dyDescent="0.2">
      <c r="A202" s="592" t="s">
        <v>528</v>
      </c>
      <c r="B202" s="592" t="s">
        <v>224</v>
      </c>
      <c r="C202" s="592" t="s">
        <v>528</v>
      </c>
      <c r="D202" s="592" t="s">
        <v>528</v>
      </c>
      <c r="E202" s="592" t="s">
        <v>528</v>
      </c>
      <c r="F202" s="592" t="s">
        <v>528</v>
      </c>
      <c r="N202" s="592" t="s">
        <v>224</v>
      </c>
    </row>
    <row r="203" spans="1:14" x14ac:dyDescent="0.2">
      <c r="A203" s="592" t="s">
        <v>528</v>
      </c>
      <c r="B203" s="592" t="s">
        <v>226</v>
      </c>
      <c r="C203" s="592" t="s">
        <v>528</v>
      </c>
      <c r="D203" s="592" t="s">
        <v>528</v>
      </c>
      <c r="E203" s="592" t="s">
        <v>528</v>
      </c>
      <c r="F203" s="592" t="s">
        <v>528</v>
      </c>
      <c r="N203" s="592" t="s">
        <v>226</v>
      </c>
    </row>
    <row r="204" spans="1:14" x14ac:dyDescent="0.2">
      <c r="A204" s="592" t="s">
        <v>528</v>
      </c>
      <c r="B204" s="592" t="s">
        <v>228</v>
      </c>
      <c r="C204" s="592" t="s">
        <v>528</v>
      </c>
      <c r="D204" s="592" t="s">
        <v>528</v>
      </c>
      <c r="E204" s="592" t="s">
        <v>528</v>
      </c>
      <c r="F204" s="592" t="s">
        <v>528</v>
      </c>
      <c r="N204" s="592" t="s">
        <v>228</v>
      </c>
    </row>
    <row r="205" spans="1:14" x14ac:dyDescent="0.2">
      <c r="A205" s="592" t="s">
        <v>528</v>
      </c>
      <c r="B205" s="592" t="s">
        <v>970</v>
      </c>
      <c r="C205" s="592" t="s">
        <v>528</v>
      </c>
      <c r="D205" s="592" t="s">
        <v>528</v>
      </c>
      <c r="E205" s="592" t="s">
        <v>528</v>
      </c>
      <c r="F205" s="592" t="s">
        <v>528</v>
      </c>
      <c r="N205" s="592" t="s">
        <v>970</v>
      </c>
    </row>
    <row r="206" spans="1:14" x14ac:dyDescent="0.2">
      <c r="A206" s="592" t="s">
        <v>528</v>
      </c>
      <c r="B206" s="592" t="s">
        <v>235</v>
      </c>
      <c r="C206" s="592" t="s">
        <v>528</v>
      </c>
      <c r="D206" s="592" t="s">
        <v>528</v>
      </c>
      <c r="E206" s="592" t="s">
        <v>528</v>
      </c>
      <c r="F206" s="592" t="s">
        <v>528</v>
      </c>
      <c r="N206" s="592" t="s">
        <v>235</v>
      </c>
    </row>
    <row r="207" spans="1:14" x14ac:dyDescent="0.2">
      <c r="A207" s="592" t="s">
        <v>528</v>
      </c>
      <c r="B207" s="592" t="s">
        <v>972</v>
      </c>
      <c r="C207" s="592" t="s">
        <v>528</v>
      </c>
      <c r="D207" s="592" t="s">
        <v>528</v>
      </c>
      <c r="E207" s="592" t="s">
        <v>528</v>
      </c>
      <c r="F207" s="592" t="s">
        <v>528</v>
      </c>
      <c r="N207" s="592" t="s">
        <v>972</v>
      </c>
    </row>
    <row r="208" spans="1:14" x14ac:dyDescent="0.2">
      <c r="A208" s="592" t="s">
        <v>528</v>
      </c>
      <c r="B208" s="592" t="s">
        <v>236</v>
      </c>
      <c r="C208" s="592" t="s">
        <v>528</v>
      </c>
      <c r="D208" s="592" t="s">
        <v>528</v>
      </c>
      <c r="E208" s="592" t="s">
        <v>528</v>
      </c>
      <c r="F208" s="592" t="s">
        <v>528</v>
      </c>
      <c r="N208" s="592" t="s">
        <v>236</v>
      </c>
    </row>
    <row r="209" spans="1:14" x14ac:dyDescent="0.2">
      <c r="A209" s="592" t="s">
        <v>528</v>
      </c>
      <c r="B209" s="592" t="s">
        <v>238</v>
      </c>
      <c r="C209" s="592" t="s">
        <v>528</v>
      </c>
      <c r="D209" s="592" t="s">
        <v>528</v>
      </c>
      <c r="E209" s="592" t="s">
        <v>528</v>
      </c>
      <c r="F209" s="592" t="s">
        <v>528</v>
      </c>
      <c r="N209" s="592" t="s">
        <v>238</v>
      </c>
    </row>
    <row r="210" spans="1:14" x14ac:dyDescent="0.2">
      <c r="A210" s="592" t="s">
        <v>528</v>
      </c>
      <c r="B210" s="592" t="s">
        <v>239</v>
      </c>
      <c r="C210" s="592" t="s">
        <v>528</v>
      </c>
      <c r="D210" s="592" t="s">
        <v>528</v>
      </c>
      <c r="E210" s="592" t="s">
        <v>528</v>
      </c>
      <c r="F210" s="592" t="s">
        <v>528</v>
      </c>
      <c r="N210" s="592" t="s">
        <v>239</v>
      </c>
    </row>
    <row r="211" spans="1:14" x14ac:dyDescent="0.2">
      <c r="A211" s="592" t="s">
        <v>528</v>
      </c>
      <c r="B211" s="592" t="s">
        <v>244</v>
      </c>
      <c r="C211" s="592" t="s">
        <v>528</v>
      </c>
      <c r="D211" s="592" t="s">
        <v>528</v>
      </c>
      <c r="E211" s="592" t="s">
        <v>528</v>
      </c>
      <c r="F211" s="592" t="s">
        <v>528</v>
      </c>
      <c r="N211" s="592" t="s">
        <v>244</v>
      </c>
    </row>
    <row r="212" spans="1:14" x14ac:dyDescent="0.2">
      <c r="A212" s="592" t="s">
        <v>528</v>
      </c>
      <c r="B212" s="592" t="s">
        <v>246</v>
      </c>
      <c r="C212" s="592" t="s">
        <v>528</v>
      </c>
      <c r="D212" s="592" t="s">
        <v>528</v>
      </c>
      <c r="E212" s="592" t="s">
        <v>528</v>
      </c>
      <c r="F212" s="592" t="s">
        <v>528</v>
      </c>
      <c r="N212" s="592" t="s">
        <v>246</v>
      </c>
    </row>
    <row r="213" spans="1:14" x14ac:dyDescent="0.2">
      <c r="A213" s="592" t="s">
        <v>528</v>
      </c>
      <c r="B213" s="592" t="s">
        <v>248</v>
      </c>
      <c r="C213" s="592" t="s">
        <v>528</v>
      </c>
      <c r="D213" s="592" t="s">
        <v>528</v>
      </c>
      <c r="E213" s="592" t="s">
        <v>528</v>
      </c>
      <c r="F213" s="592" t="s">
        <v>528</v>
      </c>
      <c r="N213" s="592" t="s">
        <v>248</v>
      </c>
    </row>
    <row r="214" spans="1:14" x14ac:dyDescent="0.2">
      <c r="A214" s="592" t="s">
        <v>528</v>
      </c>
      <c r="B214" s="592" t="s">
        <v>250</v>
      </c>
      <c r="C214" s="592" t="s">
        <v>528</v>
      </c>
      <c r="D214" s="592" t="s">
        <v>528</v>
      </c>
      <c r="E214" s="592" t="s">
        <v>528</v>
      </c>
      <c r="F214" s="592" t="s">
        <v>528</v>
      </c>
      <c r="N214" s="592" t="s">
        <v>250</v>
      </c>
    </row>
    <row r="215" spans="1:14" x14ac:dyDescent="0.2">
      <c r="A215" s="592" t="s">
        <v>528</v>
      </c>
      <c r="B215" s="592" t="s">
        <v>254</v>
      </c>
      <c r="C215" s="592" t="s">
        <v>528</v>
      </c>
      <c r="D215" s="592" t="s">
        <v>528</v>
      </c>
      <c r="E215" s="592" t="s">
        <v>528</v>
      </c>
      <c r="F215" s="592" t="s">
        <v>528</v>
      </c>
      <c r="N215" s="592" t="s">
        <v>254</v>
      </c>
    </row>
    <row r="216" spans="1:14" x14ac:dyDescent="0.2">
      <c r="A216" s="592" t="s">
        <v>528</v>
      </c>
      <c r="B216" s="592" t="s">
        <v>255</v>
      </c>
      <c r="C216" s="592" t="s">
        <v>528</v>
      </c>
      <c r="D216" s="592" t="s">
        <v>528</v>
      </c>
      <c r="E216" s="592" t="s">
        <v>528</v>
      </c>
      <c r="F216" s="592" t="s">
        <v>528</v>
      </c>
      <c r="N216" s="592" t="s">
        <v>255</v>
      </c>
    </row>
    <row r="217" spans="1:14" x14ac:dyDescent="0.2">
      <c r="A217" s="592" t="s">
        <v>528</v>
      </c>
      <c r="B217" s="592" t="s">
        <v>258</v>
      </c>
      <c r="C217" s="592" t="s">
        <v>528</v>
      </c>
      <c r="D217" s="592" t="s">
        <v>528</v>
      </c>
      <c r="E217" s="592" t="s">
        <v>528</v>
      </c>
      <c r="F217" s="592" t="s">
        <v>528</v>
      </c>
      <c r="N217" s="592" t="s">
        <v>258</v>
      </c>
    </row>
    <row r="218" spans="1:14" x14ac:dyDescent="0.2">
      <c r="A218" s="592" t="s">
        <v>528</v>
      </c>
      <c r="B218" s="592" t="s">
        <v>260</v>
      </c>
      <c r="C218" s="592" t="s">
        <v>528</v>
      </c>
      <c r="D218" s="592" t="s">
        <v>528</v>
      </c>
      <c r="E218" s="592" t="s">
        <v>528</v>
      </c>
      <c r="F218" s="592" t="s">
        <v>528</v>
      </c>
      <c r="N218" s="592" t="s">
        <v>260</v>
      </c>
    </row>
    <row r="219" spans="1:14" x14ac:dyDescent="0.2">
      <c r="A219" s="592" t="s">
        <v>528</v>
      </c>
      <c r="B219" s="592" t="s">
        <v>262</v>
      </c>
      <c r="C219" s="592" t="s">
        <v>528</v>
      </c>
      <c r="D219" s="592" t="s">
        <v>528</v>
      </c>
      <c r="E219" s="592" t="s">
        <v>528</v>
      </c>
      <c r="F219" s="592" t="s">
        <v>528</v>
      </c>
      <c r="N219" s="592" t="s">
        <v>262</v>
      </c>
    </row>
    <row r="220" spans="1:14" x14ac:dyDescent="0.2">
      <c r="A220" s="592" t="s">
        <v>528</v>
      </c>
      <c r="B220" s="592" t="s">
        <v>266</v>
      </c>
      <c r="C220" s="592" t="s">
        <v>528</v>
      </c>
      <c r="D220" s="592" t="s">
        <v>528</v>
      </c>
      <c r="E220" s="592" t="s">
        <v>528</v>
      </c>
      <c r="F220" s="592" t="s">
        <v>528</v>
      </c>
      <c r="N220" s="592" t="s">
        <v>266</v>
      </c>
    </row>
    <row r="221" spans="1:14" x14ac:dyDescent="0.2">
      <c r="A221" s="592" t="s">
        <v>528</v>
      </c>
      <c r="B221" s="592" t="s">
        <v>268</v>
      </c>
      <c r="C221" s="592" t="s">
        <v>528</v>
      </c>
      <c r="D221" s="592" t="s">
        <v>528</v>
      </c>
      <c r="E221" s="592" t="s">
        <v>528</v>
      </c>
      <c r="F221" s="592" t="s">
        <v>528</v>
      </c>
      <c r="N221" s="592" t="s">
        <v>268</v>
      </c>
    </row>
    <row r="222" spans="1:14" x14ac:dyDescent="0.2">
      <c r="A222" s="592" t="s">
        <v>528</v>
      </c>
      <c r="B222" s="594" t="s">
        <v>272</v>
      </c>
      <c r="C222" s="592" t="s">
        <v>528</v>
      </c>
      <c r="D222" s="592" t="s">
        <v>528</v>
      </c>
      <c r="E222" s="592" t="s">
        <v>528</v>
      </c>
      <c r="F222" s="592" t="s">
        <v>528</v>
      </c>
      <c r="N222" s="594" t="s">
        <v>272</v>
      </c>
    </row>
    <row r="223" spans="1:14" x14ac:dyDescent="0.2">
      <c r="A223" s="592" t="s">
        <v>528</v>
      </c>
      <c r="B223" s="594" t="s">
        <v>274</v>
      </c>
      <c r="C223" s="592" t="s">
        <v>528</v>
      </c>
      <c r="D223" s="592" t="s">
        <v>528</v>
      </c>
      <c r="E223" s="592" t="s">
        <v>528</v>
      </c>
      <c r="F223" s="592" t="s">
        <v>528</v>
      </c>
      <c r="N223" s="594" t="s">
        <v>274</v>
      </c>
    </row>
    <row r="224" spans="1:14" x14ac:dyDescent="0.2">
      <c r="A224" s="592" t="s">
        <v>528</v>
      </c>
      <c r="B224" s="592" t="s">
        <v>182</v>
      </c>
      <c r="C224" s="592" t="s">
        <v>528</v>
      </c>
      <c r="D224" s="592" t="s">
        <v>528</v>
      </c>
      <c r="E224" s="592" t="s">
        <v>528</v>
      </c>
      <c r="F224" s="592" t="s">
        <v>528</v>
      </c>
      <c r="N224" s="592" t="s">
        <v>182</v>
      </c>
    </row>
    <row r="225" spans="1:14" x14ac:dyDescent="0.2">
      <c r="A225" s="592" t="s">
        <v>528</v>
      </c>
      <c r="B225" s="592" t="s">
        <v>184</v>
      </c>
      <c r="C225" s="592" t="s">
        <v>528</v>
      </c>
      <c r="D225" s="592" t="s">
        <v>528</v>
      </c>
      <c r="E225" s="592" t="s">
        <v>528</v>
      </c>
      <c r="F225" s="592" t="s">
        <v>528</v>
      </c>
      <c r="N225" s="592" t="s">
        <v>184</v>
      </c>
    </row>
    <row r="226" spans="1:14" x14ac:dyDescent="0.2">
      <c r="A226" s="592" t="s">
        <v>528</v>
      </c>
      <c r="B226" s="592" t="s">
        <v>185</v>
      </c>
      <c r="C226" s="592" t="s">
        <v>528</v>
      </c>
      <c r="D226" s="592" t="s">
        <v>528</v>
      </c>
      <c r="E226" s="592" t="s">
        <v>528</v>
      </c>
      <c r="F226" s="592" t="s">
        <v>528</v>
      </c>
      <c r="N226" s="592" t="s">
        <v>185</v>
      </c>
    </row>
    <row r="227" spans="1:14" x14ac:dyDescent="0.2">
      <c r="A227" s="592" t="s">
        <v>528</v>
      </c>
      <c r="B227" s="592" t="s">
        <v>187</v>
      </c>
      <c r="C227" s="592" t="s">
        <v>528</v>
      </c>
      <c r="D227" s="592" t="s">
        <v>528</v>
      </c>
      <c r="E227" s="592" t="s">
        <v>528</v>
      </c>
      <c r="F227" s="592" t="s">
        <v>528</v>
      </c>
      <c r="N227" s="592" t="s">
        <v>187</v>
      </c>
    </row>
    <row r="228" spans="1:14" x14ac:dyDescent="0.2">
      <c r="A228" s="592" t="s">
        <v>528</v>
      </c>
      <c r="B228" s="592" t="s">
        <v>189</v>
      </c>
      <c r="C228" s="592" t="s">
        <v>528</v>
      </c>
      <c r="D228" s="592" t="s">
        <v>528</v>
      </c>
      <c r="E228" s="592" t="s">
        <v>528</v>
      </c>
      <c r="F228" s="592" t="s">
        <v>528</v>
      </c>
      <c r="N228" s="592" t="s">
        <v>189</v>
      </c>
    </row>
    <row r="229" spans="1:14" x14ac:dyDescent="0.2">
      <c r="A229" s="592" t="s">
        <v>528</v>
      </c>
      <c r="B229" s="592" t="s">
        <v>195</v>
      </c>
      <c r="C229" s="592" t="s">
        <v>528</v>
      </c>
      <c r="D229" s="592" t="s">
        <v>528</v>
      </c>
      <c r="E229" s="592" t="s">
        <v>528</v>
      </c>
      <c r="F229" s="592" t="s">
        <v>528</v>
      </c>
      <c r="N229" s="592" t="s">
        <v>195</v>
      </c>
    </row>
    <row r="230" spans="1:14" x14ac:dyDescent="0.2">
      <c r="A230" s="592" t="s">
        <v>528</v>
      </c>
      <c r="B230" s="592" t="s">
        <v>198</v>
      </c>
      <c r="C230" s="592" t="s">
        <v>528</v>
      </c>
      <c r="D230" s="592" t="s">
        <v>528</v>
      </c>
      <c r="E230" s="592" t="s">
        <v>528</v>
      </c>
      <c r="F230" s="592" t="s">
        <v>528</v>
      </c>
      <c r="N230" s="592" t="s">
        <v>198</v>
      </c>
    </row>
    <row r="231" spans="1:14" x14ac:dyDescent="0.2">
      <c r="A231" s="592" t="s">
        <v>528</v>
      </c>
      <c r="B231" s="592" t="s">
        <v>200</v>
      </c>
      <c r="C231" s="592" t="s">
        <v>528</v>
      </c>
      <c r="D231" s="592" t="s">
        <v>528</v>
      </c>
      <c r="E231" s="592" t="s">
        <v>528</v>
      </c>
      <c r="F231" s="592" t="s">
        <v>528</v>
      </c>
      <c r="N231" s="592" t="s">
        <v>200</v>
      </c>
    </row>
    <row r="232" spans="1:14" x14ac:dyDescent="0.2">
      <c r="A232" s="592" t="s">
        <v>528</v>
      </c>
      <c r="B232" s="592" t="s">
        <v>202</v>
      </c>
      <c r="C232" s="592" t="s">
        <v>528</v>
      </c>
      <c r="D232" s="592" t="s">
        <v>528</v>
      </c>
      <c r="E232" s="592" t="s">
        <v>528</v>
      </c>
      <c r="F232" s="592" t="s">
        <v>528</v>
      </c>
      <c r="N232" s="592" t="s">
        <v>202</v>
      </c>
    </row>
    <row r="233" spans="1:14" x14ac:dyDescent="0.2">
      <c r="A233" s="592" t="s">
        <v>528</v>
      </c>
      <c r="B233" s="592" t="s">
        <v>204</v>
      </c>
      <c r="C233" s="592" t="s">
        <v>528</v>
      </c>
      <c r="D233" s="592" t="s">
        <v>528</v>
      </c>
      <c r="E233" s="592" t="s">
        <v>528</v>
      </c>
      <c r="F233" s="592" t="s">
        <v>528</v>
      </c>
      <c r="N233" s="592" t="s">
        <v>204</v>
      </c>
    </row>
    <row r="234" spans="1:14" x14ac:dyDescent="0.2">
      <c r="A234" s="592" t="s">
        <v>528</v>
      </c>
      <c r="B234" s="592" t="s">
        <v>206</v>
      </c>
      <c r="C234" s="592" t="s">
        <v>528</v>
      </c>
      <c r="D234" s="592" t="s">
        <v>528</v>
      </c>
      <c r="E234" s="592" t="s">
        <v>528</v>
      </c>
      <c r="F234" s="592" t="s">
        <v>528</v>
      </c>
      <c r="N234" s="592" t="s">
        <v>206</v>
      </c>
    </row>
    <row r="235" spans="1:14" x14ac:dyDescent="0.2">
      <c r="A235" s="592" t="s">
        <v>528</v>
      </c>
      <c r="B235" s="592" t="s">
        <v>213</v>
      </c>
      <c r="C235" s="592" t="s">
        <v>528</v>
      </c>
      <c r="D235" s="592" t="s">
        <v>528</v>
      </c>
      <c r="E235" s="592" t="s">
        <v>528</v>
      </c>
      <c r="F235" s="592" t="s">
        <v>528</v>
      </c>
      <c r="N235" s="592" t="s">
        <v>213</v>
      </c>
    </row>
    <row r="236" spans="1:14" x14ac:dyDescent="0.2">
      <c r="A236" s="592" t="s">
        <v>528</v>
      </c>
      <c r="B236" s="592" t="s">
        <v>215</v>
      </c>
      <c r="C236" s="592" t="s">
        <v>528</v>
      </c>
      <c r="D236" s="592" t="s">
        <v>528</v>
      </c>
      <c r="E236" s="592" t="s">
        <v>528</v>
      </c>
      <c r="F236" s="592" t="s">
        <v>528</v>
      </c>
      <c r="N236" s="592" t="s">
        <v>215</v>
      </c>
    </row>
    <row r="237" spans="1:14" x14ac:dyDescent="0.2">
      <c r="A237" s="592" t="s">
        <v>528</v>
      </c>
      <c r="B237" s="592" t="s">
        <v>217</v>
      </c>
      <c r="C237" s="592" t="s">
        <v>528</v>
      </c>
      <c r="D237" s="592" t="s">
        <v>528</v>
      </c>
      <c r="E237" s="592" t="s">
        <v>528</v>
      </c>
      <c r="F237" s="592" t="s">
        <v>528</v>
      </c>
      <c r="N237" s="592" t="s">
        <v>217</v>
      </c>
    </row>
    <row r="238" spans="1:14" x14ac:dyDescent="0.2">
      <c r="A238" s="592" t="s">
        <v>528</v>
      </c>
      <c r="B238" s="592" t="s">
        <v>222</v>
      </c>
      <c r="C238" s="592" t="s">
        <v>528</v>
      </c>
      <c r="D238" s="592" t="s">
        <v>528</v>
      </c>
      <c r="E238" s="592" t="s">
        <v>528</v>
      </c>
      <c r="F238" s="592" t="s">
        <v>528</v>
      </c>
      <c r="N238" s="592" t="s">
        <v>222</v>
      </c>
    </row>
    <row r="239" spans="1:14" x14ac:dyDescent="0.2">
      <c r="A239" s="592" t="s">
        <v>528</v>
      </c>
      <c r="B239" s="592" t="s">
        <v>224</v>
      </c>
      <c r="C239" s="592" t="s">
        <v>528</v>
      </c>
      <c r="D239" s="592" t="s">
        <v>528</v>
      </c>
      <c r="E239" s="592" t="s">
        <v>528</v>
      </c>
      <c r="F239" s="592" t="s">
        <v>528</v>
      </c>
      <c r="N239" s="592" t="s">
        <v>224</v>
      </c>
    </row>
    <row r="240" spans="1:14" x14ac:dyDescent="0.2">
      <c r="A240" s="592" t="s">
        <v>528</v>
      </c>
      <c r="B240" s="592" t="s">
        <v>226</v>
      </c>
      <c r="C240" s="592" t="s">
        <v>528</v>
      </c>
      <c r="D240" s="592" t="s">
        <v>528</v>
      </c>
      <c r="E240" s="592" t="s">
        <v>528</v>
      </c>
      <c r="F240" s="592" t="s">
        <v>528</v>
      </c>
      <c r="N240" s="592" t="s">
        <v>226</v>
      </c>
    </row>
    <row r="241" spans="1:14" x14ac:dyDescent="0.2">
      <c r="A241" s="592" t="s">
        <v>528</v>
      </c>
      <c r="B241" s="592" t="s">
        <v>228</v>
      </c>
      <c r="C241" s="592" t="s">
        <v>528</v>
      </c>
      <c r="D241" s="592" t="s">
        <v>528</v>
      </c>
      <c r="E241" s="592" t="s">
        <v>528</v>
      </c>
      <c r="F241" s="592" t="s">
        <v>528</v>
      </c>
      <c r="N241" s="592" t="s">
        <v>228</v>
      </c>
    </row>
    <row r="242" spans="1:14" x14ac:dyDescent="0.2">
      <c r="A242" s="592" t="s">
        <v>528</v>
      </c>
      <c r="B242" s="592" t="s">
        <v>970</v>
      </c>
      <c r="C242" s="592" t="s">
        <v>528</v>
      </c>
      <c r="D242" s="592" t="s">
        <v>528</v>
      </c>
      <c r="E242" s="592" t="s">
        <v>528</v>
      </c>
      <c r="F242" s="592" t="s">
        <v>528</v>
      </c>
      <c r="N242" s="592" t="s">
        <v>970</v>
      </c>
    </row>
    <row r="243" spans="1:14" x14ac:dyDescent="0.2">
      <c r="A243" s="592" t="s">
        <v>528</v>
      </c>
      <c r="B243" s="592" t="s">
        <v>235</v>
      </c>
      <c r="C243" s="592" t="s">
        <v>528</v>
      </c>
      <c r="D243" s="592" t="s">
        <v>528</v>
      </c>
      <c r="E243" s="592" t="s">
        <v>528</v>
      </c>
      <c r="F243" s="592" t="s">
        <v>528</v>
      </c>
      <c r="N243" s="592" t="s">
        <v>235</v>
      </c>
    </row>
    <row r="244" spans="1:14" x14ac:dyDescent="0.2">
      <c r="A244" s="592" t="s">
        <v>528</v>
      </c>
      <c r="B244" s="592" t="s">
        <v>972</v>
      </c>
      <c r="C244" s="592" t="s">
        <v>528</v>
      </c>
      <c r="D244" s="592" t="s">
        <v>528</v>
      </c>
      <c r="E244" s="592" t="s">
        <v>528</v>
      </c>
      <c r="F244" s="592" t="s">
        <v>528</v>
      </c>
      <c r="N244" s="592" t="s">
        <v>972</v>
      </c>
    </row>
    <row r="245" spans="1:14" x14ac:dyDescent="0.2">
      <c r="A245" s="592" t="s">
        <v>528</v>
      </c>
      <c r="B245" s="592" t="s">
        <v>236</v>
      </c>
      <c r="C245" s="592" t="s">
        <v>528</v>
      </c>
      <c r="D245" s="592" t="s">
        <v>528</v>
      </c>
      <c r="E245" s="592" t="s">
        <v>528</v>
      </c>
      <c r="F245" s="592" t="s">
        <v>528</v>
      </c>
      <c r="N245" s="592" t="s">
        <v>236</v>
      </c>
    </row>
    <row r="246" spans="1:14" x14ac:dyDescent="0.2">
      <c r="A246" s="592" t="s">
        <v>528</v>
      </c>
      <c r="B246" s="592" t="s">
        <v>238</v>
      </c>
      <c r="C246" s="592" t="s">
        <v>528</v>
      </c>
      <c r="D246" s="592" t="s">
        <v>528</v>
      </c>
      <c r="E246" s="592" t="s">
        <v>528</v>
      </c>
      <c r="F246" s="592" t="s">
        <v>528</v>
      </c>
      <c r="N246" s="592" t="s">
        <v>238</v>
      </c>
    </row>
    <row r="247" spans="1:14" x14ac:dyDescent="0.2">
      <c r="A247" s="592" t="s">
        <v>528</v>
      </c>
      <c r="B247" s="592" t="s">
        <v>239</v>
      </c>
      <c r="C247" s="592" t="s">
        <v>528</v>
      </c>
      <c r="D247" s="592" t="s">
        <v>528</v>
      </c>
      <c r="E247" s="592" t="s">
        <v>528</v>
      </c>
      <c r="F247" s="592" t="s">
        <v>528</v>
      </c>
      <c r="N247" s="592" t="s">
        <v>239</v>
      </c>
    </row>
    <row r="248" spans="1:14" x14ac:dyDescent="0.2">
      <c r="A248" s="592" t="s">
        <v>528</v>
      </c>
      <c r="B248" s="592" t="s">
        <v>244</v>
      </c>
      <c r="C248" s="592" t="s">
        <v>528</v>
      </c>
      <c r="D248" s="592" t="s">
        <v>528</v>
      </c>
      <c r="E248" s="592" t="s">
        <v>528</v>
      </c>
      <c r="F248" s="592" t="s">
        <v>528</v>
      </c>
      <c r="N248" s="592" t="s">
        <v>244</v>
      </c>
    </row>
    <row r="249" spans="1:14" x14ac:dyDescent="0.2">
      <c r="A249" s="592" t="s">
        <v>528</v>
      </c>
      <c r="B249" s="592" t="s">
        <v>246</v>
      </c>
      <c r="C249" s="592" t="s">
        <v>528</v>
      </c>
      <c r="D249" s="592" t="s">
        <v>528</v>
      </c>
      <c r="E249" s="592" t="s">
        <v>528</v>
      </c>
      <c r="F249" s="592" t="s">
        <v>528</v>
      </c>
      <c r="N249" s="592" t="s">
        <v>246</v>
      </c>
    </row>
    <row r="250" spans="1:14" x14ac:dyDescent="0.2">
      <c r="A250" s="592" t="s">
        <v>528</v>
      </c>
      <c r="B250" s="592" t="s">
        <v>248</v>
      </c>
      <c r="C250" s="592" t="s">
        <v>528</v>
      </c>
      <c r="D250" s="592" t="s">
        <v>528</v>
      </c>
      <c r="E250" s="592" t="s">
        <v>528</v>
      </c>
      <c r="F250" s="592" t="s">
        <v>528</v>
      </c>
      <c r="N250" s="592" t="s">
        <v>248</v>
      </c>
    </row>
    <row r="251" spans="1:14" x14ac:dyDescent="0.2">
      <c r="A251" s="592" t="s">
        <v>528</v>
      </c>
      <c r="B251" s="592" t="s">
        <v>250</v>
      </c>
      <c r="C251" s="592" t="s">
        <v>528</v>
      </c>
      <c r="D251" s="592" t="s">
        <v>528</v>
      </c>
      <c r="E251" s="592" t="s">
        <v>528</v>
      </c>
      <c r="F251" s="592" t="s">
        <v>528</v>
      </c>
      <c r="N251" s="592" t="s">
        <v>250</v>
      </c>
    </row>
    <row r="252" spans="1:14" x14ac:dyDescent="0.2">
      <c r="A252" s="592" t="s">
        <v>528</v>
      </c>
      <c r="B252" s="592" t="s">
        <v>254</v>
      </c>
      <c r="C252" s="592" t="s">
        <v>528</v>
      </c>
      <c r="D252" s="592" t="s">
        <v>528</v>
      </c>
      <c r="E252" s="592" t="s">
        <v>528</v>
      </c>
      <c r="F252" s="592" t="s">
        <v>528</v>
      </c>
      <c r="N252" s="592" t="s">
        <v>254</v>
      </c>
    </row>
    <row r="253" spans="1:14" x14ac:dyDescent="0.2">
      <c r="A253" s="592" t="s">
        <v>528</v>
      </c>
      <c r="B253" s="592" t="s">
        <v>255</v>
      </c>
      <c r="C253" s="592" t="s">
        <v>528</v>
      </c>
      <c r="D253" s="592" t="s">
        <v>528</v>
      </c>
      <c r="E253" s="592" t="s">
        <v>528</v>
      </c>
      <c r="F253" s="592" t="s">
        <v>528</v>
      </c>
      <c r="N253" s="592" t="s">
        <v>255</v>
      </c>
    </row>
    <row r="254" spans="1:14" x14ac:dyDescent="0.2">
      <c r="A254" s="592" t="s">
        <v>528</v>
      </c>
      <c r="B254" s="592" t="s">
        <v>258</v>
      </c>
      <c r="C254" s="592" t="s">
        <v>528</v>
      </c>
      <c r="D254" s="592" t="s">
        <v>528</v>
      </c>
      <c r="E254" s="592" t="s">
        <v>528</v>
      </c>
      <c r="F254" s="592" t="s">
        <v>528</v>
      </c>
      <c r="N254" s="592" t="s">
        <v>258</v>
      </c>
    </row>
    <row r="255" spans="1:14" x14ac:dyDescent="0.2">
      <c r="A255" s="592" t="s">
        <v>528</v>
      </c>
      <c r="B255" s="592" t="s">
        <v>260</v>
      </c>
      <c r="C255" s="592" t="s">
        <v>528</v>
      </c>
      <c r="D255" s="592" t="s">
        <v>528</v>
      </c>
      <c r="E255" s="592" t="s">
        <v>528</v>
      </c>
      <c r="F255" s="592" t="s">
        <v>528</v>
      </c>
      <c r="N255" s="592" t="s">
        <v>260</v>
      </c>
    </row>
    <row r="256" spans="1:14" x14ac:dyDescent="0.2">
      <c r="A256" s="592" t="s">
        <v>528</v>
      </c>
      <c r="B256" s="592" t="s">
        <v>262</v>
      </c>
      <c r="C256" s="592" t="s">
        <v>528</v>
      </c>
      <c r="D256" s="592" t="s">
        <v>528</v>
      </c>
      <c r="E256" s="592" t="s">
        <v>528</v>
      </c>
      <c r="F256" s="592" t="s">
        <v>528</v>
      </c>
      <c r="N256" s="592" t="s">
        <v>262</v>
      </c>
    </row>
    <row r="257" spans="1:14" x14ac:dyDescent="0.2">
      <c r="A257" s="592" t="s">
        <v>528</v>
      </c>
      <c r="B257" s="592" t="s">
        <v>266</v>
      </c>
      <c r="C257" s="592" t="s">
        <v>528</v>
      </c>
      <c r="D257" s="592" t="s">
        <v>528</v>
      </c>
      <c r="E257" s="592" t="s">
        <v>528</v>
      </c>
      <c r="F257" s="592" t="s">
        <v>528</v>
      </c>
      <c r="N257" s="592" t="s">
        <v>266</v>
      </c>
    </row>
    <row r="258" spans="1:14" x14ac:dyDescent="0.2">
      <c r="A258" s="592" t="s">
        <v>528</v>
      </c>
      <c r="B258" s="592" t="s">
        <v>268</v>
      </c>
      <c r="C258" s="592" t="s">
        <v>528</v>
      </c>
      <c r="D258" s="592" t="s">
        <v>528</v>
      </c>
      <c r="E258" s="592" t="s">
        <v>528</v>
      </c>
      <c r="F258" s="592" t="s">
        <v>528</v>
      </c>
      <c r="N258" s="592" t="s">
        <v>268</v>
      </c>
    </row>
    <row r="259" spans="1:14" x14ac:dyDescent="0.2">
      <c r="A259" s="592" t="s">
        <v>528</v>
      </c>
      <c r="B259" s="594" t="s">
        <v>272</v>
      </c>
      <c r="C259" s="592" t="s">
        <v>528</v>
      </c>
      <c r="D259" s="592" t="s">
        <v>528</v>
      </c>
      <c r="E259" s="592" t="s">
        <v>528</v>
      </c>
      <c r="F259" s="592" t="s">
        <v>528</v>
      </c>
      <c r="N259" s="594" t="s">
        <v>272</v>
      </c>
    </row>
    <row r="260" spans="1:14" x14ac:dyDescent="0.2">
      <c r="A260" s="592" t="s">
        <v>528</v>
      </c>
      <c r="B260" s="594" t="s">
        <v>274</v>
      </c>
      <c r="C260" s="592" t="s">
        <v>528</v>
      </c>
      <c r="D260" s="592" t="s">
        <v>528</v>
      </c>
      <c r="E260" s="592" t="s">
        <v>528</v>
      </c>
      <c r="F260" s="592" t="s">
        <v>528</v>
      </c>
      <c r="N260" s="594" t="s">
        <v>274</v>
      </c>
    </row>
    <row r="261" spans="1:14" x14ac:dyDescent="0.2">
      <c r="A261" s="592" t="s">
        <v>528</v>
      </c>
      <c r="B261" s="592" t="s">
        <v>182</v>
      </c>
      <c r="C261" s="592" t="s">
        <v>528</v>
      </c>
      <c r="D261" s="592" t="s">
        <v>528</v>
      </c>
      <c r="E261" s="592" t="s">
        <v>528</v>
      </c>
      <c r="F261" s="592" t="s">
        <v>528</v>
      </c>
      <c r="N261" s="592" t="s">
        <v>182</v>
      </c>
    </row>
    <row r="262" spans="1:14" x14ac:dyDescent="0.2">
      <c r="A262" s="592" t="s">
        <v>528</v>
      </c>
      <c r="B262" s="592" t="s">
        <v>184</v>
      </c>
      <c r="C262" s="592" t="s">
        <v>528</v>
      </c>
      <c r="D262" s="592" t="s">
        <v>528</v>
      </c>
      <c r="E262" s="592" t="s">
        <v>528</v>
      </c>
      <c r="F262" s="592" t="s">
        <v>528</v>
      </c>
      <c r="N262" s="592" t="s">
        <v>184</v>
      </c>
    </row>
    <row r="263" spans="1:14" x14ac:dyDescent="0.2">
      <c r="A263" s="592" t="s">
        <v>528</v>
      </c>
      <c r="B263" s="592" t="s">
        <v>185</v>
      </c>
      <c r="C263" s="592" t="s">
        <v>528</v>
      </c>
      <c r="D263" s="592" t="s">
        <v>528</v>
      </c>
      <c r="E263" s="592" t="s">
        <v>528</v>
      </c>
      <c r="F263" s="592" t="s">
        <v>528</v>
      </c>
      <c r="N263" s="592" t="s">
        <v>185</v>
      </c>
    </row>
    <row r="264" spans="1:14" x14ac:dyDescent="0.2">
      <c r="A264" s="592" t="s">
        <v>528</v>
      </c>
      <c r="B264" s="592" t="s">
        <v>187</v>
      </c>
      <c r="C264" s="592" t="s">
        <v>528</v>
      </c>
      <c r="D264" s="592" t="s">
        <v>528</v>
      </c>
      <c r="E264" s="592" t="s">
        <v>528</v>
      </c>
      <c r="F264" s="592" t="s">
        <v>528</v>
      </c>
      <c r="N264" s="592" t="s">
        <v>187</v>
      </c>
    </row>
    <row r="265" spans="1:14" x14ac:dyDescent="0.2">
      <c r="A265" s="592" t="s">
        <v>528</v>
      </c>
      <c r="B265" s="592" t="s">
        <v>189</v>
      </c>
      <c r="C265" s="592" t="s">
        <v>528</v>
      </c>
      <c r="D265" s="592" t="s">
        <v>528</v>
      </c>
      <c r="E265" s="592" t="s">
        <v>528</v>
      </c>
      <c r="F265" s="592" t="s">
        <v>528</v>
      </c>
      <c r="N265" s="592" t="s">
        <v>189</v>
      </c>
    </row>
    <row r="266" spans="1:14" x14ac:dyDescent="0.2">
      <c r="A266" s="592" t="s">
        <v>528</v>
      </c>
      <c r="B266" s="592" t="s">
        <v>195</v>
      </c>
      <c r="C266" s="592" t="s">
        <v>528</v>
      </c>
      <c r="D266" s="592" t="s">
        <v>528</v>
      </c>
      <c r="E266" s="592" t="s">
        <v>528</v>
      </c>
      <c r="F266" s="592" t="s">
        <v>528</v>
      </c>
      <c r="N266" s="592" t="s">
        <v>195</v>
      </c>
    </row>
    <row r="267" spans="1:14" x14ac:dyDescent="0.2">
      <c r="A267" s="592" t="s">
        <v>528</v>
      </c>
      <c r="B267" s="592" t="s">
        <v>198</v>
      </c>
      <c r="C267" s="592" t="s">
        <v>528</v>
      </c>
      <c r="D267" s="592" t="s">
        <v>528</v>
      </c>
      <c r="E267" s="592" t="s">
        <v>528</v>
      </c>
      <c r="F267" s="592" t="s">
        <v>528</v>
      </c>
      <c r="N267" s="592" t="s">
        <v>198</v>
      </c>
    </row>
    <row r="268" spans="1:14" x14ac:dyDescent="0.2">
      <c r="A268" s="592" t="s">
        <v>528</v>
      </c>
      <c r="B268" s="592" t="s">
        <v>200</v>
      </c>
      <c r="C268" s="592" t="s">
        <v>528</v>
      </c>
      <c r="D268" s="592" t="s">
        <v>528</v>
      </c>
      <c r="E268" s="592" t="s">
        <v>528</v>
      </c>
      <c r="F268" s="592" t="s">
        <v>528</v>
      </c>
      <c r="N268" s="592" t="s">
        <v>200</v>
      </c>
    </row>
    <row r="269" spans="1:14" x14ac:dyDescent="0.2">
      <c r="A269" s="592" t="s">
        <v>528</v>
      </c>
      <c r="B269" s="592" t="s">
        <v>202</v>
      </c>
      <c r="C269" s="592" t="s">
        <v>528</v>
      </c>
      <c r="D269" s="592" t="s">
        <v>528</v>
      </c>
      <c r="E269" s="592" t="s">
        <v>528</v>
      </c>
      <c r="F269" s="592" t="s">
        <v>528</v>
      </c>
      <c r="N269" s="592" t="s">
        <v>202</v>
      </c>
    </row>
    <row r="270" spans="1:14" x14ac:dyDescent="0.2">
      <c r="A270" s="592" t="s">
        <v>528</v>
      </c>
      <c r="B270" s="592" t="s">
        <v>204</v>
      </c>
      <c r="C270" s="592" t="s">
        <v>528</v>
      </c>
      <c r="D270" s="592" t="s">
        <v>528</v>
      </c>
      <c r="E270" s="592" t="s">
        <v>528</v>
      </c>
      <c r="F270" s="592" t="s">
        <v>528</v>
      </c>
      <c r="N270" s="592" t="s">
        <v>204</v>
      </c>
    </row>
    <row r="271" spans="1:14" x14ac:dyDescent="0.2">
      <c r="A271" s="592" t="s">
        <v>528</v>
      </c>
      <c r="B271" s="592" t="s">
        <v>206</v>
      </c>
      <c r="C271" s="592" t="s">
        <v>528</v>
      </c>
      <c r="D271" s="592" t="s">
        <v>528</v>
      </c>
      <c r="E271" s="592" t="s">
        <v>528</v>
      </c>
      <c r="F271" s="592" t="s">
        <v>528</v>
      </c>
      <c r="N271" s="592" t="s">
        <v>206</v>
      </c>
    </row>
    <row r="272" spans="1:14" x14ac:dyDescent="0.2">
      <c r="A272" s="592" t="s">
        <v>528</v>
      </c>
      <c r="B272" s="592" t="s">
        <v>213</v>
      </c>
      <c r="C272" s="592" t="s">
        <v>528</v>
      </c>
      <c r="D272" s="592" t="s">
        <v>528</v>
      </c>
      <c r="E272" s="592" t="s">
        <v>528</v>
      </c>
      <c r="F272" s="592" t="s">
        <v>528</v>
      </c>
      <c r="N272" s="592" t="s">
        <v>213</v>
      </c>
    </row>
    <row r="273" spans="1:14" x14ac:dyDescent="0.2">
      <c r="A273" s="592" t="s">
        <v>528</v>
      </c>
      <c r="B273" s="592" t="s">
        <v>215</v>
      </c>
      <c r="C273" s="592" t="s">
        <v>528</v>
      </c>
      <c r="D273" s="592" t="s">
        <v>528</v>
      </c>
      <c r="E273" s="592" t="s">
        <v>528</v>
      </c>
      <c r="F273" s="592" t="s">
        <v>528</v>
      </c>
      <c r="N273" s="592" t="s">
        <v>215</v>
      </c>
    </row>
    <row r="274" spans="1:14" x14ac:dyDescent="0.2">
      <c r="A274" s="592" t="s">
        <v>528</v>
      </c>
      <c r="B274" s="592" t="s">
        <v>217</v>
      </c>
      <c r="C274" s="592" t="s">
        <v>528</v>
      </c>
      <c r="D274" s="592" t="s">
        <v>528</v>
      </c>
      <c r="E274" s="592" t="s">
        <v>528</v>
      </c>
      <c r="F274" s="592" t="s">
        <v>528</v>
      </c>
      <c r="N274" s="592" t="s">
        <v>217</v>
      </c>
    </row>
    <row r="275" spans="1:14" x14ac:dyDescent="0.2">
      <c r="A275" s="592" t="s">
        <v>528</v>
      </c>
      <c r="B275" s="592" t="s">
        <v>222</v>
      </c>
      <c r="C275" s="592" t="s">
        <v>528</v>
      </c>
      <c r="D275" s="592" t="s">
        <v>528</v>
      </c>
      <c r="E275" s="592" t="s">
        <v>528</v>
      </c>
      <c r="F275" s="592" t="s">
        <v>528</v>
      </c>
      <c r="N275" s="592" t="s">
        <v>222</v>
      </c>
    </row>
    <row r="276" spans="1:14" x14ac:dyDescent="0.2">
      <c r="A276" s="592" t="s">
        <v>528</v>
      </c>
      <c r="B276" s="592" t="s">
        <v>224</v>
      </c>
      <c r="C276" s="592" t="s">
        <v>528</v>
      </c>
      <c r="D276" s="592" t="s">
        <v>528</v>
      </c>
      <c r="E276" s="592" t="s">
        <v>528</v>
      </c>
      <c r="F276" s="592" t="s">
        <v>528</v>
      </c>
      <c r="N276" s="592" t="s">
        <v>224</v>
      </c>
    </row>
    <row r="277" spans="1:14" x14ac:dyDescent="0.2">
      <c r="A277" s="592" t="s">
        <v>528</v>
      </c>
      <c r="B277" s="592" t="s">
        <v>226</v>
      </c>
      <c r="C277" s="592" t="s">
        <v>528</v>
      </c>
      <c r="D277" s="592" t="s">
        <v>528</v>
      </c>
      <c r="E277" s="592" t="s">
        <v>528</v>
      </c>
      <c r="F277" s="592" t="s">
        <v>528</v>
      </c>
      <c r="N277" s="592" t="s">
        <v>226</v>
      </c>
    </row>
    <row r="278" spans="1:14" x14ac:dyDescent="0.2">
      <c r="A278" s="592" t="s">
        <v>528</v>
      </c>
      <c r="B278" s="592" t="s">
        <v>228</v>
      </c>
      <c r="C278" s="592" t="s">
        <v>528</v>
      </c>
      <c r="D278" s="592" t="s">
        <v>528</v>
      </c>
      <c r="E278" s="592" t="s">
        <v>528</v>
      </c>
      <c r="F278" s="592" t="s">
        <v>528</v>
      </c>
      <c r="N278" s="592" t="s">
        <v>228</v>
      </c>
    </row>
    <row r="279" spans="1:14" x14ac:dyDescent="0.2">
      <c r="A279" s="592" t="s">
        <v>528</v>
      </c>
      <c r="B279" s="592" t="s">
        <v>970</v>
      </c>
      <c r="C279" s="592" t="s">
        <v>528</v>
      </c>
      <c r="D279" s="592" t="s">
        <v>528</v>
      </c>
      <c r="E279" s="592" t="s">
        <v>528</v>
      </c>
      <c r="F279" s="592" t="s">
        <v>528</v>
      </c>
      <c r="N279" s="592" t="s">
        <v>970</v>
      </c>
    </row>
    <row r="280" spans="1:14" x14ac:dyDescent="0.2">
      <c r="A280" s="592" t="s">
        <v>528</v>
      </c>
      <c r="B280" s="592" t="s">
        <v>235</v>
      </c>
      <c r="C280" s="592" t="s">
        <v>528</v>
      </c>
      <c r="D280" s="592" t="s">
        <v>528</v>
      </c>
      <c r="E280" s="592" t="s">
        <v>528</v>
      </c>
      <c r="F280" s="592" t="s">
        <v>528</v>
      </c>
      <c r="N280" s="592" t="s">
        <v>235</v>
      </c>
    </row>
    <row r="281" spans="1:14" x14ac:dyDescent="0.2">
      <c r="A281" s="592" t="s">
        <v>528</v>
      </c>
      <c r="B281" s="592" t="s">
        <v>972</v>
      </c>
      <c r="C281" s="592" t="s">
        <v>528</v>
      </c>
      <c r="D281" s="592" t="s">
        <v>528</v>
      </c>
      <c r="E281" s="592" t="s">
        <v>528</v>
      </c>
      <c r="F281" s="592" t="s">
        <v>528</v>
      </c>
      <c r="N281" s="592" t="s">
        <v>972</v>
      </c>
    </row>
    <row r="282" spans="1:14" x14ac:dyDescent="0.2">
      <c r="A282" s="592" t="s">
        <v>528</v>
      </c>
      <c r="B282" s="592" t="s">
        <v>236</v>
      </c>
      <c r="C282" s="592" t="s">
        <v>528</v>
      </c>
      <c r="D282" s="592" t="s">
        <v>528</v>
      </c>
      <c r="E282" s="592" t="s">
        <v>528</v>
      </c>
      <c r="F282" s="592" t="s">
        <v>528</v>
      </c>
      <c r="N282" s="592" t="s">
        <v>236</v>
      </c>
    </row>
    <row r="283" spans="1:14" x14ac:dyDescent="0.2">
      <c r="A283" s="592" t="s">
        <v>528</v>
      </c>
      <c r="B283" s="592" t="s">
        <v>238</v>
      </c>
      <c r="C283" s="592" t="s">
        <v>528</v>
      </c>
      <c r="D283" s="592" t="s">
        <v>528</v>
      </c>
      <c r="E283" s="592" t="s">
        <v>528</v>
      </c>
      <c r="F283" s="592" t="s">
        <v>528</v>
      </c>
      <c r="N283" s="592" t="s">
        <v>238</v>
      </c>
    </row>
    <row r="284" spans="1:14" x14ac:dyDescent="0.2">
      <c r="A284" s="592" t="s">
        <v>528</v>
      </c>
      <c r="B284" s="592" t="s">
        <v>239</v>
      </c>
      <c r="C284" s="592" t="s">
        <v>528</v>
      </c>
      <c r="D284" s="592" t="s">
        <v>528</v>
      </c>
      <c r="E284" s="592" t="s">
        <v>528</v>
      </c>
      <c r="F284" s="592" t="s">
        <v>528</v>
      </c>
      <c r="N284" s="592" t="s">
        <v>239</v>
      </c>
    </row>
    <row r="285" spans="1:14" x14ac:dyDescent="0.2">
      <c r="A285" s="592" t="s">
        <v>528</v>
      </c>
      <c r="B285" s="592" t="s">
        <v>244</v>
      </c>
      <c r="C285" s="592" t="s">
        <v>528</v>
      </c>
      <c r="D285" s="592" t="s">
        <v>528</v>
      </c>
      <c r="E285" s="592" t="s">
        <v>528</v>
      </c>
      <c r="F285" s="592" t="s">
        <v>528</v>
      </c>
      <c r="N285" s="592" t="s">
        <v>244</v>
      </c>
    </row>
    <row r="286" spans="1:14" x14ac:dyDescent="0.2">
      <c r="A286" s="592" t="s">
        <v>528</v>
      </c>
      <c r="B286" s="592" t="s">
        <v>246</v>
      </c>
      <c r="C286" s="592" t="s">
        <v>528</v>
      </c>
      <c r="D286" s="592" t="s">
        <v>528</v>
      </c>
      <c r="E286" s="592" t="s">
        <v>528</v>
      </c>
      <c r="F286" s="592" t="s">
        <v>528</v>
      </c>
      <c r="N286" s="592" t="s">
        <v>246</v>
      </c>
    </row>
    <row r="287" spans="1:14" x14ac:dyDescent="0.2">
      <c r="A287" s="592" t="s">
        <v>528</v>
      </c>
      <c r="B287" s="592" t="s">
        <v>248</v>
      </c>
      <c r="C287" s="592" t="s">
        <v>528</v>
      </c>
      <c r="D287" s="592" t="s">
        <v>528</v>
      </c>
      <c r="E287" s="592" t="s">
        <v>528</v>
      </c>
      <c r="F287" s="592" t="s">
        <v>528</v>
      </c>
      <c r="N287" s="592" t="s">
        <v>248</v>
      </c>
    </row>
    <row r="288" spans="1:14" x14ac:dyDescent="0.2">
      <c r="A288" s="592" t="s">
        <v>528</v>
      </c>
      <c r="B288" s="592" t="s">
        <v>250</v>
      </c>
      <c r="C288" s="592" t="s">
        <v>528</v>
      </c>
      <c r="D288" s="592" t="s">
        <v>528</v>
      </c>
      <c r="E288" s="592" t="s">
        <v>528</v>
      </c>
      <c r="F288" s="592" t="s">
        <v>528</v>
      </c>
      <c r="N288" s="592" t="s">
        <v>250</v>
      </c>
    </row>
    <row r="289" spans="1:14" x14ac:dyDescent="0.2">
      <c r="A289" s="592" t="s">
        <v>528</v>
      </c>
      <c r="B289" s="592" t="s">
        <v>254</v>
      </c>
      <c r="C289" s="592" t="s">
        <v>528</v>
      </c>
      <c r="D289" s="592" t="s">
        <v>528</v>
      </c>
      <c r="E289" s="592" t="s">
        <v>528</v>
      </c>
      <c r="F289" s="592" t="s">
        <v>528</v>
      </c>
      <c r="N289" s="592" t="s">
        <v>254</v>
      </c>
    </row>
    <row r="290" spans="1:14" x14ac:dyDescent="0.2">
      <c r="A290" s="592" t="s">
        <v>528</v>
      </c>
      <c r="B290" s="592" t="s">
        <v>255</v>
      </c>
      <c r="C290" s="592" t="s">
        <v>528</v>
      </c>
      <c r="D290" s="592" t="s">
        <v>528</v>
      </c>
      <c r="E290" s="592" t="s">
        <v>528</v>
      </c>
      <c r="F290" s="592" t="s">
        <v>528</v>
      </c>
      <c r="N290" s="592" t="s">
        <v>255</v>
      </c>
    </row>
    <row r="291" spans="1:14" x14ac:dyDescent="0.2">
      <c r="A291" s="592" t="s">
        <v>528</v>
      </c>
      <c r="B291" s="592" t="s">
        <v>258</v>
      </c>
      <c r="C291" s="592" t="s">
        <v>528</v>
      </c>
      <c r="D291" s="592" t="s">
        <v>528</v>
      </c>
      <c r="E291" s="592" t="s">
        <v>528</v>
      </c>
      <c r="F291" s="592" t="s">
        <v>528</v>
      </c>
      <c r="N291" s="592" t="s">
        <v>258</v>
      </c>
    </row>
    <row r="292" spans="1:14" x14ac:dyDescent="0.2">
      <c r="A292" s="592" t="s">
        <v>528</v>
      </c>
      <c r="B292" s="592" t="s">
        <v>260</v>
      </c>
      <c r="C292" s="592" t="s">
        <v>528</v>
      </c>
      <c r="D292" s="592" t="s">
        <v>528</v>
      </c>
      <c r="E292" s="592" t="s">
        <v>528</v>
      </c>
      <c r="F292" s="592" t="s">
        <v>528</v>
      </c>
      <c r="N292" s="592" t="s">
        <v>260</v>
      </c>
    </row>
    <row r="293" spans="1:14" x14ac:dyDescent="0.2">
      <c r="A293" s="592" t="s">
        <v>528</v>
      </c>
      <c r="B293" s="592" t="s">
        <v>262</v>
      </c>
      <c r="C293" s="592" t="s">
        <v>528</v>
      </c>
      <c r="D293" s="592" t="s">
        <v>528</v>
      </c>
      <c r="E293" s="592" t="s">
        <v>528</v>
      </c>
      <c r="F293" s="592" t="s">
        <v>528</v>
      </c>
      <c r="N293" s="592" t="s">
        <v>262</v>
      </c>
    </row>
    <row r="294" spans="1:14" x14ac:dyDescent="0.2">
      <c r="A294" s="592" t="s">
        <v>528</v>
      </c>
      <c r="B294" s="592" t="s">
        <v>266</v>
      </c>
      <c r="C294" s="592" t="s">
        <v>528</v>
      </c>
      <c r="D294" s="592" t="s">
        <v>528</v>
      </c>
      <c r="E294" s="592" t="s">
        <v>528</v>
      </c>
      <c r="F294" s="592" t="s">
        <v>528</v>
      </c>
      <c r="N294" s="592" t="s">
        <v>266</v>
      </c>
    </row>
    <row r="295" spans="1:14" x14ac:dyDescent="0.2">
      <c r="A295" s="592" t="s">
        <v>528</v>
      </c>
      <c r="B295" s="592" t="s">
        <v>268</v>
      </c>
      <c r="C295" s="592" t="s">
        <v>528</v>
      </c>
      <c r="D295" s="592" t="s">
        <v>528</v>
      </c>
      <c r="E295" s="592" t="s">
        <v>528</v>
      </c>
      <c r="F295" s="592" t="s">
        <v>528</v>
      </c>
      <c r="N295" s="592" t="s">
        <v>268</v>
      </c>
    </row>
    <row r="296" spans="1:14" x14ac:dyDescent="0.2">
      <c r="A296" s="592" t="s">
        <v>528</v>
      </c>
      <c r="B296" s="594" t="s">
        <v>272</v>
      </c>
      <c r="C296" s="592" t="s">
        <v>528</v>
      </c>
      <c r="D296" s="592" t="s">
        <v>528</v>
      </c>
      <c r="E296" s="592" t="s">
        <v>528</v>
      </c>
      <c r="F296" s="592" t="s">
        <v>528</v>
      </c>
      <c r="N296" s="594" t="s">
        <v>272</v>
      </c>
    </row>
    <row r="297" spans="1:14" x14ac:dyDescent="0.2">
      <c r="A297" s="592" t="s">
        <v>528</v>
      </c>
      <c r="B297" s="594" t="s">
        <v>274</v>
      </c>
      <c r="C297" s="592" t="s">
        <v>528</v>
      </c>
      <c r="D297" s="592" t="s">
        <v>528</v>
      </c>
      <c r="E297" s="592" t="s">
        <v>528</v>
      </c>
      <c r="F297" s="592" t="s">
        <v>528</v>
      </c>
      <c r="N297" s="594" t="s">
        <v>274</v>
      </c>
    </row>
    <row r="298" spans="1:14" x14ac:dyDescent="0.2">
      <c r="A298" s="592" t="s">
        <v>528</v>
      </c>
      <c r="B298" s="592" t="s">
        <v>182</v>
      </c>
      <c r="C298" s="592" t="s">
        <v>528</v>
      </c>
      <c r="D298" s="592" t="s">
        <v>528</v>
      </c>
      <c r="E298" s="592" t="s">
        <v>528</v>
      </c>
      <c r="F298" s="592" t="s">
        <v>528</v>
      </c>
      <c r="N298" s="592" t="s">
        <v>182</v>
      </c>
    </row>
    <row r="299" spans="1:14" x14ac:dyDescent="0.2">
      <c r="A299" s="592" t="s">
        <v>528</v>
      </c>
      <c r="B299" s="592" t="s">
        <v>184</v>
      </c>
      <c r="C299" s="592" t="s">
        <v>528</v>
      </c>
      <c r="D299" s="592" t="s">
        <v>528</v>
      </c>
      <c r="E299" s="592" t="s">
        <v>528</v>
      </c>
      <c r="F299" s="592" t="s">
        <v>528</v>
      </c>
      <c r="N299" s="592" t="s">
        <v>184</v>
      </c>
    </row>
    <row r="300" spans="1:14" x14ac:dyDescent="0.2">
      <c r="A300" s="592" t="s">
        <v>528</v>
      </c>
      <c r="B300" s="592" t="s">
        <v>185</v>
      </c>
      <c r="C300" s="592" t="s">
        <v>528</v>
      </c>
      <c r="D300" s="592" t="s">
        <v>528</v>
      </c>
      <c r="E300" s="592" t="s">
        <v>528</v>
      </c>
      <c r="F300" s="592" t="s">
        <v>528</v>
      </c>
      <c r="N300" s="592" t="s">
        <v>185</v>
      </c>
    </row>
    <row r="301" spans="1:14" x14ac:dyDescent="0.2">
      <c r="A301" s="592" t="s">
        <v>528</v>
      </c>
      <c r="B301" s="592" t="s">
        <v>187</v>
      </c>
      <c r="C301" s="592" t="s">
        <v>528</v>
      </c>
      <c r="D301" s="592" t="s">
        <v>528</v>
      </c>
      <c r="E301" s="592" t="s">
        <v>528</v>
      </c>
      <c r="F301" s="592" t="s">
        <v>528</v>
      </c>
      <c r="N301" s="592" t="s">
        <v>187</v>
      </c>
    </row>
    <row r="302" spans="1:14" x14ac:dyDescent="0.2">
      <c r="A302" s="592" t="s">
        <v>528</v>
      </c>
      <c r="B302" s="592" t="s">
        <v>189</v>
      </c>
      <c r="C302" s="592" t="s">
        <v>528</v>
      </c>
      <c r="D302" s="592" t="s">
        <v>528</v>
      </c>
      <c r="E302" s="592" t="s">
        <v>528</v>
      </c>
      <c r="F302" s="592" t="s">
        <v>528</v>
      </c>
      <c r="N302" s="592" t="s">
        <v>189</v>
      </c>
    </row>
    <row r="303" spans="1:14" x14ac:dyDescent="0.2">
      <c r="A303" s="592" t="s">
        <v>528</v>
      </c>
      <c r="B303" s="592" t="s">
        <v>195</v>
      </c>
      <c r="C303" s="592" t="s">
        <v>528</v>
      </c>
      <c r="D303" s="592" t="s">
        <v>528</v>
      </c>
      <c r="E303" s="592" t="s">
        <v>528</v>
      </c>
      <c r="F303" s="592" t="s">
        <v>528</v>
      </c>
      <c r="N303" s="592" t="s">
        <v>195</v>
      </c>
    </row>
    <row r="304" spans="1:14" x14ac:dyDescent="0.2">
      <c r="A304" s="592" t="s">
        <v>528</v>
      </c>
      <c r="B304" s="592" t="s">
        <v>198</v>
      </c>
      <c r="C304" s="592" t="s">
        <v>528</v>
      </c>
      <c r="D304" s="592" t="s">
        <v>528</v>
      </c>
      <c r="E304" s="592" t="s">
        <v>528</v>
      </c>
      <c r="F304" s="592" t="s">
        <v>528</v>
      </c>
      <c r="N304" s="592" t="s">
        <v>198</v>
      </c>
    </row>
    <row r="305" spans="1:14" x14ac:dyDescent="0.2">
      <c r="A305" s="592" t="s">
        <v>528</v>
      </c>
      <c r="B305" s="592" t="s">
        <v>200</v>
      </c>
      <c r="C305" s="592" t="s">
        <v>528</v>
      </c>
      <c r="D305" s="592" t="s">
        <v>528</v>
      </c>
      <c r="E305" s="592" t="s">
        <v>528</v>
      </c>
      <c r="F305" s="592" t="s">
        <v>528</v>
      </c>
      <c r="N305" s="592" t="s">
        <v>200</v>
      </c>
    </row>
    <row r="306" spans="1:14" x14ac:dyDescent="0.2">
      <c r="A306" s="592" t="s">
        <v>528</v>
      </c>
      <c r="B306" s="592" t="s">
        <v>202</v>
      </c>
      <c r="C306" s="592" t="s">
        <v>528</v>
      </c>
      <c r="D306" s="592" t="s">
        <v>528</v>
      </c>
      <c r="E306" s="592" t="s">
        <v>528</v>
      </c>
      <c r="F306" s="592" t="s">
        <v>528</v>
      </c>
      <c r="N306" s="592" t="s">
        <v>202</v>
      </c>
    </row>
    <row r="307" spans="1:14" x14ac:dyDescent="0.2">
      <c r="A307" s="592" t="s">
        <v>528</v>
      </c>
      <c r="B307" s="592" t="s">
        <v>204</v>
      </c>
      <c r="C307" s="592" t="s">
        <v>528</v>
      </c>
      <c r="D307" s="592" t="s">
        <v>528</v>
      </c>
      <c r="E307" s="592" t="s">
        <v>528</v>
      </c>
      <c r="F307" s="592" t="s">
        <v>528</v>
      </c>
      <c r="N307" s="592" t="s">
        <v>204</v>
      </c>
    </row>
    <row r="308" spans="1:14" x14ac:dyDescent="0.2">
      <c r="A308" s="592" t="s">
        <v>528</v>
      </c>
      <c r="B308" s="592" t="s">
        <v>206</v>
      </c>
      <c r="C308" s="592" t="s">
        <v>528</v>
      </c>
      <c r="D308" s="592" t="s">
        <v>528</v>
      </c>
      <c r="E308" s="592" t="s">
        <v>528</v>
      </c>
      <c r="F308" s="592" t="s">
        <v>528</v>
      </c>
      <c r="N308" s="592" t="s">
        <v>206</v>
      </c>
    </row>
    <row r="309" spans="1:14" x14ac:dyDescent="0.2">
      <c r="A309" s="592" t="s">
        <v>528</v>
      </c>
      <c r="B309" s="592" t="s">
        <v>213</v>
      </c>
      <c r="C309" s="592" t="s">
        <v>528</v>
      </c>
      <c r="D309" s="592" t="s">
        <v>528</v>
      </c>
      <c r="E309" s="592" t="s">
        <v>528</v>
      </c>
      <c r="F309" s="592" t="s">
        <v>528</v>
      </c>
      <c r="N309" s="592" t="s">
        <v>213</v>
      </c>
    </row>
    <row r="310" spans="1:14" x14ac:dyDescent="0.2">
      <c r="A310" s="592" t="s">
        <v>528</v>
      </c>
      <c r="B310" s="592" t="s">
        <v>215</v>
      </c>
      <c r="C310" s="592" t="s">
        <v>528</v>
      </c>
      <c r="D310" s="592" t="s">
        <v>528</v>
      </c>
      <c r="E310" s="592" t="s">
        <v>528</v>
      </c>
      <c r="F310" s="592" t="s">
        <v>528</v>
      </c>
      <c r="N310" s="592" t="s">
        <v>215</v>
      </c>
    </row>
    <row r="311" spans="1:14" x14ac:dyDescent="0.2">
      <c r="A311" s="592" t="s">
        <v>528</v>
      </c>
      <c r="B311" s="592" t="s">
        <v>217</v>
      </c>
      <c r="C311" s="592" t="s">
        <v>528</v>
      </c>
      <c r="D311" s="592" t="s">
        <v>528</v>
      </c>
      <c r="E311" s="592" t="s">
        <v>528</v>
      </c>
      <c r="F311" s="592" t="s">
        <v>528</v>
      </c>
      <c r="N311" s="592" t="s">
        <v>217</v>
      </c>
    </row>
    <row r="312" spans="1:14" x14ac:dyDescent="0.2">
      <c r="A312" s="592" t="s">
        <v>528</v>
      </c>
      <c r="B312" s="592" t="s">
        <v>222</v>
      </c>
      <c r="C312" s="592" t="s">
        <v>528</v>
      </c>
      <c r="D312" s="592" t="s">
        <v>528</v>
      </c>
      <c r="E312" s="592" t="s">
        <v>528</v>
      </c>
      <c r="F312" s="592" t="s">
        <v>528</v>
      </c>
      <c r="N312" s="592" t="s">
        <v>222</v>
      </c>
    </row>
    <row r="313" spans="1:14" x14ac:dyDescent="0.2">
      <c r="A313" s="592" t="s">
        <v>528</v>
      </c>
      <c r="B313" s="592" t="s">
        <v>224</v>
      </c>
      <c r="C313" s="592" t="s">
        <v>528</v>
      </c>
      <c r="D313" s="592" t="s">
        <v>528</v>
      </c>
      <c r="E313" s="592" t="s">
        <v>528</v>
      </c>
      <c r="F313" s="592" t="s">
        <v>528</v>
      </c>
      <c r="N313" s="592" t="s">
        <v>224</v>
      </c>
    </row>
    <row r="314" spans="1:14" x14ac:dyDescent="0.2">
      <c r="A314" s="592" t="s">
        <v>528</v>
      </c>
      <c r="B314" s="592" t="s">
        <v>226</v>
      </c>
      <c r="C314" s="592" t="s">
        <v>528</v>
      </c>
      <c r="D314" s="592" t="s">
        <v>528</v>
      </c>
      <c r="E314" s="592" t="s">
        <v>528</v>
      </c>
      <c r="F314" s="592" t="s">
        <v>528</v>
      </c>
      <c r="N314" s="592" t="s">
        <v>226</v>
      </c>
    </row>
    <row r="315" spans="1:14" x14ac:dyDescent="0.2">
      <c r="A315" s="592" t="s">
        <v>528</v>
      </c>
      <c r="B315" s="592" t="s">
        <v>228</v>
      </c>
      <c r="C315" s="592" t="s">
        <v>528</v>
      </c>
      <c r="D315" s="592" t="s">
        <v>528</v>
      </c>
      <c r="E315" s="592" t="s">
        <v>528</v>
      </c>
      <c r="F315" s="592" t="s">
        <v>528</v>
      </c>
      <c r="N315" s="592" t="s">
        <v>228</v>
      </c>
    </row>
    <row r="316" spans="1:14" x14ac:dyDescent="0.2">
      <c r="A316" s="592" t="s">
        <v>528</v>
      </c>
      <c r="B316" s="592" t="s">
        <v>970</v>
      </c>
      <c r="C316" s="592" t="s">
        <v>528</v>
      </c>
      <c r="D316" s="592" t="s">
        <v>528</v>
      </c>
      <c r="E316" s="592" t="s">
        <v>528</v>
      </c>
      <c r="F316" s="592" t="s">
        <v>528</v>
      </c>
      <c r="N316" s="592" t="s">
        <v>970</v>
      </c>
    </row>
    <row r="317" spans="1:14" x14ac:dyDescent="0.2">
      <c r="A317" s="592" t="s">
        <v>528</v>
      </c>
      <c r="B317" s="592" t="s">
        <v>235</v>
      </c>
      <c r="C317" s="592" t="s">
        <v>528</v>
      </c>
      <c r="D317" s="592" t="s">
        <v>528</v>
      </c>
      <c r="E317" s="592" t="s">
        <v>528</v>
      </c>
      <c r="F317" s="592" t="s">
        <v>528</v>
      </c>
      <c r="N317" s="592" t="s">
        <v>235</v>
      </c>
    </row>
    <row r="318" spans="1:14" x14ac:dyDescent="0.2">
      <c r="A318" s="592" t="s">
        <v>528</v>
      </c>
      <c r="B318" s="592" t="s">
        <v>972</v>
      </c>
      <c r="C318" s="592" t="s">
        <v>528</v>
      </c>
      <c r="D318" s="592" t="s">
        <v>528</v>
      </c>
      <c r="E318" s="592" t="s">
        <v>528</v>
      </c>
      <c r="F318" s="592" t="s">
        <v>528</v>
      </c>
      <c r="N318" s="592" t="s">
        <v>972</v>
      </c>
    </row>
    <row r="319" spans="1:14" x14ac:dyDescent="0.2">
      <c r="A319" s="592" t="s">
        <v>528</v>
      </c>
      <c r="B319" s="592" t="s">
        <v>236</v>
      </c>
      <c r="C319" s="592" t="s">
        <v>528</v>
      </c>
      <c r="D319" s="592" t="s">
        <v>528</v>
      </c>
      <c r="E319" s="592" t="s">
        <v>528</v>
      </c>
      <c r="F319" s="592" t="s">
        <v>528</v>
      </c>
      <c r="N319" s="592" t="s">
        <v>236</v>
      </c>
    </row>
    <row r="320" spans="1:14" x14ac:dyDescent="0.2">
      <c r="A320" s="592" t="s">
        <v>528</v>
      </c>
      <c r="B320" s="592" t="s">
        <v>238</v>
      </c>
      <c r="C320" s="592" t="s">
        <v>528</v>
      </c>
      <c r="D320" s="592" t="s">
        <v>528</v>
      </c>
      <c r="E320" s="592" t="s">
        <v>528</v>
      </c>
      <c r="F320" s="592" t="s">
        <v>528</v>
      </c>
      <c r="N320" s="592" t="s">
        <v>238</v>
      </c>
    </row>
    <row r="321" spans="1:14" x14ac:dyDescent="0.2">
      <c r="A321" s="592" t="s">
        <v>528</v>
      </c>
      <c r="B321" s="592" t="s">
        <v>239</v>
      </c>
      <c r="C321" s="592" t="s">
        <v>528</v>
      </c>
      <c r="D321" s="592" t="s">
        <v>528</v>
      </c>
      <c r="E321" s="592" t="s">
        <v>528</v>
      </c>
      <c r="F321" s="592" t="s">
        <v>528</v>
      </c>
      <c r="N321" s="592" t="s">
        <v>239</v>
      </c>
    </row>
    <row r="322" spans="1:14" x14ac:dyDescent="0.2">
      <c r="A322" s="592" t="s">
        <v>528</v>
      </c>
      <c r="B322" s="592" t="s">
        <v>244</v>
      </c>
      <c r="C322" s="592" t="s">
        <v>528</v>
      </c>
      <c r="D322" s="592" t="s">
        <v>528</v>
      </c>
      <c r="E322" s="592" t="s">
        <v>528</v>
      </c>
      <c r="F322" s="592" t="s">
        <v>528</v>
      </c>
      <c r="N322" s="592" t="s">
        <v>244</v>
      </c>
    </row>
    <row r="323" spans="1:14" x14ac:dyDescent="0.2">
      <c r="A323" s="592" t="s">
        <v>528</v>
      </c>
      <c r="B323" s="592" t="s">
        <v>246</v>
      </c>
      <c r="C323" s="592" t="s">
        <v>528</v>
      </c>
      <c r="D323" s="592" t="s">
        <v>528</v>
      </c>
      <c r="E323" s="592" t="s">
        <v>528</v>
      </c>
      <c r="F323" s="592" t="s">
        <v>528</v>
      </c>
      <c r="N323" s="592" t="s">
        <v>246</v>
      </c>
    </row>
    <row r="324" spans="1:14" x14ac:dyDescent="0.2">
      <c r="A324" s="592" t="s">
        <v>528</v>
      </c>
      <c r="B324" s="592" t="s">
        <v>248</v>
      </c>
      <c r="C324" s="592" t="s">
        <v>528</v>
      </c>
      <c r="D324" s="592" t="s">
        <v>528</v>
      </c>
      <c r="E324" s="592" t="s">
        <v>528</v>
      </c>
      <c r="F324" s="592" t="s">
        <v>528</v>
      </c>
      <c r="N324" s="592" t="s">
        <v>248</v>
      </c>
    </row>
    <row r="325" spans="1:14" x14ac:dyDescent="0.2">
      <c r="A325" s="592" t="s">
        <v>528</v>
      </c>
      <c r="B325" s="592" t="s">
        <v>250</v>
      </c>
      <c r="C325" s="592" t="s">
        <v>528</v>
      </c>
      <c r="D325" s="592" t="s">
        <v>528</v>
      </c>
      <c r="E325" s="592" t="s">
        <v>528</v>
      </c>
      <c r="F325" s="592" t="s">
        <v>528</v>
      </c>
      <c r="N325" s="592" t="s">
        <v>250</v>
      </c>
    </row>
    <row r="326" spans="1:14" x14ac:dyDescent="0.2">
      <c r="A326" s="592" t="s">
        <v>528</v>
      </c>
      <c r="B326" s="592" t="s">
        <v>254</v>
      </c>
      <c r="C326" s="592" t="s">
        <v>528</v>
      </c>
      <c r="D326" s="592" t="s">
        <v>528</v>
      </c>
      <c r="E326" s="592" t="s">
        <v>528</v>
      </c>
      <c r="F326" s="592" t="s">
        <v>528</v>
      </c>
      <c r="N326" s="592" t="s">
        <v>254</v>
      </c>
    </row>
    <row r="327" spans="1:14" x14ac:dyDescent="0.2">
      <c r="A327" s="592" t="s">
        <v>528</v>
      </c>
      <c r="B327" s="592" t="s">
        <v>255</v>
      </c>
      <c r="C327" s="592" t="s">
        <v>528</v>
      </c>
      <c r="D327" s="592" t="s">
        <v>528</v>
      </c>
      <c r="E327" s="592" t="s">
        <v>528</v>
      </c>
      <c r="F327" s="592" t="s">
        <v>528</v>
      </c>
      <c r="N327" s="592" t="s">
        <v>255</v>
      </c>
    </row>
    <row r="328" spans="1:14" x14ac:dyDescent="0.2">
      <c r="A328" s="592" t="s">
        <v>528</v>
      </c>
      <c r="B328" s="592" t="s">
        <v>258</v>
      </c>
      <c r="C328" s="592" t="s">
        <v>528</v>
      </c>
      <c r="D328" s="592" t="s">
        <v>528</v>
      </c>
      <c r="E328" s="592" t="s">
        <v>528</v>
      </c>
      <c r="F328" s="592" t="s">
        <v>528</v>
      </c>
      <c r="N328" s="592" t="s">
        <v>258</v>
      </c>
    </row>
    <row r="329" spans="1:14" x14ac:dyDescent="0.2">
      <c r="A329" s="592" t="s">
        <v>528</v>
      </c>
      <c r="B329" s="592" t="s">
        <v>260</v>
      </c>
      <c r="C329" s="592" t="s">
        <v>528</v>
      </c>
      <c r="D329" s="592" t="s">
        <v>528</v>
      </c>
      <c r="E329" s="592" t="s">
        <v>528</v>
      </c>
      <c r="F329" s="592" t="s">
        <v>528</v>
      </c>
      <c r="N329" s="592" t="s">
        <v>260</v>
      </c>
    </row>
    <row r="330" spans="1:14" x14ac:dyDescent="0.2">
      <c r="A330" s="592" t="s">
        <v>528</v>
      </c>
      <c r="B330" s="592" t="s">
        <v>262</v>
      </c>
      <c r="C330" s="592" t="s">
        <v>528</v>
      </c>
      <c r="D330" s="592" t="s">
        <v>528</v>
      </c>
      <c r="E330" s="592" t="s">
        <v>528</v>
      </c>
      <c r="F330" s="592" t="s">
        <v>528</v>
      </c>
      <c r="N330" s="592" t="s">
        <v>262</v>
      </c>
    </row>
    <row r="331" spans="1:14" x14ac:dyDescent="0.2">
      <c r="A331" s="592" t="s">
        <v>528</v>
      </c>
      <c r="B331" s="592" t="s">
        <v>266</v>
      </c>
      <c r="C331" s="592" t="s">
        <v>528</v>
      </c>
      <c r="D331" s="592" t="s">
        <v>528</v>
      </c>
      <c r="E331" s="592" t="s">
        <v>528</v>
      </c>
      <c r="F331" s="592" t="s">
        <v>528</v>
      </c>
      <c r="N331" s="592" t="s">
        <v>266</v>
      </c>
    </row>
    <row r="332" spans="1:14" x14ac:dyDescent="0.2">
      <c r="A332" s="592" t="s">
        <v>528</v>
      </c>
      <c r="B332" s="592" t="s">
        <v>268</v>
      </c>
      <c r="C332" s="592" t="s">
        <v>528</v>
      </c>
      <c r="D332" s="592" t="s">
        <v>528</v>
      </c>
      <c r="E332" s="592" t="s">
        <v>528</v>
      </c>
      <c r="F332" s="592" t="s">
        <v>528</v>
      </c>
      <c r="N332" s="592" t="s">
        <v>268</v>
      </c>
    </row>
    <row r="333" spans="1:14" x14ac:dyDescent="0.2">
      <c r="A333" s="592" t="s">
        <v>528</v>
      </c>
      <c r="B333" s="594" t="s">
        <v>272</v>
      </c>
      <c r="C333" s="592" t="s">
        <v>528</v>
      </c>
      <c r="D333" s="592" t="s">
        <v>528</v>
      </c>
      <c r="E333" s="592" t="s">
        <v>528</v>
      </c>
      <c r="F333" s="592" t="s">
        <v>528</v>
      </c>
      <c r="N333" s="594" t="s">
        <v>272</v>
      </c>
    </row>
    <row r="334" spans="1:14" x14ac:dyDescent="0.2">
      <c r="A334" s="592" t="s">
        <v>528</v>
      </c>
      <c r="B334" s="594" t="s">
        <v>274</v>
      </c>
      <c r="C334" s="592" t="s">
        <v>528</v>
      </c>
      <c r="D334" s="592" t="s">
        <v>528</v>
      </c>
      <c r="E334" s="592" t="s">
        <v>528</v>
      </c>
      <c r="F334" s="592" t="s">
        <v>528</v>
      </c>
      <c r="N334" s="594" t="s">
        <v>274</v>
      </c>
    </row>
    <row r="335" spans="1:14" x14ac:dyDescent="0.2">
      <c r="A335" s="592" t="s">
        <v>528</v>
      </c>
      <c r="B335" s="592" t="s">
        <v>182</v>
      </c>
      <c r="C335" s="592" t="s">
        <v>528</v>
      </c>
      <c r="D335" s="592" t="s">
        <v>528</v>
      </c>
      <c r="E335" s="592" t="s">
        <v>528</v>
      </c>
      <c r="F335" s="592" t="s">
        <v>528</v>
      </c>
      <c r="N335" s="592" t="s">
        <v>182</v>
      </c>
    </row>
    <row r="336" spans="1:14" x14ac:dyDescent="0.2">
      <c r="A336" s="592" t="s">
        <v>528</v>
      </c>
      <c r="B336" s="592" t="s">
        <v>184</v>
      </c>
      <c r="C336" s="592" t="s">
        <v>528</v>
      </c>
      <c r="D336" s="592" t="s">
        <v>528</v>
      </c>
      <c r="E336" s="592" t="s">
        <v>528</v>
      </c>
      <c r="F336" s="592" t="s">
        <v>528</v>
      </c>
      <c r="N336" s="592" t="s">
        <v>184</v>
      </c>
    </row>
    <row r="337" spans="1:14" x14ac:dyDescent="0.2">
      <c r="A337" s="592" t="s">
        <v>528</v>
      </c>
      <c r="B337" s="592" t="s">
        <v>185</v>
      </c>
      <c r="C337" s="592" t="s">
        <v>528</v>
      </c>
      <c r="D337" s="592" t="s">
        <v>528</v>
      </c>
      <c r="E337" s="592" t="s">
        <v>528</v>
      </c>
      <c r="F337" s="592" t="s">
        <v>528</v>
      </c>
      <c r="N337" s="592" t="s">
        <v>185</v>
      </c>
    </row>
    <row r="338" spans="1:14" x14ac:dyDescent="0.2">
      <c r="A338" s="592" t="s">
        <v>528</v>
      </c>
      <c r="B338" s="592" t="s">
        <v>187</v>
      </c>
      <c r="C338" s="592" t="s">
        <v>528</v>
      </c>
      <c r="D338" s="592" t="s">
        <v>528</v>
      </c>
      <c r="E338" s="592" t="s">
        <v>528</v>
      </c>
      <c r="F338" s="592" t="s">
        <v>528</v>
      </c>
      <c r="N338" s="592" t="s">
        <v>187</v>
      </c>
    </row>
    <row r="339" spans="1:14" x14ac:dyDescent="0.2">
      <c r="A339" s="592" t="s">
        <v>528</v>
      </c>
      <c r="B339" s="592" t="s">
        <v>189</v>
      </c>
      <c r="C339" s="592" t="s">
        <v>528</v>
      </c>
      <c r="D339" s="592" t="s">
        <v>528</v>
      </c>
      <c r="E339" s="592" t="s">
        <v>528</v>
      </c>
      <c r="F339" s="592" t="s">
        <v>528</v>
      </c>
      <c r="N339" s="592" t="s">
        <v>189</v>
      </c>
    </row>
    <row r="340" spans="1:14" x14ac:dyDescent="0.2">
      <c r="A340" s="592" t="s">
        <v>528</v>
      </c>
      <c r="B340" s="592" t="s">
        <v>195</v>
      </c>
      <c r="C340" s="592" t="s">
        <v>528</v>
      </c>
      <c r="D340" s="592" t="s">
        <v>528</v>
      </c>
      <c r="E340" s="592" t="s">
        <v>528</v>
      </c>
      <c r="F340" s="592" t="s">
        <v>528</v>
      </c>
      <c r="N340" s="592" t="s">
        <v>195</v>
      </c>
    </row>
    <row r="341" spans="1:14" x14ac:dyDescent="0.2">
      <c r="A341" s="592" t="s">
        <v>528</v>
      </c>
      <c r="B341" s="592" t="s">
        <v>198</v>
      </c>
      <c r="C341" s="592" t="s">
        <v>528</v>
      </c>
      <c r="D341" s="592" t="s">
        <v>528</v>
      </c>
      <c r="E341" s="592" t="s">
        <v>528</v>
      </c>
      <c r="F341" s="592" t="s">
        <v>528</v>
      </c>
      <c r="N341" s="592" t="s">
        <v>198</v>
      </c>
    </row>
    <row r="342" spans="1:14" x14ac:dyDescent="0.2">
      <c r="A342" s="592" t="s">
        <v>528</v>
      </c>
      <c r="B342" s="592" t="s">
        <v>200</v>
      </c>
      <c r="C342" s="592" t="s">
        <v>528</v>
      </c>
      <c r="D342" s="592" t="s">
        <v>528</v>
      </c>
      <c r="E342" s="592" t="s">
        <v>528</v>
      </c>
      <c r="F342" s="592" t="s">
        <v>528</v>
      </c>
      <c r="N342" s="592" t="s">
        <v>200</v>
      </c>
    </row>
    <row r="343" spans="1:14" x14ac:dyDescent="0.2">
      <c r="A343" s="592" t="s">
        <v>528</v>
      </c>
      <c r="B343" s="592" t="s">
        <v>202</v>
      </c>
      <c r="C343" s="592" t="s">
        <v>528</v>
      </c>
      <c r="D343" s="592" t="s">
        <v>528</v>
      </c>
      <c r="E343" s="592" t="s">
        <v>528</v>
      </c>
      <c r="F343" s="592" t="s">
        <v>528</v>
      </c>
      <c r="N343" s="592" t="s">
        <v>202</v>
      </c>
    </row>
    <row r="344" spans="1:14" x14ac:dyDescent="0.2">
      <c r="A344" s="592" t="s">
        <v>528</v>
      </c>
      <c r="B344" s="592" t="s">
        <v>204</v>
      </c>
      <c r="C344" s="592" t="s">
        <v>528</v>
      </c>
      <c r="D344" s="592" t="s">
        <v>528</v>
      </c>
      <c r="E344" s="592" t="s">
        <v>528</v>
      </c>
      <c r="F344" s="592" t="s">
        <v>528</v>
      </c>
      <c r="N344" s="592" t="s">
        <v>204</v>
      </c>
    </row>
    <row r="345" spans="1:14" x14ac:dyDescent="0.2">
      <c r="A345" s="592" t="s">
        <v>528</v>
      </c>
      <c r="B345" s="592" t="s">
        <v>206</v>
      </c>
      <c r="C345" s="592" t="s">
        <v>528</v>
      </c>
      <c r="D345" s="592" t="s">
        <v>528</v>
      </c>
      <c r="E345" s="592" t="s">
        <v>528</v>
      </c>
      <c r="F345" s="592" t="s">
        <v>528</v>
      </c>
      <c r="N345" s="592" t="s">
        <v>206</v>
      </c>
    </row>
    <row r="346" spans="1:14" x14ac:dyDescent="0.2">
      <c r="A346" s="592" t="s">
        <v>528</v>
      </c>
      <c r="B346" s="592" t="s">
        <v>213</v>
      </c>
      <c r="C346" s="592" t="s">
        <v>528</v>
      </c>
      <c r="D346" s="592" t="s">
        <v>528</v>
      </c>
      <c r="E346" s="592" t="s">
        <v>528</v>
      </c>
      <c r="F346" s="592" t="s">
        <v>528</v>
      </c>
      <c r="N346" s="592" t="s">
        <v>213</v>
      </c>
    </row>
    <row r="347" spans="1:14" x14ac:dyDescent="0.2">
      <c r="A347" s="592" t="s">
        <v>528</v>
      </c>
      <c r="B347" s="592" t="s">
        <v>215</v>
      </c>
      <c r="C347" s="592" t="s">
        <v>528</v>
      </c>
      <c r="D347" s="592" t="s">
        <v>528</v>
      </c>
      <c r="E347" s="592" t="s">
        <v>528</v>
      </c>
      <c r="F347" s="592" t="s">
        <v>528</v>
      </c>
      <c r="N347" s="592" t="s">
        <v>215</v>
      </c>
    </row>
    <row r="348" spans="1:14" x14ac:dyDescent="0.2">
      <c r="A348" s="592" t="s">
        <v>528</v>
      </c>
      <c r="B348" s="592" t="s">
        <v>217</v>
      </c>
      <c r="C348" s="592" t="s">
        <v>528</v>
      </c>
      <c r="D348" s="592" t="s">
        <v>528</v>
      </c>
      <c r="E348" s="592" t="s">
        <v>528</v>
      </c>
      <c r="F348" s="592" t="s">
        <v>528</v>
      </c>
      <c r="N348" s="592" t="s">
        <v>217</v>
      </c>
    </row>
    <row r="349" spans="1:14" x14ac:dyDescent="0.2">
      <c r="A349" s="592" t="s">
        <v>528</v>
      </c>
      <c r="B349" s="592" t="s">
        <v>222</v>
      </c>
      <c r="C349" s="592" t="s">
        <v>528</v>
      </c>
      <c r="D349" s="592" t="s">
        <v>528</v>
      </c>
      <c r="E349" s="592" t="s">
        <v>528</v>
      </c>
      <c r="F349" s="592" t="s">
        <v>528</v>
      </c>
      <c r="N349" s="592" t="s">
        <v>222</v>
      </c>
    </row>
    <row r="350" spans="1:14" x14ac:dyDescent="0.2">
      <c r="A350" s="592" t="s">
        <v>528</v>
      </c>
      <c r="B350" s="592" t="s">
        <v>224</v>
      </c>
      <c r="C350" s="592" t="s">
        <v>528</v>
      </c>
      <c r="D350" s="592" t="s">
        <v>528</v>
      </c>
      <c r="E350" s="592" t="s">
        <v>528</v>
      </c>
      <c r="F350" s="592" t="s">
        <v>528</v>
      </c>
      <c r="N350" s="592" t="s">
        <v>224</v>
      </c>
    </row>
    <row r="351" spans="1:14" x14ac:dyDescent="0.2">
      <c r="A351" s="592" t="s">
        <v>528</v>
      </c>
      <c r="B351" s="592" t="s">
        <v>226</v>
      </c>
      <c r="C351" s="592" t="s">
        <v>528</v>
      </c>
      <c r="D351" s="592" t="s">
        <v>528</v>
      </c>
      <c r="E351" s="592" t="s">
        <v>528</v>
      </c>
      <c r="F351" s="592" t="s">
        <v>528</v>
      </c>
      <c r="N351" s="592" t="s">
        <v>226</v>
      </c>
    </row>
    <row r="352" spans="1:14" x14ac:dyDescent="0.2">
      <c r="A352" s="592" t="s">
        <v>528</v>
      </c>
      <c r="B352" s="592" t="s">
        <v>228</v>
      </c>
      <c r="C352" s="592" t="s">
        <v>528</v>
      </c>
      <c r="D352" s="592" t="s">
        <v>528</v>
      </c>
      <c r="E352" s="592" t="s">
        <v>528</v>
      </c>
      <c r="F352" s="592" t="s">
        <v>528</v>
      </c>
      <c r="N352" s="592" t="s">
        <v>228</v>
      </c>
    </row>
    <row r="353" spans="1:14" x14ac:dyDescent="0.2">
      <c r="A353" s="592" t="s">
        <v>528</v>
      </c>
      <c r="B353" s="592" t="s">
        <v>970</v>
      </c>
      <c r="C353" s="592" t="s">
        <v>528</v>
      </c>
      <c r="D353" s="592" t="s">
        <v>528</v>
      </c>
      <c r="E353" s="592" t="s">
        <v>528</v>
      </c>
      <c r="F353" s="592" t="s">
        <v>528</v>
      </c>
      <c r="N353" s="592" t="s">
        <v>970</v>
      </c>
    </row>
    <row r="354" spans="1:14" x14ac:dyDescent="0.2">
      <c r="A354" s="592" t="s">
        <v>528</v>
      </c>
      <c r="B354" s="592" t="s">
        <v>235</v>
      </c>
      <c r="C354" s="592" t="s">
        <v>528</v>
      </c>
      <c r="D354" s="592" t="s">
        <v>528</v>
      </c>
      <c r="E354" s="592" t="s">
        <v>528</v>
      </c>
      <c r="F354" s="592" t="s">
        <v>528</v>
      </c>
      <c r="N354" s="592" t="s">
        <v>235</v>
      </c>
    </row>
    <row r="355" spans="1:14" x14ac:dyDescent="0.2">
      <c r="A355" s="592" t="s">
        <v>528</v>
      </c>
      <c r="B355" s="592" t="s">
        <v>972</v>
      </c>
      <c r="C355" s="592" t="s">
        <v>528</v>
      </c>
      <c r="D355" s="592" t="s">
        <v>528</v>
      </c>
      <c r="E355" s="592" t="s">
        <v>528</v>
      </c>
      <c r="F355" s="592" t="s">
        <v>528</v>
      </c>
      <c r="N355" s="592" t="s">
        <v>972</v>
      </c>
    </row>
    <row r="356" spans="1:14" x14ac:dyDescent="0.2">
      <c r="A356" s="592" t="s">
        <v>528</v>
      </c>
      <c r="B356" s="592" t="s">
        <v>236</v>
      </c>
      <c r="C356" s="592" t="s">
        <v>528</v>
      </c>
      <c r="D356" s="592" t="s">
        <v>528</v>
      </c>
      <c r="E356" s="592" t="s">
        <v>528</v>
      </c>
      <c r="F356" s="592" t="s">
        <v>528</v>
      </c>
      <c r="N356" s="592" t="s">
        <v>236</v>
      </c>
    </row>
    <row r="357" spans="1:14" x14ac:dyDescent="0.2">
      <c r="A357" s="592" t="s">
        <v>528</v>
      </c>
      <c r="B357" s="592" t="s">
        <v>238</v>
      </c>
      <c r="C357" s="592" t="s">
        <v>528</v>
      </c>
      <c r="D357" s="592" t="s">
        <v>528</v>
      </c>
      <c r="E357" s="592" t="s">
        <v>528</v>
      </c>
      <c r="F357" s="592" t="s">
        <v>528</v>
      </c>
      <c r="N357" s="592" t="s">
        <v>238</v>
      </c>
    </row>
    <row r="358" spans="1:14" x14ac:dyDescent="0.2">
      <c r="A358" s="592" t="s">
        <v>528</v>
      </c>
      <c r="B358" s="592" t="s">
        <v>239</v>
      </c>
      <c r="C358" s="592" t="s">
        <v>528</v>
      </c>
      <c r="D358" s="592" t="s">
        <v>528</v>
      </c>
      <c r="E358" s="592" t="s">
        <v>528</v>
      </c>
      <c r="F358" s="592" t="s">
        <v>528</v>
      </c>
      <c r="N358" s="592" t="s">
        <v>239</v>
      </c>
    </row>
    <row r="359" spans="1:14" x14ac:dyDescent="0.2">
      <c r="A359" s="592" t="s">
        <v>528</v>
      </c>
      <c r="B359" s="592" t="s">
        <v>244</v>
      </c>
      <c r="C359" s="592" t="s">
        <v>528</v>
      </c>
      <c r="D359" s="592" t="s">
        <v>528</v>
      </c>
      <c r="E359" s="592" t="s">
        <v>528</v>
      </c>
      <c r="F359" s="592" t="s">
        <v>528</v>
      </c>
      <c r="N359" s="592" t="s">
        <v>244</v>
      </c>
    </row>
    <row r="360" spans="1:14" x14ac:dyDescent="0.2">
      <c r="A360" s="592" t="s">
        <v>528</v>
      </c>
      <c r="B360" s="592" t="s">
        <v>246</v>
      </c>
      <c r="C360" s="592" t="s">
        <v>528</v>
      </c>
      <c r="D360" s="592" t="s">
        <v>528</v>
      </c>
      <c r="E360" s="592" t="s">
        <v>528</v>
      </c>
      <c r="F360" s="592" t="s">
        <v>528</v>
      </c>
      <c r="N360" s="592" t="s">
        <v>246</v>
      </c>
    </row>
    <row r="361" spans="1:14" x14ac:dyDescent="0.2">
      <c r="A361" s="592" t="s">
        <v>528</v>
      </c>
      <c r="B361" s="592" t="s">
        <v>248</v>
      </c>
      <c r="C361" s="592" t="s">
        <v>528</v>
      </c>
      <c r="D361" s="592" t="s">
        <v>528</v>
      </c>
      <c r="E361" s="592" t="s">
        <v>528</v>
      </c>
      <c r="F361" s="592" t="s">
        <v>528</v>
      </c>
      <c r="N361" s="592" t="s">
        <v>248</v>
      </c>
    </row>
    <row r="362" spans="1:14" x14ac:dyDescent="0.2">
      <c r="A362" s="592" t="s">
        <v>528</v>
      </c>
      <c r="B362" s="592" t="s">
        <v>250</v>
      </c>
      <c r="C362" s="592" t="s">
        <v>528</v>
      </c>
      <c r="D362" s="592" t="s">
        <v>528</v>
      </c>
      <c r="E362" s="592" t="s">
        <v>528</v>
      </c>
      <c r="F362" s="592" t="s">
        <v>528</v>
      </c>
      <c r="N362" s="592" t="s">
        <v>250</v>
      </c>
    </row>
    <row r="363" spans="1:14" x14ac:dyDescent="0.2">
      <c r="A363" s="592" t="s">
        <v>528</v>
      </c>
      <c r="B363" s="592" t="s">
        <v>254</v>
      </c>
      <c r="C363" s="592" t="s">
        <v>528</v>
      </c>
      <c r="D363" s="592" t="s">
        <v>528</v>
      </c>
      <c r="E363" s="592" t="s">
        <v>528</v>
      </c>
      <c r="F363" s="592" t="s">
        <v>528</v>
      </c>
      <c r="N363" s="592" t="s">
        <v>254</v>
      </c>
    </row>
    <row r="364" spans="1:14" x14ac:dyDescent="0.2">
      <c r="A364" s="592" t="s">
        <v>528</v>
      </c>
      <c r="B364" s="592" t="s">
        <v>255</v>
      </c>
      <c r="C364" s="592" t="s">
        <v>528</v>
      </c>
      <c r="D364" s="592" t="s">
        <v>528</v>
      </c>
      <c r="E364" s="592" t="s">
        <v>528</v>
      </c>
      <c r="F364" s="592" t="s">
        <v>528</v>
      </c>
      <c r="N364" s="592" t="s">
        <v>255</v>
      </c>
    </row>
    <row r="365" spans="1:14" x14ac:dyDescent="0.2">
      <c r="A365" s="592" t="s">
        <v>528</v>
      </c>
      <c r="B365" s="592" t="s">
        <v>258</v>
      </c>
      <c r="C365" s="592" t="s">
        <v>528</v>
      </c>
      <c r="D365" s="592" t="s">
        <v>528</v>
      </c>
      <c r="E365" s="592" t="s">
        <v>528</v>
      </c>
      <c r="F365" s="592" t="s">
        <v>528</v>
      </c>
      <c r="N365" s="592" t="s">
        <v>258</v>
      </c>
    </row>
    <row r="366" spans="1:14" x14ac:dyDescent="0.2">
      <c r="A366" s="592" t="s">
        <v>528</v>
      </c>
      <c r="B366" s="592" t="s">
        <v>260</v>
      </c>
      <c r="C366" s="592" t="s">
        <v>528</v>
      </c>
      <c r="D366" s="592" t="s">
        <v>528</v>
      </c>
      <c r="E366" s="592" t="s">
        <v>528</v>
      </c>
      <c r="F366" s="592" t="s">
        <v>528</v>
      </c>
      <c r="N366" s="592" t="s">
        <v>260</v>
      </c>
    </row>
    <row r="367" spans="1:14" x14ac:dyDescent="0.2">
      <c r="A367" s="592" t="s">
        <v>528</v>
      </c>
      <c r="B367" s="592" t="s">
        <v>262</v>
      </c>
      <c r="C367" s="592" t="s">
        <v>528</v>
      </c>
      <c r="D367" s="592" t="s">
        <v>528</v>
      </c>
      <c r="E367" s="592" t="s">
        <v>528</v>
      </c>
      <c r="F367" s="592" t="s">
        <v>528</v>
      </c>
      <c r="N367" s="592" t="s">
        <v>262</v>
      </c>
    </row>
    <row r="368" spans="1:14" x14ac:dyDescent="0.2">
      <c r="A368" s="592" t="s">
        <v>528</v>
      </c>
      <c r="B368" s="592" t="s">
        <v>266</v>
      </c>
      <c r="C368" s="592" t="s">
        <v>528</v>
      </c>
      <c r="D368" s="592" t="s">
        <v>528</v>
      </c>
      <c r="E368" s="592" t="s">
        <v>528</v>
      </c>
      <c r="F368" s="592" t="s">
        <v>528</v>
      </c>
      <c r="N368" s="592" t="s">
        <v>266</v>
      </c>
    </row>
    <row r="369" spans="1:14" x14ac:dyDescent="0.2">
      <c r="A369" s="592" t="s">
        <v>528</v>
      </c>
      <c r="B369" s="592" t="s">
        <v>268</v>
      </c>
      <c r="C369" s="592" t="s">
        <v>528</v>
      </c>
      <c r="D369" s="592" t="s">
        <v>528</v>
      </c>
      <c r="E369" s="592" t="s">
        <v>528</v>
      </c>
      <c r="F369" s="592" t="s">
        <v>528</v>
      </c>
      <c r="N369" s="592" t="s">
        <v>268</v>
      </c>
    </row>
    <row r="370" spans="1:14" x14ac:dyDescent="0.2">
      <c r="A370" s="592" t="s">
        <v>528</v>
      </c>
      <c r="B370" s="594" t="s">
        <v>272</v>
      </c>
      <c r="C370" s="592" t="s">
        <v>528</v>
      </c>
      <c r="D370" s="592" t="s">
        <v>528</v>
      </c>
      <c r="E370" s="592" t="s">
        <v>528</v>
      </c>
      <c r="F370" s="592" t="s">
        <v>528</v>
      </c>
      <c r="N370" s="594" t="s">
        <v>272</v>
      </c>
    </row>
    <row r="371" spans="1:14" x14ac:dyDescent="0.2">
      <c r="A371" s="592" t="s">
        <v>528</v>
      </c>
      <c r="B371" s="594" t="s">
        <v>274</v>
      </c>
      <c r="C371" s="592" t="s">
        <v>528</v>
      </c>
      <c r="D371" s="592" t="s">
        <v>528</v>
      </c>
      <c r="E371" s="592" t="s">
        <v>528</v>
      </c>
      <c r="F371" s="592" t="s">
        <v>528</v>
      </c>
      <c r="N371" s="594" t="s">
        <v>274</v>
      </c>
    </row>
    <row r="372" spans="1:14" x14ac:dyDescent="0.2">
      <c r="A372" s="592" t="s">
        <v>528</v>
      </c>
      <c r="B372" s="592" t="s">
        <v>182</v>
      </c>
      <c r="C372" s="592" t="s">
        <v>528</v>
      </c>
      <c r="D372" s="592" t="s">
        <v>528</v>
      </c>
      <c r="E372" s="592" t="s">
        <v>528</v>
      </c>
      <c r="F372" s="592" t="s">
        <v>528</v>
      </c>
      <c r="N372" s="592" t="s">
        <v>182</v>
      </c>
    </row>
    <row r="373" spans="1:14" x14ac:dyDescent="0.2">
      <c r="A373" s="592" t="s">
        <v>528</v>
      </c>
      <c r="B373" s="592" t="s">
        <v>184</v>
      </c>
      <c r="C373" s="592" t="s">
        <v>528</v>
      </c>
      <c r="D373" s="592" t="s">
        <v>528</v>
      </c>
      <c r="E373" s="592" t="s">
        <v>528</v>
      </c>
      <c r="F373" s="592" t="s">
        <v>528</v>
      </c>
      <c r="N373" s="592" t="s">
        <v>184</v>
      </c>
    </row>
    <row r="374" spans="1:14" x14ac:dyDescent="0.2">
      <c r="A374" s="592" t="s">
        <v>528</v>
      </c>
      <c r="B374" s="592" t="s">
        <v>185</v>
      </c>
      <c r="C374" s="592" t="s">
        <v>528</v>
      </c>
      <c r="D374" s="592" t="s">
        <v>528</v>
      </c>
      <c r="E374" s="592" t="s">
        <v>528</v>
      </c>
      <c r="F374" s="592" t="s">
        <v>528</v>
      </c>
      <c r="N374" s="592" t="s">
        <v>185</v>
      </c>
    </row>
    <row r="375" spans="1:14" x14ac:dyDescent="0.2">
      <c r="A375" s="592" t="s">
        <v>528</v>
      </c>
      <c r="B375" s="592" t="s">
        <v>187</v>
      </c>
      <c r="C375" s="592" t="s">
        <v>528</v>
      </c>
      <c r="D375" s="592" t="s">
        <v>528</v>
      </c>
      <c r="E375" s="592" t="s">
        <v>528</v>
      </c>
      <c r="F375" s="592" t="s">
        <v>528</v>
      </c>
      <c r="N375" s="592" t="s">
        <v>187</v>
      </c>
    </row>
    <row r="376" spans="1:14" x14ac:dyDescent="0.2">
      <c r="A376" s="592" t="s">
        <v>528</v>
      </c>
      <c r="B376" s="592" t="s">
        <v>189</v>
      </c>
      <c r="C376" s="592" t="s">
        <v>528</v>
      </c>
      <c r="D376" s="592" t="s">
        <v>528</v>
      </c>
      <c r="E376" s="592" t="s">
        <v>528</v>
      </c>
      <c r="F376" s="592" t="s">
        <v>528</v>
      </c>
      <c r="N376" s="592" t="s">
        <v>189</v>
      </c>
    </row>
    <row r="377" spans="1:14" x14ac:dyDescent="0.2">
      <c r="A377" s="592" t="s">
        <v>528</v>
      </c>
      <c r="B377" s="592" t="s">
        <v>195</v>
      </c>
      <c r="C377" s="592" t="s">
        <v>528</v>
      </c>
      <c r="D377" s="592" t="s">
        <v>528</v>
      </c>
      <c r="E377" s="592" t="s">
        <v>528</v>
      </c>
      <c r="F377" s="592" t="s">
        <v>528</v>
      </c>
      <c r="N377" s="592" t="s">
        <v>195</v>
      </c>
    </row>
    <row r="378" spans="1:14" x14ac:dyDescent="0.2">
      <c r="A378" s="592" t="s">
        <v>528</v>
      </c>
      <c r="B378" s="592" t="s">
        <v>198</v>
      </c>
      <c r="C378" s="592" t="s">
        <v>528</v>
      </c>
      <c r="D378" s="592" t="s">
        <v>528</v>
      </c>
      <c r="E378" s="592" t="s">
        <v>528</v>
      </c>
      <c r="F378" s="592" t="s">
        <v>528</v>
      </c>
      <c r="N378" s="592" t="s">
        <v>198</v>
      </c>
    </row>
    <row r="379" spans="1:14" x14ac:dyDescent="0.2">
      <c r="A379" s="592" t="s">
        <v>528</v>
      </c>
      <c r="B379" s="592" t="s">
        <v>200</v>
      </c>
      <c r="C379" s="592" t="s">
        <v>528</v>
      </c>
      <c r="D379" s="592" t="s">
        <v>528</v>
      </c>
      <c r="E379" s="592" t="s">
        <v>528</v>
      </c>
      <c r="F379" s="592" t="s">
        <v>528</v>
      </c>
      <c r="N379" s="592" t="s">
        <v>200</v>
      </c>
    </row>
    <row r="380" spans="1:14" x14ac:dyDescent="0.2">
      <c r="A380" s="592" t="s">
        <v>528</v>
      </c>
      <c r="B380" s="592" t="s">
        <v>202</v>
      </c>
      <c r="C380" s="592" t="s">
        <v>528</v>
      </c>
      <c r="D380" s="592" t="s">
        <v>528</v>
      </c>
      <c r="E380" s="592" t="s">
        <v>528</v>
      </c>
      <c r="F380" s="592" t="s">
        <v>528</v>
      </c>
      <c r="N380" s="592" t="s">
        <v>202</v>
      </c>
    </row>
    <row r="381" spans="1:14" x14ac:dyDescent="0.2">
      <c r="A381" s="592" t="s">
        <v>528</v>
      </c>
      <c r="B381" s="592" t="s">
        <v>204</v>
      </c>
      <c r="C381" s="592" t="s">
        <v>528</v>
      </c>
      <c r="D381" s="592" t="s">
        <v>528</v>
      </c>
      <c r="E381" s="592" t="s">
        <v>528</v>
      </c>
      <c r="F381" s="592" t="s">
        <v>528</v>
      </c>
      <c r="N381" s="592" t="s">
        <v>204</v>
      </c>
    </row>
    <row r="382" spans="1:14" x14ac:dyDescent="0.2">
      <c r="A382" s="592" t="s">
        <v>528</v>
      </c>
      <c r="B382" s="592" t="s">
        <v>206</v>
      </c>
      <c r="C382" s="592" t="s">
        <v>528</v>
      </c>
      <c r="D382" s="592" t="s">
        <v>528</v>
      </c>
      <c r="E382" s="592" t="s">
        <v>528</v>
      </c>
      <c r="F382" s="592" t="s">
        <v>528</v>
      </c>
      <c r="N382" s="592" t="s">
        <v>206</v>
      </c>
    </row>
    <row r="383" spans="1:14" x14ac:dyDescent="0.2">
      <c r="A383" s="592" t="s">
        <v>528</v>
      </c>
      <c r="B383" s="592" t="s">
        <v>213</v>
      </c>
      <c r="C383" s="592" t="s">
        <v>528</v>
      </c>
      <c r="D383" s="592" t="s">
        <v>528</v>
      </c>
      <c r="E383" s="592" t="s">
        <v>528</v>
      </c>
      <c r="F383" s="592" t="s">
        <v>528</v>
      </c>
      <c r="N383" s="592" t="s">
        <v>213</v>
      </c>
    </row>
    <row r="384" spans="1:14" x14ac:dyDescent="0.2">
      <c r="A384" s="592" t="s">
        <v>528</v>
      </c>
      <c r="B384" s="592" t="s">
        <v>215</v>
      </c>
      <c r="C384" s="592" t="s">
        <v>528</v>
      </c>
      <c r="D384" s="592" t="s">
        <v>528</v>
      </c>
      <c r="E384" s="592" t="s">
        <v>528</v>
      </c>
      <c r="F384" s="592" t="s">
        <v>528</v>
      </c>
      <c r="N384" s="592" t="s">
        <v>215</v>
      </c>
    </row>
    <row r="385" spans="1:14" x14ac:dyDescent="0.2">
      <c r="A385" s="592" t="s">
        <v>528</v>
      </c>
      <c r="B385" s="592" t="s">
        <v>217</v>
      </c>
      <c r="C385" s="592" t="s">
        <v>528</v>
      </c>
      <c r="D385" s="592" t="s">
        <v>528</v>
      </c>
      <c r="E385" s="592" t="s">
        <v>528</v>
      </c>
      <c r="F385" s="592" t="s">
        <v>528</v>
      </c>
      <c r="N385" s="592" t="s">
        <v>217</v>
      </c>
    </row>
    <row r="386" spans="1:14" x14ac:dyDescent="0.2">
      <c r="A386" s="592" t="s">
        <v>528</v>
      </c>
      <c r="B386" s="592" t="s">
        <v>222</v>
      </c>
      <c r="C386" s="592" t="s">
        <v>528</v>
      </c>
      <c r="D386" s="592" t="s">
        <v>528</v>
      </c>
      <c r="E386" s="592" t="s">
        <v>528</v>
      </c>
      <c r="F386" s="592" t="s">
        <v>528</v>
      </c>
      <c r="N386" s="592" t="s">
        <v>222</v>
      </c>
    </row>
    <row r="387" spans="1:14" x14ac:dyDescent="0.2">
      <c r="A387" s="592" t="s">
        <v>528</v>
      </c>
      <c r="B387" s="592" t="s">
        <v>224</v>
      </c>
      <c r="C387" s="592" t="s">
        <v>528</v>
      </c>
      <c r="D387" s="592" t="s">
        <v>528</v>
      </c>
      <c r="E387" s="592" t="s">
        <v>528</v>
      </c>
      <c r="F387" s="592" t="s">
        <v>528</v>
      </c>
      <c r="N387" s="592" t="s">
        <v>224</v>
      </c>
    </row>
    <row r="388" spans="1:14" x14ac:dyDescent="0.2">
      <c r="A388" s="592" t="s">
        <v>528</v>
      </c>
      <c r="B388" s="592" t="s">
        <v>226</v>
      </c>
      <c r="C388" s="592" t="s">
        <v>528</v>
      </c>
      <c r="D388" s="592" t="s">
        <v>528</v>
      </c>
      <c r="E388" s="592" t="s">
        <v>528</v>
      </c>
      <c r="F388" s="592" t="s">
        <v>528</v>
      </c>
      <c r="N388" s="592" t="s">
        <v>226</v>
      </c>
    </row>
    <row r="389" spans="1:14" x14ac:dyDescent="0.2">
      <c r="A389" s="592" t="s">
        <v>528</v>
      </c>
      <c r="B389" s="592" t="s">
        <v>228</v>
      </c>
      <c r="C389" s="592" t="s">
        <v>528</v>
      </c>
      <c r="D389" s="592" t="s">
        <v>528</v>
      </c>
      <c r="E389" s="592" t="s">
        <v>528</v>
      </c>
      <c r="F389" s="592" t="s">
        <v>528</v>
      </c>
      <c r="N389" s="592" t="s">
        <v>228</v>
      </c>
    </row>
    <row r="390" spans="1:14" x14ac:dyDescent="0.2">
      <c r="A390" s="592" t="s">
        <v>528</v>
      </c>
      <c r="B390" s="592" t="s">
        <v>970</v>
      </c>
      <c r="C390" s="592" t="s">
        <v>528</v>
      </c>
      <c r="D390" s="592" t="s">
        <v>528</v>
      </c>
      <c r="E390" s="592" t="s">
        <v>528</v>
      </c>
      <c r="F390" s="592" t="s">
        <v>528</v>
      </c>
      <c r="N390" s="592" t="s">
        <v>970</v>
      </c>
    </row>
    <row r="391" spans="1:14" x14ac:dyDescent="0.2">
      <c r="A391" s="592" t="s">
        <v>528</v>
      </c>
      <c r="B391" s="592" t="s">
        <v>235</v>
      </c>
      <c r="C391" s="592" t="s">
        <v>528</v>
      </c>
      <c r="D391" s="592" t="s">
        <v>528</v>
      </c>
      <c r="E391" s="592" t="s">
        <v>528</v>
      </c>
      <c r="F391" s="592" t="s">
        <v>528</v>
      </c>
      <c r="N391" s="592" t="s">
        <v>235</v>
      </c>
    </row>
    <row r="392" spans="1:14" x14ac:dyDescent="0.2">
      <c r="A392" s="592" t="s">
        <v>528</v>
      </c>
      <c r="B392" s="592" t="s">
        <v>972</v>
      </c>
      <c r="C392" s="592" t="s">
        <v>528</v>
      </c>
      <c r="D392" s="592" t="s">
        <v>528</v>
      </c>
      <c r="E392" s="592" t="s">
        <v>528</v>
      </c>
      <c r="F392" s="592" t="s">
        <v>528</v>
      </c>
      <c r="N392" s="592" t="s">
        <v>972</v>
      </c>
    </row>
    <row r="393" spans="1:14" x14ac:dyDescent="0.2">
      <c r="A393" s="592" t="s">
        <v>528</v>
      </c>
      <c r="B393" s="592" t="s">
        <v>236</v>
      </c>
      <c r="C393" s="592" t="s">
        <v>528</v>
      </c>
      <c r="D393" s="592" t="s">
        <v>528</v>
      </c>
      <c r="E393" s="592" t="s">
        <v>528</v>
      </c>
      <c r="F393" s="592" t="s">
        <v>528</v>
      </c>
      <c r="N393" s="592" t="s">
        <v>236</v>
      </c>
    </row>
    <row r="394" spans="1:14" x14ac:dyDescent="0.2">
      <c r="A394" s="592" t="s">
        <v>528</v>
      </c>
      <c r="B394" s="592" t="s">
        <v>238</v>
      </c>
      <c r="C394" s="592" t="s">
        <v>528</v>
      </c>
      <c r="D394" s="592" t="s">
        <v>528</v>
      </c>
      <c r="E394" s="592" t="s">
        <v>528</v>
      </c>
      <c r="F394" s="592" t="s">
        <v>528</v>
      </c>
      <c r="N394" s="592" t="s">
        <v>238</v>
      </c>
    </row>
    <row r="395" spans="1:14" x14ac:dyDescent="0.2">
      <c r="A395" s="592" t="s">
        <v>528</v>
      </c>
      <c r="B395" s="592" t="s">
        <v>239</v>
      </c>
      <c r="C395" s="592" t="s">
        <v>528</v>
      </c>
      <c r="D395" s="592" t="s">
        <v>528</v>
      </c>
      <c r="E395" s="592" t="s">
        <v>528</v>
      </c>
      <c r="F395" s="592" t="s">
        <v>528</v>
      </c>
      <c r="N395" s="592" t="s">
        <v>239</v>
      </c>
    </row>
    <row r="396" spans="1:14" x14ac:dyDescent="0.2">
      <c r="A396" s="592" t="s">
        <v>528</v>
      </c>
      <c r="B396" s="592" t="s">
        <v>244</v>
      </c>
      <c r="C396" s="592" t="s">
        <v>528</v>
      </c>
      <c r="D396" s="592" t="s">
        <v>528</v>
      </c>
      <c r="E396" s="592" t="s">
        <v>528</v>
      </c>
      <c r="F396" s="592" t="s">
        <v>528</v>
      </c>
      <c r="N396" s="592" t="s">
        <v>244</v>
      </c>
    </row>
    <row r="397" spans="1:14" x14ac:dyDescent="0.2">
      <c r="A397" s="592" t="s">
        <v>528</v>
      </c>
      <c r="B397" s="592" t="s">
        <v>246</v>
      </c>
      <c r="C397" s="592" t="s">
        <v>528</v>
      </c>
      <c r="D397" s="592" t="s">
        <v>528</v>
      </c>
      <c r="E397" s="592" t="s">
        <v>528</v>
      </c>
      <c r="F397" s="592" t="s">
        <v>528</v>
      </c>
      <c r="N397" s="592" t="s">
        <v>246</v>
      </c>
    </row>
    <row r="398" spans="1:14" x14ac:dyDescent="0.2">
      <c r="A398" s="592" t="s">
        <v>528</v>
      </c>
      <c r="B398" s="592" t="s">
        <v>248</v>
      </c>
      <c r="C398" s="592" t="s">
        <v>528</v>
      </c>
      <c r="D398" s="592" t="s">
        <v>528</v>
      </c>
      <c r="E398" s="592" t="s">
        <v>528</v>
      </c>
      <c r="F398" s="592" t="s">
        <v>528</v>
      </c>
      <c r="N398" s="592" t="s">
        <v>248</v>
      </c>
    </row>
    <row r="399" spans="1:14" x14ac:dyDescent="0.2">
      <c r="A399" s="592" t="s">
        <v>528</v>
      </c>
      <c r="B399" s="592" t="s">
        <v>250</v>
      </c>
      <c r="C399" s="592" t="s">
        <v>528</v>
      </c>
      <c r="D399" s="592" t="s">
        <v>528</v>
      </c>
      <c r="E399" s="592" t="s">
        <v>528</v>
      </c>
      <c r="F399" s="592" t="s">
        <v>528</v>
      </c>
      <c r="N399" s="592" t="s">
        <v>250</v>
      </c>
    </row>
    <row r="400" spans="1:14" x14ac:dyDescent="0.2">
      <c r="A400" s="592" t="s">
        <v>528</v>
      </c>
      <c r="B400" s="592" t="s">
        <v>254</v>
      </c>
      <c r="C400" s="592" t="s">
        <v>528</v>
      </c>
      <c r="D400" s="592" t="s">
        <v>528</v>
      </c>
      <c r="E400" s="592" t="s">
        <v>528</v>
      </c>
      <c r="F400" s="592" t="s">
        <v>528</v>
      </c>
      <c r="N400" s="592" t="s">
        <v>254</v>
      </c>
    </row>
    <row r="401" spans="1:14" x14ac:dyDescent="0.2">
      <c r="A401" s="592" t="s">
        <v>528</v>
      </c>
      <c r="B401" s="592" t="s">
        <v>255</v>
      </c>
      <c r="C401" s="592" t="s">
        <v>528</v>
      </c>
      <c r="D401" s="592" t="s">
        <v>528</v>
      </c>
      <c r="E401" s="592" t="s">
        <v>528</v>
      </c>
      <c r="F401" s="592" t="s">
        <v>528</v>
      </c>
      <c r="N401" s="592" t="s">
        <v>255</v>
      </c>
    </row>
    <row r="402" spans="1:14" x14ac:dyDescent="0.2">
      <c r="A402" s="592" t="s">
        <v>528</v>
      </c>
      <c r="B402" s="592" t="s">
        <v>258</v>
      </c>
      <c r="C402" s="592" t="s">
        <v>528</v>
      </c>
      <c r="D402" s="592" t="s">
        <v>528</v>
      </c>
      <c r="E402" s="592" t="s">
        <v>528</v>
      </c>
      <c r="F402" s="592" t="s">
        <v>528</v>
      </c>
      <c r="N402" s="592" t="s">
        <v>258</v>
      </c>
    </row>
    <row r="403" spans="1:14" x14ac:dyDescent="0.2">
      <c r="A403" s="592" t="s">
        <v>528</v>
      </c>
      <c r="B403" s="592" t="s">
        <v>260</v>
      </c>
      <c r="C403" s="592" t="s">
        <v>528</v>
      </c>
      <c r="D403" s="592" t="s">
        <v>528</v>
      </c>
      <c r="E403" s="592" t="s">
        <v>528</v>
      </c>
      <c r="F403" s="592" t="s">
        <v>528</v>
      </c>
      <c r="N403" s="592" t="s">
        <v>260</v>
      </c>
    </row>
    <row r="404" spans="1:14" x14ac:dyDescent="0.2">
      <c r="A404" s="592" t="s">
        <v>528</v>
      </c>
      <c r="B404" s="592" t="s">
        <v>262</v>
      </c>
      <c r="C404" s="592" t="s">
        <v>528</v>
      </c>
      <c r="D404" s="592" t="s">
        <v>528</v>
      </c>
      <c r="E404" s="592" t="s">
        <v>528</v>
      </c>
      <c r="F404" s="592" t="s">
        <v>528</v>
      </c>
      <c r="N404" s="592" t="s">
        <v>262</v>
      </c>
    </row>
    <row r="405" spans="1:14" x14ac:dyDescent="0.2">
      <c r="A405" s="592" t="s">
        <v>528</v>
      </c>
      <c r="B405" s="592" t="s">
        <v>266</v>
      </c>
      <c r="C405" s="592" t="s">
        <v>528</v>
      </c>
      <c r="D405" s="592" t="s">
        <v>528</v>
      </c>
      <c r="E405" s="592" t="s">
        <v>528</v>
      </c>
      <c r="F405" s="592" t="s">
        <v>528</v>
      </c>
      <c r="N405" s="592" t="s">
        <v>266</v>
      </c>
    </row>
    <row r="406" spans="1:14" x14ac:dyDescent="0.2">
      <c r="A406" s="592" t="s">
        <v>528</v>
      </c>
      <c r="B406" s="592" t="s">
        <v>268</v>
      </c>
      <c r="C406" s="592" t="s">
        <v>528</v>
      </c>
      <c r="D406" s="592" t="s">
        <v>528</v>
      </c>
      <c r="E406" s="592" t="s">
        <v>528</v>
      </c>
      <c r="F406" s="592" t="s">
        <v>528</v>
      </c>
      <c r="N406" s="592" t="s">
        <v>268</v>
      </c>
    </row>
    <row r="407" spans="1:14" x14ac:dyDescent="0.2">
      <c r="A407" s="592" t="s">
        <v>528</v>
      </c>
      <c r="B407" s="594" t="s">
        <v>272</v>
      </c>
      <c r="C407" s="592" t="s">
        <v>528</v>
      </c>
      <c r="D407" s="592" t="s">
        <v>528</v>
      </c>
      <c r="E407" s="592" t="s">
        <v>528</v>
      </c>
      <c r="F407" s="592" t="s">
        <v>528</v>
      </c>
      <c r="N407" s="594" t="s">
        <v>272</v>
      </c>
    </row>
    <row r="408" spans="1:14" ht="13.5" customHeight="1" x14ac:dyDescent="0.2">
      <c r="A408" s="592" t="s">
        <v>528</v>
      </c>
      <c r="B408" s="594" t="s">
        <v>274</v>
      </c>
      <c r="C408" s="592" t="s">
        <v>528</v>
      </c>
      <c r="D408" s="592" t="s">
        <v>528</v>
      </c>
      <c r="E408" s="592" t="s">
        <v>528</v>
      </c>
      <c r="F408" s="592" t="s">
        <v>528</v>
      </c>
      <c r="N408" s="594" t="s">
        <v>274</v>
      </c>
    </row>
    <row r="409" spans="1:14" x14ac:dyDescent="0.2">
      <c r="A409" s="592" t="s">
        <v>528</v>
      </c>
      <c r="B409" s="592" t="s">
        <v>182</v>
      </c>
      <c r="C409" s="592" t="s">
        <v>528</v>
      </c>
      <c r="D409" s="592" t="s">
        <v>528</v>
      </c>
      <c r="E409" s="592" t="s">
        <v>528</v>
      </c>
      <c r="F409" s="592" t="s">
        <v>528</v>
      </c>
      <c r="N409" s="592" t="s">
        <v>182</v>
      </c>
    </row>
    <row r="410" spans="1:14" x14ac:dyDescent="0.2">
      <c r="A410" s="592" t="s">
        <v>528</v>
      </c>
      <c r="B410" s="592" t="s">
        <v>184</v>
      </c>
      <c r="C410" s="592" t="s">
        <v>528</v>
      </c>
      <c r="D410" s="592" t="s">
        <v>528</v>
      </c>
      <c r="E410" s="592" t="s">
        <v>528</v>
      </c>
      <c r="F410" s="592" t="s">
        <v>528</v>
      </c>
      <c r="N410" s="592" t="s">
        <v>184</v>
      </c>
    </row>
    <row r="411" spans="1:14" x14ac:dyDescent="0.2">
      <c r="A411" s="592" t="s">
        <v>528</v>
      </c>
      <c r="B411" s="592" t="s">
        <v>185</v>
      </c>
      <c r="C411" s="592" t="s">
        <v>528</v>
      </c>
      <c r="D411" s="592" t="s">
        <v>528</v>
      </c>
      <c r="E411" s="592" t="s">
        <v>528</v>
      </c>
      <c r="F411" s="592" t="s">
        <v>528</v>
      </c>
      <c r="N411" s="592" t="s">
        <v>185</v>
      </c>
    </row>
    <row r="412" spans="1:14" x14ac:dyDescent="0.2">
      <c r="A412" s="592" t="s">
        <v>528</v>
      </c>
      <c r="B412" s="592" t="s">
        <v>187</v>
      </c>
      <c r="C412" s="592" t="s">
        <v>528</v>
      </c>
      <c r="D412" s="592" t="s">
        <v>528</v>
      </c>
      <c r="E412" s="592" t="s">
        <v>528</v>
      </c>
      <c r="F412" s="592" t="s">
        <v>528</v>
      </c>
      <c r="N412" s="592" t="s">
        <v>187</v>
      </c>
    </row>
    <row r="413" spans="1:14" x14ac:dyDescent="0.2">
      <c r="A413" s="592" t="s">
        <v>528</v>
      </c>
      <c r="B413" s="592" t="s">
        <v>189</v>
      </c>
      <c r="C413" s="592" t="s">
        <v>528</v>
      </c>
      <c r="D413" s="592" t="s">
        <v>528</v>
      </c>
      <c r="E413" s="592" t="s">
        <v>528</v>
      </c>
      <c r="F413" s="592" t="s">
        <v>528</v>
      </c>
      <c r="N413" s="592" t="s">
        <v>189</v>
      </c>
    </row>
    <row r="414" spans="1:14" x14ac:dyDescent="0.2">
      <c r="A414" s="592" t="s">
        <v>528</v>
      </c>
      <c r="B414" s="592" t="s">
        <v>195</v>
      </c>
      <c r="C414" s="592" t="s">
        <v>528</v>
      </c>
      <c r="D414" s="592" t="s">
        <v>528</v>
      </c>
      <c r="E414" s="592" t="s">
        <v>528</v>
      </c>
      <c r="F414" s="592" t="s">
        <v>528</v>
      </c>
      <c r="N414" s="592" t="s">
        <v>195</v>
      </c>
    </row>
    <row r="415" spans="1:14" x14ac:dyDescent="0.2">
      <c r="A415" s="592" t="s">
        <v>528</v>
      </c>
      <c r="B415" s="592" t="s">
        <v>198</v>
      </c>
      <c r="C415" s="592" t="s">
        <v>528</v>
      </c>
      <c r="D415" s="592" t="s">
        <v>528</v>
      </c>
      <c r="E415" s="592" t="s">
        <v>528</v>
      </c>
      <c r="F415" s="592" t="s">
        <v>528</v>
      </c>
      <c r="N415" s="592" t="s">
        <v>198</v>
      </c>
    </row>
    <row r="416" spans="1:14" x14ac:dyDescent="0.2">
      <c r="A416" s="592" t="s">
        <v>528</v>
      </c>
      <c r="B416" s="592" t="s">
        <v>200</v>
      </c>
      <c r="C416" s="592" t="s">
        <v>528</v>
      </c>
      <c r="D416" s="592" t="s">
        <v>528</v>
      </c>
      <c r="E416" s="592" t="s">
        <v>528</v>
      </c>
      <c r="F416" s="592" t="s">
        <v>528</v>
      </c>
      <c r="N416" s="592" t="s">
        <v>200</v>
      </c>
    </row>
    <row r="417" spans="1:14" x14ac:dyDescent="0.2">
      <c r="A417" s="592" t="s">
        <v>528</v>
      </c>
      <c r="B417" s="592" t="s">
        <v>202</v>
      </c>
      <c r="C417" s="592" t="s">
        <v>528</v>
      </c>
      <c r="D417" s="592" t="s">
        <v>528</v>
      </c>
      <c r="E417" s="592" t="s">
        <v>528</v>
      </c>
      <c r="F417" s="592" t="s">
        <v>528</v>
      </c>
      <c r="N417" s="592" t="s">
        <v>202</v>
      </c>
    </row>
    <row r="418" spans="1:14" x14ac:dyDescent="0.2">
      <c r="A418" s="592" t="s">
        <v>528</v>
      </c>
      <c r="B418" s="592" t="s">
        <v>204</v>
      </c>
      <c r="C418" s="592" t="s">
        <v>528</v>
      </c>
      <c r="D418" s="592" t="s">
        <v>528</v>
      </c>
      <c r="E418" s="592" t="s">
        <v>528</v>
      </c>
      <c r="F418" s="592" t="s">
        <v>528</v>
      </c>
      <c r="N418" s="592" t="s">
        <v>204</v>
      </c>
    </row>
    <row r="419" spans="1:14" x14ac:dyDescent="0.2">
      <c r="A419" s="592" t="s">
        <v>528</v>
      </c>
      <c r="B419" s="592" t="s">
        <v>206</v>
      </c>
      <c r="C419" s="592" t="s">
        <v>528</v>
      </c>
      <c r="D419" s="592" t="s">
        <v>528</v>
      </c>
      <c r="E419" s="592" t="s">
        <v>528</v>
      </c>
      <c r="F419" s="592" t="s">
        <v>528</v>
      </c>
      <c r="N419" s="592" t="s">
        <v>206</v>
      </c>
    </row>
    <row r="420" spans="1:14" x14ac:dyDescent="0.2">
      <c r="A420" s="592" t="s">
        <v>528</v>
      </c>
      <c r="B420" s="592" t="s">
        <v>213</v>
      </c>
      <c r="C420" s="592" t="s">
        <v>528</v>
      </c>
      <c r="D420" s="592" t="s">
        <v>528</v>
      </c>
      <c r="E420" s="592" t="s">
        <v>528</v>
      </c>
      <c r="F420" s="592" t="s">
        <v>528</v>
      </c>
      <c r="N420" s="592" t="s">
        <v>213</v>
      </c>
    </row>
    <row r="421" spans="1:14" x14ac:dyDescent="0.2">
      <c r="A421" s="592" t="s">
        <v>528</v>
      </c>
      <c r="B421" s="592" t="s">
        <v>215</v>
      </c>
      <c r="C421" s="592" t="s">
        <v>528</v>
      </c>
      <c r="D421" s="592" t="s">
        <v>528</v>
      </c>
      <c r="E421" s="592" t="s">
        <v>528</v>
      </c>
      <c r="F421" s="592" t="s">
        <v>528</v>
      </c>
      <c r="N421" s="592" t="s">
        <v>215</v>
      </c>
    </row>
    <row r="422" spans="1:14" x14ac:dyDescent="0.2">
      <c r="A422" s="592" t="s">
        <v>528</v>
      </c>
      <c r="B422" s="592" t="s">
        <v>217</v>
      </c>
      <c r="C422" s="592" t="s">
        <v>528</v>
      </c>
      <c r="D422" s="592" t="s">
        <v>528</v>
      </c>
      <c r="E422" s="592" t="s">
        <v>528</v>
      </c>
      <c r="F422" s="592" t="s">
        <v>528</v>
      </c>
      <c r="N422" s="592" t="s">
        <v>217</v>
      </c>
    </row>
    <row r="423" spans="1:14" x14ac:dyDescent="0.2">
      <c r="A423" s="592" t="s">
        <v>528</v>
      </c>
      <c r="B423" s="592" t="s">
        <v>222</v>
      </c>
      <c r="C423" s="592" t="s">
        <v>528</v>
      </c>
      <c r="D423" s="592" t="s">
        <v>528</v>
      </c>
      <c r="E423" s="592" t="s">
        <v>528</v>
      </c>
      <c r="F423" s="592" t="s">
        <v>528</v>
      </c>
      <c r="N423" s="592" t="s">
        <v>222</v>
      </c>
    </row>
    <row r="424" spans="1:14" x14ac:dyDescent="0.2">
      <c r="A424" s="592" t="s">
        <v>528</v>
      </c>
      <c r="B424" s="592" t="s">
        <v>224</v>
      </c>
      <c r="C424" s="592" t="s">
        <v>528</v>
      </c>
      <c r="D424" s="592" t="s">
        <v>528</v>
      </c>
      <c r="E424" s="592" t="s">
        <v>528</v>
      </c>
      <c r="F424" s="592" t="s">
        <v>528</v>
      </c>
      <c r="N424" s="592" t="s">
        <v>224</v>
      </c>
    </row>
    <row r="425" spans="1:14" x14ac:dyDescent="0.2">
      <c r="A425" s="592" t="s">
        <v>528</v>
      </c>
      <c r="B425" s="592" t="s">
        <v>226</v>
      </c>
      <c r="C425" s="592" t="s">
        <v>528</v>
      </c>
      <c r="D425" s="592" t="s">
        <v>528</v>
      </c>
      <c r="E425" s="592" t="s">
        <v>528</v>
      </c>
      <c r="F425" s="592" t="s">
        <v>528</v>
      </c>
      <c r="N425" s="592" t="s">
        <v>226</v>
      </c>
    </row>
    <row r="426" spans="1:14" x14ac:dyDescent="0.2">
      <c r="A426" s="592" t="s">
        <v>528</v>
      </c>
      <c r="B426" s="592" t="s">
        <v>228</v>
      </c>
      <c r="C426" s="592" t="s">
        <v>528</v>
      </c>
      <c r="D426" s="592" t="s">
        <v>528</v>
      </c>
      <c r="E426" s="592" t="s">
        <v>528</v>
      </c>
      <c r="F426" s="592" t="s">
        <v>528</v>
      </c>
      <c r="N426" s="592" t="s">
        <v>228</v>
      </c>
    </row>
    <row r="427" spans="1:14" x14ac:dyDescent="0.2">
      <c r="A427" s="592" t="s">
        <v>528</v>
      </c>
      <c r="B427" s="592" t="s">
        <v>970</v>
      </c>
      <c r="C427" s="592" t="s">
        <v>528</v>
      </c>
      <c r="D427" s="592" t="s">
        <v>528</v>
      </c>
      <c r="E427" s="592" t="s">
        <v>528</v>
      </c>
      <c r="F427" s="592" t="s">
        <v>528</v>
      </c>
      <c r="N427" s="592" t="s">
        <v>970</v>
      </c>
    </row>
    <row r="428" spans="1:14" x14ac:dyDescent="0.2">
      <c r="A428" s="592" t="s">
        <v>528</v>
      </c>
      <c r="B428" s="592" t="s">
        <v>235</v>
      </c>
      <c r="C428" s="592" t="s">
        <v>528</v>
      </c>
      <c r="D428" s="592" t="s">
        <v>528</v>
      </c>
      <c r="E428" s="592" t="s">
        <v>528</v>
      </c>
      <c r="F428" s="592" t="s">
        <v>528</v>
      </c>
      <c r="N428" s="592" t="s">
        <v>235</v>
      </c>
    </row>
    <row r="429" spans="1:14" x14ac:dyDescent="0.2">
      <c r="A429" s="592" t="s">
        <v>528</v>
      </c>
      <c r="B429" s="592" t="s">
        <v>972</v>
      </c>
      <c r="C429" s="592" t="s">
        <v>528</v>
      </c>
      <c r="D429" s="592" t="s">
        <v>528</v>
      </c>
      <c r="E429" s="592" t="s">
        <v>528</v>
      </c>
      <c r="F429" s="592" t="s">
        <v>528</v>
      </c>
      <c r="N429" s="592" t="s">
        <v>972</v>
      </c>
    </row>
    <row r="430" spans="1:14" x14ac:dyDescent="0.2">
      <c r="A430" s="592" t="s">
        <v>528</v>
      </c>
      <c r="B430" s="592" t="s">
        <v>236</v>
      </c>
      <c r="C430" s="592" t="s">
        <v>528</v>
      </c>
      <c r="D430" s="592" t="s">
        <v>528</v>
      </c>
      <c r="E430" s="592" t="s">
        <v>528</v>
      </c>
      <c r="F430" s="592" t="s">
        <v>528</v>
      </c>
      <c r="N430" s="592" t="s">
        <v>236</v>
      </c>
    </row>
    <row r="431" spans="1:14" x14ac:dyDescent="0.2">
      <c r="A431" s="592" t="s">
        <v>528</v>
      </c>
      <c r="B431" s="592" t="s">
        <v>238</v>
      </c>
      <c r="C431" s="592" t="s">
        <v>528</v>
      </c>
      <c r="D431" s="592" t="s">
        <v>528</v>
      </c>
      <c r="E431" s="592" t="s">
        <v>528</v>
      </c>
      <c r="F431" s="592" t="s">
        <v>528</v>
      </c>
      <c r="N431" s="592" t="s">
        <v>238</v>
      </c>
    </row>
    <row r="432" spans="1:14" x14ac:dyDescent="0.2">
      <c r="A432" s="592" t="s">
        <v>528</v>
      </c>
      <c r="B432" s="592" t="s">
        <v>239</v>
      </c>
      <c r="C432" s="592" t="s">
        <v>528</v>
      </c>
      <c r="D432" s="592" t="s">
        <v>528</v>
      </c>
      <c r="E432" s="592" t="s">
        <v>528</v>
      </c>
      <c r="F432" s="592" t="s">
        <v>528</v>
      </c>
      <c r="N432" s="592" t="s">
        <v>239</v>
      </c>
    </row>
    <row r="433" spans="1:14" x14ac:dyDescent="0.2">
      <c r="A433" s="592" t="s">
        <v>528</v>
      </c>
      <c r="B433" s="592" t="s">
        <v>244</v>
      </c>
      <c r="C433" s="592" t="s">
        <v>528</v>
      </c>
      <c r="D433" s="592" t="s">
        <v>528</v>
      </c>
      <c r="E433" s="592" t="s">
        <v>528</v>
      </c>
      <c r="F433" s="592" t="s">
        <v>528</v>
      </c>
      <c r="N433" s="592" t="s">
        <v>244</v>
      </c>
    </row>
    <row r="434" spans="1:14" x14ac:dyDescent="0.2">
      <c r="A434" s="592" t="s">
        <v>528</v>
      </c>
      <c r="B434" s="592" t="s">
        <v>246</v>
      </c>
      <c r="C434" s="592" t="s">
        <v>528</v>
      </c>
      <c r="D434" s="592" t="s">
        <v>528</v>
      </c>
      <c r="E434" s="592" t="s">
        <v>528</v>
      </c>
      <c r="F434" s="592" t="s">
        <v>528</v>
      </c>
      <c r="N434" s="592" t="s">
        <v>246</v>
      </c>
    </row>
    <row r="435" spans="1:14" x14ac:dyDescent="0.2">
      <c r="A435" s="592" t="s">
        <v>528</v>
      </c>
      <c r="B435" s="592" t="s">
        <v>248</v>
      </c>
      <c r="C435" s="592" t="s">
        <v>528</v>
      </c>
      <c r="D435" s="592" t="s">
        <v>528</v>
      </c>
      <c r="E435" s="592" t="s">
        <v>528</v>
      </c>
      <c r="F435" s="592" t="s">
        <v>528</v>
      </c>
      <c r="N435" s="592" t="s">
        <v>248</v>
      </c>
    </row>
    <row r="436" spans="1:14" x14ac:dyDescent="0.2">
      <c r="A436" s="592" t="s">
        <v>528</v>
      </c>
      <c r="B436" s="592" t="s">
        <v>250</v>
      </c>
      <c r="C436" s="592" t="s">
        <v>528</v>
      </c>
      <c r="D436" s="592" t="s">
        <v>528</v>
      </c>
      <c r="E436" s="592" t="s">
        <v>528</v>
      </c>
      <c r="F436" s="592" t="s">
        <v>528</v>
      </c>
      <c r="N436" s="592" t="s">
        <v>250</v>
      </c>
    </row>
    <row r="437" spans="1:14" x14ac:dyDescent="0.2">
      <c r="A437" s="592" t="s">
        <v>528</v>
      </c>
      <c r="B437" s="592" t="s">
        <v>254</v>
      </c>
      <c r="C437" s="592" t="s">
        <v>528</v>
      </c>
      <c r="D437" s="592" t="s">
        <v>528</v>
      </c>
      <c r="E437" s="592" t="s">
        <v>528</v>
      </c>
      <c r="F437" s="592" t="s">
        <v>528</v>
      </c>
      <c r="N437" s="592" t="s">
        <v>254</v>
      </c>
    </row>
    <row r="438" spans="1:14" x14ac:dyDescent="0.2">
      <c r="A438" s="592" t="s">
        <v>528</v>
      </c>
      <c r="B438" s="592" t="s">
        <v>255</v>
      </c>
      <c r="C438" s="592" t="s">
        <v>528</v>
      </c>
      <c r="D438" s="592" t="s">
        <v>528</v>
      </c>
      <c r="E438" s="592" t="s">
        <v>528</v>
      </c>
      <c r="F438" s="592" t="s">
        <v>528</v>
      </c>
      <c r="N438" s="592" t="s">
        <v>255</v>
      </c>
    </row>
    <row r="439" spans="1:14" x14ac:dyDescent="0.2">
      <c r="A439" s="592" t="s">
        <v>528</v>
      </c>
      <c r="B439" s="592" t="s">
        <v>258</v>
      </c>
      <c r="C439" s="592" t="s">
        <v>528</v>
      </c>
      <c r="D439" s="592" t="s">
        <v>528</v>
      </c>
      <c r="E439" s="592" t="s">
        <v>528</v>
      </c>
      <c r="F439" s="592" t="s">
        <v>528</v>
      </c>
      <c r="N439" s="592" t="s">
        <v>258</v>
      </c>
    </row>
    <row r="440" spans="1:14" x14ac:dyDescent="0.2">
      <c r="A440" s="592" t="s">
        <v>528</v>
      </c>
      <c r="B440" s="592" t="s">
        <v>260</v>
      </c>
      <c r="C440" s="592" t="s">
        <v>528</v>
      </c>
      <c r="D440" s="592" t="s">
        <v>528</v>
      </c>
      <c r="E440" s="592" t="s">
        <v>528</v>
      </c>
      <c r="F440" s="592" t="s">
        <v>528</v>
      </c>
      <c r="N440" s="592" t="s">
        <v>260</v>
      </c>
    </row>
    <row r="441" spans="1:14" x14ac:dyDescent="0.2">
      <c r="A441" s="592" t="s">
        <v>528</v>
      </c>
      <c r="B441" s="592" t="s">
        <v>262</v>
      </c>
      <c r="C441" s="592" t="s">
        <v>528</v>
      </c>
      <c r="D441" s="592" t="s">
        <v>528</v>
      </c>
      <c r="E441" s="592" t="s">
        <v>528</v>
      </c>
      <c r="F441" s="592" t="s">
        <v>528</v>
      </c>
      <c r="N441" s="592" t="s">
        <v>262</v>
      </c>
    </row>
    <row r="442" spans="1:14" x14ac:dyDescent="0.2">
      <c r="A442" s="592" t="s">
        <v>528</v>
      </c>
      <c r="B442" s="592" t="s">
        <v>266</v>
      </c>
      <c r="C442" s="592" t="s">
        <v>528</v>
      </c>
      <c r="D442" s="592" t="s">
        <v>528</v>
      </c>
      <c r="E442" s="592" t="s">
        <v>528</v>
      </c>
      <c r="F442" s="592" t="s">
        <v>528</v>
      </c>
      <c r="N442" s="592" t="s">
        <v>266</v>
      </c>
    </row>
    <row r="443" spans="1:14" x14ac:dyDescent="0.2">
      <c r="A443" s="592" t="s">
        <v>528</v>
      </c>
      <c r="B443" s="592" t="s">
        <v>268</v>
      </c>
      <c r="C443" s="592" t="s">
        <v>528</v>
      </c>
      <c r="D443" s="592" t="s">
        <v>528</v>
      </c>
      <c r="E443" s="592" t="s">
        <v>528</v>
      </c>
      <c r="F443" s="592" t="s">
        <v>528</v>
      </c>
      <c r="N443" s="592" t="s">
        <v>268</v>
      </c>
    </row>
    <row r="444" spans="1:14" x14ac:dyDescent="0.2">
      <c r="A444" s="592" t="s">
        <v>528</v>
      </c>
      <c r="B444" s="594" t="s">
        <v>272</v>
      </c>
      <c r="C444" s="592" t="s">
        <v>528</v>
      </c>
      <c r="D444" s="592" t="s">
        <v>528</v>
      </c>
      <c r="E444" s="592" t="s">
        <v>528</v>
      </c>
      <c r="F444" s="592" t="s">
        <v>528</v>
      </c>
      <c r="N444" s="594" t="s">
        <v>272</v>
      </c>
    </row>
    <row r="445" spans="1:14" x14ac:dyDescent="0.2">
      <c r="A445" s="592" t="s">
        <v>528</v>
      </c>
      <c r="B445" s="594" t="s">
        <v>274</v>
      </c>
      <c r="C445" s="592" t="s">
        <v>528</v>
      </c>
      <c r="D445" s="592" t="s">
        <v>528</v>
      </c>
      <c r="E445" s="592" t="s">
        <v>528</v>
      </c>
      <c r="F445" s="592" t="s">
        <v>528</v>
      </c>
      <c r="N445" s="594" t="s">
        <v>274</v>
      </c>
    </row>
    <row r="446" spans="1:14" x14ac:dyDescent="0.2">
      <c r="F446" s="592" t="s">
        <v>528</v>
      </c>
    </row>
    <row r="447" spans="1:14" x14ac:dyDescent="0.2">
      <c r="F447" s="592" t="s">
        <v>528</v>
      </c>
    </row>
    <row r="448" spans="1:14" x14ac:dyDescent="0.2">
      <c r="F448" s="592" t="s">
        <v>528</v>
      </c>
    </row>
    <row r="449" spans="6:6" x14ac:dyDescent="0.2">
      <c r="F449" s="592" t="s">
        <v>528</v>
      </c>
    </row>
    <row r="450" spans="6:6" x14ac:dyDescent="0.2">
      <c r="F450" s="592" t="s">
        <v>528</v>
      </c>
    </row>
    <row r="451" spans="6:6" x14ac:dyDescent="0.2">
      <c r="F451" s="592" t="s">
        <v>528</v>
      </c>
    </row>
    <row r="452" spans="6:6" x14ac:dyDescent="0.2">
      <c r="F452" s="592" t="s">
        <v>528</v>
      </c>
    </row>
    <row r="453" spans="6:6" x14ac:dyDescent="0.2">
      <c r="F453" s="592" t="s">
        <v>528</v>
      </c>
    </row>
    <row r="454" spans="6:6" x14ac:dyDescent="0.2">
      <c r="F454" s="592" t="s">
        <v>528</v>
      </c>
    </row>
    <row r="455" spans="6:6" x14ac:dyDescent="0.2">
      <c r="F455" s="592" t="s">
        <v>528</v>
      </c>
    </row>
    <row r="456" spans="6:6" x14ac:dyDescent="0.2">
      <c r="F456" s="592" t="s">
        <v>528</v>
      </c>
    </row>
    <row r="457" spans="6:6" x14ac:dyDescent="0.2">
      <c r="F457" s="592" t="s">
        <v>528</v>
      </c>
    </row>
    <row r="458" spans="6:6" x14ac:dyDescent="0.2">
      <c r="F458" s="592" t="s">
        <v>528</v>
      </c>
    </row>
    <row r="459" spans="6:6" x14ac:dyDescent="0.2">
      <c r="F459" s="592" t="s">
        <v>528</v>
      </c>
    </row>
    <row r="460" spans="6:6" x14ac:dyDescent="0.2">
      <c r="F460" s="592" t="s">
        <v>528</v>
      </c>
    </row>
    <row r="461" spans="6:6" x14ac:dyDescent="0.2">
      <c r="F461" s="592" t="s">
        <v>528</v>
      </c>
    </row>
    <row r="462" spans="6:6" x14ac:dyDescent="0.2">
      <c r="F462" s="592" t="s">
        <v>528</v>
      </c>
    </row>
    <row r="463" spans="6:6" x14ac:dyDescent="0.2">
      <c r="F463" s="592" t="s">
        <v>528</v>
      </c>
    </row>
    <row r="464" spans="6:6" x14ac:dyDescent="0.2">
      <c r="F464" s="592" t="s">
        <v>528</v>
      </c>
    </row>
    <row r="465" spans="6:6" x14ac:dyDescent="0.2">
      <c r="F465" s="592" t="s">
        <v>528</v>
      </c>
    </row>
    <row r="466" spans="6:6" x14ac:dyDescent="0.2">
      <c r="F466" s="592" t="s">
        <v>528</v>
      </c>
    </row>
    <row r="467" spans="6:6" x14ac:dyDescent="0.2">
      <c r="F467" s="592" t="s">
        <v>528</v>
      </c>
    </row>
    <row r="468" spans="6:6" x14ac:dyDescent="0.2">
      <c r="F468" s="592" t="s">
        <v>528</v>
      </c>
    </row>
    <row r="469" spans="6:6" x14ac:dyDescent="0.2">
      <c r="F469" s="592" t="s">
        <v>528</v>
      </c>
    </row>
    <row r="470" spans="6:6" x14ac:dyDescent="0.2">
      <c r="F470" s="592" t="s">
        <v>528</v>
      </c>
    </row>
    <row r="471" spans="6:6" x14ac:dyDescent="0.2">
      <c r="F471" s="592" t="s">
        <v>528</v>
      </c>
    </row>
    <row r="472" spans="6:6" x14ac:dyDescent="0.2">
      <c r="F472" s="592" t="s">
        <v>528</v>
      </c>
    </row>
    <row r="473" spans="6:6" x14ac:dyDescent="0.2">
      <c r="F473" s="592" t="s">
        <v>528</v>
      </c>
    </row>
    <row r="474" spans="6:6" x14ac:dyDescent="0.2">
      <c r="F474" s="592" t="s">
        <v>528</v>
      </c>
    </row>
    <row r="475" spans="6:6" x14ac:dyDescent="0.2">
      <c r="F475" s="592" t="s">
        <v>528</v>
      </c>
    </row>
    <row r="476" spans="6:6" x14ac:dyDescent="0.2">
      <c r="F476" s="592" t="s">
        <v>528</v>
      </c>
    </row>
    <row r="477" spans="6:6" x14ac:dyDescent="0.2">
      <c r="F477" s="592" t="s">
        <v>528</v>
      </c>
    </row>
    <row r="478" spans="6:6" x14ac:dyDescent="0.2">
      <c r="F478" s="592" t="s">
        <v>528</v>
      </c>
    </row>
    <row r="479" spans="6:6" x14ac:dyDescent="0.2">
      <c r="F479" s="592" t="s">
        <v>528</v>
      </c>
    </row>
    <row r="480" spans="6:6" x14ac:dyDescent="0.2">
      <c r="F480" s="592" t="s">
        <v>528</v>
      </c>
    </row>
    <row r="481" spans="6:6" x14ac:dyDescent="0.2">
      <c r="F481" s="592" t="s">
        <v>528</v>
      </c>
    </row>
    <row r="482" spans="6:6" x14ac:dyDescent="0.2">
      <c r="F482" s="592" t="s">
        <v>528</v>
      </c>
    </row>
    <row r="483" spans="6:6" x14ac:dyDescent="0.2">
      <c r="F483" s="592" t="s">
        <v>528</v>
      </c>
    </row>
    <row r="484" spans="6:6" x14ac:dyDescent="0.2">
      <c r="F484" s="592" t="s">
        <v>528</v>
      </c>
    </row>
    <row r="485" spans="6:6" x14ac:dyDescent="0.2">
      <c r="F485" s="592" t="s">
        <v>528</v>
      </c>
    </row>
    <row r="486" spans="6:6" x14ac:dyDescent="0.2">
      <c r="F486" s="592" t="s">
        <v>528</v>
      </c>
    </row>
    <row r="487" spans="6:6" x14ac:dyDescent="0.2">
      <c r="F487" s="592" t="s">
        <v>528</v>
      </c>
    </row>
    <row r="488" spans="6:6" x14ac:dyDescent="0.2">
      <c r="F488" s="592" t="s">
        <v>528</v>
      </c>
    </row>
    <row r="489" spans="6:6" x14ac:dyDescent="0.2">
      <c r="F489" s="592" t="s">
        <v>528</v>
      </c>
    </row>
    <row r="490" spans="6:6" x14ac:dyDescent="0.2">
      <c r="F490" s="592" t="s">
        <v>528</v>
      </c>
    </row>
    <row r="491" spans="6:6" x14ac:dyDescent="0.2">
      <c r="F491" s="592" t="s">
        <v>528</v>
      </c>
    </row>
    <row r="492" spans="6:6" x14ac:dyDescent="0.2">
      <c r="F492" s="592" t="s">
        <v>528</v>
      </c>
    </row>
    <row r="493" spans="6:6" x14ac:dyDescent="0.2">
      <c r="F493" s="592" t="s">
        <v>528</v>
      </c>
    </row>
    <row r="494" spans="6:6" x14ac:dyDescent="0.2">
      <c r="F494" s="592" t="s">
        <v>528</v>
      </c>
    </row>
    <row r="495" spans="6:6" x14ac:dyDescent="0.2">
      <c r="F495" s="592" t="s">
        <v>528</v>
      </c>
    </row>
    <row r="496" spans="6:6" x14ac:dyDescent="0.2">
      <c r="F496" s="592" t="s">
        <v>528</v>
      </c>
    </row>
    <row r="497" spans="6:6" x14ac:dyDescent="0.2">
      <c r="F497" s="592" t="s">
        <v>528</v>
      </c>
    </row>
    <row r="498" spans="6:6" x14ac:dyDescent="0.2">
      <c r="F498" s="592" t="s">
        <v>528</v>
      </c>
    </row>
    <row r="499" spans="6:6" x14ac:dyDescent="0.2">
      <c r="F499" s="592" t="s">
        <v>528</v>
      </c>
    </row>
    <row r="500" spans="6:6" x14ac:dyDescent="0.2">
      <c r="F500" s="592" t="s">
        <v>528</v>
      </c>
    </row>
    <row r="501" spans="6:6" x14ac:dyDescent="0.2">
      <c r="F501" s="592" t="s">
        <v>528</v>
      </c>
    </row>
    <row r="502" spans="6:6" x14ac:dyDescent="0.2">
      <c r="F502" s="592" t="s">
        <v>528</v>
      </c>
    </row>
    <row r="503" spans="6:6" x14ac:dyDescent="0.2">
      <c r="F503" s="592" t="s">
        <v>528</v>
      </c>
    </row>
    <row r="504" spans="6:6" x14ac:dyDescent="0.2">
      <c r="F504" s="592" t="s">
        <v>528</v>
      </c>
    </row>
    <row r="505" spans="6:6" x14ac:dyDescent="0.2">
      <c r="F505" s="592" t="s">
        <v>528</v>
      </c>
    </row>
    <row r="506" spans="6:6" x14ac:dyDescent="0.2">
      <c r="F506" s="592" t="s">
        <v>528</v>
      </c>
    </row>
    <row r="507" spans="6:6" x14ac:dyDescent="0.2">
      <c r="F507" s="592" t="s">
        <v>528</v>
      </c>
    </row>
    <row r="508" spans="6:6" x14ac:dyDescent="0.2">
      <c r="F508" s="592" t="s">
        <v>528</v>
      </c>
    </row>
    <row r="509" spans="6:6" x14ac:dyDescent="0.2">
      <c r="F509" s="592" t="s">
        <v>528</v>
      </c>
    </row>
    <row r="510" spans="6:6" x14ac:dyDescent="0.2">
      <c r="F510" s="592" t="s">
        <v>528</v>
      </c>
    </row>
    <row r="511" spans="6:6" x14ac:dyDescent="0.2">
      <c r="F511" s="592" t="s">
        <v>528</v>
      </c>
    </row>
    <row r="512" spans="6:6" x14ac:dyDescent="0.2">
      <c r="F512" s="592" t="s">
        <v>528</v>
      </c>
    </row>
    <row r="513" spans="6:6" x14ac:dyDescent="0.2">
      <c r="F513" s="592" t="s">
        <v>528</v>
      </c>
    </row>
    <row r="514" spans="6:6" x14ac:dyDescent="0.2">
      <c r="F514" s="592" t="s">
        <v>528</v>
      </c>
    </row>
    <row r="515" spans="6:6" x14ac:dyDescent="0.2">
      <c r="F515" s="592" t="s">
        <v>528</v>
      </c>
    </row>
    <row r="516" spans="6:6" x14ac:dyDescent="0.2">
      <c r="F516" s="592" t="s">
        <v>528</v>
      </c>
    </row>
    <row r="517" spans="6:6" x14ac:dyDescent="0.2">
      <c r="F517" s="592" t="s">
        <v>528</v>
      </c>
    </row>
    <row r="518" spans="6:6" x14ac:dyDescent="0.2">
      <c r="F518" s="592" t="s">
        <v>528</v>
      </c>
    </row>
    <row r="519" spans="6:6" x14ac:dyDescent="0.2">
      <c r="F519" s="592" t="s">
        <v>528</v>
      </c>
    </row>
    <row r="520" spans="6:6" x14ac:dyDescent="0.2">
      <c r="F520" s="592" t="s">
        <v>528</v>
      </c>
    </row>
    <row r="521" spans="6:6" x14ac:dyDescent="0.2">
      <c r="F521" s="592" t="s">
        <v>528</v>
      </c>
    </row>
    <row r="522" spans="6:6" x14ac:dyDescent="0.2">
      <c r="F522" s="592" t="s">
        <v>528</v>
      </c>
    </row>
    <row r="523" spans="6:6" x14ac:dyDescent="0.2">
      <c r="F523" s="592" t="s">
        <v>528</v>
      </c>
    </row>
    <row r="524" spans="6:6" x14ac:dyDescent="0.2">
      <c r="F524" s="592" t="s">
        <v>528</v>
      </c>
    </row>
    <row r="525" spans="6:6" x14ac:dyDescent="0.2">
      <c r="F525" s="592" t="s">
        <v>528</v>
      </c>
    </row>
    <row r="526" spans="6:6" x14ac:dyDescent="0.2">
      <c r="F526" s="592" t="s">
        <v>528</v>
      </c>
    </row>
    <row r="527" spans="6:6" x14ac:dyDescent="0.2">
      <c r="F527" s="592" t="s">
        <v>528</v>
      </c>
    </row>
    <row r="528" spans="6:6" x14ac:dyDescent="0.2">
      <c r="F528" s="592" t="s">
        <v>528</v>
      </c>
    </row>
    <row r="529" spans="6:6" x14ac:dyDescent="0.2">
      <c r="F529" s="592" t="s">
        <v>528</v>
      </c>
    </row>
    <row r="530" spans="6:6" x14ac:dyDescent="0.2">
      <c r="F530" s="592" t="s">
        <v>528</v>
      </c>
    </row>
    <row r="531" spans="6:6" x14ac:dyDescent="0.2">
      <c r="F531" s="592" t="s">
        <v>528</v>
      </c>
    </row>
    <row r="532" spans="6:6" x14ac:dyDescent="0.2">
      <c r="F532" s="592" t="s">
        <v>528</v>
      </c>
    </row>
    <row r="533" spans="6:6" x14ac:dyDescent="0.2">
      <c r="F533" s="592" t="s">
        <v>528</v>
      </c>
    </row>
    <row r="534" spans="6:6" x14ac:dyDescent="0.2">
      <c r="F534" s="592" t="s">
        <v>528</v>
      </c>
    </row>
    <row r="535" spans="6:6" x14ac:dyDescent="0.2">
      <c r="F535" s="592" t="s">
        <v>528</v>
      </c>
    </row>
    <row r="536" spans="6:6" x14ac:dyDescent="0.2">
      <c r="F536" s="592" t="s">
        <v>528</v>
      </c>
    </row>
    <row r="537" spans="6:6" x14ac:dyDescent="0.2">
      <c r="F537" s="592" t="s">
        <v>528</v>
      </c>
    </row>
    <row r="538" spans="6:6" x14ac:dyDescent="0.2">
      <c r="F538" s="592" t="s">
        <v>528</v>
      </c>
    </row>
    <row r="539" spans="6:6" x14ac:dyDescent="0.2">
      <c r="F539" s="592" t="s">
        <v>528</v>
      </c>
    </row>
    <row r="540" spans="6:6" x14ac:dyDescent="0.2">
      <c r="F540" s="592" t="s">
        <v>528</v>
      </c>
    </row>
    <row r="541" spans="6:6" x14ac:dyDescent="0.2">
      <c r="F541" s="592" t="s">
        <v>528</v>
      </c>
    </row>
    <row r="542" spans="6:6" x14ac:dyDescent="0.2">
      <c r="F542" s="592" t="s">
        <v>528</v>
      </c>
    </row>
    <row r="543" spans="6:6" x14ac:dyDescent="0.2">
      <c r="F543" s="592" t="s">
        <v>528</v>
      </c>
    </row>
    <row r="544" spans="6:6" x14ac:dyDescent="0.2">
      <c r="F544" s="592" t="s">
        <v>528</v>
      </c>
    </row>
    <row r="545" spans="6:6" x14ac:dyDescent="0.2">
      <c r="F545" s="592" t="s">
        <v>528</v>
      </c>
    </row>
    <row r="546" spans="6:6" x14ac:dyDescent="0.2">
      <c r="F546" s="592" t="s">
        <v>528</v>
      </c>
    </row>
    <row r="547" spans="6:6" x14ac:dyDescent="0.2">
      <c r="F547" s="592" t="s">
        <v>528</v>
      </c>
    </row>
    <row r="548" spans="6:6" x14ac:dyDescent="0.2">
      <c r="F548" s="592" t="s">
        <v>528</v>
      </c>
    </row>
    <row r="549" spans="6:6" x14ac:dyDescent="0.2">
      <c r="F549" s="592" t="s">
        <v>528</v>
      </c>
    </row>
    <row r="550" spans="6:6" x14ac:dyDescent="0.2">
      <c r="F550" s="592" t="s">
        <v>528</v>
      </c>
    </row>
    <row r="551" spans="6:6" x14ac:dyDescent="0.2">
      <c r="F551" s="592" t="s">
        <v>528</v>
      </c>
    </row>
    <row r="552" spans="6:6" x14ac:dyDescent="0.2">
      <c r="F552" s="592" t="s">
        <v>528</v>
      </c>
    </row>
    <row r="553" spans="6:6" x14ac:dyDescent="0.2">
      <c r="F553" s="592" t="s">
        <v>528</v>
      </c>
    </row>
    <row r="554" spans="6:6" x14ac:dyDescent="0.2">
      <c r="F554" s="592" t="s">
        <v>528</v>
      </c>
    </row>
    <row r="555" spans="6:6" x14ac:dyDescent="0.2">
      <c r="F555" s="592" t="s">
        <v>528</v>
      </c>
    </row>
    <row r="556" spans="6:6" x14ac:dyDescent="0.2">
      <c r="F556" s="592" t="s">
        <v>528</v>
      </c>
    </row>
    <row r="557" spans="6:6" x14ac:dyDescent="0.2">
      <c r="F557" s="592" t="s">
        <v>528</v>
      </c>
    </row>
    <row r="558" spans="6:6" x14ac:dyDescent="0.2">
      <c r="F558" s="592" t="s">
        <v>528</v>
      </c>
    </row>
    <row r="559" spans="6:6" x14ac:dyDescent="0.2">
      <c r="F559" s="592" t="s">
        <v>528</v>
      </c>
    </row>
    <row r="560" spans="6:6" x14ac:dyDescent="0.2">
      <c r="F560" s="592" t="s">
        <v>528</v>
      </c>
    </row>
    <row r="561" spans="6:6" x14ac:dyDescent="0.2">
      <c r="F561" s="592" t="s">
        <v>528</v>
      </c>
    </row>
    <row r="562" spans="6:6" x14ac:dyDescent="0.2">
      <c r="F562" s="592" t="s">
        <v>528</v>
      </c>
    </row>
    <row r="563" spans="6:6" x14ac:dyDescent="0.2">
      <c r="F563" s="592" t="s">
        <v>528</v>
      </c>
    </row>
    <row r="564" spans="6:6" x14ac:dyDescent="0.2">
      <c r="F564" s="592" t="s">
        <v>528</v>
      </c>
    </row>
    <row r="565" spans="6:6" x14ac:dyDescent="0.2">
      <c r="F565" s="592" t="s">
        <v>528</v>
      </c>
    </row>
    <row r="566" spans="6:6" x14ac:dyDescent="0.2">
      <c r="F566" s="592" t="s">
        <v>528</v>
      </c>
    </row>
    <row r="567" spans="6:6" x14ac:dyDescent="0.2">
      <c r="F567" s="592" t="s">
        <v>528</v>
      </c>
    </row>
    <row r="568" spans="6:6" x14ac:dyDescent="0.2">
      <c r="F568" s="592" t="s">
        <v>528</v>
      </c>
    </row>
    <row r="569" spans="6:6" x14ac:dyDescent="0.2">
      <c r="F569" s="592" t="s">
        <v>528</v>
      </c>
    </row>
    <row r="570" spans="6:6" x14ac:dyDescent="0.2">
      <c r="F570" s="592" t="s">
        <v>528</v>
      </c>
    </row>
    <row r="571" spans="6:6" x14ac:dyDescent="0.2">
      <c r="F571" s="592" t="s">
        <v>528</v>
      </c>
    </row>
    <row r="572" spans="6:6" x14ac:dyDescent="0.2">
      <c r="F572" s="592" t="s">
        <v>528</v>
      </c>
    </row>
    <row r="573" spans="6:6" x14ac:dyDescent="0.2">
      <c r="F573" s="592" t="s">
        <v>528</v>
      </c>
    </row>
    <row r="574" spans="6:6" x14ac:dyDescent="0.2">
      <c r="F574" s="592" t="s">
        <v>528</v>
      </c>
    </row>
    <row r="575" spans="6:6" x14ac:dyDescent="0.2">
      <c r="F575" s="592" t="s">
        <v>528</v>
      </c>
    </row>
    <row r="576" spans="6:6" x14ac:dyDescent="0.2">
      <c r="F576" s="592" t="s">
        <v>528</v>
      </c>
    </row>
    <row r="577" spans="6:6" x14ac:dyDescent="0.2">
      <c r="F577" s="592" t="s">
        <v>528</v>
      </c>
    </row>
    <row r="578" spans="6:6" x14ac:dyDescent="0.2">
      <c r="F578" s="592" t="s">
        <v>528</v>
      </c>
    </row>
    <row r="579" spans="6:6" x14ac:dyDescent="0.2">
      <c r="F579" s="592" t="s">
        <v>528</v>
      </c>
    </row>
    <row r="580" spans="6:6" x14ac:dyDescent="0.2">
      <c r="F580" s="592" t="s">
        <v>528</v>
      </c>
    </row>
    <row r="581" spans="6:6" x14ac:dyDescent="0.2">
      <c r="F581" s="592" t="s">
        <v>528</v>
      </c>
    </row>
    <row r="582" spans="6:6" x14ac:dyDescent="0.2">
      <c r="F582" s="592" t="s">
        <v>528</v>
      </c>
    </row>
    <row r="583" spans="6:6" x14ac:dyDescent="0.2">
      <c r="F583" s="592" t="s">
        <v>528</v>
      </c>
    </row>
    <row r="584" spans="6:6" x14ac:dyDescent="0.2">
      <c r="F584" s="592" t="s">
        <v>528</v>
      </c>
    </row>
    <row r="585" spans="6:6" x14ac:dyDescent="0.2">
      <c r="F585" s="592" t="s">
        <v>528</v>
      </c>
    </row>
    <row r="586" spans="6:6" x14ac:dyDescent="0.2">
      <c r="F586" s="592" t="s">
        <v>528</v>
      </c>
    </row>
    <row r="587" spans="6:6" x14ac:dyDescent="0.2">
      <c r="F587" s="592" t="s">
        <v>528</v>
      </c>
    </row>
    <row r="588" spans="6:6" x14ac:dyDescent="0.2">
      <c r="F588" s="592" t="s">
        <v>528</v>
      </c>
    </row>
    <row r="589" spans="6:6" x14ac:dyDescent="0.2">
      <c r="F589" s="592" t="s">
        <v>528</v>
      </c>
    </row>
    <row r="590" spans="6:6" x14ac:dyDescent="0.2">
      <c r="F590" s="592" t="s">
        <v>528</v>
      </c>
    </row>
    <row r="591" spans="6:6" x14ac:dyDescent="0.2">
      <c r="F591" s="592" t="s">
        <v>528</v>
      </c>
    </row>
    <row r="592" spans="6:6" x14ac:dyDescent="0.2">
      <c r="F592" s="592" t="s">
        <v>528</v>
      </c>
    </row>
    <row r="593" spans="6:6" x14ac:dyDescent="0.2">
      <c r="F593" s="592" t="s">
        <v>528</v>
      </c>
    </row>
    <row r="594" spans="6:6" x14ac:dyDescent="0.2">
      <c r="F594" s="592" t="s">
        <v>528</v>
      </c>
    </row>
    <row r="595" spans="6:6" x14ac:dyDescent="0.2">
      <c r="F595" s="592" t="s">
        <v>528</v>
      </c>
    </row>
    <row r="596" spans="6:6" x14ac:dyDescent="0.2">
      <c r="F596" s="592" t="s">
        <v>528</v>
      </c>
    </row>
    <row r="597" spans="6:6" x14ac:dyDescent="0.2">
      <c r="F597" s="592" t="s">
        <v>528</v>
      </c>
    </row>
    <row r="598" spans="6:6" x14ac:dyDescent="0.2">
      <c r="F598" s="592" t="s">
        <v>528</v>
      </c>
    </row>
    <row r="599" spans="6:6" x14ac:dyDescent="0.2">
      <c r="F599" s="592" t="s">
        <v>528</v>
      </c>
    </row>
    <row r="600" spans="6:6" x14ac:dyDescent="0.2">
      <c r="F600" s="592" t="s">
        <v>528</v>
      </c>
    </row>
    <row r="601" spans="6:6" x14ac:dyDescent="0.2">
      <c r="F601" s="592" t="s">
        <v>528</v>
      </c>
    </row>
    <row r="602" spans="6:6" x14ac:dyDescent="0.2">
      <c r="F602" s="592" t="s">
        <v>528</v>
      </c>
    </row>
    <row r="603" spans="6:6" x14ac:dyDescent="0.2">
      <c r="F603" s="592" t="s">
        <v>528</v>
      </c>
    </row>
    <row r="604" spans="6:6" x14ac:dyDescent="0.2">
      <c r="F604" s="592" t="s">
        <v>528</v>
      </c>
    </row>
    <row r="605" spans="6:6" x14ac:dyDescent="0.2">
      <c r="F605" s="592" t="s">
        <v>528</v>
      </c>
    </row>
    <row r="606" spans="6:6" x14ac:dyDescent="0.2">
      <c r="F606" s="592" t="s">
        <v>528</v>
      </c>
    </row>
    <row r="607" spans="6:6" x14ac:dyDescent="0.2">
      <c r="F607" s="592" t="s">
        <v>528</v>
      </c>
    </row>
    <row r="608" spans="6:6" x14ac:dyDescent="0.2">
      <c r="F608" s="592" t="s">
        <v>528</v>
      </c>
    </row>
    <row r="609" spans="6:6" x14ac:dyDescent="0.2">
      <c r="F609" s="592" t="s">
        <v>528</v>
      </c>
    </row>
    <row r="610" spans="6:6" x14ac:dyDescent="0.2">
      <c r="F610" s="592" t="s">
        <v>528</v>
      </c>
    </row>
    <row r="611" spans="6:6" x14ac:dyDescent="0.2">
      <c r="F611" s="592" t="s">
        <v>528</v>
      </c>
    </row>
    <row r="612" spans="6:6" x14ac:dyDescent="0.2">
      <c r="F612" s="592" t="s">
        <v>528</v>
      </c>
    </row>
    <row r="613" spans="6:6" x14ac:dyDescent="0.2">
      <c r="F613" s="592" t="s">
        <v>528</v>
      </c>
    </row>
    <row r="614" spans="6:6" x14ac:dyDescent="0.2">
      <c r="F614" s="592" t="s">
        <v>528</v>
      </c>
    </row>
    <row r="615" spans="6:6" x14ac:dyDescent="0.2">
      <c r="F615" s="592" t="s">
        <v>528</v>
      </c>
    </row>
    <row r="616" spans="6:6" x14ac:dyDescent="0.2">
      <c r="F616" s="592" t="s">
        <v>528</v>
      </c>
    </row>
    <row r="617" spans="6:6" x14ac:dyDescent="0.2">
      <c r="F617" s="592" t="s">
        <v>528</v>
      </c>
    </row>
    <row r="618" spans="6:6" x14ac:dyDescent="0.2">
      <c r="F618" s="592" t="s">
        <v>528</v>
      </c>
    </row>
    <row r="619" spans="6:6" x14ac:dyDescent="0.2">
      <c r="F619" s="592" t="s">
        <v>528</v>
      </c>
    </row>
    <row r="620" spans="6:6" x14ac:dyDescent="0.2">
      <c r="F620" s="592" t="s">
        <v>528</v>
      </c>
    </row>
    <row r="621" spans="6:6" x14ac:dyDescent="0.2">
      <c r="F621" s="592" t="s">
        <v>528</v>
      </c>
    </row>
    <row r="622" spans="6:6" x14ac:dyDescent="0.2">
      <c r="F622" s="592" t="s">
        <v>528</v>
      </c>
    </row>
    <row r="623" spans="6:6" x14ac:dyDescent="0.2">
      <c r="F623" s="592" t="s">
        <v>528</v>
      </c>
    </row>
    <row r="624" spans="6:6" x14ac:dyDescent="0.2">
      <c r="F624" s="592" t="s">
        <v>528</v>
      </c>
    </row>
    <row r="625" spans="6:6" x14ac:dyDescent="0.2">
      <c r="F625" s="592" t="s">
        <v>528</v>
      </c>
    </row>
    <row r="626" spans="6:6" x14ac:dyDescent="0.2">
      <c r="F626" s="592" t="s">
        <v>528</v>
      </c>
    </row>
    <row r="627" spans="6:6" x14ac:dyDescent="0.2">
      <c r="F627" s="592" t="s">
        <v>528</v>
      </c>
    </row>
    <row r="628" spans="6:6" x14ac:dyDescent="0.2">
      <c r="F628" s="592" t="s">
        <v>528</v>
      </c>
    </row>
    <row r="629" spans="6:6" x14ac:dyDescent="0.2">
      <c r="F629" s="592" t="s">
        <v>528</v>
      </c>
    </row>
    <row r="630" spans="6:6" x14ac:dyDescent="0.2">
      <c r="F630" s="592" t="s">
        <v>528</v>
      </c>
    </row>
    <row r="631" spans="6:6" x14ac:dyDescent="0.2">
      <c r="F631" s="592" t="s">
        <v>528</v>
      </c>
    </row>
    <row r="632" spans="6:6" x14ac:dyDescent="0.2">
      <c r="F632" s="592" t="s">
        <v>528</v>
      </c>
    </row>
    <row r="633" spans="6:6" x14ac:dyDescent="0.2">
      <c r="F633" s="592" t="s">
        <v>528</v>
      </c>
    </row>
    <row r="634" spans="6:6" x14ac:dyDescent="0.2">
      <c r="F634" s="592" t="s">
        <v>528</v>
      </c>
    </row>
    <row r="635" spans="6:6" x14ac:dyDescent="0.2">
      <c r="F635" s="592" t="s">
        <v>528</v>
      </c>
    </row>
    <row r="636" spans="6:6" x14ac:dyDescent="0.2">
      <c r="F636" s="592" t="s">
        <v>528</v>
      </c>
    </row>
    <row r="637" spans="6:6" x14ac:dyDescent="0.2">
      <c r="F637" s="592" t="s">
        <v>528</v>
      </c>
    </row>
    <row r="638" spans="6:6" x14ac:dyDescent="0.2">
      <c r="F638" s="592" t="s">
        <v>528</v>
      </c>
    </row>
    <row r="639" spans="6:6" x14ac:dyDescent="0.2">
      <c r="F639" s="592" t="s">
        <v>528</v>
      </c>
    </row>
    <row r="640" spans="6:6" x14ac:dyDescent="0.2">
      <c r="F640" s="592" t="s">
        <v>528</v>
      </c>
    </row>
    <row r="641" spans="6:6" x14ac:dyDescent="0.2">
      <c r="F641" s="592" t="s">
        <v>528</v>
      </c>
    </row>
    <row r="642" spans="6:6" x14ac:dyDescent="0.2">
      <c r="F642" s="592" t="s">
        <v>528</v>
      </c>
    </row>
    <row r="643" spans="6:6" x14ac:dyDescent="0.2">
      <c r="F643" s="592" t="s">
        <v>528</v>
      </c>
    </row>
    <row r="644" spans="6:6" x14ac:dyDescent="0.2">
      <c r="F644" s="592" t="s">
        <v>528</v>
      </c>
    </row>
    <row r="645" spans="6:6" x14ac:dyDescent="0.2">
      <c r="F645" s="592" t="s">
        <v>528</v>
      </c>
    </row>
    <row r="646" spans="6:6" x14ac:dyDescent="0.2">
      <c r="F646" s="592" t="s">
        <v>528</v>
      </c>
    </row>
    <row r="647" spans="6:6" x14ac:dyDescent="0.2">
      <c r="F647" s="592" t="s">
        <v>528</v>
      </c>
    </row>
    <row r="648" spans="6:6" x14ac:dyDescent="0.2">
      <c r="F648" s="592" t="s">
        <v>528</v>
      </c>
    </row>
    <row r="649" spans="6:6" x14ac:dyDescent="0.2">
      <c r="F649" s="592" t="s">
        <v>528</v>
      </c>
    </row>
    <row r="650" spans="6:6" x14ac:dyDescent="0.2">
      <c r="F650" s="592" t="s">
        <v>528</v>
      </c>
    </row>
    <row r="651" spans="6:6" x14ac:dyDescent="0.2">
      <c r="F651" s="592" t="s">
        <v>528</v>
      </c>
    </row>
    <row r="652" spans="6:6" x14ac:dyDescent="0.2">
      <c r="F652" s="592" t="s">
        <v>528</v>
      </c>
    </row>
    <row r="653" spans="6:6" x14ac:dyDescent="0.2">
      <c r="F653" s="592" t="s">
        <v>528</v>
      </c>
    </row>
    <row r="654" spans="6:6" x14ac:dyDescent="0.2">
      <c r="F654" s="592" t="s">
        <v>528</v>
      </c>
    </row>
    <row r="655" spans="6:6" x14ac:dyDescent="0.2">
      <c r="F655" s="592" t="s">
        <v>528</v>
      </c>
    </row>
    <row r="656" spans="6:6" x14ac:dyDescent="0.2">
      <c r="F656" s="592" t="s">
        <v>528</v>
      </c>
    </row>
    <row r="657" spans="6:6" x14ac:dyDescent="0.2">
      <c r="F657" s="592" t="s">
        <v>528</v>
      </c>
    </row>
    <row r="658" spans="6:6" x14ac:dyDescent="0.2">
      <c r="F658" s="592" t="s">
        <v>528</v>
      </c>
    </row>
    <row r="659" spans="6:6" x14ac:dyDescent="0.2">
      <c r="F659" s="592" t="s">
        <v>528</v>
      </c>
    </row>
    <row r="660" spans="6:6" x14ac:dyDescent="0.2">
      <c r="F660" s="592" t="s">
        <v>528</v>
      </c>
    </row>
    <row r="661" spans="6:6" x14ac:dyDescent="0.2">
      <c r="F661" s="592" t="s">
        <v>528</v>
      </c>
    </row>
    <row r="662" spans="6:6" x14ac:dyDescent="0.2">
      <c r="F662" s="592" t="s">
        <v>528</v>
      </c>
    </row>
    <row r="663" spans="6:6" x14ac:dyDescent="0.2">
      <c r="F663" s="592" t="s">
        <v>528</v>
      </c>
    </row>
    <row r="664" spans="6:6" x14ac:dyDescent="0.2">
      <c r="F664" s="592" t="s">
        <v>528</v>
      </c>
    </row>
    <row r="665" spans="6:6" x14ac:dyDescent="0.2">
      <c r="F665" s="592" t="s">
        <v>528</v>
      </c>
    </row>
    <row r="666" spans="6:6" x14ac:dyDescent="0.2">
      <c r="F666" s="592" t="s">
        <v>528</v>
      </c>
    </row>
    <row r="667" spans="6:6" x14ac:dyDescent="0.2">
      <c r="F667" s="592" t="s">
        <v>528</v>
      </c>
    </row>
    <row r="668" spans="6:6" x14ac:dyDescent="0.2">
      <c r="F668" s="592" t="s">
        <v>528</v>
      </c>
    </row>
    <row r="669" spans="6:6" x14ac:dyDescent="0.2">
      <c r="F669" s="592" t="s">
        <v>528</v>
      </c>
    </row>
    <row r="670" spans="6:6" x14ac:dyDescent="0.2">
      <c r="F670" s="592" t="s">
        <v>528</v>
      </c>
    </row>
    <row r="671" spans="6:6" x14ac:dyDescent="0.2">
      <c r="F671" s="592" t="s">
        <v>528</v>
      </c>
    </row>
    <row r="672" spans="6:6" x14ac:dyDescent="0.2">
      <c r="F672" s="592" t="s">
        <v>528</v>
      </c>
    </row>
    <row r="673" spans="6:6" x14ac:dyDescent="0.2">
      <c r="F673" s="592" t="s">
        <v>528</v>
      </c>
    </row>
    <row r="674" spans="6:6" x14ac:dyDescent="0.2">
      <c r="F674" s="592" t="s">
        <v>528</v>
      </c>
    </row>
    <row r="675" spans="6:6" x14ac:dyDescent="0.2">
      <c r="F675" s="592" t="s">
        <v>528</v>
      </c>
    </row>
    <row r="676" spans="6:6" x14ac:dyDescent="0.2">
      <c r="F676" s="592" t="s">
        <v>528</v>
      </c>
    </row>
    <row r="677" spans="6:6" x14ac:dyDescent="0.2">
      <c r="F677" s="592" t="s">
        <v>528</v>
      </c>
    </row>
    <row r="678" spans="6:6" x14ac:dyDescent="0.2">
      <c r="F678" s="592" t="s">
        <v>528</v>
      </c>
    </row>
    <row r="679" spans="6:6" x14ac:dyDescent="0.2">
      <c r="F679" s="592" t="s">
        <v>528</v>
      </c>
    </row>
    <row r="680" spans="6:6" x14ac:dyDescent="0.2">
      <c r="F680" s="592" t="s">
        <v>528</v>
      </c>
    </row>
    <row r="681" spans="6:6" x14ac:dyDescent="0.2">
      <c r="F681" s="592" t="s">
        <v>528</v>
      </c>
    </row>
    <row r="682" spans="6:6" x14ac:dyDescent="0.2">
      <c r="F682" s="592" t="s">
        <v>528</v>
      </c>
    </row>
    <row r="683" spans="6:6" x14ac:dyDescent="0.2">
      <c r="F683" s="592" t="s">
        <v>528</v>
      </c>
    </row>
    <row r="684" spans="6:6" x14ac:dyDescent="0.2">
      <c r="F684" s="592" t="s">
        <v>528</v>
      </c>
    </row>
    <row r="685" spans="6:6" x14ac:dyDescent="0.2">
      <c r="F685" s="592" t="s">
        <v>528</v>
      </c>
    </row>
    <row r="686" spans="6:6" x14ac:dyDescent="0.2">
      <c r="F686" s="592" t="s">
        <v>528</v>
      </c>
    </row>
    <row r="687" spans="6:6" x14ac:dyDescent="0.2">
      <c r="F687" s="592" t="s">
        <v>528</v>
      </c>
    </row>
    <row r="688" spans="6:6" x14ac:dyDescent="0.2">
      <c r="F688" s="592" t="s">
        <v>528</v>
      </c>
    </row>
    <row r="689" spans="6:6" x14ac:dyDescent="0.2">
      <c r="F689" s="592" t="s">
        <v>528</v>
      </c>
    </row>
    <row r="690" spans="6:6" x14ac:dyDescent="0.2">
      <c r="F690" s="592" t="s">
        <v>528</v>
      </c>
    </row>
    <row r="691" spans="6:6" x14ac:dyDescent="0.2">
      <c r="F691" s="592" t="s">
        <v>528</v>
      </c>
    </row>
    <row r="692" spans="6:6" x14ac:dyDescent="0.2">
      <c r="F692" s="592" t="s">
        <v>528</v>
      </c>
    </row>
    <row r="693" spans="6:6" x14ac:dyDescent="0.2">
      <c r="F693" s="592" t="s">
        <v>528</v>
      </c>
    </row>
    <row r="694" spans="6:6" x14ac:dyDescent="0.2">
      <c r="F694" s="592" t="s">
        <v>528</v>
      </c>
    </row>
    <row r="695" spans="6:6" x14ac:dyDescent="0.2">
      <c r="F695" s="592" t="s">
        <v>528</v>
      </c>
    </row>
    <row r="696" spans="6:6" x14ac:dyDescent="0.2">
      <c r="F696" s="592" t="s">
        <v>528</v>
      </c>
    </row>
    <row r="697" spans="6:6" x14ac:dyDescent="0.2">
      <c r="F697" s="592" t="s">
        <v>528</v>
      </c>
    </row>
    <row r="698" spans="6:6" x14ac:dyDescent="0.2">
      <c r="F698" s="592" t="s">
        <v>528</v>
      </c>
    </row>
    <row r="699" spans="6:6" x14ac:dyDescent="0.2">
      <c r="F699" s="592" t="s">
        <v>528</v>
      </c>
    </row>
    <row r="700" spans="6:6" x14ac:dyDescent="0.2">
      <c r="F700" s="592" t="s">
        <v>528</v>
      </c>
    </row>
    <row r="701" spans="6:6" x14ac:dyDescent="0.2">
      <c r="F701" s="592" t="s">
        <v>528</v>
      </c>
    </row>
    <row r="702" spans="6:6" x14ac:dyDescent="0.2">
      <c r="F702" s="592" t="s">
        <v>528</v>
      </c>
    </row>
    <row r="703" spans="6:6" x14ac:dyDescent="0.2">
      <c r="F703" s="592" t="s">
        <v>528</v>
      </c>
    </row>
    <row r="704" spans="6:6" x14ac:dyDescent="0.2">
      <c r="F704" s="592" t="s">
        <v>528</v>
      </c>
    </row>
    <row r="705" spans="6:6" x14ac:dyDescent="0.2">
      <c r="F705" s="592" t="s">
        <v>528</v>
      </c>
    </row>
    <row r="706" spans="6:6" x14ac:dyDescent="0.2">
      <c r="F706" s="592" t="s">
        <v>528</v>
      </c>
    </row>
    <row r="707" spans="6:6" x14ac:dyDescent="0.2">
      <c r="F707" s="592" t="s">
        <v>528</v>
      </c>
    </row>
    <row r="708" spans="6:6" x14ac:dyDescent="0.2">
      <c r="F708" s="592" t="s">
        <v>528</v>
      </c>
    </row>
    <row r="709" spans="6:6" x14ac:dyDescent="0.2">
      <c r="F709" s="592" t="s">
        <v>528</v>
      </c>
    </row>
    <row r="710" spans="6:6" x14ac:dyDescent="0.2">
      <c r="F710" s="592" t="s">
        <v>528</v>
      </c>
    </row>
    <row r="711" spans="6:6" x14ac:dyDescent="0.2">
      <c r="F711" s="592" t="s">
        <v>528</v>
      </c>
    </row>
    <row r="712" spans="6:6" x14ac:dyDescent="0.2">
      <c r="F712" s="592" t="s">
        <v>528</v>
      </c>
    </row>
    <row r="713" spans="6:6" x14ac:dyDescent="0.2">
      <c r="F713" s="592" t="s">
        <v>528</v>
      </c>
    </row>
    <row r="714" spans="6:6" x14ac:dyDescent="0.2">
      <c r="F714" s="592" t="s">
        <v>528</v>
      </c>
    </row>
    <row r="715" spans="6:6" x14ac:dyDescent="0.2">
      <c r="F715" s="592" t="s">
        <v>528</v>
      </c>
    </row>
    <row r="716" spans="6:6" x14ac:dyDescent="0.2">
      <c r="F716" s="592" t="s">
        <v>528</v>
      </c>
    </row>
    <row r="717" spans="6:6" x14ac:dyDescent="0.2">
      <c r="F717" s="592" t="s">
        <v>528</v>
      </c>
    </row>
    <row r="718" spans="6:6" x14ac:dyDescent="0.2">
      <c r="F718" s="592" t="s">
        <v>528</v>
      </c>
    </row>
    <row r="719" spans="6:6" x14ac:dyDescent="0.2">
      <c r="F719" s="592" t="s">
        <v>528</v>
      </c>
    </row>
    <row r="720" spans="6:6" x14ac:dyDescent="0.2">
      <c r="F720" s="592" t="s">
        <v>528</v>
      </c>
    </row>
    <row r="721" spans="6:6" x14ac:dyDescent="0.2">
      <c r="F721" s="592" t="s">
        <v>528</v>
      </c>
    </row>
    <row r="722" spans="6:6" x14ac:dyDescent="0.2">
      <c r="F722" s="592" t="s">
        <v>528</v>
      </c>
    </row>
    <row r="723" spans="6:6" x14ac:dyDescent="0.2">
      <c r="F723" s="592" t="s">
        <v>528</v>
      </c>
    </row>
    <row r="724" spans="6:6" x14ac:dyDescent="0.2">
      <c r="F724" s="592" t="s">
        <v>528</v>
      </c>
    </row>
    <row r="725" spans="6:6" x14ac:dyDescent="0.2">
      <c r="F725" s="592" t="s">
        <v>528</v>
      </c>
    </row>
    <row r="726" spans="6:6" x14ac:dyDescent="0.2">
      <c r="F726" s="592" t="s">
        <v>528</v>
      </c>
    </row>
    <row r="727" spans="6:6" x14ac:dyDescent="0.2">
      <c r="F727" s="592" t="s">
        <v>528</v>
      </c>
    </row>
    <row r="728" spans="6:6" x14ac:dyDescent="0.2">
      <c r="F728" s="592" t="s">
        <v>528</v>
      </c>
    </row>
    <row r="729" spans="6:6" x14ac:dyDescent="0.2">
      <c r="F729" s="592" t="s">
        <v>528</v>
      </c>
    </row>
    <row r="730" spans="6:6" x14ac:dyDescent="0.2">
      <c r="F730" s="592" t="s">
        <v>528</v>
      </c>
    </row>
    <row r="731" spans="6:6" x14ac:dyDescent="0.2">
      <c r="F731" s="592" t="s">
        <v>528</v>
      </c>
    </row>
    <row r="732" spans="6:6" x14ac:dyDescent="0.2">
      <c r="F732" s="592" t="s">
        <v>528</v>
      </c>
    </row>
    <row r="733" spans="6:6" x14ac:dyDescent="0.2">
      <c r="F733" s="592" t="s">
        <v>528</v>
      </c>
    </row>
    <row r="734" spans="6:6" x14ac:dyDescent="0.2">
      <c r="F734" s="592" t="s">
        <v>528</v>
      </c>
    </row>
    <row r="735" spans="6:6" x14ac:dyDescent="0.2">
      <c r="F735" s="592" t="s">
        <v>528</v>
      </c>
    </row>
    <row r="736" spans="6:6" x14ac:dyDescent="0.2">
      <c r="F736" s="592" t="s">
        <v>528</v>
      </c>
    </row>
    <row r="737" spans="6:6" x14ac:dyDescent="0.2">
      <c r="F737" s="592" t="s">
        <v>528</v>
      </c>
    </row>
    <row r="738" spans="6:6" x14ac:dyDescent="0.2">
      <c r="F738" s="592" t="s">
        <v>528</v>
      </c>
    </row>
    <row r="739" spans="6:6" x14ac:dyDescent="0.2">
      <c r="F739" s="592" t="s">
        <v>528</v>
      </c>
    </row>
    <row r="740" spans="6:6" x14ac:dyDescent="0.2">
      <c r="F740" s="592" t="s">
        <v>528</v>
      </c>
    </row>
    <row r="741" spans="6:6" x14ac:dyDescent="0.2">
      <c r="F741" s="592" t="s">
        <v>528</v>
      </c>
    </row>
    <row r="742" spans="6:6" x14ac:dyDescent="0.2">
      <c r="F742" s="592" t="s">
        <v>528</v>
      </c>
    </row>
    <row r="743" spans="6:6" x14ac:dyDescent="0.2">
      <c r="F743" s="592" t="s">
        <v>528</v>
      </c>
    </row>
    <row r="744" spans="6:6" x14ac:dyDescent="0.2">
      <c r="F744" s="592" t="s">
        <v>528</v>
      </c>
    </row>
    <row r="745" spans="6:6" x14ac:dyDescent="0.2">
      <c r="F745" s="592" t="s">
        <v>528</v>
      </c>
    </row>
    <row r="746" spans="6:6" x14ac:dyDescent="0.2">
      <c r="F746" s="592" t="s">
        <v>528</v>
      </c>
    </row>
    <row r="747" spans="6:6" x14ac:dyDescent="0.2">
      <c r="F747" s="592" t="s">
        <v>528</v>
      </c>
    </row>
    <row r="748" spans="6:6" x14ac:dyDescent="0.2">
      <c r="F748" s="592" t="s">
        <v>528</v>
      </c>
    </row>
    <row r="749" spans="6:6" x14ac:dyDescent="0.2">
      <c r="F749" s="592" t="s">
        <v>528</v>
      </c>
    </row>
    <row r="750" spans="6:6" x14ac:dyDescent="0.2">
      <c r="F750" s="592" t="s">
        <v>528</v>
      </c>
    </row>
    <row r="751" spans="6:6" x14ac:dyDescent="0.2">
      <c r="F751" s="592" t="s">
        <v>528</v>
      </c>
    </row>
    <row r="752" spans="6:6" x14ac:dyDescent="0.2">
      <c r="F752" s="592" t="s">
        <v>528</v>
      </c>
    </row>
    <row r="753" spans="6:6" x14ac:dyDescent="0.2">
      <c r="F753" s="592" t="s">
        <v>528</v>
      </c>
    </row>
    <row r="754" spans="6:6" x14ac:dyDescent="0.2">
      <c r="F754" s="592" t="s">
        <v>528</v>
      </c>
    </row>
    <row r="755" spans="6:6" x14ac:dyDescent="0.2">
      <c r="F755" s="592" t="s">
        <v>528</v>
      </c>
    </row>
    <row r="756" spans="6:6" x14ac:dyDescent="0.2">
      <c r="F756" s="592" t="s">
        <v>528</v>
      </c>
    </row>
    <row r="757" spans="6:6" x14ac:dyDescent="0.2">
      <c r="F757" s="592" t="s">
        <v>528</v>
      </c>
    </row>
    <row r="758" spans="6:6" x14ac:dyDescent="0.2">
      <c r="F758" s="592" t="s">
        <v>528</v>
      </c>
    </row>
    <row r="759" spans="6:6" x14ac:dyDescent="0.2">
      <c r="F759" s="592" t="s">
        <v>528</v>
      </c>
    </row>
    <row r="760" spans="6:6" x14ac:dyDescent="0.2">
      <c r="F760" s="592" t="s">
        <v>528</v>
      </c>
    </row>
    <row r="761" spans="6:6" x14ac:dyDescent="0.2">
      <c r="F761" s="592" t="s">
        <v>528</v>
      </c>
    </row>
    <row r="762" spans="6:6" x14ac:dyDescent="0.2">
      <c r="F762" s="592" t="s">
        <v>528</v>
      </c>
    </row>
    <row r="763" spans="6:6" x14ac:dyDescent="0.2">
      <c r="F763" s="592" t="s">
        <v>528</v>
      </c>
    </row>
    <row r="764" spans="6:6" x14ac:dyDescent="0.2">
      <c r="F764" s="592" t="s">
        <v>528</v>
      </c>
    </row>
    <row r="765" spans="6:6" x14ac:dyDescent="0.2">
      <c r="F765" s="592" t="s">
        <v>528</v>
      </c>
    </row>
    <row r="766" spans="6:6" x14ac:dyDescent="0.2">
      <c r="F766" s="592" t="s">
        <v>528</v>
      </c>
    </row>
    <row r="767" spans="6:6" x14ac:dyDescent="0.2">
      <c r="F767" s="592" t="s">
        <v>528</v>
      </c>
    </row>
    <row r="768" spans="6:6" x14ac:dyDescent="0.2">
      <c r="F768" s="592" t="s">
        <v>528</v>
      </c>
    </row>
    <row r="769" spans="6:6" x14ac:dyDescent="0.2">
      <c r="F769" s="592" t="s">
        <v>528</v>
      </c>
    </row>
    <row r="770" spans="6:6" x14ac:dyDescent="0.2">
      <c r="F770" s="592" t="s">
        <v>528</v>
      </c>
    </row>
    <row r="771" spans="6:6" x14ac:dyDescent="0.2">
      <c r="F771" s="592" t="s">
        <v>528</v>
      </c>
    </row>
    <row r="772" spans="6:6" x14ac:dyDescent="0.2">
      <c r="F772" s="592" t="s">
        <v>528</v>
      </c>
    </row>
    <row r="773" spans="6:6" x14ac:dyDescent="0.2">
      <c r="F773" s="592" t="s">
        <v>528</v>
      </c>
    </row>
    <row r="774" spans="6:6" x14ac:dyDescent="0.2">
      <c r="F774" s="592" t="s">
        <v>528</v>
      </c>
    </row>
    <row r="775" spans="6:6" x14ac:dyDescent="0.2">
      <c r="F775" s="592" t="s">
        <v>528</v>
      </c>
    </row>
    <row r="776" spans="6:6" x14ac:dyDescent="0.2">
      <c r="F776" s="592" t="s">
        <v>528</v>
      </c>
    </row>
    <row r="777" spans="6:6" x14ac:dyDescent="0.2">
      <c r="F777" s="592" t="s">
        <v>528</v>
      </c>
    </row>
    <row r="778" spans="6:6" x14ac:dyDescent="0.2">
      <c r="F778" s="592" t="s">
        <v>528</v>
      </c>
    </row>
    <row r="779" spans="6:6" x14ac:dyDescent="0.2">
      <c r="F779" s="592" t="s">
        <v>528</v>
      </c>
    </row>
    <row r="780" spans="6:6" x14ac:dyDescent="0.2">
      <c r="F780" s="592" t="s">
        <v>528</v>
      </c>
    </row>
    <row r="781" spans="6:6" x14ac:dyDescent="0.2">
      <c r="F781" s="592" t="s">
        <v>528</v>
      </c>
    </row>
    <row r="782" spans="6:6" x14ac:dyDescent="0.2">
      <c r="F782" s="592" t="s">
        <v>528</v>
      </c>
    </row>
    <row r="783" spans="6:6" x14ac:dyDescent="0.2">
      <c r="F783" s="592" t="s">
        <v>528</v>
      </c>
    </row>
    <row r="784" spans="6:6" x14ac:dyDescent="0.2">
      <c r="F784" s="592" t="s">
        <v>528</v>
      </c>
    </row>
    <row r="785" spans="6:6" x14ac:dyDescent="0.2">
      <c r="F785" s="592" t="s">
        <v>528</v>
      </c>
    </row>
    <row r="786" spans="6:6" x14ac:dyDescent="0.2">
      <c r="F786" s="592" t="s">
        <v>528</v>
      </c>
    </row>
    <row r="787" spans="6:6" x14ac:dyDescent="0.2">
      <c r="F787" s="592" t="s">
        <v>528</v>
      </c>
    </row>
    <row r="788" spans="6:6" x14ac:dyDescent="0.2">
      <c r="F788" s="592" t="s">
        <v>528</v>
      </c>
    </row>
    <row r="789" spans="6:6" x14ac:dyDescent="0.2">
      <c r="F789" s="592" t="s">
        <v>528</v>
      </c>
    </row>
    <row r="790" spans="6:6" x14ac:dyDescent="0.2">
      <c r="F790" s="592" t="s">
        <v>528</v>
      </c>
    </row>
    <row r="791" spans="6:6" x14ac:dyDescent="0.2">
      <c r="F791" s="592" t="s">
        <v>528</v>
      </c>
    </row>
    <row r="792" spans="6:6" x14ac:dyDescent="0.2">
      <c r="F792" s="592" t="s">
        <v>528</v>
      </c>
    </row>
    <row r="793" spans="6:6" x14ac:dyDescent="0.2">
      <c r="F793" s="592" t="s">
        <v>528</v>
      </c>
    </row>
    <row r="794" spans="6:6" x14ac:dyDescent="0.2">
      <c r="F794" s="592" t="s">
        <v>528</v>
      </c>
    </row>
    <row r="795" spans="6:6" x14ac:dyDescent="0.2">
      <c r="F795" s="592" t="s">
        <v>528</v>
      </c>
    </row>
    <row r="796" spans="6:6" x14ac:dyDescent="0.2">
      <c r="F796" s="592" t="s">
        <v>528</v>
      </c>
    </row>
    <row r="797" spans="6:6" x14ac:dyDescent="0.2">
      <c r="F797" s="592" t="s">
        <v>528</v>
      </c>
    </row>
    <row r="798" spans="6:6" x14ac:dyDescent="0.2">
      <c r="F798" s="592" t="s">
        <v>528</v>
      </c>
    </row>
    <row r="799" spans="6:6" x14ac:dyDescent="0.2">
      <c r="F799" s="592" t="s">
        <v>528</v>
      </c>
    </row>
    <row r="800" spans="6:6" x14ac:dyDescent="0.2">
      <c r="F800" s="592" t="s">
        <v>528</v>
      </c>
    </row>
    <row r="801" spans="6:6" x14ac:dyDescent="0.2">
      <c r="F801" s="592" t="s">
        <v>528</v>
      </c>
    </row>
    <row r="802" spans="6:6" x14ac:dyDescent="0.2">
      <c r="F802" s="592" t="s">
        <v>528</v>
      </c>
    </row>
    <row r="803" spans="6:6" x14ac:dyDescent="0.2">
      <c r="F803" s="592" t="s">
        <v>528</v>
      </c>
    </row>
    <row r="804" spans="6:6" x14ac:dyDescent="0.2">
      <c r="F804" s="592" t="s">
        <v>528</v>
      </c>
    </row>
    <row r="805" spans="6:6" x14ac:dyDescent="0.2">
      <c r="F805" s="592" t="s">
        <v>528</v>
      </c>
    </row>
    <row r="806" spans="6:6" x14ac:dyDescent="0.2">
      <c r="F806" s="592" t="s">
        <v>528</v>
      </c>
    </row>
    <row r="807" spans="6:6" x14ac:dyDescent="0.2">
      <c r="F807" s="592" t="s">
        <v>528</v>
      </c>
    </row>
    <row r="808" spans="6:6" x14ac:dyDescent="0.2">
      <c r="F808" s="592" t="s">
        <v>528</v>
      </c>
    </row>
    <row r="809" spans="6:6" x14ac:dyDescent="0.2">
      <c r="F809" s="592" t="s">
        <v>528</v>
      </c>
    </row>
    <row r="810" spans="6:6" x14ac:dyDescent="0.2">
      <c r="F810" s="592" t="s">
        <v>528</v>
      </c>
    </row>
    <row r="811" spans="6:6" x14ac:dyDescent="0.2">
      <c r="F811" s="592" t="s">
        <v>528</v>
      </c>
    </row>
    <row r="812" spans="6:6" x14ac:dyDescent="0.2">
      <c r="F812" s="592" t="s">
        <v>528</v>
      </c>
    </row>
    <row r="813" spans="6:6" x14ac:dyDescent="0.2">
      <c r="F813" s="592" t="s">
        <v>528</v>
      </c>
    </row>
    <row r="814" spans="6:6" x14ac:dyDescent="0.2">
      <c r="F814" s="592" t="s">
        <v>528</v>
      </c>
    </row>
    <row r="815" spans="6:6" x14ac:dyDescent="0.2">
      <c r="F815" s="592" t="s">
        <v>528</v>
      </c>
    </row>
    <row r="816" spans="6:6" x14ac:dyDescent="0.2">
      <c r="F816" s="592" t="s">
        <v>528</v>
      </c>
    </row>
    <row r="817" spans="6:6" x14ac:dyDescent="0.2">
      <c r="F817" s="592" t="s">
        <v>528</v>
      </c>
    </row>
    <row r="818" spans="6:6" x14ac:dyDescent="0.2">
      <c r="F818" s="592" t="s">
        <v>528</v>
      </c>
    </row>
    <row r="819" spans="6:6" x14ac:dyDescent="0.2">
      <c r="F819" s="592" t="s">
        <v>528</v>
      </c>
    </row>
    <row r="820" spans="6:6" x14ac:dyDescent="0.2">
      <c r="F820" s="592" t="s">
        <v>528</v>
      </c>
    </row>
    <row r="821" spans="6:6" x14ac:dyDescent="0.2">
      <c r="F821" s="592" t="s">
        <v>528</v>
      </c>
    </row>
    <row r="822" spans="6:6" x14ac:dyDescent="0.2">
      <c r="F822" s="592" t="s">
        <v>528</v>
      </c>
    </row>
    <row r="823" spans="6:6" x14ac:dyDescent="0.2">
      <c r="F823" s="592" t="s">
        <v>528</v>
      </c>
    </row>
    <row r="824" spans="6:6" x14ac:dyDescent="0.2">
      <c r="F824" s="592" t="s">
        <v>528</v>
      </c>
    </row>
    <row r="825" spans="6:6" x14ac:dyDescent="0.2">
      <c r="F825" s="592" t="s">
        <v>528</v>
      </c>
    </row>
    <row r="826" spans="6:6" x14ac:dyDescent="0.2">
      <c r="F826" s="592" t="s">
        <v>528</v>
      </c>
    </row>
    <row r="827" spans="6:6" x14ac:dyDescent="0.2">
      <c r="F827" s="592" t="s">
        <v>528</v>
      </c>
    </row>
    <row r="828" spans="6:6" x14ac:dyDescent="0.2">
      <c r="F828" s="592" t="s">
        <v>528</v>
      </c>
    </row>
    <row r="829" spans="6:6" x14ac:dyDescent="0.2">
      <c r="F829" s="592" t="s">
        <v>528</v>
      </c>
    </row>
    <row r="830" spans="6:6" x14ac:dyDescent="0.2">
      <c r="F830" s="592" t="s">
        <v>528</v>
      </c>
    </row>
    <row r="831" spans="6:6" x14ac:dyDescent="0.2">
      <c r="F831" s="592" t="s">
        <v>528</v>
      </c>
    </row>
    <row r="832" spans="6:6" x14ac:dyDescent="0.2">
      <c r="F832" s="592" t="s">
        <v>528</v>
      </c>
    </row>
    <row r="833" spans="6:6" x14ac:dyDescent="0.2">
      <c r="F833" s="592" t="s">
        <v>528</v>
      </c>
    </row>
    <row r="834" spans="6:6" x14ac:dyDescent="0.2">
      <c r="F834" s="592" t="s">
        <v>528</v>
      </c>
    </row>
    <row r="835" spans="6:6" x14ac:dyDescent="0.2">
      <c r="F835" s="592" t="s">
        <v>528</v>
      </c>
    </row>
    <row r="836" spans="6:6" x14ac:dyDescent="0.2">
      <c r="F836" s="592" t="s">
        <v>528</v>
      </c>
    </row>
    <row r="837" spans="6:6" x14ac:dyDescent="0.2">
      <c r="F837" s="592" t="s">
        <v>528</v>
      </c>
    </row>
    <row r="838" spans="6:6" x14ac:dyDescent="0.2">
      <c r="F838" s="592" t="s">
        <v>528</v>
      </c>
    </row>
    <row r="839" spans="6:6" x14ac:dyDescent="0.2">
      <c r="F839" s="592" t="s">
        <v>528</v>
      </c>
    </row>
    <row r="840" spans="6:6" x14ac:dyDescent="0.2">
      <c r="F840" s="592" t="s">
        <v>528</v>
      </c>
    </row>
    <row r="841" spans="6:6" x14ac:dyDescent="0.2">
      <c r="F841" s="592" t="s">
        <v>528</v>
      </c>
    </row>
    <row r="842" spans="6:6" x14ac:dyDescent="0.2">
      <c r="F842" s="592" t="s">
        <v>528</v>
      </c>
    </row>
    <row r="843" spans="6:6" x14ac:dyDescent="0.2">
      <c r="F843" s="592" t="s">
        <v>528</v>
      </c>
    </row>
    <row r="844" spans="6:6" x14ac:dyDescent="0.2">
      <c r="F844" s="592" t="s">
        <v>528</v>
      </c>
    </row>
    <row r="845" spans="6:6" x14ac:dyDescent="0.2">
      <c r="F845" s="592" t="s">
        <v>528</v>
      </c>
    </row>
    <row r="846" spans="6:6" x14ac:dyDescent="0.2">
      <c r="F846" s="592" t="s">
        <v>528</v>
      </c>
    </row>
    <row r="847" spans="6:6" x14ac:dyDescent="0.2">
      <c r="F847" s="592" t="s">
        <v>528</v>
      </c>
    </row>
    <row r="848" spans="6:6" x14ac:dyDescent="0.2">
      <c r="F848" s="592" t="s">
        <v>528</v>
      </c>
    </row>
    <row r="849" spans="6:6" x14ac:dyDescent="0.2">
      <c r="F849" s="592" t="s">
        <v>528</v>
      </c>
    </row>
    <row r="850" spans="6:6" x14ac:dyDescent="0.2">
      <c r="F850" s="592" t="s">
        <v>528</v>
      </c>
    </row>
    <row r="851" spans="6:6" x14ac:dyDescent="0.2">
      <c r="F851" s="592" t="s">
        <v>528</v>
      </c>
    </row>
    <row r="852" spans="6:6" x14ac:dyDescent="0.2">
      <c r="F852" s="592" t="s">
        <v>528</v>
      </c>
    </row>
    <row r="853" spans="6:6" x14ac:dyDescent="0.2">
      <c r="F853" s="592" t="s">
        <v>528</v>
      </c>
    </row>
    <row r="854" spans="6:6" x14ac:dyDescent="0.2">
      <c r="F854" s="592" t="s">
        <v>528</v>
      </c>
    </row>
    <row r="855" spans="6:6" x14ac:dyDescent="0.2">
      <c r="F855" s="592" t="s">
        <v>528</v>
      </c>
    </row>
    <row r="856" spans="6:6" x14ac:dyDescent="0.2">
      <c r="F856" s="592" t="s">
        <v>528</v>
      </c>
    </row>
    <row r="857" spans="6:6" x14ac:dyDescent="0.2">
      <c r="F857" s="592" t="s">
        <v>528</v>
      </c>
    </row>
    <row r="858" spans="6:6" x14ac:dyDescent="0.2">
      <c r="F858" s="592" t="s">
        <v>528</v>
      </c>
    </row>
    <row r="859" spans="6:6" x14ac:dyDescent="0.2">
      <c r="F859" s="592" t="s">
        <v>528</v>
      </c>
    </row>
    <row r="860" spans="6:6" x14ac:dyDescent="0.2">
      <c r="F860" s="592" t="s">
        <v>528</v>
      </c>
    </row>
    <row r="861" spans="6:6" x14ac:dyDescent="0.2">
      <c r="F861" s="592" t="s">
        <v>528</v>
      </c>
    </row>
    <row r="862" spans="6:6" x14ac:dyDescent="0.2">
      <c r="F862" s="592" t="s">
        <v>528</v>
      </c>
    </row>
    <row r="863" spans="6:6" x14ac:dyDescent="0.2">
      <c r="F863" s="592" t="s">
        <v>528</v>
      </c>
    </row>
    <row r="864" spans="6:6" x14ac:dyDescent="0.2">
      <c r="F864" s="592" t="s">
        <v>528</v>
      </c>
    </row>
    <row r="865" spans="6:6" x14ac:dyDescent="0.2">
      <c r="F865" s="592" t="s">
        <v>528</v>
      </c>
    </row>
    <row r="866" spans="6:6" x14ac:dyDescent="0.2">
      <c r="F866" s="592" t="s">
        <v>528</v>
      </c>
    </row>
    <row r="867" spans="6:6" x14ac:dyDescent="0.2">
      <c r="F867" s="592" t="s">
        <v>528</v>
      </c>
    </row>
    <row r="868" spans="6:6" x14ac:dyDescent="0.2">
      <c r="F868" s="592" t="s">
        <v>528</v>
      </c>
    </row>
    <row r="869" spans="6:6" x14ac:dyDescent="0.2">
      <c r="F869" s="592" t="s">
        <v>528</v>
      </c>
    </row>
    <row r="870" spans="6:6" x14ac:dyDescent="0.2">
      <c r="F870" s="592" t="s">
        <v>528</v>
      </c>
    </row>
    <row r="871" spans="6:6" x14ac:dyDescent="0.2">
      <c r="F871" s="592" t="s">
        <v>528</v>
      </c>
    </row>
    <row r="872" spans="6:6" x14ac:dyDescent="0.2">
      <c r="F872" s="592" t="s">
        <v>528</v>
      </c>
    </row>
    <row r="873" spans="6:6" x14ac:dyDescent="0.2">
      <c r="F873" s="592" t="s">
        <v>528</v>
      </c>
    </row>
    <row r="874" spans="6:6" x14ac:dyDescent="0.2">
      <c r="F874" s="592" t="s">
        <v>528</v>
      </c>
    </row>
    <row r="875" spans="6:6" x14ac:dyDescent="0.2">
      <c r="F875" s="592" t="s">
        <v>528</v>
      </c>
    </row>
    <row r="876" spans="6:6" x14ac:dyDescent="0.2">
      <c r="F876" s="592" t="s">
        <v>528</v>
      </c>
    </row>
    <row r="877" spans="6:6" x14ac:dyDescent="0.2">
      <c r="F877" s="592" t="s">
        <v>528</v>
      </c>
    </row>
    <row r="878" spans="6:6" x14ac:dyDescent="0.2">
      <c r="F878" s="592" t="s">
        <v>528</v>
      </c>
    </row>
    <row r="879" spans="6:6" x14ac:dyDescent="0.2">
      <c r="F879" s="592" t="s">
        <v>528</v>
      </c>
    </row>
    <row r="880" spans="6:6" x14ac:dyDescent="0.2">
      <c r="F880" s="592" t="s">
        <v>528</v>
      </c>
    </row>
    <row r="881" spans="6:6" x14ac:dyDescent="0.2">
      <c r="F881" s="592" t="s">
        <v>528</v>
      </c>
    </row>
    <row r="882" spans="6:6" x14ac:dyDescent="0.2">
      <c r="F882" s="592" t="s">
        <v>528</v>
      </c>
    </row>
    <row r="883" spans="6:6" x14ac:dyDescent="0.2">
      <c r="F883" s="592" t="s">
        <v>528</v>
      </c>
    </row>
    <row r="884" spans="6:6" x14ac:dyDescent="0.2">
      <c r="F884" s="592" t="s">
        <v>528</v>
      </c>
    </row>
    <row r="885" spans="6:6" x14ac:dyDescent="0.2">
      <c r="F885" s="592" t="s">
        <v>528</v>
      </c>
    </row>
    <row r="886" spans="6:6" x14ac:dyDescent="0.2">
      <c r="F886" s="592" t="s">
        <v>528</v>
      </c>
    </row>
    <row r="887" spans="6:6" x14ac:dyDescent="0.2">
      <c r="F887" s="592" t="s">
        <v>528</v>
      </c>
    </row>
    <row r="888" spans="6:6" x14ac:dyDescent="0.2">
      <c r="F888" s="592" t="s">
        <v>528</v>
      </c>
    </row>
    <row r="889" spans="6:6" x14ac:dyDescent="0.2">
      <c r="F889" s="592" t="s">
        <v>528</v>
      </c>
    </row>
    <row r="890" spans="6:6" x14ac:dyDescent="0.2">
      <c r="F890" s="592" t="s">
        <v>528</v>
      </c>
    </row>
    <row r="891" spans="6:6" x14ac:dyDescent="0.2">
      <c r="F891" s="592" t="s">
        <v>528</v>
      </c>
    </row>
    <row r="892" spans="6:6" x14ac:dyDescent="0.2">
      <c r="F892" s="592" t="s">
        <v>528</v>
      </c>
    </row>
    <row r="893" spans="6:6" x14ac:dyDescent="0.2">
      <c r="F893" s="592" t="s">
        <v>528</v>
      </c>
    </row>
    <row r="894" spans="6:6" x14ac:dyDescent="0.2">
      <c r="F894" s="592" t="s">
        <v>528</v>
      </c>
    </row>
    <row r="895" spans="6:6" x14ac:dyDescent="0.2">
      <c r="F895" s="592" t="s">
        <v>528</v>
      </c>
    </row>
    <row r="896" spans="6:6" x14ac:dyDescent="0.2">
      <c r="F896" s="592" t="s">
        <v>528</v>
      </c>
    </row>
    <row r="897" spans="6:6" x14ac:dyDescent="0.2">
      <c r="F897" s="592" t="s">
        <v>528</v>
      </c>
    </row>
    <row r="898" spans="6:6" x14ac:dyDescent="0.2">
      <c r="F898" s="592" t="s">
        <v>528</v>
      </c>
    </row>
    <row r="899" spans="6:6" x14ac:dyDescent="0.2">
      <c r="F899" s="592" t="s">
        <v>528</v>
      </c>
    </row>
    <row r="900" spans="6:6" x14ac:dyDescent="0.2">
      <c r="F900" s="592" t="s">
        <v>528</v>
      </c>
    </row>
    <row r="901" spans="6:6" x14ac:dyDescent="0.2">
      <c r="F901" s="592" t="s">
        <v>528</v>
      </c>
    </row>
    <row r="902" spans="6:6" x14ac:dyDescent="0.2">
      <c r="F902" s="592" t="s">
        <v>528</v>
      </c>
    </row>
    <row r="903" spans="6:6" x14ac:dyDescent="0.2">
      <c r="F903" s="592" t="s">
        <v>528</v>
      </c>
    </row>
    <row r="904" spans="6:6" x14ac:dyDescent="0.2">
      <c r="F904" s="592" t="s">
        <v>528</v>
      </c>
    </row>
    <row r="905" spans="6:6" x14ac:dyDescent="0.2">
      <c r="F905" s="592" t="s">
        <v>528</v>
      </c>
    </row>
    <row r="906" spans="6:6" x14ac:dyDescent="0.2">
      <c r="F906" s="592" t="s">
        <v>528</v>
      </c>
    </row>
    <row r="907" spans="6:6" x14ac:dyDescent="0.2">
      <c r="F907" s="592" t="s">
        <v>528</v>
      </c>
    </row>
    <row r="908" spans="6:6" x14ac:dyDescent="0.2">
      <c r="F908" s="592" t="s">
        <v>528</v>
      </c>
    </row>
    <row r="909" spans="6:6" x14ac:dyDescent="0.2">
      <c r="F909" s="592" t="s">
        <v>528</v>
      </c>
    </row>
    <row r="910" spans="6:6" x14ac:dyDescent="0.2">
      <c r="F910" s="592" t="s">
        <v>528</v>
      </c>
    </row>
    <row r="911" spans="6:6" x14ac:dyDescent="0.2">
      <c r="F911" s="592" t="s">
        <v>528</v>
      </c>
    </row>
    <row r="912" spans="6:6" x14ac:dyDescent="0.2">
      <c r="F912" s="592" t="s">
        <v>528</v>
      </c>
    </row>
    <row r="913" spans="6:6" x14ac:dyDescent="0.2">
      <c r="F913" s="592" t="s">
        <v>528</v>
      </c>
    </row>
    <row r="914" spans="6:6" x14ac:dyDescent="0.2">
      <c r="F914" s="592" t="s">
        <v>528</v>
      </c>
    </row>
    <row r="915" spans="6:6" x14ac:dyDescent="0.2">
      <c r="F915" s="592" t="s">
        <v>528</v>
      </c>
    </row>
    <row r="916" spans="6:6" x14ac:dyDescent="0.2">
      <c r="F916" s="592" t="s">
        <v>528</v>
      </c>
    </row>
    <row r="917" spans="6:6" x14ac:dyDescent="0.2">
      <c r="F917" s="592" t="s">
        <v>528</v>
      </c>
    </row>
    <row r="918" spans="6:6" x14ac:dyDescent="0.2">
      <c r="F918" s="592" t="s">
        <v>528</v>
      </c>
    </row>
    <row r="919" spans="6:6" x14ac:dyDescent="0.2">
      <c r="F919" s="592" t="s">
        <v>528</v>
      </c>
    </row>
    <row r="920" spans="6:6" x14ac:dyDescent="0.2">
      <c r="F920" s="592" t="s">
        <v>528</v>
      </c>
    </row>
    <row r="921" spans="6:6" x14ac:dyDescent="0.2">
      <c r="F921" s="592" t="s">
        <v>528</v>
      </c>
    </row>
    <row r="922" spans="6:6" x14ac:dyDescent="0.2">
      <c r="F922" s="592" t="s">
        <v>528</v>
      </c>
    </row>
    <row r="923" spans="6:6" x14ac:dyDescent="0.2">
      <c r="F923" s="592" t="s">
        <v>528</v>
      </c>
    </row>
    <row r="924" spans="6:6" x14ac:dyDescent="0.2">
      <c r="F924" s="592" t="s">
        <v>528</v>
      </c>
    </row>
    <row r="925" spans="6:6" x14ac:dyDescent="0.2">
      <c r="F925" s="592" t="s">
        <v>528</v>
      </c>
    </row>
    <row r="926" spans="6:6" x14ac:dyDescent="0.2">
      <c r="F926" s="592" t="s">
        <v>528</v>
      </c>
    </row>
    <row r="927" spans="6:6" x14ac:dyDescent="0.2">
      <c r="F927" s="592" t="s">
        <v>528</v>
      </c>
    </row>
    <row r="928" spans="6:6" x14ac:dyDescent="0.2">
      <c r="F928" s="592" t="s">
        <v>528</v>
      </c>
    </row>
    <row r="929" spans="6:6" x14ac:dyDescent="0.2">
      <c r="F929" s="592" t="s">
        <v>528</v>
      </c>
    </row>
    <row r="930" spans="6:6" x14ac:dyDescent="0.2">
      <c r="F930" s="592" t="s">
        <v>528</v>
      </c>
    </row>
    <row r="931" spans="6:6" x14ac:dyDescent="0.2">
      <c r="F931" s="592" t="s">
        <v>528</v>
      </c>
    </row>
    <row r="932" spans="6:6" x14ac:dyDescent="0.2">
      <c r="F932" s="592" t="s">
        <v>528</v>
      </c>
    </row>
    <row r="933" spans="6:6" x14ac:dyDescent="0.2">
      <c r="F933" s="592" t="s">
        <v>528</v>
      </c>
    </row>
    <row r="934" spans="6:6" x14ac:dyDescent="0.2">
      <c r="F934" s="592" t="s">
        <v>528</v>
      </c>
    </row>
    <row r="935" spans="6:6" x14ac:dyDescent="0.2">
      <c r="F935" s="592" t="s">
        <v>528</v>
      </c>
    </row>
    <row r="936" spans="6:6" x14ac:dyDescent="0.2">
      <c r="F936" s="592" t="s">
        <v>528</v>
      </c>
    </row>
    <row r="937" spans="6:6" x14ac:dyDescent="0.2">
      <c r="F937" s="592" t="s">
        <v>528</v>
      </c>
    </row>
    <row r="938" spans="6:6" x14ac:dyDescent="0.2">
      <c r="F938" s="592" t="s">
        <v>528</v>
      </c>
    </row>
    <row r="939" spans="6:6" x14ac:dyDescent="0.2">
      <c r="F939" s="592" t="s">
        <v>528</v>
      </c>
    </row>
    <row r="940" spans="6:6" x14ac:dyDescent="0.2">
      <c r="F940" s="592" t="s">
        <v>528</v>
      </c>
    </row>
    <row r="941" spans="6:6" x14ac:dyDescent="0.2">
      <c r="F941" s="592" t="s">
        <v>528</v>
      </c>
    </row>
    <row r="942" spans="6:6" x14ac:dyDescent="0.2">
      <c r="F942" s="592" t="s">
        <v>528</v>
      </c>
    </row>
    <row r="943" spans="6:6" x14ac:dyDescent="0.2">
      <c r="F943" s="592" t="s">
        <v>528</v>
      </c>
    </row>
    <row r="944" spans="6:6" x14ac:dyDescent="0.2">
      <c r="F944" s="592" t="s">
        <v>528</v>
      </c>
    </row>
    <row r="945" spans="6:6" x14ac:dyDescent="0.2">
      <c r="F945" s="592" t="s">
        <v>528</v>
      </c>
    </row>
    <row r="946" spans="6:6" x14ac:dyDescent="0.2">
      <c r="F946" s="592" t="s">
        <v>528</v>
      </c>
    </row>
    <row r="947" spans="6:6" x14ac:dyDescent="0.2">
      <c r="F947" s="592" t="s">
        <v>528</v>
      </c>
    </row>
    <row r="948" spans="6:6" x14ac:dyDescent="0.2">
      <c r="F948" s="592" t="s">
        <v>528</v>
      </c>
    </row>
    <row r="949" spans="6:6" x14ac:dyDescent="0.2">
      <c r="F949" s="592" t="s">
        <v>528</v>
      </c>
    </row>
    <row r="950" spans="6:6" x14ac:dyDescent="0.2">
      <c r="F950" s="592" t="s">
        <v>528</v>
      </c>
    </row>
    <row r="951" spans="6:6" x14ac:dyDescent="0.2">
      <c r="F951" s="592" t="s">
        <v>528</v>
      </c>
    </row>
    <row r="952" spans="6:6" x14ac:dyDescent="0.2">
      <c r="F952" s="592" t="s">
        <v>528</v>
      </c>
    </row>
    <row r="953" spans="6:6" x14ac:dyDescent="0.2">
      <c r="F953" s="592" t="s">
        <v>528</v>
      </c>
    </row>
    <row r="954" spans="6:6" x14ac:dyDescent="0.2">
      <c r="F954" s="592" t="s">
        <v>528</v>
      </c>
    </row>
    <row r="955" spans="6:6" x14ac:dyDescent="0.2">
      <c r="F955" s="592" t="s">
        <v>528</v>
      </c>
    </row>
    <row r="956" spans="6:6" x14ac:dyDescent="0.2">
      <c r="F956" s="592" t="s">
        <v>528</v>
      </c>
    </row>
    <row r="957" spans="6:6" x14ac:dyDescent="0.2">
      <c r="F957" s="592" t="s">
        <v>528</v>
      </c>
    </row>
    <row r="958" spans="6:6" x14ac:dyDescent="0.2">
      <c r="F958" s="592" t="s">
        <v>528</v>
      </c>
    </row>
    <row r="959" spans="6:6" x14ac:dyDescent="0.2">
      <c r="F959" s="592" t="s">
        <v>528</v>
      </c>
    </row>
    <row r="960" spans="6:6" x14ac:dyDescent="0.2">
      <c r="F960" s="592" t="s">
        <v>528</v>
      </c>
    </row>
    <row r="961" spans="6:6" x14ac:dyDescent="0.2">
      <c r="F961" s="592" t="s">
        <v>528</v>
      </c>
    </row>
    <row r="962" spans="6:6" x14ac:dyDescent="0.2">
      <c r="F962" s="592" t="s">
        <v>528</v>
      </c>
    </row>
    <row r="963" spans="6:6" x14ac:dyDescent="0.2">
      <c r="F963" s="592" t="s">
        <v>528</v>
      </c>
    </row>
    <row r="964" spans="6:6" x14ac:dyDescent="0.2">
      <c r="F964" s="592" t="s">
        <v>528</v>
      </c>
    </row>
    <row r="965" spans="6:6" x14ac:dyDescent="0.2">
      <c r="F965" s="592" t="s">
        <v>528</v>
      </c>
    </row>
    <row r="966" spans="6:6" x14ac:dyDescent="0.2">
      <c r="F966" s="592" t="s">
        <v>528</v>
      </c>
    </row>
    <row r="967" spans="6:6" x14ac:dyDescent="0.2">
      <c r="F967" s="592" t="s">
        <v>528</v>
      </c>
    </row>
    <row r="968" spans="6:6" x14ac:dyDescent="0.2">
      <c r="F968" s="592" t="s">
        <v>528</v>
      </c>
    </row>
    <row r="969" spans="6:6" x14ac:dyDescent="0.2">
      <c r="F969" s="592" t="s">
        <v>528</v>
      </c>
    </row>
    <row r="970" spans="6:6" x14ac:dyDescent="0.2">
      <c r="F970" s="592" t="s">
        <v>528</v>
      </c>
    </row>
    <row r="971" spans="6:6" x14ac:dyDescent="0.2">
      <c r="F971" s="592" t="s">
        <v>528</v>
      </c>
    </row>
    <row r="972" spans="6:6" x14ac:dyDescent="0.2">
      <c r="F972" s="592" t="s">
        <v>528</v>
      </c>
    </row>
    <row r="973" spans="6:6" x14ac:dyDescent="0.2">
      <c r="F973" s="592" t="s">
        <v>528</v>
      </c>
    </row>
    <row r="974" spans="6:6" x14ac:dyDescent="0.2">
      <c r="F974" s="592" t="s">
        <v>528</v>
      </c>
    </row>
    <row r="975" spans="6:6" x14ac:dyDescent="0.2">
      <c r="F975" s="592" t="s">
        <v>528</v>
      </c>
    </row>
    <row r="976" spans="6:6" x14ac:dyDescent="0.2">
      <c r="F976" s="592" t="s">
        <v>528</v>
      </c>
    </row>
    <row r="977" spans="6:6" x14ac:dyDescent="0.2">
      <c r="F977" s="592" t="s">
        <v>528</v>
      </c>
    </row>
    <row r="978" spans="6:6" x14ac:dyDescent="0.2">
      <c r="F978" s="592" t="s">
        <v>528</v>
      </c>
    </row>
    <row r="979" spans="6:6" x14ac:dyDescent="0.2">
      <c r="F979" s="592" t="s">
        <v>528</v>
      </c>
    </row>
    <row r="980" spans="6:6" x14ac:dyDescent="0.2">
      <c r="F980" s="592" t="s">
        <v>528</v>
      </c>
    </row>
    <row r="981" spans="6:6" x14ac:dyDescent="0.2">
      <c r="F981" s="592" t="s">
        <v>528</v>
      </c>
    </row>
    <row r="982" spans="6:6" x14ac:dyDescent="0.2">
      <c r="F982" s="592" t="s">
        <v>528</v>
      </c>
    </row>
    <row r="983" spans="6:6" x14ac:dyDescent="0.2">
      <c r="F983" s="592" t="s">
        <v>528</v>
      </c>
    </row>
    <row r="984" spans="6:6" x14ac:dyDescent="0.2">
      <c r="F984" s="592" t="s">
        <v>528</v>
      </c>
    </row>
    <row r="985" spans="6:6" x14ac:dyDescent="0.2">
      <c r="F985" s="592" t="s">
        <v>528</v>
      </c>
    </row>
    <row r="986" spans="6:6" x14ac:dyDescent="0.2">
      <c r="F986" s="592" t="s">
        <v>528</v>
      </c>
    </row>
    <row r="987" spans="6:6" x14ac:dyDescent="0.2">
      <c r="F987" s="592" t="s">
        <v>528</v>
      </c>
    </row>
    <row r="988" spans="6:6" x14ac:dyDescent="0.2">
      <c r="F988" s="592" t="s">
        <v>528</v>
      </c>
    </row>
    <row r="989" spans="6:6" x14ac:dyDescent="0.2">
      <c r="F989" s="592" t="s">
        <v>528</v>
      </c>
    </row>
    <row r="990" spans="6:6" x14ac:dyDescent="0.2">
      <c r="F990" s="592" t="s">
        <v>528</v>
      </c>
    </row>
    <row r="991" spans="6:6" x14ac:dyDescent="0.2">
      <c r="F991" s="592" t="s">
        <v>528</v>
      </c>
    </row>
    <row r="992" spans="6:6" x14ac:dyDescent="0.2">
      <c r="F992" s="592" t="s">
        <v>528</v>
      </c>
    </row>
    <row r="993" spans="6:6" x14ac:dyDescent="0.2">
      <c r="F993" s="592" t="s">
        <v>528</v>
      </c>
    </row>
    <row r="994" spans="6:6" x14ac:dyDescent="0.2">
      <c r="F994" s="592" t="s">
        <v>528</v>
      </c>
    </row>
    <row r="995" spans="6:6" x14ac:dyDescent="0.2">
      <c r="F995" s="592" t="s">
        <v>528</v>
      </c>
    </row>
    <row r="996" spans="6:6" x14ac:dyDescent="0.2">
      <c r="F996" s="592" t="s">
        <v>528</v>
      </c>
    </row>
    <row r="997" spans="6:6" x14ac:dyDescent="0.2">
      <c r="F997" s="592" t="s">
        <v>528</v>
      </c>
    </row>
    <row r="998" spans="6:6" x14ac:dyDescent="0.2">
      <c r="F998" s="592" t="s">
        <v>528</v>
      </c>
    </row>
    <row r="999" spans="6:6" x14ac:dyDescent="0.2">
      <c r="F999" s="592" t="s">
        <v>528</v>
      </c>
    </row>
    <row r="1000" spans="6:6" x14ac:dyDescent="0.2">
      <c r="F1000" s="592" t="s">
        <v>528</v>
      </c>
    </row>
    <row r="1001" spans="6:6" x14ac:dyDescent="0.2">
      <c r="F1001" s="592" t="s">
        <v>528</v>
      </c>
    </row>
    <row r="1002" spans="6:6" x14ac:dyDescent="0.2">
      <c r="F1002" s="592" t="s">
        <v>528</v>
      </c>
    </row>
    <row r="1003" spans="6:6" x14ac:dyDescent="0.2">
      <c r="F1003" s="592" t="s">
        <v>528</v>
      </c>
    </row>
    <row r="1004" spans="6:6" x14ac:dyDescent="0.2">
      <c r="F1004" s="592" t="s">
        <v>528</v>
      </c>
    </row>
    <row r="1005" spans="6:6" x14ac:dyDescent="0.2">
      <c r="F1005" s="592" t="s">
        <v>528</v>
      </c>
    </row>
    <row r="1006" spans="6:6" x14ac:dyDescent="0.2">
      <c r="F1006" s="592" t="s">
        <v>528</v>
      </c>
    </row>
    <row r="1007" spans="6:6" x14ac:dyDescent="0.2">
      <c r="F1007" s="592" t="s">
        <v>528</v>
      </c>
    </row>
    <row r="1008" spans="6:6" x14ac:dyDescent="0.2">
      <c r="F1008" s="592" t="s">
        <v>528</v>
      </c>
    </row>
    <row r="1009" spans="6:6" x14ac:dyDescent="0.2">
      <c r="F1009" s="592" t="s">
        <v>528</v>
      </c>
    </row>
    <row r="1010" spans="6:6" x14ac:dyDescent="0.2">
      <c r="F1010" s="592" t="s">
        <v>528</v>
      </c>
    </row>
    <row r="1011" spans="6:6" x14ac:dyDescent="0.2">
      <c r="F1011" s="592" t="s">
        <v>528</v>
      </c>
    </row>
    <row r="1012" spans="6:6" x14ac:dyDescent="0.2">
      <c r="F1012" s="592" t="s">
        <v>528</v>
      </c>
    </row>
    <row r="1013" spans="6:6" x14ac:dyDescent="0.2">
      <c r="F1013" s="592" t="s">
        <v>528</v>
      </c>
    </row>
    <row r="1014" spans="6:6" x14ac:dyDescent="0.2">
      <c r="F1014" s="592" t="s">
        <v>528</v>
      </c>
    </row>
    <row r="1015" spans="6:6" x14ac:dyDescent="0.2">
      <c r="F1015" s="592" t="s">
        <v>528</v>
      </c>
    </row>
    <row r="1016" spans="6:6" x14ac:dyDescent="0.2">
      <c r="F1016" s="592" t="s">
        <v>528</v>
      </c>
    </row>
    <row r="1017" spans="6:6" x14ac:dyDescent="0.2">
      <c r="F1017" s="592" t="s">
        <v>528</v>
      </c>
    </row>
    <row r="1018" spans="6:6" x14ac:dyDescent="0.2">
      <c r="F1018" s="592" t="s">
        <v>528</v>
      </c>
    </row>
    <row r="1019" spans="6:6" x14ac:dyDescent="0.2">
      <c r="F1019" s="592" t="s">
        <v>528</v>
      </c>
    </row>
    <row r="1020" spans="6:6" x14ac:dyDescent="0.2">
      <c r="F1020" s="592" t="s">
        <v>528</v>
      </c>
    </row>
    <row r="1021" spans="6:6" x14ac:dyDescent="0.2">
      <c r="F1021" s="592" t="s">
        <v>528</v>
      </c>
    </row>
    <row r="1022" spans="6:6" x14ac:dyDescent="0.2">
      <c r="F1022" s="592" t="s">
        <v>528</v>
      </c>
    </row>
    <row r="1023" spans="6:6" x14ac:dyDescent="0.2">
      <c r="F1023" s="592" t="s">
        <v>528</v>
      </c>
    </row>
    <row r="1024" spans="6:6" x14ac:dyDescent="0.2">
      <c r="F1024" s="592" t="s">
        <v>528</v>
      </c>
    </row>
    <row r="1025" spans="6:6" x14ac:dyDescent="0.2">
      <c r="F1025" s="592" t="s">
        <v>528</v>
      </c>
    </row>
    <row r="1026" spans="6:6" x14ac:dyDescent="0.2">
      <c r="F1026" s="592" t="s">
        <v>528</v>
      </c>
    </row>
    <row r="1027" spans="6:6" x14ac:dyDescent="0.2">
      <c r="F1027" s="592" t="s">
        <v>528</v>
      </c>
    </row>
    <row r="1028" spans="6:6" x14ac:dyDescent="0.2">
      <c r="F1028" s="592" t="s">
        <v>528</v>
      </c>
    </row>
    <row r="1029" spans="6:6" x14ac:dyDescent="0.2">
      <c r="F1029" s="592" t="s">
        <v>528</v>
      </c>
    </row>
    <row r="1030" spans="6:6" x14ac:dyDescent="0.2">
      <c r="F1030" s="592" t="s">
        <v>528</v>
      </c>
    </row>
    <row r="1031" spans="6:6" x14ac:dyDescent="0.2">
      <c r="F1031" s="592" t="s">
        <v>528</v>
      </c>
    </row>
    <row r="1032" spans="6:6" x14ac:dyDescent="0.2">
      <c r="F1032" s="592" t="s">
        <v>528</v>
      </c>
    </row>
    <row r="1033" spans="6:6" x14ac:dyDescent="0.2">
      <c r="F1033" s="592" t="s">
        <v>528</v>
      </c>
    </row>
    <row r="1034" spans="6:6" x14ac:dyDescent="0.2">
      <c r="F1034" s="592" t="s">
        <v>528</v>
      </c>
    </row>
    <row r="1035" spans="6:6" x14ac:dyDescent="0.2">
      <c r="F1035" s="592" t="s">
        <v>528</v>
      </c>
    </row>
    <row r="1036" spans="6:6" x14ac:dyDescent="0.2">
      <c r="F1036" s="592" t="s">
        <v>528</v>
      </c>
    </row>
    <row r="1037" spans="6:6" x14ac:dyDescent="0.2">
      <c r="F1037" s="592" t="s">
        <v>528</v>
      </c>
    </row>
    <row r="1038" spans="6:6" x14ac:dyDescent="0.2">
      <c r="F1038" s="592" t="s">
        <v>528</v>
      </c>
    </row>
    <row r="1039" spans="6:6" x14ac:dyDescent="0.2">
      <c r="F1039" s="592" t="s">
        <v>528</v>
      </c>
    </row>
    <row r="1040" spans="6:6" x14ac:dyDescent="0.2">
      <c r="F1040" s="592" t="s">
        <v>528</v>
      </c>
    </row>
    <row r="1041" spans="6:6" x14ac:dyDescent="0.2">
      <c r="F1041" s="592" t="s">
        <v>528</v>
      </c>
    </row>
    <row r="1042" spans="6:6" x14ac:dyDescent="0.2">
      <c r="F1042" s="592" t="s">
        <v>528</v>
      </c>
    </row>
    <row r="1043" spans="6:6" x14ac:dyDescent="0.2">
      <c r="F1043" s="592" t="s">
        <v>528</v>
      </c>
    </row>
    <row r="1044" spans="6:6" x14ac:dyDescent="0.2">
      <c r="F1044" s="592" t="s">
        <v>528</v>
      </c>
    </row>
    <row r="1045" spans="6:6" x14ac:dyDescent="0.2">
      <c r="F1045" s="592" t="s">
        <v>528</v>
      </c>
    </row>
    <row r="1046" spans="6:6" x14ac:dyDescent="0.2">
      <c r="F1046" s="592" t="s">
        <v>528</v>
      </c>
    </row>
    <row r="1047" spans="6:6" x14ac:dyDescent="0.2">
      <c r="F1047" s="592" t="s">
        <v>528</v>
      </c>
    </row>
    <row r="1048" spans="6:6" x14ac:dyDescent="0.2">
      <c r="F1048" s="592" t="s">
        <v>528</v>
      </c>
    </row>
    <row r="1049" spans="6:6" x14ac:dyDescent="0.2">
      <c r="F1049" s="592" t="s">
        <v>528</v>
      </c>
    </row>
    <row r="1050" spans="6:6" x14ac:dyDescent="0.2">
      <c r="F1050" s="592" t="s">
        <v>528</v>
      </c>
    </row>
    <row r="1051" spans="6:6" x14ac:dyDescent="0.2">
      <c r="F1051" s="592" t="s">
        <v>528</v>
      </c>
    </row>
    <row r="1052" spans="6:6" x14ac:dyDescent="0.2">
      <c r="F1052" s="592" t="s">
        <v>528</v>
      </c>
    </row>
    <row r="1053" spans="6:6" x14ac:dyDescent="0.2">
      <c r="F1053" s="592" t="s">
        <v>528</v>
      </c>
    </row>
    <row r="1054" spans="6:6" x14ac:dyDescent="0.2">
      <c r="F1054" s="592" t="s">
        <v>528</v>
      </c>
    </row>
    <row r="1055" spans="6:6" x14ac:dyDescent="0.2">
      <c r="F1055" s="592" t="s">
        <v>528</v>
      </c>
    </row>
    <row r="1056" spans="6:6" x14ac:dyDescent="0.2">
      <c r="F1056" s="592" t="s">
        <v>528</v>
      </c>
    </row>
    <row r="1057" spans="6:6" x14ac:dyDescent="0.2">
      <c r="F1057" s="592" t="s">
        <v>528</v>
      </c>
    </row>
    <row r="1058" spans="6:6" x14ac:dyDescent="0.2">
      <c r="F1058" s="592" t="s">
        <v>528</v>
      </c>
    </row>
    <row r="1059" spans="6:6" x14ac:dyDescent="0.2">
      <c r="F1059" s="592" t="s">
        <v>528</v>
      </c>
    </row>
    <row r="1060" spans="6:6" x14ac:dyDescent="0.2">
      <c r="F1060" s="592" t="s">
        <v>528</v>
      </c>
    </row>
    <row r="1061" spans="6:6" x14ac:dyDescent="0.2">
      <c r="F1061" s="592" t="s">
        <v>528</v>
      </c>
    </row>
    <row r="1062" spans="6:6" x14ac:dyDescent="0.2">
      <c r="F1062" s="592" t="s">
        <v>528</v>
      </c>
    </row>
    <row r="1063" spans="6:6" x14ac:dyDescent="0.2">
      <c r="F1063" s="592" t="s">
        <v>528</v>
      </c>
    </row>
    <row r="1064" spans="6:6" x14ac:dyDescent="0.2">
      <c r="F1064" s="592" t="s">
        <v>528</v>
      </c>
    </row>
    <row r="1065" spans="6:6" x14ac:dyDescent="0.2">
      <c r="F1065" s="592" t="s">
        <v>528</v>
      </c>
    </row>
    <row r="1066" spans="6:6" x14ac:dyDescent="0.2">
      <c r="F1066" s="592" t="s">
        <v>528</v>
      </c>
    </row>
    <row r="1067" spans="6:6" x14ac:dyDescent="0.2">
      <c r="F1067" s="592" t="s">
        <v>528</v>
      </c>
    </row>
    <row r="1068" spans="6:6" x14ac:dyDescent="0.2">
      <c r="F1068" s="592" t="s">
        <v>528</v>
      </c>
    </row>
    <row r="1069" spans="6:6" x14ac:dyDescent="0.2">
      <c r="F1069" s="592" t="s">
        <v>528</v>
      </c>
    </row>
    <row r="1070" spans="6:6" x14ac:dyDescent="0.2">
      <c r="F1070" s="592" t="s">
        <v>528</v>
      </c>
    </row>
    <row r="1071" spans="6:6" x14ac:dyDescent="0.2">
      <c r="F1071" s="592" t="s">
        <v>528</v>
      </c>
    </row>
    <row r="1072" spans="6:6" x14ac:dyDescent="0.2">
      <c r="F1072" s="592" t="s">
        <v>528</v>
      </c>
    </row>
    <row r="1073" spans="6:6" x14ac:dyDescent="0.2">
      <c r="F1073" s="592" t="s">
        <v>528</v>
      </c>
    </row>
    <row r="1074" spans="6:6" x14ac:dyDescent="0.2">
      <c r="F1074" s="592" t="s">
        <v>528</v>
      </c>
    </row>
    <row r="1075" spans="6:6" x14ac:dyDescent="0.2">
      <c r="F1075" s="592" t="s">
        <v>528</v>
      </c>
    </row>
    <row r="1076" spans="6:6" x14ac:dyDescent="0.2">
      <c r="F1076" s="592" t="s">
        <v>528</v>
      </c>
    </row>
    <row r="1077" spans="6:6" x14ac:dyDescent="0.2">
      <c r="F1077" s="592" t="s">
        <v>528</v>
      </c>
    </row>
    <row r="1078" spans="6:6" x14ac:dyDescent="0.2">
      <c r="F1078" s="592" t="s">
        <v>528</v>
      </c>
    </row>
    <row r="1079" spans="6:6" x14ac:dyDescent="0.2">
      <c r="F1079" s="592" t="s">
        <v>528</v>
      </c>
    </row>
    <row r="1080" spans="6:6" x14ac:dyDescent="0.2">
      <c r="F1080" s="592" t="s">
        <v>528</v>
      </c>
    </row>
    <row r="1081" spans="6:6" x14ac:dyDescent="0.2">
      <c r="F1081" s="592" t="s">
        <v>528</v>
      </c>
    </row>
    <row r="1082" spans="6:6" x14ac:dyDescent="0.2">
      <c r="F1082" s="592" t="s">
        <v>528</v>
      </c>
    </row>
    <row r="1083" spans="6:6" x14ac:dyDescent="0.2">
      <c r="F1083" s="592" t="s">
        <v>528</v>
      </c>
    </row>
    <row r="1084" spans="6:6" x14ac:dyDescent="0.2">
      <c r="F1084" s="592" t="s">
        <v>528</v>
      </c>
    </row>
    <row r="1085" spans="6:6" x14ac:dyDescent="0.2">
      <c r="F1085" s="592" t="s">
        <v>528</v>
      </c>
    </row>
    <row r="1086" spans="6:6" x14ac:dyDescent="0.2">
      <c r="F1086" s="592" t="s">
        <v>528</v>
      </c>
    </row>
    <row r="1087" spans="6:6" x14ac:dyDescent="0.2">
      <c r="F1087" s="592" t="s">
        <v>528</v>
      </c>
    </row>
    <row r="1088" spans="6:6" x14ac:dyDescent="0.2">
      <c r="F1088" s="592" t="s">
        <v>528</v>
      </c>
    </row>
    <row r="1089" spans="6:6" x14ac:dyDescent="0.2">
      <c r="F1089" s="592" t="s">
        <v>528</v>
      </c>
    </row>
    <row r="1090" spans="6:6" x14ac:dyDescent="0.2">
      <c r="F1090" s="592" t="s">
        <v>528</v>
      </c>
    </row>
    <row r="1091" spans="6:6" x14ac:dyDescent="0.2">
      <c r="F1091" s="592" t="s">
        <v>528</v>
      </c>
    </row>
    <row r="1092" spans="6:6" x14ac:dyDescent="0.2">
      <c r="F1092" s="592" t="s">
        <v>528</v>
      </c>
    </row>
    <row r="1093" spans="6:6" x14ac:dyDescent="0.2">
      <c r="F1093" s="592" t="s">
        <v>528</v>
      </c>
    </row>
    <row r="1094" spans="6:6" x14ac:dyDescent="0.2">
      <c r="F1094" s="592" t="s">
        <v>528</v>
      </c>
    </row>
    <row r="1095" spans="6:6" x14ac:dyDescent="0.2">
      <c r="F1095" s="592" t="s">
        <v>528</v>
      </c>
    </row>
    <row r="1096" spans="6:6" x14ac:dyDescent="0.2">
      <c r="F1096" s="592" t="s">
        <v>528</v>
      </c>
    </row>
    <row r="1097" spans="6:6" x14ac:dyDescent="0.2">
      <c r="F1097" s="592" t="s">
        <v>528</v>
      </c>
    </row>
    <row r="1098" spans="6:6" x14ac:dyDescent="0.2">
      <c r="F1098" s="592" t="s">
        <v>528</v>
      </c>
    </row>
    <row r="1099" spans="6:6" x14ac:dyDescent="0.2">
      <c r="F1099" s="592" t="s">
        <v>528</v>
      </c>
    </row>
    <row r="1100" spans="6:6" x14ac:dyDescent="0.2">
      <c r="F1100" s="592" t="s">
        <v>528</v>
      </c>
    </row>
    <row r="1101" spans="6:6" x14ac:dyDescent="0.2">
      <c r="F1101" s="592" t="s">
        <v>528</v>
      </c>
    </row>
    <row r="1102" spans="6:6" x14ac:dyDescent="0.2">
      <c r="F1102" s="592" t="s">
        <v>528</v>
      </c>
    </row>
    <row r="1103" spans="6:6" x14ac:dyDescent="0.2">
      <c r="F1103" s="592" t="s">
        <v>528</v>
      </c>
    </row>
    <row r="1104" spans="6:6" x14ac:dyDescent="0.2">
      <c r="F1104" s="592" t="s">
        <v>528</v>
      </c>
    </row>
    <row r="1105" spans="6:6" x14ac:dyDescent="0.2">
      <c r="F1105" s="592" t="s">
        <v>528</v>
      </c>
    </row>
    <row r="1106" spans="6:6" x14ac:dyDescent="0.2">
      <c r="F1106" s="592" t="s">
        <v>528</v>
      </c>
    </row>
    <row r="1107" spans="6:6" x14ac:dyDescent="0.2">
      <c r="F1107" s="592" t="s">
        <v>528</v>
      </c>
    </row>
    <row r="1108" spans="6:6" x14ac:dyDescent="0.2">
      <c r="F1108" s="592" t="s">
        <v>528</v>
      </c>
    </row>
    <row r="1109" spans="6:6" x14ac:dyDescent="0.2">
      <c r="F1109" s="592" t="s">
        <v>528</v>
      </c>
    </row>
    <row r="1110" spans="6:6" x14ac:dyDescent="0.2">
      <c r="F1110" s="592" t="s">
        <v>528</v>
      </c>
    </row>
    <row r="1111" spans="6:6" x14ac:dyDescent="0.2">
      <c r="F1111" s="592" t="s">
        <v>528</v>
      </c>
    </row>
    <row r="1112" spans="6:6" x14ac:dyDescent="0.2">
      <c r="F1112" s="592" t="s">
        <v>528</v>
      </c>
    </row>
    <row r="1113" spans="6:6" x14ac:dyDescent="0.2">
      <c r="F1113" s="592" t="s">
        <v>528</v>
      </c>
    </row>
    <row r="1114" spans="6:6" x14ac:dyDescent="0.2">
      <c r="F1114" s="592" t="s">
        <v>528</v>
      </c>
    </row>
    <row r="1115" spans="6:6" x14ac:dyDescent="0.2">
      <c r="F1115" s="592" t="s">
        <v>528</v>
      </c>
    </row>
    <row r="1116" spans="6:6" x14ac:dyDescent="0.2">
      <c r="F1116" s="592" t="s">
        <v>528</v>
      </c>
    </row>
    <row r="1117" spans="6:6" x14ac:dyDescent="0.2">
      <c r="F1117" s="592" t="s">
        <v>528</v>
      </c>
    </row>
    <row r="1118" spans="6:6" x14ac:dyDescent="0.2">
      <c r="F1118" s="592" t="s">
        <v>528</v>
      </c>
    </row>
    <row r="1119" spans="6:6" x14ac:dyDescent="0.2">
      <c r="F1119" s="592" t="s">
        <v>528</v>
      </c>
    </row>
    <row r="1120" spans="6:6" x14ac:dyDescent="0.2">
      <c r="F1120" s="592" t="s">
        <v>528</v>
      </c>
    </row>
    <row r="1121" spans="6:6" x14ac:dyDescent="0.2">
      <c r="F1121" s="592" t="s">
        <v>528</v>
      </c>
    </row>
    <row r="1122" spans="6:6" x14ac:dyDescent="0.2">
      <c r="F1122" s="592" t="s">
        <v>528</v>
      </c>
    </row>
    <row r="1123" spans="6:6" x14ac:dyDescent="0.2">
      <c r="F1123" s="592" t="s">
        <v>528</v>
      </c>
    </row>
    <row r="1124" spans="6:6" x14ac:dyDescent="0.2">
      <c r="F1124" s="592" t="s">
        <v>528</v>
      </c>
    </row>
    <row r="1125" spans="6:6" x14ac:dyDescent="0.2">
      <c r="F1125" s="592" t="s">
        <v>528</v>
      </c>
    </row>
    <row r="1126" spans="6:6" x14ac:dyDescent="0.2">
      <c r="F1126" s="592" t="s">
        <v>528</v>
      </c>
    </row>
    <row r="1127" spans="6:6" x14ac:dyDescent="0.2">
      <c r="F1127" s="592" t="s">
        <v>528</v>
      </c>
    </row>
    <row r="1128" spans="6:6" x14ac:dyDescent="0.2">
      <c r="F1128" s="592" t="s">
        <v>528</v>
      </c>
    </row>
    <row r="1129" spans="6:6" x14ac:dyDescent="0.2">
      <c r="F1129" s="592" t="s">
        <v>528</v>
      </c>
    </row>
    <row r="1130" spans="6:6" x14ac:dyDescent="0.2">
      <c r="F1130" s="592" t="s">
        <v>528</v>
      </c>
    </row>
    <row r="1131" spans="6:6" x14ac:dyDescent="0.2">
      <c r="F1131" s="592" t="s">
        <v>528</v>
      </c>
    </row>
    <row r="1132" spans="6:6" x14ac:dyDescent="0.2">
      <c r="F1132" s="592" t="s">
        <v>528</v>
      </c>
    </row>
    <row r="1133" spans="6:6" x14ac:dyDescent="0.2">
      <c r="F1133" s="592" t="s">
        <v>528</v>
      </c>
    </row>
    <row r="1134" spans="6:6" x14ac:dyDescent="0.2">
      <c r="F1134" s="592" t="s">
        <v>528</v>
      </c>
    </row>
    <row r="1135" spans="6:6" x14ac:dyDescent="0.2">
      <c r="F1135" s="592" t="s">
        <v>528</v>
      </c>
    </row>
    <row r="1136" spans="6:6" x14ac:dyDescent="0.2">
      <c r="F1136" s="592" t="s">
        <v>528</v>
      </c>
    </row>
    <row r="1137" spans="6:6" x14ac:dyDescent="0.2">
      <c r="F1137" s="592" t="s">
        <v>528</v>
      </c>
    </row>
    <row r="1138" spans="6:6" x14ac:dyDescent="0.2">
      <c r="F1138" s="592" t="s">
        <v>528</v>
      </c>
    </row>
    <row r="1139" spans="6:6" x14ac:dyDescent="0.2">
      <c r="F1139" s="592" t="s">
        <v>528</v>
      </c>
    </row>
    <row r="1140" spans="6:6" x14ac:dyDescent="0.2">
      <c r="F1140" s="592" t="s">
        <v>528</v>
      </c>
    </row>
    <row r="1141" spans="6:6" x14ac:dyDescent="0.2">
      <c r="F1141" s="592" t="s">
        <v>528</v>
      </c>
    </row>
    <row r="1142" spans="6:6" x14ac:dyDescent="0.2">
      <c r="F1142" s="592" t="s">
        <v>528</v>
      </c>
    </row>
    <row r="1143" spans="6:6" x14ac:dyDescent="0.2">
      <c r="F1143" s="592" t="s">
        <v>528</v>
      </c>
    </row>
    <row r="1144" spans="6:6" x14ac:dyDescent="0.2">
      <c r="F1144" s="592" t="s">
        <v>528</v>
      </c>
    </row>
    <row r="1145" spans="6:6" x14ac:dyDescent="0.2">
      <c r="F1145" s="592" t="s">
        <v>528</v>
      </c>
    </row>
    <row r="1146" spans="6:6" x14ac:dyDescent="0.2">
      <c r="F1146" s="592" t="s">
        <v>528</v>
      </c>
    </row>
    <row r="1147" spans="6:6" x14ac:dyDescent="0.2">
      <c r="F1147" s="592" t="s">
        <v>528</v>
      </c>
    </row>
    <row r="1148" spans="6:6" x14ac:dyDescent="0.2">
      <c r="F1148" s="592" t="s">
        <v>528</v>
      </c>
    </row>
    <row r="1149" spans="6:6" x14ac:dyDescent="0.2">
      <c r="F1149" s="592" t="s">
        <v>528</v>
      </c>
    </row>
    <row r="1150" spans="6:6" x14ac:dyDescent="0.2">
      <c r="F1150" s="592" t="s">
        <v>528</v>
      </c>
    </row>
    <row r="1151" spans="6:6" x14ac:dyDescent="0.2">
      <c r="F1151" s="592" t="s">
        <v>528</v>
      </c>
    </row>
    <row r="1152" spans="6:6" x14ac:dyDescent="0.2">
      <c r="F1152" s="592" t="s">
        <v>528</v>
      </c>
    </row>
    <row r="1153" spans="6:6" x14ac:dyDescent="0.2">
      <c r="F1153" s="592" t="s">
        <v>528</v>
      </c>
    </row>
    <row r="1154" spans="6:6" x14ac:dyDescent="0.2">
      <c r="F1154" s="592" t="s">
        <v>528</v>
      </c>
    </row>
    <row r="1155" spans="6:6" x14ac:dyDescent="0.2">
      <c r="F1155" s="592" t="s">
        <v>528</v>
      </c>
    </row>
    <row r="1156" spans="6:6" x14ac:dyDescent="0.2">
      <c r="F1156" s="592" t="s">
        <v>528</v>
      </c>
    </row>
    <row r="1157" spans="6:6" x14ac:dyDescent="0.2">
      <c r="F1157" s="592" t="s">
        <v>528</v>
      </c>
    </row>
    <row r="1158" spans="6:6" x14ac:dyDescent="0.2">
      <c r="F1158" s="592" t="s">
        <v>528</v>
      </c>
    </row>
    <row r="1159" spans="6:6" x14ac:dyDescent="0.2">
      <c r="F1159" s="592" t="s">
        <v>528</v>
      </c>
    </row>
    <row r="1160" spans="6:6" x14ac:dyDescent="0.2">
      <c r="F1160" s="592" t="s">
        <v>528</v>
      </c>
    </row>
    <row r="1161" spans="6:6" x14ac:dyDescent="0.2">
      <c r="F1161" s="592" t="s">
        <v>528</v>
      </c>
    </row>
    <row r="1162" spans="6:6" x14ac:dyDescent="0.2">
      <c r="F1162" s="592" t="s">
        <v>528</v>
      </c>
    </row>
    <row r="1163" spans="6:6" x14ac:dyDescent="0.2">
      <c r="F1163" s="592" t="s">
        <v>528</v>
      </c>
    </row>
    <row r="1164" spans="6:6" x14ac:dyDescent="0.2">
      <c r="F1164" s="592" t="s">
        <v>528</v>
      </c>
    </row>
    <row r="1165" spans="6:6" x14ac:dyDescent="0.2">
      <c r="F1165" s="592" t="s">
        <v>528</v>
      </c>
    </row>
    <row r="1166" spans="6:6" x14ac:dyDescent="0.2">
      <c r="F1166" s="592" t="s">
        <v>528</v>
      </c>
    </row>
    <row r="1167" spans="6:6" x14ac:dyDescent="0.2">
      <c r="F1167" s="592" t="s">
        <v>528</v>
      </c>
    </row>
    <row r="1168" spans="6:6" x14ac:dyDescent="0.2">
      <c r="F1168" s="592" t="s">
        <v>528</v>
      </c>
    </row>
    <row r="1169" spans="6:6" x14ac:dyDescent="0.2">
      <c r="F1169" s="592" t="s">
        <v>528</v>
      </c>
    </row>
    <row r="1170" spans="6:6" x14ac:dyDescent="0.2">
      <c r="F1170" s="592" t="s">
        <v>528</v>
      </c>
    </row>
    <row r="1171" spans="6:6" x14ac:dyDescent="0.2">
      <c r="F1171" s="592" t="s">
        <v>528</v>
      </c>
    </row>
    <row r="1172" spans="6:6" x14ac:dyDescent="0.2">
      <c r="F1172" s="592" t="s">
        <v>528</v>
      </c>
    </row>
    <row r="1173" spans="6:6" x14ac:dyDescent="0.2">
      <c r="F1173" s="592" t="s">
        <v>528</v>
      </c>
    </row>
    <row r="1174" spans="6:6" x14ac:dyDescent="0.2">
      <c r="F1174" s="592" t="s">
        <v>528</v>
      </c>
    </row>
    <row r="1175" spans="6:6" x14ac:dyDescent="0.2">
      <c r="F1175" s="592" t="s">
        <v>528</v>
      </c>
    </row>
    <row r="1176" spans="6:6" x14ac:dyDescent="0.2">
      <c r="F1176" s="592" t="s">
        <v>528</v>
      </c>
    </row>
    <row r="1177" spans="6:6" x14ac:dyDescent="0.2">
      <c r="F1177" s="592" t="s">
        <v>528</v>
      </c>
    </row>
    <row r="1178" spans="6:6" x14ac:dyDescent="0.2">
      <c r="F1178" s="592" t="s">
        <v>528</v>
      </c>
    </row>
    <row r="1179" spans="6:6" x14ac:dyDescent="0.2">
      <c r="F1179" s="592" t="s">
        <v>528</v>
      </c>
    </row>
    <row r="1180" spans="6:6" x14ac:dyDescent="0.2">
      <c r="F1180" s="592" t="s">
        <v>528</v>
      </c>
    </row>
    <row r="1181" spans="6:6" x14ac:dyDescent="0.2">
      <c r="F1181" s="592" t="s">
        <v>528</v>
      </c>
    </row>
    <row r="1182" spans="6:6" x14ac:dyDescent="0.2">
      <c r="F1182" s="592" t="s">
        <v>528</v>
      </c>
    </row>
    <row r="1183" spans="6:6" x14ac:dyDescent="0.2">
      <c r="F1183" s="592" t="s">
        <v>528</v>
      </c>
    </row>
    <row r="1184" spans="6:6" x14ac:dyDescent="0.2">
      <c r="F1184" s="592" t="s">
        <v>528</v>
      </c>
    </row>
    <row r="1185" spans="6:6" x14ac:dyDescent="0.2">
      <c r="F1185" s="592" t="s">
        <v>528</v>
      </c>
    </row>
    <row r="1186" spans="6:6" x14ac:dyDescent="0.2">
      <c r="F1186" s="592" t="s">
        <v>528</v>
      </c>
    </row>
    <row r="1187" spans="6:6" x14ac:dyDescent="0.2">
      <c r="F1187" s="592" t="s">
        <v>528</v>
      </c>
    </row>
    <row r="1188" spans="6:6" x14ac:dyDescent="0.2">
      <c r="F1188" s="592" t="s">
        <v>528</v>
      </c>
    </row>
    <row r="1189" spans="6:6" x14ac:dyDescent="0.2">
      <c r="F1189" s="592" t="s">
        <v>528</v>
      </c>
    </row>
    <row r="1190" spans="6:6" x14ac:dyDescent="0.2">
      <c r="F1190" s="592" t="s">
        <v>528</v>
      </c>
    </row>
    <row r="1191" spans="6:6" x14ac:dyDescent="0.2">
      <c r="F1191" s="592" t="s">
        <v>528</v>
      </c>
    </row>
    <row r="1192" spans="6:6" x14ac:dyDescent="0.2">
      <c r="F1192" s="592" t="s">
        <v>528</v>
      </c>
    </row>
    <row r="1193" spans="6:6" x14ac:dyDescent="0.2">
      <c r="F1193" s="592" t="s">
        <v>528</v>
      </c>
    </row>
    <row r="1194" spans="6:6" x14ac:dyDescent="0.2">
      <c r="F1194" s="592" t="s">
        <v>528</v>
      </c>
    </row>
    <row r="1195" spans="6:6" x14ac:dyDescent="0.2">
      <c r="F1195" s="592" t="s">
        <v>528</v>
      </c>
    </row>
    <row r="1196" spans="6:6" x14ac:dyDescent="0.2">
      <c r="F1196" s="592" t="s">
        <v>528</v>
      </c>
    </row>
    <row r="1197" spans="6:6" x14ac:dyDescent="0.2">
      <c r="F1197" s="592" t="s">
        <v>528</v>
      </c>
    </row>
    <row r="1198" spans="6:6" x14ac:dyDescent="0.2">
      <c r="F1198" s="592" t="s">
        <v>528</v>
      </c>
    </row>
    <row r="1199" spans="6:6" x14ac:dyDescent="0.2">
      <c r="F1199" s="592" t="s">
        <v>528</v>
      </c>
    </row>
    <row r="1200" spans="6:6" x14ac:dyDescent="0.2">
      <c r="F1200" s="592" t="s">
        <v>528</v>
      </c>
    </row>
    <row r="1201" spans="6:6" x14ac:dyDescent="0.2">
      <c r="F1201" s="592" t="s">
        <v>528</v>
      </c>
    </row>
    <row r="1202" spans="6:6" x14ac:dyDescent="0.2">
      <c r="F1202" s="592" t="s">
        <v>528</v>
      </c>
    </row>
    <row r="1203" spans="6:6" x14ac:dyDescent="0.2">
      <c r="F1203" s="592" t="s">
        <v>528</v>
      </c>
    </row>
    <row r="1204" spans="6:6" x14ac:dyDescent="0.2">
      <c r="F1204" s="592" t="s">
        <v>528</v>
      </c>
    </row>
    <row r="1205" spans="6:6" x14ac:dyDescent="0.2">
      <c r="F1205" s="592" t="s">
        <v>528</v>
      </c>
    </row>
    <row r="1206" spans="6:6" x14ac:dyDescent="0.2">
      <c r="F1206" s="592" t="s">
        <v>528</v>
      </c>
    </row>
    <row r="1207" spans="6:6" x14ac:dyDescent="0.2">
      <c r="F1207" s="592" t="s">
        <v>528</v>
      </c>
    </row>
    <row r="1208" spans="6:6" x14ac:dyDescent="0.2">
      <c r="F1208" s="592" t="s">
        <v>528</v>
      </c>
    </row>
    <row r="1209" spans="6:6" x14ac:dyDescent="0.2">
      <c r="F1209" s="592" t="s">
        <v>528</v>
      </c>
    </row>
    <row r="1210" spans="6:6" x14ac:dyDescent="0.2">
      <c r="F1210" s="592" t="s">
        <v>528</v>
      </c>
    </row>
    <row r="1211" spans="6:6" x14ac:dyDescent="0.2">
      <c r="F1211" s="592" t="s">
        <v>528</v>
      </c>
    </row>
    <row r="1212" spans="6:6" x14ac:dyDescent="0.2">
      <c r="F1212" s="592" t="s">
        <v>528</v>
      </c>
    </row>
    <row r="1213" spans="6:6" x14ac:dyDescent="0.2">
      <c r="F1213" s="592" t="s">
        <v>528</v>
      </c>
    </row>
    <row r="1214" spans="6:6" x14ac:dyDescent="0.2">
      <c r="F1214" s="592" t="s">
        <v>528</v>
      </c>
    </row>
    <row r="1215" spans="6:6" x14ac:dyDescent="0.2">
      <c r="F1215" s="592" t="s">
        <v>528</v>
      </c>
    </row>
    <row r="1216" spans="6:6" x14ac:dyDescent="0.2">
      <c r="F1216" s="592" t="s">
        <v>528</v>
      </c>
    </row>
    <row r="1217" spans="6:6" x14ac:dyDescent="0.2">
      <c r="F1217" s="592" t="s">
        <v>528</v>
      </c>
    </row>
    <row r="1218" spans="6:6" x14ac:dyDescent="0.2">
      <c r="F1218" s="592" t="s">
        <v>528</v>
      </c>
    </row>
    <row r="1219" spans="6:6" x14ac:dyDescent="0.2">
      <c r="F1219" s="592" t="s">
        <v>528</v>
      </c>
    </row>
    <row r="1220" spans="6:6" x14ac:dyDescent="0.2">
      <c r="F1220" s="592" t="s">
        <v>528</v>
      </c>
    </row>
    <row r="1221" spans="6:6" x14ac:dyDescent="0.2">
      <c r="F1221" s="592" t="s">
        <v>528</v>
      </c>
    </row>
    <row r="1222" spans="6:6" x14ac:dyDescent="0.2">
      <c r="F1222" s="592" t="s">
        <v>528</v>
      </c>
    </row>
    <row r="1223" spans="6:6" x14ac:dyDescent="0.2">
      <c r="F1223" s="592" t="s">
        <v>528</v>
      </c>
    </row>
    <row r="1224" spans="6:6" x14ac:dyDescent="0.2">
      <c r="F1224" s="592" t="s">
        <v>528</v>
      </c>
    </row>
    <row r="1225" spans="6:6" x14ac:dyDescent="0.2">
      <c r="F1225" s="592" t="s">
        <v>528</v>
      </c>
    </row>
    <row r="1226" spans="6:6" x14ac:dyDescent="0.2">
      <c r="F1226" s="592" t="s">
        <v>528</v>
      </c>
    </row>
    <row r="1227" spans="6:6" x14ac:dyDescent="0.2">
      <c r="F1227" s="592" t="s">
        <v>528</v>
      </c>
    </row>
    <row r="1228" spans="6:6" x14ac:dyDescent="0.2">
      <c r="F1228" s="592" t="s">
        <v>528</v>
      </c>
    </row>
    <row r="1229" spans="6:6" x14ac:dyDescent="0.2">
      <c r="F1229" s="592" t="s">
        <v>528</v>
      </c>
    </row>
    <row r="1230" spans="6:6" x14ac:dyDescent="0.2">
      <c r="F1230" s="592" t="s">
        <v>528</v>
      </c>
    </row>
    <row r="1231" spans="6:6" x14ac:dyDescent="0.2">
      <c r="F1231" s="592" t="s">
        <v>528</v>
      </c>
    </row>
    <row r="1232" spans="6:6" x14ac:dyDescent="0.2">
      <c r="F1232" s="592" t="s">
        <v>528</v>
      </c>
    </row>
    <row r="1233" spans="6:6" x14ac:dyDescent="0.2">
      <c r="F1233" s="592" t="s">
        <v>528</v>
      </c>
    </row>
    <row r="1234" spans="6:6" x14ac:dyDescent="0.2">
      <c r="F1234" s="592" t="s">
        <v>528</v>
      </c>
    </row>
    <row r="1235" spans="6:6" x14ac:dyDescent="0.2">
      <c r="F1235" s="592" t="s">
        <v>528</v>
      </c>
    </row>
    <row r="1236" spans="6:6" x14ac:dyDescent="0.2">
      <c r="F1236" s="592" t="s">
        <v>528</v>
      </c>
    </row>
    <row r="1237" spans="6:6" x14ac:dyDescent="0.2">
      <c r="F1237" s="592" t="s">
        <v>528</v>
      </c>
    </row>
    <row r="1238" spans="6:6" x14ac:dyDescent="0.2">
      <c r="F1238" s="592" t="s">
        <v>528</v>
      </c>
    </row>
    <row r="1239" spans="6:6" x14ac:dyDescent="0.2">
      <c r="F1239" s="592" t="s">
        <v>528</v>
      </c>
    </row>
    <row r="1240" spans="6:6" x14ac:dyDescent="0.2">
      <c r="F1240" s="592" t="s">
        <v>528</v>
      </c>
    </row>
    <row r="1241" spans="6:6" x14ac:dyDescent="0.2">
      <c r="F1241" s="592" t="s">
        <v>528</v>
      </c>
    </row>
    <row r="1242" spans="6:6" x14ac:dyDescent="0.2">
      <c r="F1242" s="592" t="s">
        <v>528</v>
      </c>
    </row>
    <row r="1243" spans="6:6" x14ac:dyDescent="0.2">
      <c r="F1243" s="592" t="s">
        <v>528</v>
      </c>
    </row>
    <row r="1244" spans="6:6" x14ac:dyDescent="0.2">
      <c r="F1244" s="592" t="s">
        <v>528</v>
      </c>
    </row>
    <row r="1245" spans="6:6" x14ac:dyDescent="0.2">
      <c r="F1245" s="592" t="s">
        <v>528</v>
      </c>
    </row>
    <row r="1246" spans="6:6" x14ac:dyDescent="0.2">
      <c r="F1246" s="592" t="s">
        <v>528</v>
      </c>
    </row>
    <row r="1247" spans="6:6" x14ac:dyDescent="0.2">
      <c r="F1247" s="592" t="s">
        <v>528</v>
      </c>
    </row>
    <row r="1248" spans="6:6" x14ac:dyDescent="0.2">
      <c r="F1248" s="592" t="s">
        <v>528</v>
      </c>
    </row>
    <row r="1249" spans="6:6" x14ac:dyDescent="0.2">
      <c r="F1249" s="592" t="s">
        <v>528</v>
      </c>
    </row>
    <row r="1250" spans="6:6" x14ac:dyDescent="0.2">
      <c r="F1250" s="592" t="s">
        <v>528</v>
      </c>
    </row>
    <row r="1251" spans="6:6" x14ac:dyDescent="0.2">
      <c r="F1251" s="592" t="s">
        <v>528</v>
      </c>
    </row>
    <row r="1252" spans="6:6" x14ac:dyDescent="0.2">
      <c r="F1252" s="592" t="s">
        <v>528</v>
      </c>
    </row>
    <row r="1253" spans="6:6" x14ac:dyDescent="0.2">
      <c r="F1253" s="592" t="s">
        <v>528</v>
      </c>
    </row>
    <row r="1254" spans="6:6" x14ac:dyDescent="0.2">
      <c r="F1254" s="592" t="s">
        <v>528</v>
      </c>
    </row>
    <row r="1255" spans="6:6" x14ac:dyDescent="0.2">
      <c r="F1255" s="592" t="s">
        <v>528</v>
      </c>
    </row>
    <row r="1256" spans="6:6" x14ac:dyDescent="0.2">
      <c r="F1256" s="592" t="s">
        <v>528</v>
      </c>
    </row>
    <row r="1257" spans="6:6" x14ac:dyDescent="0.2">
      <c r="F1257" s="592" t="s">
        <v>528</v>
      </c>
    </row>
    <row r="1258" spans="6:6" x14ac:dyDescent="0.2">
      <c r="F1258" s="592" t="s">
        <v>528</v>
      </c>
    </row>
    <row r="1259" spans="6:6" x14ac:dyDescent="0.2">
      <c r="F1259" s="592" t="s">
        <v>528</v>
      </c>
    </row>
    <row r="1260" spans="6:6" x14ac:dyDescent="0.2">
      <c r="F1260" s="592" t="s">
        <v>528</v>
      </c>
    </row>
    <row r="1261" spans="6:6" x14ac:dyDescent="0.2">
      <c r="F1261" s="592" t="s">
        <v>528</v>
      </c>
    </row>
    <row r="1262" spans="6:6" x14ac:dyDescent="0.2">
      <c r="F1262" s="592" t="s">
        <v>528</v>
      </c>
    </row>
    <row r="1263" spans="6:6" x14ac:dyDescent="0.2">
      <c r="F1263" s="592" t="s">
        <v>528</v>
      </c>
    </row>
    <row r="1264" spans="6:6" x14ac:dyDescent="0.2">
      <c r="F1264" s="592" t="s">
        <v>528</v>
      </c>
    </row>
    <row r="1265" spans="6:6" x14ac:dyDescent="0.2">
      <c r="F1265" s="592" t="s">
        <v>528</v>
      </c>
    </row>
    <row r="1266" spans="6:6" x14ac:dyDescent="0.2">
      <c r="F1266" s="592" t="s">
        <v>528</v>
      </c>
    </row>
    <row r="1267" spans="6:6" x14ac:dyDescent="0.2">
      <c r="F1267" s="592" t="s">
        <v>528</v>
      </c>
    </row>
    <row r="1268" spans="6:6" x14ac:dyDescent="0.2">
      <c r="F1268" s="592" t="s">
        <v>528</v>
      </c>
    </row>
    <row r="1269" spans="6:6" x14ac:dyDescent="0.2">
      <c r="F1269" s="592" t="s">
        <v>528</v>
      </c>
    </row>
    <row r="1270" spans="6:6" x14ac:dyDescent="0.2">
      <c r="F1270" s="592" t="s">
        <v>528</v>
      </c>
    </row>
    <row r="1271" spans="6:6" x14ac:dyDescent="0.2">
      <c r="F1271" s="592" t="s">
        <v>528</v>
      </c>
    </row>
    <row r="1272" spans="6:6" x14ac:dyDescent="0.2">
      <c r="F1272" s="592" t="s">
        <v>528</v>
      </c>
    </row>
    <row r="1273" spans="6:6" x14ac:dyDescent="0.2">
      <c r="F1273" s="592" t="s">
        <v>528</v>
      </c>
    </row>
    <row r="1274" spans="6:6" x14ac:dyDescent="0.2">
      <c r="F1274" s="592" t="s">
        <v>528</v>
      </c>
    </row>
    <row r="1275" spans="6:6" x14ac:dyDescent="0.2">
      <c r="F1275" s="592" t="s">
        <v>528</v>
      </c>
    </row>
    <row r="1276" spans="6:6" x14ac:dyDescent="0.2">
      <c r="F1276" s="592" t="s">
        <v>528</v>
      </c>
    </row>
    <row r="1277" spans="6:6" x14ac:dyDescent="0.2">
      <c r="F1277" s="592" t="s">
        <v>528</v>
      </c>
    </row>
    <row r="1278" spans="6:6" x14ac:dyDescent="0.2">
      <c r="F1278" s="592" t="s">
        <v>528</v>
      </c>
    </row>
    <row r="1279" spans="6:6" x14ac:dyDescent="0.2">
      <c r="F1279" s="592" t="s">
        <v>528</v>
      </c>
    </row>
    <row r="1280" spans="6:6" x14ac:dyDescent="0.2">
      <c r="F1280" s="592" t="s">
        <v>528</v>
      </c>
    </row>
    <row r="1281" spans="6:6" x14ac:dyDescent="0.2">
      <c r="F1281" s="592" t="s">
        <v>528</v>
      </c>
    </row>
    <row r="1282" spans="6:6" x14ac:dyDescent="0.2">
      <c r="F1282" s="592" t="s">
        <v>528</v>
      </c>
    </row>
    <row r="1283" spans="6:6" x14ac:dyDescent="0.2">
      <c r="F1283" s="592" t="s">
        <v>528</v>
      </c>
    </row>
    <row r="1284" spans="6:6" x14ac:dyDescent="0.2">
      <c r="F1284" s="592" t="s">
        <v>528</v>
      </c>
    </row>
    <row r="1285" spans="6:6" x14ac:dyDescent="0.2">
      <c r="F1285" s="592" t="s">
        <v>528</v>
      </c>
    </row>
    <row r="1286" spans="6:6" x14ac:dyDescent="0.2">
      <c r="F1286" s="592" t="s">
        <v>528</v>
      </c>
    </row>
    <row r="1287" spans="6:6" x14ac:dyDescent="0.2">
      <c r="F1287" s="592" t="s">
        <v>528</v>
      </c>
    </row>
    <row r="1288" spans="6:6" x14ac:dyDescent="0.2">
      <c r="F1288" s="592" t="s">
        <v>528</v>
      </c>
    </row>
    <row r="1289" spans="6:6" x14ac:dyDescent="0.2">
      <c r="F1289" s="592" t="s">
        <v>528</v>
      </c>
    </row>
    <row r="1290" spans="6:6" x14ac:dyDescent="0.2">
      <c r="F1290" s="592" t="s">
        <v>528</v>
      </c>
    </row>
    <row r="1291" spans="6:6" x14ac:dyDescent="0.2">
      <c r="F1291" s="592" t="s">
        <v>528</v>
      </c>
    </row>
    <row r="1292" spans="6:6" x14ac:dyDescent="0.2">
      <c r="F1292" s="592" t="s">
        <v>528</v>
      </c>
    </row>
    <row r="1293" spans="6:6" x14ac:dyDescent="0.2">
      <c r="F1293" s="592" t="s">
        <v>528</v>
      </c>
    </row>
    <row r="1294" spans="6:6" x14ac:dyDescent="0.2">
      <c r="F1294" s="592" t="s">
        <v>528</v>
      </c>
    </row>
    <row r="1295" spans="6:6" x14ac:dyDescent="0.2">
      <c r="F1295" s="592" t="s">
        <v>528</v>
      </c>
    </row>
    <row r="1296" spans="6:6" x14ac:dyDescent="0.2">
      <c r="F1296" s="592" t="s">
        <v>528</v>
      </c>
    </row>
    <row r="1297" spans="6:6" x14ac:dyDescent="0.2">
      <c r="F1297" s="592" t="s">
        <v>528</v>
      </c>
    </row>
    <row r="1298" spans="6:6" x14ac:dyDescent="0.2">
      <c r="F1298" s="592" t="s">
        <v>528</v>
      </c>
    </row>
    <row r="1299" spans="6:6" x14ac:dyDescent="0.2">
      <c r="F1299" s="592" t="s">
        <v>528</v>
      </c>
    </row>
    <row r="1300" spans="6:6" x14ac:dyDescent="0.2">
      <c r="F1300" s="592" t="s">
        <v>528</v>
      </c>
    </row>
    <row r="1301" spans="6:6" x14ac:dyDescent="0.2">
      <c r="F1301" s="592" t="s">
        <v>528</v>
      </c>
    </row>
    <row r="1302" spans="6:6" x14ac:dyDescent="0.2">
      <c r="F1302" s="592" t="s">
        <v>528</v>
      </c>
    </row>
    <row r="1303" spans="6:6" x14ac:dyDescent="0.2">
      <c r="F1303" s="592" t="s">
        <v>528</v>
      </c>
    </row>
    <row r="1304" spans="6:6" x14ac:dyDescent="0.2">
      <c r="F1304" s="592" t="s">
        <v>528</v>
      </c>
    </row>
    <row r="1305" spans="6:6" x14ac:dyDescent="0.2">
      <c r="F1305" s="592" t="s">
        <v>528</v>
      </c>
    </row>
    <row r="1306" spans="6:6" x14ac:dyDescent="0.2">
      <c r="F1306" s="592" t="s">
        <v>528</v>
      </c>
    </row>
    <row r="1307" spans="6:6" x14ac:dyDescent="0.2">
      <c r="F1307" s="592" t="s">
        <v>528</v>
      </c>
    </row>
    <row r="1308" spans="6:6" x14ac:dyDescent="0.2">
      <c r="F1308" s="592" t="s">
        <v>528</v>
      </c>
    </row>
    <row r="1309" spans="6:6" x14ac:dyDescent="0.2">
      <c r="F1309" s="592" t="s">
        <v>528</v>
      </c>
    </row>
    <row r="1310" spans="6:6" x14ac:dyDescent="0.2">
      <c r="F1310" s="592" t="s">
        <v>528</v>
      </c>
    </row>
    <row r="1311" spans="6:6" x14ac:dyDescent="0.2">
      <c r="F1311" s="592" t="s">
        <v>528</v>
      </c>
    </row>
    <row r="1312" spans="6:6" x14ac:dyDescent="0.2">
      <c r="F1312" s="592" t="s">
        <v>528</v>
      </c>
    </row>
    <row r="1313" spans="6:6" x14ac:dyDescent="0.2">
      <c r="F1313" s="592" t="s">
        <v>528</v>
      </c>
    </row>
    <row r="1314" spans="6:6" x14ac:dyDescent="0.2">
      <c r="F1314" s="592" t="s">
        <v>528</v>
      </c>
    </row>
    <row r="1315" spans="6:6" x14ac:dyDescent="0.2">
      <c r="F1315" s="592" t="s">
        <v>528</v>
      </c>
    </row>
    <row r="1316" spans="6:6" x14ac:dyDescent="0.2">
      <c r="F1316" s="592" t="s">
        <v>528</v>
      </c>
    </row>
    <row r="1317" spans="6:6" x14ac:dyDescent="0.2">
      <c r="F1317" s="592" t="s">
        <v>528</v>
      </c>
    </row>
    <row r="1318" spans="6:6" x14ac:dyDescent="0.2">
      <c r="F1318" s="592" t="s">
        <v>528</v>
      </c>
    </row>
    <row r="1319" spans="6:6" x14ac:dyDescent="0.2">
      <c r="F1319" s="592" t="s">
        <v>528</v>
      </c>
    </row>
    <row r="1320" spans="6:6" x14ac:dyDescent="0.2">
      <c r="F1320" s="592" t="s">
        <v>528</v>
      </c>
    </row>
    <row r="1321" spans="6:6" x14ac:dyDescent="0.2">
      <c r="F1321" s="592" t="s">
        <v>528</v>
      </c>
    </row>
    <row r="1322" spans="6:6" x14ac:dyDescent="0.2">
      <c r="F1322" s="592" t="s">
        <v>528</v>
      </c>
    </row>
    <row r="1323" spans="6:6" x14ac:dyDescent="0.2">
      <c r="F1323" s="592" t="s">
        <v>528</v>
      </c>
    </row>
    <row r="1324" spans="6:6" x14ac:dyDescent="0.2">
      <c r="F1324" s="592" t="s">
        <v>528</v>
      </c>
    </row>
    <row r="1325" spans="6:6" x14ac:dyDescent="0.2">
      <c r="F1325" s="592" t="s">
        <v>528</v>
      </c>
    </row>
    <row r="1326" spans="6:6" x14ac:dyDescent="0.2">
      <c r="F1326" s="592" t="s">
        <v>528</v>
      </c>
    </row>
    <row r="1327" spans="6:6" x14ac:dyDescent="0.2">
      <c r="F1327" s="592" t="s">
        <v>528</v>
      </c>
    </row>
    <row r="1328" spans="6:6" x14ac:dyDescent="0.2">
      <c r="F1328" s="592" t="s">
        <v>528</v>
      </c>
    </row>
    <row r="1329" spans="6:6" x14ac:dyDescent="0.2">
      <c r="F1329" s="592" t="s">
        <v>528</v>
      </c>
    </row>
    <row r="1330" spans="6:6" x14ac:dyDescent="0.2">
      <c r="F1330" s="592" t="s">
        <v>528</v>
      </c>
    </row>
    <row r="1331" spans="6:6" x14ac:dyDescent="0.2">
      <c r="F1331" s="592" t="s">
        <v>528</v>
      </c>
    </row>
    <row r="1332" spans="6:6" x14ac:dyDescent="0.2">
      <c r="F1332" s="592" t="s">
        <v>528</v>
      </c>
    </row>
    <row r="1333" spans="6:6" x14ac:dyDescent="0.2">
      <c r="F1333" s="592" t="s">
        <v>528</v>
      </c>
    </row>
    <row r="1334" spans="6:6" x14ac:dyDescent="0.2">
      <c r="F1334" s="592" t="s">
        <v>528</v>
      </c>
    </row>
    <row r="1335" spans="6:6" x14ac:dyDescent="0.2">
      <c r="F1335" s="592" t="s">
        <v>528</v>
      </c>
    </row>
    <row r="1336" spans="6:6" x14ac:dyDescent="0.2">
      <c r="F1336" s="592" t="s">
        <v>528</v>
      </c>
    </row>
    <row r="1337" spans="6:6" x14ac:dyDescent="0.2">
      <c r="F1337" s="592" t="s">
        <v>528</v>
      </c>
    </row>
    <row r="1338" spans="6:6" x14ac:dyDescent="0.2">
      <c r="F1338" s="592" t="s">
        <v>528</v>
      </c>
    </row>
    <row r="1339" spans="6:6" x14ac:dyDescent="0.2">
      <c r="F1339" s="592" t="s">
        <v>528</v>
      </c>
    </row>
    <row r="1340" spans="6:6" x14ac:dyDescent="0.2">
      <c r="F1340" s="592" t="s">
        <v>528</v>
      </c>
    </row>
    <row r="1341" spans="6:6" x14ac:dyDescent="0.2">
      <c r="F1341" s="592" t="s">
        <v>528</v>
      </c>
    </row>
    <row r="1342" spans="6:6" x14ac:dyDescent="0.2">
      <c r="F1342" s="592" t="s">
        <v>528</v>
      </c>
    </row>
    <row r="1343" spans="6:6" x14ac:dyDescent="0.2">
      <c r="F1343" s="592" t="s">
        <v>528</v>
      </c>
    </row>
    <row r="1344" spans="6:6" x14ac:dyDescent="0.2">
      <c r="F1344" s="592" t="s">
        <v>528</v>
      </c>
    </row>
    <row r="1345" spans="6:6" x14ac:dyDescent="0.2">
      <c r="F1345" s="592" t="s">
        <v>528</v>
      </c>
    </row>
    <row r="1346" spans="6:6" x14ac:dyDescent="0.2">
      <c r="F1346" s="592" t="s">
        <v>528</v>
      </c>
    </row>
    <row r="1347" spans="6:6" x14ac:dyDescent="0.2">
      <c r="F1347" s="592" t="s">
        <v>528</v>
      </c>
    </row>
    <row r="1348" spans="6:6" x14ac:dyDescent="0.2">
      <c r="F1348" s="592" t="s">
        <v>528</v>
      </c>
    </row>
    <row r="1349" spans="6:6" x14ac:dyDescent="0.2">
      <c r="F1349" s="592" t="s">
        <v>528</v>
      </c>
    </row>
    <row r="1350" spans="6:6" x14ac:dyDescent="0.2">
      <c r="F1350" s="592" t="s">
        <v>528</v>
      </c>
    </row>
    <row r="1351" spans="6:6" x14ac:dyDescent="0.2">
      <c r="F1351" s="592" t="s">
        <v>528</v>
      </c>
    </row>
    <row r="1352" spans="6:6" x14ac:dyDescent="0.2">
      <c r="F1352" s="592" t="s">
        <v>528</v>
      </c>
    </row>
    <row r="1353" spans="6:6" x14ac:dyDescent="0.2">
      <c r="F1353" s="592" t="s">
        <v>528</v>
      </c>
    </row>
    <row r="1354" spans="6:6" x14ac:dyDescent="0.2">
      <c r="F1354" s="592" t="s">
        <v>528</v>
      </c>
    </row>
    <row r="1355" spans="6:6" x14ac:dyDescent="0.2">
      <c r="F1355" s="592" t="s">
        <v>528</v>
      </c>
    </row>
    <row r="1356" spans="6:6" x14ac:dyDescent="0.2">
      <c r="F1356" s="592" t="s">
        <v>528</v>
      </c>
    </row>
    <row r="1357" spans="6:6" x14ac:dyDescent="0.2">
      <c r="F1357" s="592" t="s">
        <v>528</v>
      </c>
    </row>
    <row r="1358" spans="6:6" x14ac:dyDescent="0.2">
      <c r="F1358" s="592" t="s">
        <v>528</v>
      </c>
    </row>
    <row r="1359" spans="6:6" x14ac:dyDescent="0.2">
      <c r="F1359" s="592" t="s">
        <v>528</v>
      </c>
    </row>
    <row r="1360" spans="6:6" x14ac:dyDescent="0.2">
      <c r="F1360" s="592" t="s">
        <v>528</v>
      </c>
    </row>
    <row r="1361" spans="6:6" x14ac:dyDescent="0.2">
      <c r="F1361" s="592" t="s">
        <v>528</v>
      </c>
    </row>
    <row r="1362" spans="6:6" x14ac:dyDescent="0.2">
      <c r="F1362" s="592" t="s">
        <v>528</v>
      </c>
    </row>
    <row r="1363" spans="6:6" x14ac:dyDescent="0.2">
      <c r="F1363" s="592" t="s">
        <v>528</v>
      </c>
    </row>
    <row r="1364" spans="6:6" x14ac:dyDescent="0.2">
      <c r="F1364" s="592" t="s">
        <v>528</v>
      </c>
    </row>
    <row r="1365" spans="6:6" x14ac:dyDescent="0.2">
      <c r="F1365" s="592" t="s">
        <v>528</v>
      </c>
    </row>
    <row r="1366" spans="6:6" x14ac:dyDescent="0.2">
      <c r="F1366" s="592" t="s">
        <v>528</v>
      </c>
    </row>
    <row r="1367" spans="6:6" x14ac:dyDescent="0.2">
      <c r="F1367" s="592" t="s">
        <v>528</v>
      </c>
    </row>
    <row r="1368" spans="6:6" x14ac:dyDescent="0.2">
      <c r="F1368" s="592" t="s">
        <v>528</v>
      </c>
    </row>
    <row r="1369" spans="6:6" x14ac:dyDescent="0.2">
      <c r="F1369" s="592" t="s">
        <v>528</v>
      </c>
    </row>
    <row r="1370" spans="6:6" x14ac:dyDescent="0.2">
      <c r="F1370" s="592" t="s">
        <v>528</v>
      </c>
    </row>
    <row r="1371" spans="6:6" x14ac:dyDescent="0.2">
      <c r="F1371" s="592" t="s">
        <v>528</v>
      </c>
    </row>
    <row r="1372" spans="6:6" x14ac:dyDescent="0.2">
      <c r="F1372" s="592" t="s">
        <v>528</v>
      </c>
    </row>
    <row r="1373" spans="6:6" x14ac:dyDescent="0.2">
      <c r="F1373" s="592" t="s">
        <v>528</v>
      </c>
    </row>
    <row r="1374" spans="6:6" x14ac:dyDescent="0.2">
      <c r="F1374" s="592" t="s">
        <v>528</v>
      </c>
    </row>
    <row r="1375" spans="6:6" x14ac:dyDescent="0.2">
      <c r="F1375" s="592" t="s">
        <v>528</v>
      </c>
    </row>
    <row r="1376" spans="6:6" x14ac:dyDescent="0.2">
      <c r="F1376" s="592" t="s">
        <v>528</v>
      </c>
    </row>
    <row r="1377" spans="6:6" x14ac:dyDescent="0.2">
      <c r="F1377" s="592" t="s">
        <v>528</v>
      </c>
    </row>
    <row r="1378" spans="6:6" x14ac:dyDescent="0.2">
      <c r="F1378" s="592" t="s">
        <v>528</v>
      </c>
    </row>
    <row r="1379" spans="6:6" x14ac:dyDescent="0.2">
      <c r="F1379" s="592" t="s">
        <v>528</v>
      </c>
    </row>
    <row r="1380" spans="6:6" x14ac:dyDescent="0.2">
      <c r="F1380" s="592" t="s">
        <v>528</v>
      </c>
    </row>
    <row r="1381" spans="6:6" x14ac:dyDescent="0.2">
      <c r="F1381" s="592" t="s">
        <v>528</v>
      </c>
    </row>
    <row r="1382" spans="6:6" x14ac:dyDescent="0.2">
      <c r="F1382" s="592" t="s">
        <v>528</v>
      </c>
    </row>
    <row r="1383" spans="6:6" x14ac:dyDescent="0.2">
      <c r="F1383" s="592" t="s">
        <v>528</v>
      </c>
    </row>
    <row r="1384" spans="6:6" x14ac:dyDescent="0.2">
      <c r="F1384" s="592" t="s">
        <v>528</v>
      </c>
    </row>
    <row r="1385" spans="6:6" x14ac:dyDescent="0.2">
      <c r="F1385" s="592" t="s">
        <v>528</v>
      </c>
    </row>
    <row r="1386" spans="6:6" x14ac:dyDescent="0.2">
      <c r="F1386" s="592" t="s">
        <v>528</v>
      </c>
    </row>
    <row r="1387" spans="6:6" x14ac:dyDescent="0.2">
      <c r="F1387" s="592" t="s">
        <v>528</v>
      </c>
    </row>
    <row r="1388" spans="6:6" x14ac:dyDescent="0.2">
      <c r="F1388" s="592" t="s">
        <v>528</v>
      </c>
    </row>
    <row r="1389" spans="6:6" x14ac:dyDescent="0.2">
      <c r="F1389" s="592" t="s">
        <v>528</v>
      </c>
    </row>
    <row r="1390" spans="6:6" x14ac:dyDescent="0.2">
      <c r="F1390" s="592" t="s">
        <v>528</v>
      </c>
    </row>
    <row r="1391" spans="6:6" x14ac:dyDescent="0.2">
      <c r="F1391" s="592" t="s">
        <v>528</v>
      </c>
    </row>
    <row r="1392" spans="6:6" x14ac:dyDescent="0.2">
      <c r="F1392" s="592" t="s">
        <v>528</v>
      </c>
    </row>
    <row r="1393" spans="6:6" x14ac:dyDescent="0.2">
      <c r="F1393" s="592" t="s">
        <v>528</v>
      </c>
    </row>
    <row r="1394" spans="6:6" x14ac:dyDescent="0.2">
      <c r="F1394" s="592" t="s">
        <v>528</v>
      </c>
    </row>
    <row r="1395" spans="6:6" x14ac:dyDescent="0.2">
      <c r="F1395" s="592" t="s">
        <v>528</v>
      </c>
    </row>
    <row r="1396" spans="6:6" x14ac:dyDescent="0.2">
      <c r="F1396" s="592" t="s">
        <v>528</v>
      </c>
    </row>
    <row r="1397" spans="6:6" x14ac:dyDescent="0.2">
      <c r="F1397" s="592" t="s">
        <v>528</v>
      </c>
    </row>
    <row r="1398" spans="6:6" x14ac:dyDescent="0.2">
      <c r="F1398" s="592" t="s">
        <v>528</v>
      </c>
    </row>
    <row r="1399" spans="6:6" x14ac:dyDescent="0.2">
      <c r="F1399" s="592" t="s">
        <v>528</v>
      </c>
    </row>
    <row r="1400" spans="6:6" x14ac:dyDescent="0.2">
      <c r="F1400" s="592" t="s">
        <v>528</v>
      </c>
    </row>
    <row r="1401" spans="6:6" x14ac:dyDescent="0.2">
      <c r="F1401" s="592" t="s">
        <v>528</v>
      </c>
    </row>
    <row r="1402" spans="6:6" x14ac:dyDescent="0.2">
      <c r="F1402" s="592" t="s">
        <v>528</v>
      </c>
    </row>
    <row r="1403" spans="6:6" x14ac:dyDescent="0.2">
      <c r="F1403" s="592" t="s">
        <v>528</v>
      </c>
    </row>
    <row r="1404" spans="6:6" x14ac:dyDescent="0.2">
      <c r="F1404" s="592" t="s">
        <v>528</v>
      </c>
    </row>
    <row r="1405" spans="6:6" x14ac:dyDescent="0.2">
      <c r="F1405" s="592" t="s">
        <v>528</v>
      </c>
    </row>
    <row r="1406" spans="6:6" x14ac:dyDescent="0.2">
      <c r="F1406" s="592" t="s">
        <v>528</v>
      </c>
    </row>
    <row r="1407" spans="6:6" x14ac:dyDescent="0.2">
      <c r="F1407" s="592" t="s">
        <v>528</v>
      </c>
    </row>
    <row r="1408" spans="6:6" x14ac:dyDescent="0.2">
      <c r="F1408" s="592" t="s">
        <v>528</v>
      </c>
    </row>
    <row r="1409" spans="6:6" x14ac:dyDescent="0.2">
      <c r="F1409" s="592" t="s">
        <v>528</v>
      </c>
    </row>
    <row r="1410" spans="6:6" x14ac:dyDescent="0.2">
      <c r="F1410" s="592" t="s">
        <v>528</v>
      </c>
    </row>
    <row r="1411" spans="6:6" x14ac:dyDescent="0.2">
      <c r="F1411" s="592" t="s">
        <v>528</v>
      </c>
    </row>
    <row r="1412" spans="6:6" x14ac:dyDescent="0.2">
      <c r="F1412" s="592" t="s">
        <v>528</v>
      </c>
    </row>
    <row r="1413" spans="6:6" x14ac:dyDescent="0.2">
      <c r="F1413" s="592" t="s">
        <v>528</v>
      </c>
    </row>
    <row r="1414" spans="6:6" x14ac:dyDescent="0.2">
      <c r="F1414" s="592" t="s">
        <v>528</v>
      </c>
    </row>
    <row r="1415" spans="6:6" x14ac:dyDescent="0.2">
      <c r="F1415" s="592" t="s">
        <v>528</v>
      </c>
    </row>
    <row r="1416" spans="6:6" x14ac:dyDescent="0.2">
      <c r="F1416" s="592" t="s">
        <v>528</v>
      </c>
    </row>
    <row r="1417" spans="6:6" x14ac:dyDescent="0.2">
      <c r="F1417" s="592" t="s">
        <v>528</v>
      </c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069"/>
  <sheetViews>
    <sheetView workbookViewId="0"/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3" width="7.28515625" bestFit="1" customWidth="1"/>
    <col min="4" max="4" width="7.5703125" bestFit="1" customWidth="1"/>
    <col min="5" max="5" width="14.140625" bestFit="1" customWidth="1"/>
    <col min="6" max="6" width="10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690</v>
      </c>
      <c r="F1" t="s">
        <v>694</v>
      </c>
    </row>
    <row r="2" spans="1:14" x14ac:dyDescent="0.2">
      <c r="B2">
        <f>N2</f>
        <v>1111</v>
      </c>
      <c r="C2">
        <v>2017</v>
      </c>
      <c r="D2">
        <v>1</v>
      </c>
      <c r="E2" t="s">
        <v>693</v>
      </c>
      <c r="F2">
        <v>0</v>
      </c>
      <c r="N2">
        <v>1111</v>
      </c>
    </row>
    <row r="3" spans="1:14" x14ac:dyDescent="0.2">
      <c r="B3">
        <f t="shared" ref="B3:B66" si="0">N3</f>
        <v>1112</v>
      </c>
      <c r="C3">
        <v>2017</v>
      </c>
      <c r="D3">
        <v>1</v>
      </c>
      <c r="E3" t="s">
        <v>693</v>
      </c>
      <c r="F3">
        <v>0</v>
      </c>
      <c r="N3">
        <v>1112</v>
      </c>
    </row>
    <row r="4" spans="1:14" x14ac:dyDescent="0.2">
      <c r="B4">
        <f t="shared" si="0"/>
        <v>1113</v>
      </c>
      <c r="C4">
        <v>2017</v>
      </c>
      <c r="D4">
        <v>1</v>
      </c>
      <c r="E4" t="s">
        <v>693</v>
      </c>
      <c r="F4">
        <v>0</v>
      </c>
      <c r="N4">
        <v>1113</v>
      </c>
    </row>
    <row r="5" spans="1:14" x14ac:dyDescent="0.2">
      <c r="B5">
        <f t="shared" si="0"/>
        <v>1210</v>
      </c>
      <c r="C5">
        <v>2017</v>
      </c>
      <c r="D5">
        <v>1</v>
      </c>
      <c r="E5" t="s">
        <v>693</v>
      </c>
      <c r="F5">
        <v>0</v>
      </c>
      <c r="N5">
        <v>1210</v>
      </c>
    </row>
    <row r="6" spans="1:14" x14ac:dyDescent="0.2">
      <c r="B6">
        <f t="shared" si="0"/>
        <v>1211</v>
      </c>
      <c r="C6">
        <v>2017</v>
      </c>
      <c r="D6">
        <v>1</v>
      </c>
      <c r="E6" t="s">
        <v>693</v>
      </c>
      <c r="F6">
        <v>0</v>
      </c>
      <c r="N6">
        <v>1211</v>
      </c>
    </row>
    <row r="7" spans="1:14" x14ac:dyDescent="0.2">
      <c r="B7">
        <f t="shared" si="0"/>
        <v>1212</v>
      </c>
      <c r="C7">
        <v>2017</v>
      </c>
      <c r="D7">
        <v>1</v>
      </c>
      <c r="E7" t="s">
        <v>693</v>
      </c>
      <c r="F7">
        <v>0</v>
      </c>
      <c r="N7">
        <v>1212</v>
      </c>
    </row>
    <row r="8" spans="1:14" x14ac:dyDescent="0.2">
      <c r="B8">
        <f t="shared" si="0"/>
        <v>1213</v>
      </c>
      <c r="C8">
        <v>2017</v>
      </c>
      <c r="D8">
        <v>1</v>
      </c>
      <c r="E8" t="s">
        <v>693</v>
      </c>
      <c r="F8">
        <v>0</v>
      </c>
      <c r="N8">
        <v>1213</v>
      </c>
    </row>
    <row r="9" spans="1:14" x14ac:dyDescent="0.2">
      <c r="B9">
        <f t="shared" si="0"/>
        <v>1214</v>
      </c>
      <c r="C9">
        <v>2017</v>
      </c>
      <c r="D9">
        <v>1</v>
      </c>
      <c r="E9" t="s">
        <v>693</v>
      </c>
      <c r="F9">
        <v>0</v>
      </c>
      <c r="N9">
        <v>1214</v>
      </c>
    </row>
    <row r="10" spans="1:14" x14ac:dyDescent="0.2">
      <c r="B10">
        <f t="shared" si="0"/>
        <v>1215</v>
      </c>
      <c r="C10">
        <v>2017</v>
      </c>
      <c r="D10">
        <v>1</v>
      </c>
      <c r="E10" t="s">
        <v>693</v>
      </c>
      <c r="F10">
        <v>0</v>
      </c>
      <c r="N10">
        <v>1215</v>
      </c>
    </row>
    <row r="11" spans="1:14" x14ac:dyDescent="0.2">
      <c r="B11">
        <f t="shared" si="0"/>
        <v>1216</v>
      </c>
      <c r="C11">
        <v>2017</v>
      </c>
      <c r="D11">
        <v>1</v>
      </c>
      <c r="E11" t="s">
        <v>693</v>
      </c>
      <c r="F11">
        <v>0</v>
      </c>
      <c r="N11">
        <v>1216</v>
      </c>
    </row>
    <row r="12" spans="1:14" x14ac:dyDescent="0.2">
      <c r="B12">
        <f t="shared" si="0"/>
        <v>1217</v>
      </c>
      <c r="C12">
        <v>2017</v>
      </c>
      <c r="D12">
        <v>1</v>
      </c>
      <c r="E12" t="s">
        <v>693</v>
      </c>
      <c r="F12">
        <v>0</v>
      </c>
      <c r="N12">
        <v>1217</v>
      </c>
    </row>
    <row r="13" spans="1:14" x14ac:dyDescent="0.2">
      <c r="B13">
        <f t="shared" si="0"/>
        <v>1218</v>
      </c>
      <c r="C13">
        <v>2017</v>
      </c>
      <c r="D13">
        <v>1</v>
      </c>
      <c r="E13" t="s">
        <v>693</v>
      </c>
      <c r="F13">
        <v>0</v>
      </c>
      <c r="N13">
        <v>1218</v>
      </c>
    </row>
    <row r="14" spans="1:14" x14ac:dyDescent="0.2">
      <c r="B14">
        <f t="shared" si="0"/>
        <v>1219</v>
      </c>
      <c r="C14">
        <v>2017</v>
      </c>
      <c r="D14">
        <v>1</v>
      </c>
      <c r="E14" t="s">
        <v>693</v>
      </c>
      <c r="F14">
        <v>0</v>
      </c>
      <c r="N14">
        <v>1219</v>
      </c>
    </row>
    <row r="15" spans="1:14" x14ac:dyDescent="0.2">
      <c r="B15">
        <f t="shared" si="0"/>
        <v>1220</v>
      </c>
      <c r="C15">
        <v>2017</v>
      </c>
      <c r="D15">
        <v>1</v>
      </c>
      <c r="E15" t="s">
        <v>693</v>
      </c>
      <c r="F15">
        <v>0</v>
      </c>
      <c r="N15">
        <v>1220</v>
      </c>
    </row>
    <row r="16" spans="1:14" x14ac:dyDescent="0.2">
      <c r="B16">
        <f t="shared" si="0"/>
        <v>1221</v>
      </c>
      <c r="C16">
        <v>2017</v>
      </c>
      <c r="D16">
        <v>1</v>
      </c>
      <c r="E16" t="s">
        <v>693</v>
      </c>
      <c r="F16">
        <v>0</v>
      </c>
      <c r="N16">
        <v>1221</v>
      </c>
    </row>
    <row r="17" spans="2:14" x14ac:dyDescent="0.2">
      <c r="B17">
        <f t="shared" si="0"/>
        <v>1222</v>
      </c>
      <c r="C17">
        <v>2017</v>
      </c>
      <c r="D17">
        <v>1</v>
      </c>
      <c r="E17" t="s">
        <v>693</v>
      </c>
      <c r="F17">
        <v>0</v>
      </c>
      <c r="N17">
        <v>1222</v>
      </c>
    </row>
    <row r="18" spans="2:14" x14ac:dyDescent="0.2">
      <c r="B18">
        <f t="shared" si="0"/>
        <v>1223</v>
      </c>
      <c r="C18">
        <v>2017</v>
      </c>
      <c r="D18">
        <v>1</v>
      </c>
      <c r="E18" t="s">
        <v>693</v>
      </c>
      <c r="F18">
        <v>0</v>
      </c>
      <c r="N18">
        <v>1223</v>
      </c>
    </row>
    <row r="19" spans="2:14" x14ac:dyDescent="0.2">
      <c r="B19">
        <f t="shared" si="0"/>
        <v>1310</v>
      </c>
      <c r="C19">
        <v>2017</v>
      </c>
      <c r="D19">
        <v>1</v>
      </c>
      <c r="E19" t="s">
        <v>693</v>
      </c>
      <c r="F19">
        <v>0</v>
      </c>
      <c r="N19">
        <v>1310</v>
      </c>
    </row>
    <row r="20" spans="2:14" x14ac:dyDescent="0.2">
      <c r="B20">
        <f t="shared" si="0"/>
        <v>1311</v>
      </c>
      <c r="C20">
        <v>2017</v>
      </c>
      <c r="D20">
        <v>1</v>
      </c>
      <c r="E20" t="s">
        <v>693</v>
      </c>
      <c r="F20">
        <v>0</v>
      </c>
      <c r="N20">
        <v>1311</v>
      </c>
    </row>
    <row r="21" spans="2:14" x14ac:dyDescent="0.2">
      <c r="B21">
        <f t="shared" si="0"/>
        <v>1312</v>
      </c>
      <c r="C21">
        <v>2017</v>
      </c>
      <c r="D21">
        <v>1</v>
      </c>
      <c r="E21" t="s">
        <v>693</v>
      </c>
      <c r="F21">
        <v>0</v>
      </c>
      <c r="N21">
        <v>1312</v>
      </c>
    </row>
    <row r="22" spans="2:14" x14ac:dyDescent="0.2">
      <c r="B22">
        <f t="shared" si="0"/>
        <v>1313</v>
      </c>
      <c r="C22">
        <v>2017</v>
      </c>
      <c r="D22">
        <v>1</v>
      </c>
      <c r="E22" t="s">
        <v>693</v>
      </c>
      <c r="F22">
        <v>0</v>
      </c>
      <c r="N22">
        <v>1313</v>
      </c>
    </row>
    <row r="23" spans="2:14" x14ac:dyDescent="0.2">
      <c r="B23">
        <f t="shared" si="0"/>
        <v>1314</v>
      </c>
      <c r="C23">
        <v>2017</v>
      </c>
      <c r="D23">
        <v>1</v>
      </c>
      <c r="E23" t="s">
        <v>693</v>
      </c>
      <c r="F23">
        <v>0</v>
      </c>
      <c r="N23">
        <v>1314</v>
      </c>
    </row>
    <row r="24" spans="2:14" x14ac:dyDescent="0.2">
      <c r="B24">
        <f t="shared" si="0"/>
        <v>1315</v>
      </c>
      <c r="C24">
        <v>2017</v>
      </c>
      <c r="D24">
        <v>1</v>
      </c>
      <c r="E24" t="s">
        <v>693</v>
      </c>
      <c r="F24">
        <v>0</v>
      </c>
      <c r="N24">
        <v>1315</v>
      </c>
    </row>
    <row r="25" spans="2:14" x14ac:dyDescent="0.2">
      <c r="B25">
        <f t="shared" si="0"/>
        <v>1316</v>
      </c>
      <c r="C25">
        <v>2017</v>
      </c>
      <c r="D25">
        <v>1</v>
      </c>
      <c r="E25" t="s">
        <v>693</v>
      </c>
      <c r="F25">
        <v>0</v>
      </c>
      <c r="N25">
        <v>1316</v>
      </c>
    </row>
    <row r="26" spans="2:14" x14ac:dyDescent="0.2">
      <c r="B26">
        <f t="shared" si="0"/>
        <v>1317</v>
      </c>
      <c r="C26">
        <v>2017</v>
      </c>
      <c r="D26">
        <v>1</v>
      </c>
      <c r="E26" t="s">
        <v>693</v>
      </c>
      <c r="F26">
        <v>0</v>
      </c>
      <c r="N26">
        <v>1317</v>
      </c>
    </row>
    <row r="27" spans="2:14" x14ac:dyDescent="0.2">
      <c r="B27">
        <f t="shared" si="0"/>
        <v>1318</v>
      </c>
      <c r="C27">
        <v>2017</v>
      </c>
      <c r="D27">
        <v>1</v>
      </c>
      <c r="E27" t="s">
        <v>693</v>
      </c>
      <c r="F27">
        <v>0</v>
      </c>
      <c r="N27">
        <v>1318</v>
      </c>
    </row>
    <row r="28" spans="2:14" x14ac:dyDescent="0.2">
      <c r="B28">
        <f t="shared" si="0"/>
        <v>1319</v>
      </c>
      <c r="C28">
        <v>2017</v>
      </c>
      <c r="D28">
        <v>1</v>
      </c>
      <c r="E28" t="s">
        <v>693</v>
      </c>
      <c r="F28">
        <v>0</v>
      </c>
      <c r="N28">
        <v>1319</v>
      </c>
    </row>
    <row r="29" spans="2:14" x14ac:dyDescent="0.2">
      <c r="B29">
        <f t="shared" si="0"/>
        <v>1320</v>
      </c>
      <c r="C29">
        <v>2017</v>
      </c>
      <c r="D29">
        <v>1</v>
      </c>
      <c r="E29" t="s">
        <v>693</v>
      </c>
      <c r="F29">
        <v>0</v>
      </c>
      <c r="N29">
        <v>1320</v>
      </c>
    </row>
    <row r="30" spans="2:14" x14ac:dyDescent="0.2">
      <c r="B30">
        <f t="shared" si="0"/>
        <v>1410</v>
      </c>
      <c r="C30">
        <v>2017</v>
      </c>
      <c r="D30">
        <v>1</v>
      </c>
      <c r="E30" t="s">
        <v>693</v>
      </c>
      <c r="F30">
        <v>0</v>
      </c>
      <c r="N30">
        <v>1410</v>
      </c>
    </row>
    <row r="31" spans="2:14" x14ac:dyDescent="0.2">
      <c r="B31">
        <f t="shared" si="0"/>
        <v>1411</v>
      </c>
      <c r="C31">
        <v>2017</v>
      </c>
      <c r="D31">
        <v>1</v>
      </c>
      <c r="E31" t="s">
        <v>693</v>
      </c>
      <c r="F31">
        <v>0</v>
      </c>
      <c r="N31">
        <v>1411</v>
      </c>
    </row>
    <row r="32" spans="2:14" x14ac:dyDescent="0.2">
      <c r="B32">
        <f t="shared" si="0"/>
        <v>1412</v>
      </c>
      <c r="C32">
        <v>2017</v>
      </c>
      <c r="D32">
        <v>1</v>
      </c>
      <c r="E32" t="s">
        <v>693</v>
      </c>
      <c r="F32">
        <v>0</v>
      </c>
      <c r="N32">
        <v>1412</v>
      </c>
    </row>
    <row r="33" spans="2:14" x14ac:dyDescent="0.2">
      <c r="B33">
        <f t="shared" si="0"/>
        <v>1413</v>
      </c>
      <c r="C33">
        <v>2017</v>
      </c>
      <c r="D33">
        <v>1</v>
      </c>
      <c r="E33" t="s">
        <v>693</v>
      </c>
      <c r="F33">
        <v>0</v>
      </c>
      <c r="N33">
        <v>1413</v>
      </c>
    </row>
    <row r="34" spans="2:14" x14ac:dyDescent="0.2">
      <c r="B34">
        <f t="shared" si="0"/>
        <v>1414</v>
      </c>
      <c r="C34">
        <v>2017</v>
      </c>
      <c r="D34">
        <v>1</v>
      </c>
      <c r="E34" t="s">
        <v>693</v>
      </c>
      <c r="F34">
        <v>0</v>
      </c>
      <c r="N34">
        <v>1414</v>
      </c>
    </row>
    <row r="35" spans="2:14" x14ac:dyDescent="0.2">
      <c r="B35">
        <f t="shared" si="0"/>
        <v>1415</v>
      </c>
      <c r="C35">
        <v>2017</v>
      </c>
      <c r="D35">
        <v>1</v>
      </c>
      <c r="E35" t="s">
        <v>693</v>
      </c>
      <c r="F35">
        <v>0</v>
      </c>
      <c r="N35">
        <v>1415</v>
      </c>
    </row>
    <row r="36" spans="2:14" x14ac:dyDescent="0.2">
      <c r="B36">
        <f t="shared" si="0"/>
        <v>1510</v>
      </c>
      <c r="C36">
        <v>2017</v>
      </c>
      <c r="D36">
        <v>1</v>
      </c>
      <c r="E36" t="s">
        <v>693</v>
      </c>
      <c r="F36">
        <v>0</v>
      </c>
      <c r="N36">
        <v>1510</v>
      </c>
    </row>
    <row r="37" spans="2:14" x14ac:dyDescent="0.2">
      <c r="B37">
        <f t="shared" si="0"/>
        <v>1511</v>
      </c>
      <c r="C37">
        <v>2017</v>
      </c>
      <c r="D37">
        <v>1</v>
      </c>
      <c r="E37" t="s">
        <v>693</v>
      </c>
      <c r="F37">
        <v>0</v>
      </c>
      <c r="N37">
        <v>1511</v>
      </c>
    </row>
    <row r="38" spans="2:14" x14ac:dyDescent="0.2">
      <c r="B38">
        <f t="shared" si="0"/>
        <v>2110</v>
      </c>
      <c r="C38">
        <v>2017</v>
      </c>
      <c r="D38">
        <v>1</v>
      </c>
      <c r="E38" t="s">
        <v>693</v>
      </c>
      <c r="F38">
        <v>0</v>
      </c>
      <c r="N38">
        <v>2110</v>
      </c>
    </row>
    <row r="39" spans="2:14" x14ac:dyDescent="0.2">
      <c r="B39">
        <f t="shared" si="0"/>
        <v>2111</v>
      </c>
      <c r="C39">
        <v>2017</v>
      </c>
      <c r="D39">
        <v>1</v>
      </c>
      <c r="E39" t="s">
        <v>693</v>
      </c>
      <c r="F39">
        <v>0</v>
      </c>
      <c r="N39">
        <v>2111</v>
      </c>
    </row>
    <row r="40" spans="2:14" x14ac:dyDescent="0.2">
      <c r="B40">
        <f t="shared" si="0"/>
        <v>2112</v>
      </c>
      <c r="C40">
        <v>2017</v>
      </c>
      <c r="D40">
        <v>1</v>
      </c>
      <c r="E40" t="s">
        <v>693</v>
      </c>
      <c r="F40">
        <v>0</v>
      </c>
      <c r="N40">
        <v>2112</v>
      </c>
    </row>
    <row r="41" spans="2:14" x14ac:dyDescent="0.2">
      <c r="B41">
        <f t="shared" si="0"/>
        <v>2113</v>
      </c>
      <c r="C41">
        <v>2017</v>
      </c>
      <c r="D41">
        <v>1</v>
      </c>
      <c r="E41" t="s">
        <v>693</v>
      </c>
      <c r="F41">
        <v>0</v>
      </c>
      <c r="N41">
        <v>2113</v>
      </c>
    </row>
    <row r="42" spans="2:14" x14ac:dyDescent="0.2">
      <c r="B42">
        <f t="shared" si="0"/>
        <v>2114</v>
      </c>
      <c r="C42">
        <v>2017</v>
      </c>
      <c r="D42">
        <v>1</v>
      </c>
      <c r="E42" t="s">
        <v>693</v>
      </c>
      <c r="F42">
        <v>0</v>
      </c>
      <c r="N42">
        <v>2114</v>
      </c>
    </row>
    <row r="43" spans="2:14" x14ac:dyDescent="0.2">
      <c r="B43">
        <f t="shared" si="0"/>
        <v>2115</v>
      </c>
      <c r="C43">
        <v>2017</v>
      </c>
      <c r="D43">
        <v>1</v>
      </c>
      <c r="E43" t="s">
        <v>693</v>
      </c>
      <c r="F43">
        <v>0</v>
      </c>
      <c r="N43">
        <v>2115</v>
      </c>
    </row>
    <row r="44" spans="2:14" x14ac:dyDescent="0.2">
      <c r="B44">
        <f t="shared" si="0"/>
        <v>2116</v>
      </c>
      <c r="C44">
        <v>2017</v>
      </c>
      <c r="D44">
        <v>1</v>
      </c>
      <c r="E44" t="s">
        <v>693</v>
      </c>
      <c r="F44">
        <v>0</v>
      </c>
      <c r="N44">
        <v>2116</v>
      </c>
    </row>
    <row r="45" spans="2:14" x14ac:dyDescent="0.2">
      <c r="B45">
        <f t="shared" si="0"/>
        <v>2117</v>
      </c>
      <c r="C45">
        <v>2017</v>
      </c>
      <c r="D45">
        <v>1</v>
      </c>
      <c r="E45" t="s">
        <v>693</v>
      </c>
      <c r="F45">
        <v>0</v>
      </c>
      <c r="N45">
        <v>2117</v>
      </c>
    </row>
    <row r="46" spans="2:14" x14ac:dyDescent="0.2">
      <c r="B46">
        <f t="shared" si="0"/>
        <v>2118</v>
      </c>
      <c r="C46">
        <v>2017</v>
      </c>
      <c r="D46">
        <v>1</v>
      </c>
      <c r="E46" t="s">
        <v>693</v>
      </c>
      <c r="F46">
        <v>0</v>
      </c>
      <c r="N46">
        <v>2118</v>
      </c>
    </row>
    <row r="47" spans="2:14" x14ac:dyDescent="0.2">
      <c r="B47">
        <f t="shared" si="0"/>
        <v>2119</v>
      </c>
      <c r="C47">
        <v>2017</v>
      </c>
      <c r="D47">
        <v>1</v>
      </c>
      <c r="E47" t="s">
        <v>693</v>
      </c>
      <c r="F47">
        <v>0</v>
      </c>
      <c r="N47">
        <v>2119</v>
      </c>
    </row>
    <row r="48" spans="2:14" x14ac:dyDescent="0.2">
      <c r="B48">
        <f t="shared" si="0"/>
        <v>2120</v>
      </c>
      <c r="C48">
        <v>2017</v>
      </c>
      <c r="D48">
        <v>1</v>
      </c>
      <c r="E48" t="s">
        <v>693</v>
      </c>
      <c r="F48">
        <v>0</v>
      </c>
      <c r="N48">
        <v>2120</v>
      </c>
    </row>
    <row r="49" spans="2:14" x14ac:dyDescent="0.2">
      <c r="B49">
        <f t="shared" si="0"/>
        <v>2121</v>
      </c>
      <c r="C49">
        <v>2017</v>
      </c>
      <c r="D49">
        <v>1</v>
      </c>
      <c r="E49" t="s">
        <v>693</v>
      </c>
      <c r="F49">
        <v>0</v>
      </c>
      <c r="N49">
        <v>2121</v>
      </c>
    </row>
    <row r="50" spans="2:14" x14ac:dyDescent="0.2">
      <c r="B50">
        <f t="shared" si="0"/>
        <v>2122</v>
      </c>
      <c r="C50">
        <v>2017</v>
      </c>
      <c r="D50">
        <v>1</v>
      </c>
      <c r="E50" t="s">
        <v>693</v>
      </c>
      <c r="F50">
        <v>0</v>
      </c>
      <c r="N50">
        <v>2122</v>
      </c>
    </row>
    <row r="51" spans="2:14" x14ac:dyDescent="0.2">
      <c r="B51">
        <f t="shared" si="0"/>
        <v>3110</v>
      </c>
      <c r="C51">
        <v>2017</v>
      </c>
      <c r="D51">
        <v>1</v>
      </c>
      <c r="E51" t="s">
        <v>693</v>
      </c>
      <c r="F51">
        <v>0</v>
      </c>
      <c r="N51">
        <v>3110</v>
      </c>
    </row>
    <row r="52" spans="2:14" x14ac:dyDescent="0.2">
      <c r="B52">
        <f t="shared" si="0"/>
        <v>3111</v>
      </c>
      <c r="C52">
        <v>2017</v>
      </c>
      <c r="D52">
        <v>1</v>
      </c>
      <c r="E52" t="s">
        <v>693</v>
      </c>
      <c r="F52">
        <v>0</v>
      </c>
      <c r="N52">
        <v>3111</v>
      </c>
    </row>
    <row r="53" spans="2:14" x14ac:dyDescent="0.2">
      <c r="B53">
        <f t="shared" si="0"/>
        <v>3112</v>
      </c>
      <c r="C53">
        <v>2017</v>
      </c>
      <c r="D53">
        <v>1</v>
      </c>
      <c r="E53" t="s">
        <v>693</v>
      </c>
      <c r="F53">
        <v>0</v>
      </c>
      <c r="N53">
        <v>3112</v>
      </c>
    </row>
    <row r="54" spans="2:14" x14ac:dyDescent="0.2">
      <c r="B54">
        <f t="shared" si="0"/>
        <v>4111</v>
      </c>
      <c r="C54">
        <v>2017</v>
      </c>
      <c r="D54">
        <v>1</v>
      </c>
      <c r="E54" t="s">
        <v>693</v>
      </c>
      <c r="F54">
        <v>0</v>
      </c>
      <c r="N54">
        <v>4111</v>
      </c>
    </row>
    <row r="55" spans="2:14" x14ac:dyDescent="0.2">
      <c r="B55">
        <f t="shared" si="0"/>
        <v>4112</v>
      </c>
      <c r="C55">
        <v>2017</v>
      </c>
      <c r="D55">
        <v>1</v>
      </c>
      <c r="E55" t="s">
        <v>693</v>
      </c>
      <c r="F55">
        <v>0</v>
      </c>
      <c r="N55">
        <v>4112</v>
      </c>
    </row>
    <row r="56" spans="2:14" x14ac:dyDescent="0.2">
      <c r="B56">
        <f t="shared" si="0"/>
        <v>4113</v>
      </c>
      <c r="C56">
        <v>2017</v>
      </c>
      <c r="D56">
        <v>1</v>
      </c>
      <c r="E56" t="s">
        <v>693</v>
      </c>
      <c r="F56">
        <v>0</v>
      </c>
      <c r="N56">
        <v>4113</v>
      </c>
    </row>
    <row r="57" spans="2:14" x14ac:dyDescent="0.2">
      <c r="B57">
        <f t="shared" si="0"/>
        <v>4114</v>
      </c>
      <c r="C57">
        <v>2017</v>
      </c>
      <c r="D57">
        <v>1</v>
      </c>
      <c r="E57" t="s">
        <v>693</v>
      </c>
      <c r="F57">
        <v>0</v>
      </c>
      <c r="N57">
        <v>4114</v>
      </c>
    </row>
    <row r="58" spans="2:14" x14ac:dyDescent="0.2">
      <c r="B58">
        <f t="shared" si="0"/>
        <v>4115</v>
      </c>
      <c r="C58">
        <v>2017</v>
      </c>
      <c r="D58">
        <v>1</v>
      </c>
      <c r="E58" t="s">
        <v>693</v>
      </c>
      <c r="F58">
        <v>0</v>
      </c>
      <c r="N58">
        <v>4115</v>
      </c>
    </row>
    <row r="59" spans="2:14" x14ac:dyDescent="0.2">
      <c r="B59">
        <f t="shared" si="0"/>
        <v>4116</v>
      </c>
      <c r="C59">
        <v>2017</v>
      </c>
      <c r="D59">
        <v>1</v>
      </c>
      <c r="E59" t="s">
        <v>693</v>
      </c>
      <c r="F59">
        <v>0</v>
      </c>
      <c r="N59">
        <v>4116</v>
      </c>
    </row>
    <row r="60" spans="2:14" x14ac:dyDescent="0.2">
      <c r="B60">
        <f t="shared" si="0"/>
        <v>4210</v>
      </c>
      <c r="C60">
        <v>2017</v>
      </c>
      <c r="D60">
        <v>1</v>
      </c>
      <c r="E60" t="s">
        <v>693</v>
      </c>
      <c r="F60">
        <v>0</v>
      </c>
      <c r="N60">
        <v>4210</v>
      </c>
    </row>
    <row r="61" spans="2:14" x14ac:dyDescent="0.2">
      <c r="B61">
        <f t="shared" si="0"/>
        <v>4211</v>
      </c>
      <c r="C61">
        <v>2017</v>
      </c>
      <c r="D61">
        <v>1</v>
      </c>
      <c r="E61" t="s">
        <v>693</v>
      </c>
      <c r="F61">
        <v>0</v>
      </c>
      <c r="N61">
        <v>4211</v>
      </c>
    </row>
    <row r="62" spans="2:14" x14ac:dyDescent="0.2">
      <c r="B62">
        <f t="shared" si="0"/>
        <v>4212</v>
      </c>
      <c r="C62">
        <v>2017</v>
      </c>
      <c r="D62">
        <v>1</v>
      </c>
      <c r="E62" t="s">
        <v>693</v>
      </c>
      <c r="F62">
        <v>0</v>
      </c>
      <c r="N62">
        <v>4212</v>
      </c>
    </row>
    <row r="63" spans="2:14" x14ac:dyDescent="0.2">
      <c r="B63">
        <f t="shared" si="0"/>
        <v>4213</v>
      </c>
      <c r="C63">
        <v>2017</v>
      </c>
      <c r="D63">
        <v>1</v>
      </c>
      <c r="E63" t="s">
        <v>693</v>
      </c>
      <c r="F63">
        <v>0</v>
      </c>
      <c r="N63">
        <v>4213</v>
      </c>
    </row>
    <row r="64" spans="2:14" x14ac:dyDescent="0.2">
      <c r="B64">
        <f t="shared" si="0"/>
        <v>4214</v>
      </c>
      <c r="C64">
        <v>2017</v>
      </c>
      <c r="D64">
        <v>1</v>
      </c>
      <c r="E64" t="s">
        <v>693</v>
      </c>
      <c r="F64">
        <v>0</v>
      </c>
      <c r="N64">
        <v>4214</v>
      </c>
    </row>
    <row r="65" spans="2:14" x14ac:dyDescent="0.2">
      <c r="B65">
        <f t="shared" si="0"/>
        <v>4215</v>
      </c>
      <c r="C65">
        <v>2017</v>
      </c>
      <c r="D65">
        <v>1</v>
      </c>
      <c r="E65" t="s">
        <v>693</v>
      </c>
      <c r="F65">
        <v>0</v>
      </c>
      <c r="N65">
        <v>4215</v>
      </c>
    </row>
    <row r="66" spans="2:14" x14ac:dyDescent="0.2">
      <c r="B66">
        <f t="shared" si="0"/>
        <v>4216</v>
      </c>
      <c r="C66">
        <v>2017</v>
      </c>
      <c r="D66">
        <v>1</v>
      </c>
      <c r="E66" t="s">
        <v>693</v>
      </c>
      <c r="F66">
        <v>0</v>
      </c>
      <c r="N66">
        <v>4216</v>
      </c>
    </row>
    <row r="67" spans="2:14" x14ac:dyDescent="0.2">
      <c r="B67">
        <f t="shared" ref="B67:B130" si="1">N67</f>
        <v>4217</v>
      </c>
      <c r="C67">
        <v>2017</v>
      </c>
      <c r="D67">
        <v>1</v>
      </c>
      <c r="E67" t="s">
        <v>693</v>
      </c>
      <c r="F67">
        <v>0</v>
      </c>
      <c r="N67">
        <v>4217</v>
      </c>
    </row>
    <row r="68" spans="2:14" x14ac:dyDescent="0.2">
      <c r="B68">
        <f t="shared" si="1"/>
        <v>4218</v>
      </c>
      <c r="C68">
        <v>2017</v>
      </c>
      <c r="D68">
        <v>1</v>
      </c>
      <c r="E68" t="s">
        <v>693</v>
      </c>
      <c r="F68">
        <v>0</v>
      </c>
      <c r="N68">
        <v>4218</v>
      </c>
    </row>
    <row r="69" spans="2:14" x14ac:dyDescent="0.2">
      <c r="B69">
        <f t="shared" si="1"/>
        <v>4219</v>
      </c>
      <c r="C69">
        <v>2017</v>
      </c>
      <c r="D69">
        <v>1</v>
      </c>
      <c r="E69" t="s">
        <v>693</v>
      </c>
      <c r="F69">
        <v>0</v>
      </c>
      <c r="N69">
        <v>4219</v>
      </c>
    </row>
    <row r="70" spans="2:14" x14ac:dyDescent="0.2">
      <c r="B70">
        <f t="shared" si="1"/>
        <v>4220</v>
      </c>
      <c r="C70">
        <v>2017</v>
      </c>
      <c r="D70">
        <v>1</v>
      </c>
      <c r="E70" t="s">
        <v>693</v>
      </c>
      <c r="F70">
        <v>0</v>
      </c>
      <c r="N70">
        <v>4220</v>
      </c>
    </row>
    <row r="71" spans="2:14" x14ac:dyDescent="0.2">
      <c r="B71">
        <f t="shared" si="1"/>
        <v>4310</v>
      </c>
      <c r="C71">
        <v>2017</v>
      </c>
      <c r="D71">
        <v>1</v>
      </c>
      <c r="E71" t="s">
        <v>693</v>
      </c>
      <c r="F71">
        <v>0</v>
      </c>
      <c r="N71">
        <v>4310</v>
      </c>
    </row>
    <row r="72" spans="2:14" x14ac:dyDescent="0.2">
      <c r="B72">
        <f t="shared" si="1"/>
        <v>4311</v>
      </c>
      <c r="C72">
        <v>2017</v>
      </c>
      <c r="D72">
        <v>1</v>
      </c>
      <c r="E72" t="s">
        <v>693</v>
      </c>
      <c r="F72">
        <v>0</v>
      </c>
      <c r="N72">
        <v>4311</v>
      </c>
    </row>
    <row r="73" spans="2:14" x14ac:dyDescent="0.2">
      <c r="B73">
        <f t="shared" si="1"/>
        <v>4312</v>
      </c>
      <c r="C73">
        <v>2017</v>
      </c>
      <c r="D73">
        <v>1</v>
      </c>
      <c r="E73" t="s">
        <v>693</v>
      </c>
      <c r="F73">
        <v>0</v>
      </c>
      <c r="N73">
        <v>4312</v>
      </c>
    </row>
    <row r="74" spans="2:14" x14ac:dyDescent="0.2">
      <c r="B74">
        <f t="shared" si="1"/>
        <v>4313</v>
      </c>
      <c r="C74">
        <v>2017</v>
      </c>
      <c r="D74">
        <v>1</v>
      </c>
      <c r="E74" t="s">
        <v>693</v>
      </c>
      <c r="F74">
        <v>0</v>
      </c>
      <c r="N74">
        <v>4313</v>
      </c>
    </row>
    <row r="75" spans="2:14" x14ac:dyDescent="0.2">
      <c r="B75">
        <f t="shared" si="1"/>
        <v>4314</v>
      </c>
      <c r="C75">
        <v>2017</v>
      </c>
      <c r="D75">
        <v>1</v>
      </c>
      <c r="E75" t="s">
        <v>693</v>
      </c>
      <c r="F75">
        <v>0</v>
      </c>
      <c r="N75">
        <v>4314</v>
      </c>
    </row>
    <row r="76" spans="2:14" x14ac:dyDescent="0.2">
      <c r="B76">
        <f t="shared" si="1"/>
        <v>4410</v>
      </c>
      <c r="C76">
        <v>2017</v>
      </c>
      <c r="D76">
        <v>1</v>
      </c>
      <c r="E76" t="s">
        <v>693</v>
      </c>
      <c r="F76">
        <v>0</v>
      </c>
      <c r="N76">
        <v>4410</v>
      </c>
    </row>
    <row r="77" spans="2:14" x14ac:dyDescent="0.2">
      <c r="B77">
        <f t="shared" si="1"/>
        <v>4411</v>
      </c>
      <c r="C77">
        <v>2017</v>
      </c>
      <c r="D77">
        <v>1</v>
      </c>
      <c r="E77" t="s">
        <v>693</v>
      </c>
      <c r="F77">
        <v>0</v>
      </c>
      <c r="N77">
        <v>4411</v>
      </c>
    </row>
    <row r="78" spans="2:14" x14ac:dyDescent="0.2">
      <c r="B78">
        <f t="shared" si="1"/>
        <v>4412</v>
      </c>
      <c r="C78">
        <v>2017</v>
      </c>
      <c r="D78">
        <v>1</v>
      </c>
      <c r="E78" t="s">
        <v>693</v>
      </c>
      <c r="F78">
        <v>0</v>
      </c>
      <c r="N78">
        <v>4412</v>
      </c>
    </row>
    <row r="79" spans="2:14" x14ac:dyDescent="0.2">
      <c r="B79">
        <f t="shared" si="1"/>
        <v>4510</v>
      </c>
      <c r="C79">
        <v>2017</v>
      </c>
      <c r="D79">
        <v>1</v>
      </c>
      <c r="E79" t="s">
        <v>693</v>
      </c>
      <c r="F79">
        <v>0</v>
      </c>
      <c r="N79">
        <v>4510</v>
      </c>
    </row>
    <row r="80" spans="2:14" x14ac:dyDescent="0.2">
      <c r="B80">
        <f t="shared" si="1"/>
        <v>4511</v>
      </c>
      <c r="C80">
        <v>2017</v>
      </c>
      <c r="D80">
        <v>1</v>
      </c>
      <c r="E80" t="s">
        <v>693</v>
      </c>
      <c r="F80">
        <v>0</v>
      </c>
      <c r="N80">
        <v>4511</v>
      </c>
    </row>
    <row r="81" spans="1:14" x14ac:dyDescent="0.2">
      <c r="B81">
        <f t="shared" si="1"/>
        <v>4512</v>
      </c>
      <c r="C81">
        <v>2017</v>
      </c>
      <c r="D81">
        <v>1</v>
      </c>
      <c r="E81" t="s">
        <v>693</v>
      </c>
      <c r="F81">
        <v>0</v>
      </c>
      <c r="N81">
        <v>4512</v>
      </c>
    </row>
    <row r="82" spans="1:14" x14ac:dyDescent="0.2">
      <c r="B82">
        <f t="shared" si="1"/>
        <v>4513</v>
      </c>
      <c r="C82">
        <v>2017</v>
      </c>
      <c r="D82">
        <v>1</v>
      </c>
      <c r="E82" t="s">
        <v>693</v>
      </c>
      <c r="F82">
        <v>0</v>
      </c>
      <c r="N82">
        <v>4513</v>
      </c>
    </row>
    <row r="83" spans="1:14" x14ac:dyDescent="0.2">
      <c r="B83">
        <f t="shared" si="1"/>
        <v>4514</v>
      </c>
      <c r="C83">
        <v>2017</v>
      </c>
      <c r="D83">
        <v>1</v>
      </c>
      <c r="E83" t="s">
        <v>693</v>
      </c>
      <c r="F83">
        <v>0</v>
      </c>
      <c r="N83">
        <v>4514</v>
      </c>
    </row>
    <row r="84" spans="1:14" x14ac:dyDescent="0.2">
      <c r="B84">
        <f t="shared" si="1"/>
        <v>4515</v>
      </c>
      <c r="C84">
        <v>2017</v>
      </c>
      <c r="D84">
        <v>1</v>
      </c>
      <c r="E84" t="s">
        <v>693</v>
      </c>
      <c r="F84">
        <v>0</v>
      </c>
      <c r="N84">
        <v>4515</v>
      </c>
    </row>
    <row r="85" spans="1:14" x14ac:dyDescent="0.2">
      <c r="B85">
        <f t="shared" si="1"/>
        <v>5010</v>
      </c>
      <c r="C85">
        <v>2017</v>
      </c>
      <c r="D85">
        <v>1</v>
      </c>
      <c r="E85" t="s">
        <v>693</v>
      </c>
      <c r="F85">
        <v>0</v>
      </c>
      <c r="N85">
        <v>5010</v>
      </c>
    </row>
    <row r="86" spans="1:14" x14ac:dyDescent="0.2">
      <c r="B86">
        <f t="shared" si="1"/>
        <v>5011</v>
      </c>
      <c r="C86">
        <v>2017</v>
      </c>
      <c r="D86">
        <v>1</v>
      </c>
      <c r="E86" t="s">
        <v>693</v>
      </c>
      <c r="F86">
        <v>0</v>
      </c>
      <c r="N86">
        <v>5011</v>
      </c>
    </row>
    <row r="87" spans="1:14" x14ac:dyDescent="0.2">
      <c r="B87">
        <f t="shared" si="1"/>
        <v>5012</v>
      </c>
      <c r="C87">
        <v>2017</v>
      </c>
      <c r="D87">
        <v>1</v>
      </c>
      <c r="E87" t="s">
        <v>693</v>
      </c>
      <c r="F87">
        <v>0</v>
      </c>
      <c r="N87">
        <v>5012</v>
      </c>
    </row>
    <row r="88" spans="1:14" x14ac:dyDescent="0.2">
      <c r="B88">
        <f t="shared" si="1"/>
        <v>5013</v>
      </c>
      <c r="C88">
        <v>2017</v>
      </c>
      <c r="D88">
        <v>1</v>
      </c>
      <c r="E88" t="s">
        <v>693</v>
      </c>
      <c r="F88">
        <v>0</v>
      </c>
      <c r="N88">
        <v>5013</v>
      </c>
    </row>
    <row r="89" spans="1:14" x14ac:dyDescent="0.2">
      <c r="B89">
        <f t="shared" si="1"/>
        <v>5014</v>
      </c>
      <c r="C89">
        <v>2017</v>
      </c>
      <c r="D89">
        <v>1</v>
      </c>
      <c r="E89" t="s">
        <v>693</v>
      </c>
      <c r="F89">
        <v>0</v>
      </c>
      <c r="N89">
        <v>5014</v>
      </c>
    </row>
    <row r="90" spans="1:14" x14ac:dyDescent="0.2">
      <c r="B90">
        <f t="shared" si="1"/>
        <v>5016</v>
      </c>
      <c r="C90">
        <v>2017</v>
      </c>
      <c r="D90">
        <v>1</v>
      </c>
      <c r="E90" t="s">
        <v>693</v>
      </c>
      <c r="F90">
        <v>0</v>
      </c>
      <c r="N90">
        <v>5016</v>
      </c>
    </row>
    <row r="91" spans="1:14" x14ac:dyDescent="0.2">
      <c r="A91" t="s">
        <v>528</v>
      </c>
      <c r="B91">
        <f t="shared" si="1"/>
        <v>1111</v>
      </c>
      <c r="C91" t="s">
        <v>528</v>
      </c>
      <c r="D91" t="s">
        <v>528</v>
      </c>
      <c r="E91" t="s">
        <v>528</v>
      </c>
      <c r="F91" t="s">
        <v>528</v>
      </c>
      <c r="N91">
        <v>1111</v>
      </c>
    </row>
    <row r="92" spans="1:14" x14ac:dyDescent="0.2">
      <c r="A92" t="s">
        <v>528</v>
      </c>
      <c r="B92">
        <f t="shared" si="1"/>
        <v>1112</v>
      </c>
      <c r="C92" t="s">
        <v>528</v>
      </c>
      <c r="D92" t="s">
        <v>528</v>
      </c>
      <c r="E92" t="s">
        <v>528</v>
      </c>
      <c r="F92" t="s">
        <v>528</v>
      </c>
      <c r="N92">
        <v>1112</v>
      </c>
    </row>
    <row r="93" spans="1:14" x14ac:dyDescent="0.2">
      <c r="A93" t="s">
        <v>528</v>
      </c>
      <c r="B93">
        <f t="shared" si="1"/>
        <v>1113</v>
      </c>
      <c r="C93" t="s">
        <v>528</v>
      </c>
      <c r="D93" t="s">
        <v>528</v>
      </c>
      <c r="E93" t="s">
        <v>528</v>
      </c>
      <c r="F93" t="s">
        <v>528</v>
      </c>
      <c r="N93">
        <v>1113</v>
      </c>
    </row>
    <row r="94" spans="1:14" x14ac:dyDescent="0.2">
      <c r="A94" t="s">
        <v>528</v>
      </c>
      <c r="B94">
        <f t="shared" si="1"/>
        <v>1210</v>
      </c>
      <c r="C94" t="s">
        <v>528</v>
      </c>
      <c r="D94" t="s">
        <v>528</v>
      </c>
      <c r="E94" t="s">
        <v>528</v>
      </c>
      <c r="F94" t="s">
        <v>528</v>
      </c>
      <c r="N94">
        <v>1210</v>
      </c>
    </row>
    <row r="95" spans="1:14" x14ac:dyDescent="0.2">
      <c r="A95" t="s">
        <v>528</v>
      </c>
      <c r="B95">
        <f t="shared" si="1"/>
        <v>1211</v>
      </c>
      <c r="C95" t="s">
        <v>528</v>
      </c>
      <c r="D95" t="s">
        <v>528</v>
      </c>
      <c r="E95" t="s">
        <v>528</v>
      </c>
      <c r="F95" t="s">
        <v>528</v>
      </c>
      <c r="N95">
        <v>1211</v>
      </c>
    </row>
    <row r="96" spans="1:14" x14ac:dyDescent="0.2">
      <c r="A96" t="s">
        <v>528</v>
      </c>
      <c r="B96">
        <f t="shared" si="1"/>
        <v>1212</v>
      </c>
      <c r="C96" t="s">
        <v>528</v>
      </c>
      <c r="D96" t="s">
        <v>528</v>
      </c>
      <c r="E96" t="s">
        <v>528</v>
      </c>
      <c r="F96" t="s">
        <v>528</v>
      </c>
      <c r="N96">
        <v>1212</v>
      </c>
    </row>
    <row r="97" spans="1:14" x14ac:dyDescent="0.2">
      <c r="A97" t="s">
        <v>528</v>
      </c>
      <c r="B97">
        <f t="shared" si="1"/>
        <v>1213</v>
      </c>
      <c r="C97" t="s">
        <v>528</v>
      </c>
      <c r="D97" t="s">
        <v>528</v>
      </c>
      <c r="E97" t="s">
        <v>528</v>
      </c>
      <c r="F97" t="s">
        <v>528</v>
      </c>
      <c r="N97">
        <v>1213</v>
      </c>
    </row>
    <row r="98" spans="1:14" x14ac:dyDescent="0.2">
      <c r="A98" t="s">
        <v>528</v>
      </c>
      <c r="B98">
        <f t="shared" si="1"/>
        <v>1214</v>
      </c>
      <c r="C98" t="s">
        <v>528</v>
      </c>
      <c r="D98" t="s">
        <v>528</v>
      </c>
      <c r="E98" t="s">
        <v>528</v>
      </c>
      <c r="F98" t="s">
        <v>528</v>
      </c>
      <c r="N98">
        <v>1214</v>
      </c>
    </row>
    <row r="99" spans="1:14" x14ac:dyDescent="0.2">
      <c r="A99" t="s">
        <v>528</v>
      </c>
      <c r="B99">
        <f t="shared" si="1"/>
        <v>1215</v>
      </c>
      <c r="C99" t="s">
        <v>528</v>
      </c>
      <c r="D99" t="s">
        <v>528</v>
      </c>
      <c r="E99" t="s">
        <v>528</v>
      </c>
      <c r="F99" t="s">
        <v>528</v>
      </c>
      <c r="N99">
        <v>1215</v>
      </c>
    </row>
    <row r="100" spans="1:14" x14ac:dyDescent="0.2">
      <c r="A100" t="s">
        <v>528</v>
      </c>
      <c r="B100">
        <f t="shared" si="1"/>
        <v>1216</v>
      </c>
      <c r="C100" t="s">
        <v>528</v>
      </c>
      <c r="D100" t="s">
        <v>528</v>
      </c>
      <c r="E100" t="s">
        <v>528</v>
      </c>
      <c r="F100" t="s">
        <v>528</v>
      </c>
      <c r="N100">
        <v>1216</v>
      </c>
    </row>
    <row r="101" spans="1:14" x14ac:dyDescent="0.2">
      <c r="A101" t="s">
        <v>528</v>
      </c>
      <c r="B101">
        <f t="shared" si="1"/>
        <v>1217</v>
      </c>
      <c r="C101" t="s">
        <v>528</v>
      </c>
      <c r="D101" t="s">
        <v>528</v>
      </c>
      <c r="E101" t="s">
        <v>528</v>
      </c>
      <c r="F101" t="s">
        <v>528</v>
      </c>
      <c r="N101">
        <v>1217</v>
      </c>
    </row>
    <row r="102" spans="1:14" x14ac:dyDescent="0.2">
      <c r="A102" t="s">
        <v>528</v>
      </c>
      <c r="B102">
        <f t="shared" si="1"/>
        <v>1218</v>
      </c>
      <c r="C102" t="s">
        <v>528</v>
      </c>
      <c r="D102" t="s">
        <v>528</v>
      </c>
      <c r="E102" t="s">
        <v>528</v>
      </c>
      <c r="F102" t="s">
        <v>528</v>
      </c>
      <c r="N102">
        <v>1218</v>
      </c>
    </row>
    <row r="103" spans="1:14" x14ac:dyDescent="0.2">
      <c r="A103" t="s">
        <v>528</v>
      </c>
      <c r="B103">
        <f t="shared" si="1"/>
        <v>1219</v>
      </c>
      <c r="C103" t="s">
        <v>528</v>
      </c>
      <c r="D103" t="s">
        <v>528</v>
      </c>
      <c r="E103" t="s">
        <v>528</v>
      </c>
      <c r="F103" t="s">
        <v>528</v>
      </c>
      <c r="N103">
        <v>1219</v>
      </c>
    </row>
    <row r="104" spans="1:14" x14ac:dyDescent="0.2">
      <c r="A104" t="s">
        <v>528</v>
      </c>
      <c r="B104">
        <f t="shared" si="1"/>
        <v>1220</v>
      </c>
      <c r="C104" t="s">
        <v>528</v>
      </c>
      <c r="D104" t="s">
        <v>528</v>
      </c>
      <c r="E104" t="s">
        <v>528</v>
      </c>
      <c r="F104" t="s">
        <v>528</v>
      </c>
      <c r="N104">
        <v>1220</v>
      </c>
    </row>
    <row r="105" spans="1:14" x14ac:dyDescent="0.2">
      <c r="A105" t="s">
        <v>528</v>
      </c>
      <c r="B105">
        <f t="shared" si="1"/>
        <v>1221</v>
      </c>
      <c r="C105" t="s">
        <v>528</v>
      </c>
      <c r="D105" t="s">
        <v>528</v>
      </c>
      <c r="E105" t="s">
        <v>528</v>
      </c>
      <c r="F105" t="s">
        <v>528</v>
      </c>
      <c r="N105">
        <v>1221</v>
      </c>
    </row>
    <row r="106" spans="1:14" x14ac:dyDescent="0.2">
      <c r="A106" t="s">
        <v>528</v>
      </c>
      <c r="B106">
        <f t="shared" si="1"/>
        <v>1222</v>
      </c>
      <c r="C106" t="s">
        <v>528</v>
      </c>
      <c r="D106" t="s">
        <v>528</v>
      </c>
      <c r="E106" t="s">
        <v>528</v>
      </c>
      <c r="F106" t="s">
        <v>528</v>
      </c>
      <c r="N106">
        <v>1222</v>
      </c>
    </row>
    <row r="107" spans="1:14" x14ac:dyDescent="0.2">
      <c r="A107" t="s">
        <v>528</v>
      </c>
      <c r="B107">
        <f t="shared" si="1"/>
        <v>1223</v>
      </c>
      <c r="C107" t="s">
        <v>528</v>
      </c>
      <c r="D107" t="s">
        <v>528</v>
      </c>
      <c r="E107" t="s">
        <v>528</v>
      </c>
      <c r="F107" t="s">
        <v>528</v>
      </c>
      <c r="N107">
        <v>1223</v>
      </c>
    </row>
    <row r="108" spans="1:14" x14ac:dyDescent="0.2">
      <c r="A108" t="s">
        <v>528</v>
      </c>
      <c r="B108">
        <f t="shared" si="1"/>
        <v>1310</v>
      </c>
      <c r="C108" t="s">
        <v>528</v>
      </c>
      <c r="D108" t="s">
        <v>528</v>
      </c>
      <c r="E108" t="s">
        <v>528</v>
      </c>
      <c r="F108" t="s">
        <v>528</v>
      </c>
      <c r="N108">
        <v>1310</v>
      </c>
    </row>
    <row r="109" spans="1:14" x14ac:dyDescent="0.2">
      <c r="A109" t="s">
        <v>528</v>
      </c>
      <c r="B109">
        <f t="shared" si="1"/>
        <v>1311</v>
      </c>
      <c r="C109" t="s">
        <v>528</v>
      </c>
      <c r="D109" t="s">
        <v>528</v>
      </c>
      <c r="E109" t="s">
        <v>528</v>
      </c>
      <c r="F109" t="s">
        <v>528</v>
      </c>
      <c r="N109">
        <v>1311</v>
      </c>
    </row>
    <row r="110" spans="1:14" x14ac:dyDescent="0.2">
      <c r="A110" t="s">
        <v>528</v>
      </c>
      <c r="B110">
        <f t="shared" si="1"/>
        <v>1312</v>
      </c>
      <c r="C110" t="s">
        <v>528</v>
      </c>
      <c r="D110" t="s">
        <v>528</v>
      </c>
      <c r="E110" t="s">
        <v>528</v>
      </c>
      <c r="F110" t="s">
        <v>528</v>
      </c>
      <c r="N110">
        <v>1312</v>
      </c>
    </row>
    <row r="111" spans="1:14" x14ac:dyDescent="0.2">
      <c r="A111" t="s">
        <v>528</v>
      </c>
      <c r="B111">
        <f t="shared" si="1"/>
        <v>1313</v>
      </c>
      <c r="C111" t="s">
        <v>528</v>
      </c>
      <c r="D111" t="s">
        <v>528</v>
      </c>
      <c r="E111" t="s">
        <v>528</v>
      </c>
      <c r="F111" t="s">
        <v>528</v>
      </c>
      <c r="N111">
        <v>1313</v>
      </c>
    </row>
    <row r="112" spans="1:14" x14ac:dyDescent="0.2">
      <c r="A112" t="s">
        <v>528</v>
      </c>
      <c r="B112">
        <f t="shared" si="1"/>
        <v>1314</v>
      </c>
      <c r="C112" t="s">
        <v>528</v>
      </c>
      <c r="D112" t="s">
        <v>528</v>
      </c>
      <c r="E112" t="s">
        <v>528</v>
      </c>
      <c r="F112" t="s">
        <v>528</v>
      </c>
      <c r="N112">
        <v>1314</v>
      </c>
    </row>
    <row r="113" spans="1:14" x14ac:dyDescent="0.2">
      <c r="A113" t="s">
        <v>528</v>
      </c>
      <c r="B113">
        <f t="shared" si="1"/>
        <v>1315</v>
      </c>
      <c r="C113" t="s">
        <v>528</v>
      </c>
      <c r="D113" t="s">
        <v>528</v>
      </c>
      <c r="E113" t="s">
        <v>528</v>
      </c>
      <c r="F113" t="s">
        <v>528</v>
      </c>
      <c r="N113">
        <v>1315</v>
      </c>
    </row>
    <row r="114" spans="1:14" x14ac:dyDescent="0.2">
      <c r="A114" t="s">
        <v>528</v>
      </c>
      <c r="B114">
        <f t="shared" si="1"/>
        <v>1316</v>
      </c>
      <c r="C114" t="s">
        <v>528</v>
      </c>
      <c r="D114" t="s">
        <v>528</v>
      </c>
      <c r="E114" t="s">
        <v>528</v>
      </c>
      <c r="F114" t="s">
        <v>528</v>
      </c>
      <c r="N114">
        <v>1316</v>
      </c>
    </row>
    <row r="115" spans="1:14" x14ac:dyDescent="0.2">
      <c r="A115" t="s">
        <v>528</v>
      </c>
      <c r="B115">
        <f t="shared" si="1"/>
        <v>1317</v>
      </c>
      <c r="C115" t="s">
        <v>528</v>
      </c>
      <c r="D115" t="s">
        <v>528</v>
      </c>
      <c r="E115" t="s">
        <v>528</v>
      </c>
      <c r="F115" t="s">
        <v>528</v>
      </c>
      <c r="N115">
        <v>1317</v>
      </c>
    </row>
    <row r="116" spans="1:14" x14ac:dyDescent="0.2">
      <c r="A116" t="s">
        <v>528</v>
      </c>
      <c r="B116">
        <f t="shared" si="1"/>
        <v>1318</v>
      </c>
      <c r="C116" t="s">
        <v>528</v>
      </c>
      <c r="D116" t="s">
        <v>528</v>
      </c>
      <c r="E116" t="s">
        <v>528</v>
      </c>
      <c r="F116" t="s">
        <v>528</v>
      </c>
      <c r="N116">
        <v>1318</v>
      </c>
    </row>
    <row r="117" spans="1:14" x14ac:dyDescent="0.2">
      <c r="A117" t="s">
        <v>528</v>
      </c>
      <c r="B117">
        <f t="shared" si="1"/>
        <v>1319</v>
      </c>
      <c r="C117" t="s">
        <v>528</v>
      </c>
      <c r="D117" t="s">
        <v>528</v>
      </c>
      <c r="E117" t="s">
        <v>528</v>
      </c>
      <c r="F117" t="s">
        <v>528</v>
      </c>
      <c r="N117">
        <v>1319</v>
      </c>
    </row>
    <row r="118" spans="1:14" x14ac:dyDescent="0.2">
      <c r="A118" t="s">
        <v>528</v>
      </c>
      <c r="B118">
        <f t="shared" si="1"/>
        <v>1320</v>
      </c>
      <c r="C118" t="s">
        <v>528</v>
      </c>
      <c r="D118" t="s">
        <v>528</v>
      </c>
      <c r="E118" t="s">
        <v>528</v>
      </c>
      <c r="F118" t="s">
        <v>528</v>
      </c>
      <c r="N118">
        <v>1320</v>
      </c>
    </row>
    <row r="119" spans="1:14" x14ac:dyDescent="0.2">
      <c r="A119" t="s">
        <v>528</v>
      </c>
      <c r="B119">
        <f t="shared" si="1"/>
        <v>1410</v>
      </c>
      <c r="C119" t="s">
        <v>528</v>
      </c>
      <c r="D119" t="s">
        <v>528</v>
      </c>
      <c r="E119" t="s">
        <v>528</v>
      </c>
      <c r="F119" t="s">
        <v>528</v>
      </c>
      <c r="N119">
        <v>1410</v>
      </c>
    </row>
    <row r="120" spans="1:14" x14ac:dyDescent="0.2">
      <c r="A120" t="s">
        <v>528</v>
      </c>
      <c r="B120">
        <f t="shared" si="1"/>
        <v>1411</v>
      </c>
      <c r="C120" t="s">
        <v>528</v>
      </c>
      <c r="D120" t="s">
        <v>528</v>
      </c>
      <c r="E120" t="s">
        <v>528</v>
      </c>
      <c r="F120" t="s">
        <v>528</v>
      </c>
      <c r="N120">
        <v>1411</v>
      </c>
    </row>
    <row r="121" spans="1:14" x14ac:dyDescent="0.2">
      <c r="A121" t="s">
        <v>528</v>
      </c>
      <c r="B121">
        <f t="shared" si="1"/>
        <v>1412</v>
      </c>
      <c r="C121" t="s">
        <v>528</v>
      </c>
      <c r="D121" t="s">
        <v>528</v>
      </c>
      <c r="E121" t="s">
        <v>528</v>
      </c>
      <c r="F121" t="s">
        <v>528</v>
      </c>
      <c r="N121">
        <v>1412</v>
      </c>
    </row>
    <row r="122" spans="1:14" x14ac:dyDescent="0.2">
      <c r="A122" t="s">
        <v>528</v>
      </c>
      <c r="B122">
        <f t="shared" si="1"/>
        <v>1413</v>
      </c>
      <c r="C122" t="s">
        <v>528</v>
      </c>
      <c r="D122" t="s">
        <v>528</v>
      </c>
      <c r="E122" t="s">
        <v>528</v>
      </c>
      <c r="F122" t="s">
        <v>528</v>
      </c>
      <c r="N122">
        <v>1413</v>
      </c>
    </row>
    <row r="123" spans="1:14" x14ac:dyDescent="0.2">
      <c r="A123" t="s">
        <v>528</v>
      </c>
      <c r="B123">
        <f t="shared" si="1"/>
        <v>1414</v>
      </c>
      <c r="C123" t="s">
        <v>528</v>
      </c>
      <c r="D123" t="s">
        <v>528</v>
      </c>
      <c r="E123" t="s">
        <v>528</v>
      </c>
      <c r="F123" t="s">
        <v>528</v>
      </c>
      <c r="N123">
        <v>1414</v>
      </c>
    </row>
    <row r="124" spans="1:14" x14ac:dyDescent="0.2">
      <c r="A124" t="s">
        <v>528</v>
      </c>
      <c r="B124">
        <f t="shared" si="1"/>
        <v>1415</v>
      </c>
      <c r="C124" t="s">
        <v>528</v>
      </c>
      <c r="D124" t="s">
        <v>528</v>
      </c>
      <c r="E124" t="s">
        <v>528</v>
      </c>
      <c r="F124" t="s">
        <v>528</v>
      </c>
      <c r="N124">
        <v>1415</v>
      </c>
    </row>
    <row r="125" spans="1:14" x14ac:dyDescent="0.2">
      <c r="A125" t="s">
        <v>528</v>
      </c>
      <c r="B125">
        <f t="shared" si="1"/>
        <v>1510</v>
      </c>
      <c r="C125" t="s">
        <v>528</v>
      </c>
      <c r="D125" t="s">
        <v>528</v>
      </c>
      <c r="E125" t="s">
        <v>528</v>
      </c>
      <c r="F125" t="s">
        <v>528</v>
      </c>
      <c r="N125">
        <v>1510</v>
      </c>
    </row>
    <row r="126" spans="1:14" x14ac:dyDescent="0.2">
      <c r="A126" t="s">
        <v>528</v>
      </c>
      <c r="B126">
        <f t="shared" si="1"/>
        <v>1511</v>
      </c>
      <c r="C126" t="s">
        <v>528</v>
      </c>
      <c r="D126" t="s">
        <v>528</v>
      </c>
      <c r="E126" t="s">
        <v>528</v>
      </c>
      <c r="F126" t="s">
        <v>528</v>
      </c>
      <c r="N126">
        <v>1511</v>
      </c>
    </row>
    <row r="127" spans="1:14" x14ac:dyDescent="0.2">
      <c r="A127" t="s">
        <v>528</v>
      </c>
      <c r="B127">
        <f t="shared" si="1"/>
        <v>2110</v>
      </c>
      <c r="C127" t="s">
        <v>528</v>
      </c>
      <c r="D127" t="s">
        <v>528</v>
      </c>
      <c r="E127" t="s">
        <v>528</v>
      </c>
      <c r="F127" t="s">
        <v>528</v>
      </c>
      <c r="N127">
        <v>2110</v>
      </c>
    </row>
    <row r="128" spans="1:14" x14ac:dyDescent="0.2">
      <c r="A128" t="s">
        <v>528</v>
      </c>
      <c r="B128">
        <f t="shared" si="1"/>
        <v>2111</v>
      </c>
      <c r="C128" t="s">
        <v>528</v>
      </c>
      <c r="D128" t="s">
        <v>528</v>
      </c>
      <c r="E128" t="s">
        <v>528</v>
      </c>
      <c r="F128" t="s">
        <v>528</v>
      </c>
      <c r="N128">
        <v>2111</v>
      </c>
    </row>
    <row r="129" spans="1:14" x14ac:dyDescent="0.2">
      <c r="A129" t="s">
        <v>528</v>
      </c>
      <c r="B129">
        <f t="shared" si="1"/>
        <v>2112</v>
      </c>
      <c r="C129" t="s">
        <v>528</v>
      </c>
      <c r="D129" t="s">
        <v>528</v>
      </c>
      <c r="E129" t="s">
        <v>528</v>
      </c>
      <c r="F129" t="s">
        <v>528</v>
      </c>
      <c r="N129">
        <v>2112</v>
      </c>
    </row>
    <row r="130" spans="1:14" x14ac:dyDescent="0.2">
      <c r="A130" t="s">
        <v>528</v>
      </c>
      <c r="B130">
        <f t="shared" si="1"/>
        <v>2113</v>
      </c>
      <c r="C130" t="s">
        <v>528</v>
      </c>
      <c r="D130" t="s">
        <v>528</v>
      </c>
      <c r="E130" t="s">
        <v>528</v>
      </c>
      <c r="F130" t="s">
        <v>528</v>
      </c>
      <c r="N130">
        <v>2113</v>
      </c>
    </row>
    <row r="131" spans="1:14" x14ac:dyDescent="0.2">
      <c r="A131" t="s">
        <v>528</v>
      </c>
      <c r="B131">
        <f t="shared" ref="B131:B194" si="2">N131</f>
        <v>2114</v>
      </c>
      <c r="C131" t="s">
        <v>528</v>
      </c>
      <c r="D131" t="s">
        <v>528</v>
      </c>
      <c r="E131" t="s">
        <v>528</v>
      </c>
      <c r="F131" t="s">
        <v>528</v>
      </c>
      <c r="N131">
        <v>2114</v>
      </c>
    </row>
    <row r="132" spans="1:14" x14ac:dyDescent="0.2">
      <c r="A132" t="s">
        <v>528</v>
      </c>
      <c r="B132">
        <f t="shared" si="2"/>
        <v>2115</v>
      </c>
      <c r="C132" t="s">
        <v>528</v>
      </c>
      <c r="D132" t="s">
        <v>528</v>
      </c>
      <c r="E132" t="s">
        <v>528</v>
      </c>
      <c r="F132" t="s">
        <v>528</v>
      </c>
      <c r="N132">
        <v>2115</v>
      </c>
    </row>
    <row r="133" spans="1:14" x14ac:dyDescent="0.2">
      <c r="A133" t="s">
        <v>528</v>
      </c>
      <c r="B133">
        <f t="shared" si="2"/>
        <v>2116</v>
      </c>
      <c r="C133" t="s">
        <v>528</v>
      </c>
      <c r="D133" t="s">
        <v>528</v>
      </c>
      <c r="E133" t="s">
        <v>528</v>
      </c>
      <c r="F133" t="s">
        <v>528</v>
      </c>
      <c r="N133">
        <v>2116</v>
      </c>
    </row>
    <row r="134" spans="1:14" x14ac:dyDescent="0.2">
      <c r="A134" t="s">
        <v>528</v>
      </c>
      <c r="B134">
        <f t="shared" si="2"/>
        <v>2117</v>
      </c>
      <c r="C134" t="s">
        <v>528</v>
      </c>
      <c r="D134" t="s">
        <v>528</v>
      </c>
      <c r="E134" t="s">
        <v>528</v>
      </c>
      <c r="F134" t="s">
        <v>528</v>
      </c>
      <c r="N134">
        <v>2117</v>
      </c>
    </row>
    <row r="135" spans="1:14" x14ac:dyDescent="0.2">
      <c r="A135" t="s">
        <v>528</v>
      </c>
      <c r="B135">
        <f t="shared" si="2"/>
        <v>2118</v>
      </c>
      <c r="C135" t="s">
        <v>528</v>
      </c>
      <c r="D135" t="s">
        <v>528</v>
      </c>
      <c r="E135" t="s">
        <v>528</v>
      </c>
      <c r="F135" t="s">
        <v>528</v>
      </c>
      <c r="N135">
        <v>2118</v>
      </c>
    </row>
    <row r="136" spans="1:14" x14ac:dyDescent="0.2">
      <c r="A136" t="s">
        <v>528</v>
      </c>
      <c r="B136">
        <f t="shared" si="2"/>
        <v>2119</v>
      </c>
      <c r="C136" t="s">
        <v>528</v>
      </c>
      <c r="D136" t="s">
        <v>528</v>
      </c>
      <c r="E136" t="s">
        <v>528</v>
      </c>
      <c r="F136" t="s">
        <v>528</v>
      </c>
      <c r="N136">
        <v>2119</v>
      </c>
    </row>
    <row r="137" spans="1:14" x14ac:dyDescent="0.2">
      <c r="A137" t="s">
        <v>528</v>
      </c>
      <c r="B137">
        <f t="shared" si="2"/>
        <v>2120</v>
      </c>
      <c r="C137" t="s">
        <v>528</v>
      </c>
      <c r="D137" t="s">
        <v>528</v>
      </c>
      <c r="E137" t="s">
        <v>528</v>
      </c>
      <c r="F137" t="s">
        <v>528</v>
      </c>
      <c r="N137">
        <v>2120</v>
      </c>
    </row>
    <row r="138" spans="1:14" x14ac:dyDescent="0.2">
      <c r="A138" t="s">
        <v>528</v>
      </c>
      <c r="B138">
        <f t="shared" si="2"/>
        <v>2121</v>
      </c>
      <c r="C138" t="s">
        <v>528</v>
      </c>
      <c r="D138" t="s">
        <v>528</v>
      </c>
      <c r="E138" t="s">
        <v>528</v>
      </c>
      <c r="F138" t="s">
        <v>528</v>
      </c>
      <c r="N138">
        <v>2121</v>
      </c>
    </row>
    <row r="139" spans="1:14" x14ac:dyDescent="0.2">
      <c r="A139" t="s">
        <v>528</v>
      </c>
      <c r="B139">
        <f t="shared" si="2"/>
        <v>2122</v>
      </c>
      <c r="C139" t="s">
        <v>528</v>
      </c>
      <c r="D139" t="s">
        <v>528</v>
      </c>
      <c r="E139" t="s">
        <v>528</v>
      </c>
      <c r="F139" t="s">
        <v>528</v>
      </c>
      <c r="N139">
        <v>2122</v>
      </c>
    </row>
    <row r="140" spans="1:14" x14ac:dyDescent="0.2">
      <c r="A140" t="s">
        <v>528</v>
      </c>
      <c r="B140">
        <f t="shared" si="2"/>
        <v>3110</v>
      </c>
      <c r="C140" t="s">
        <v>528</v>
      </c>
      <c r="D140" t="s">
        <v>528</v>
      </c>
      <c r="E140" t="s">
        <v>528</v>
      </c>
      <c r="F140" t="s">
        <v>528</v>
      </c>
      <c r="N140">
        <v>3110</v>
      </c>
    </row>
    <row r="141" spans="1:14" x14ac:dyDescent="0.2">
      <c r="A141" t="s">
        <v>528</v>
      </c>
      <c r="B141">
        <f t="shared" si="2"/>
        <v>3111</v>
      </c>
      <c r="C141" t="s">
        <v>528</v>
      </c>
      <c r="D141" t="s">
        <v>528</v>
      </c>
      <c r="E141" t="s">
        <v>528</v>
      </c>
      <c r="F141" t="s">
        <v>528</v>
      </c>
      <c r="N141">
        <v>3111</v>
      </c>
    </row>
    <row r="142" spans="1:14" x14ac:dyDescent="0.2">
      <c r="A142" t="s">
        <v>528</v>
      </c>
      <c r="B142">
        <f t="shared" si="2"/>
        <v>3112</v>
      </c>
      <c r="C142" t="s">
        <v>528</v>
      </c>
      <c r="D142" t="s">
        <v>528</v>
      </c>
      <c r="E142" t="s">
        <v>528</v>
      </c>
      <c r="F142" t="s">
        <v>528</v>
      </c>
      <c r="N142">
        <v>3112</v>
      </c>
    </row>
    <row r="143" spans="1:14" x14ac:dyDescent="0.2">
      <c r="A143" t="s">
        <v>528</v>
      </c>
      <c r="B143">
        <f t="shared" si="2"/>
        <v>4111</v>
      </c>
      <c r="C143" t="s">
        <v>528</v>
      </c>
      <c r="D143" t="s">
        <v>528</v>
      </c>
      <c r="E143" t="s">
        <v>528</v>
      </c>
      <c r="F143" t="s">
        <v>528</v>
      </c>
      <c r="N143">
        <v>4111</v>
      </c>
    </row>
    <row r="144" spans="1:14" x14ac:dyDescent="0.2">
      <c r="A144" t="s">
        <v>528</v>
      </c>
      <c r="B144">
        <f t="shared" si="2"/>
        <v>4112</v>
      </c>
      <c r="C144" t="s">
        <v>528</v>
      </c>
      <c r="D144" t="s">
        <v>528</v>
      </c>
      <c r="E144" t="s">
        <v>528</v>
      </c>
      <c r="F144" t="s">
        <v>528</v>
      </c>
      <c r="N144">
        <v>4112</v>
      </c>
    </row>
    <row r="145" spans="1:14" x14ac:dyDescent="0.2">
      <c r="A145" t="s">
        <v>528</v>
      </c>
      <c r="B145">
        <f t="shared" si="2"/>
        <v>4113</v>
      </c>
      <c r="C145" t="s">
        <v>528</v>
      </c>
      <c r="D145" t="s">
        <v>528</v>
      </c>
      <c r="E145" t="s">
        <v>528</v>
      </c>
      <c r="F145" t="s">
        <v>528</v>
      </c>
      <c r="N145">
        <v>4113</v>
      </c>
    </row>
    <row r="146" spans="1:14" x14ac:dyDescent="0.2">
      <c r="A146" t="s">
        <v>528</v>
      </c>
      <c r="B146">
        <f t="shared" si="2"/>
        <v>4114</v>
      </c>
      <c r="C146" t="s">
        <v>528</v>
      </c>
      <c r="D146" t="s">
        <v>528</v>
      </c>
      <c r="E146" t="s">
        <v>528</v>
      </c>
      <c r="F146" t="s">
        <v>528</v>
      </c>
      <c r="N146">
        <v>4114</v>
      </c>
    </row>
    <row r="147" spans="1:14" x14ac:dyDescent="0.2">
      <c r="A147" t="s">
        <v>528</v>
      </c>
      <c r="B147">
        <f t="shared" si="2"/>
        <v>4115</v>
      </c>
      <c r="C147" t="s">
        <v>528</v>
      </c>
      <c r="D147" t="s">
        <v>528</v>
      </c>
      <c r="E147" t="s">
        <v>528</v>
      </c>
      <c r="F147" t="s">
        <v>528</v>
      </c>
      <c r="N147">
        <v>4115</v>
      </c>
    </row>
    <row r="148" spans="1:14" x14ac:dyDescent="0.2">
      <c r="A148" t="s">
        <v>528</v>
      </c>
      <c r="B148">
        <f t="shared" si="2"/>
        <v>4116</v>
      </c>
      <c r="C148" t="s">
        <v>528</v>
      </c>
      <c r="D148" t="s">
        <v>528</v>
      </c>
      <c r="E148" t="s">
        <v>528</v>
      </c>
      <c r="F148" t="s">
        <v>528</v>
      </c>
      <c r="N148">
        <v>4116</v>
      </c>
    </row>
    <row r="149" spans="1:14" x14ac:dyDescent="0.2">
      <c r="A149" t="s">
        <v>528</v>
      </c>
      <c r="B149">
        <f t="shared" si="2"/>
        <v>4210</v>
      </c>
      <c r="C149" t="s">
        <v>528</v>
      </c>
      <c r="D149" t="s">
        <v>528</v>
      </c>
      <c r="E149" t="s">
        <v>528</v>
      </c>
      <c r="F149" t="s">
        <v>528</v>
      </c>
      <c r="N149">
        <v>4210</v>
      </c>
    </row>
    <row r="150" spans="1:14" x14ac:dyDescent="0.2">
      <c r="A150" t="s">
        <v>528</v>
      </c>
      <c r="B150">
        <f t="shared" si="2"/>
        <v>4211</v>
      </c>
      <c r="C150" t="s">
        <v>528</v>
      </c>
      <c r="D150" t="s">
        <v>528</v>
      </c>
      <c r="E150" t="s">
        <v>528</v>
      </c>
      <c r="F150" t="s">
        <v>528</v>
      </c>
      <c r="N150">
        <v>4211</v>
      </c>
    </row>
    <row r="151" spans="1:14" x14ac:dyDescent="0.2">
      <c r="A151" t="s">
        <v>528</v>
      </c>
      <c r="B151">
        <f t="shared" si="2"/>
        <v>4212</v>
      </c>
      <c r="C151" t="s">
        <v>528</v>
      </c>
      <c r="D151" t="s">
        <v>528</v>
      </c>
      <c r="E151" t="s">
        <v>528</v>
      </c>
      <c r="F151" t="s">
        <v>528</v>
      </c>
      <c r="N151">
        <v>4212</v>
      </c>
    </row>
    <row r="152" spans="1:14" x14ac:dyDescent="0.2">
      <c r="A152" t="s">
        <v>528</v>
      </c>
      <c r="B152">
        <f t="shared" si="2"/>
        <v>4213</v>
      </c>
      <c r="C152" t="s">
        <v>528</v>
      </c>
      <c r="D152" t="s">
        <v>528</v>
      </c>
      <c r="E152" t="s">
        <v>528</v>
      </c>
      <c r="F152" t="s">
        <v>528</v>
      </c>
      <c r="N152">
        <v>4213</v>
      </c>
    </row>
    <row r="153" spans="1:14" x14ac:dyDescent="0.2">
      <c r="A153" t="s">
        <v>528</v>
      </c>
      <c r="B153">
        <f t="shared" si="2"/>
        <v>4214</v>
      </c>
      <c r="C153" t="s">
        <v>528</v>
      </c>
      <c r="D153" t="s">
        <v>528</v>
      </c>
      <c r="E153" t="s">
        <v>528</v>
      </c>
      <c r="F153" t="s">
        <v>528</v>
      </c>
      <c r="N153">
        <v>4214</v>
      </c>
    </row>
    <row r="154" spans="1:14" x14ac:dyDescent="0.2">
      <c r="A154" t="s">
        <v>528</v>
      </c>
      <c r="B154">
        <f t="shared" si="2"/>
        <v>4215</v>
      </c>
      <c r="C154" t="s">
        <v>528</v>
      </c>
      <c r="D154" t="s">
        <v>528</v>
      </c>
      <c r="E154" t="s">
        <v>528</v>
      </c>
      <c r="F154" t="s">
        <v>528</v>
      </c>
      <c r="N154">
        <v>4215</v>
      </c>
    </row>
    <row r="155" spans="1:14" x14ac:dyDescent="0.2">
      <c r="A155" t="s">
        <v>528</v>
      </c>
      <c r="B155">
        <f t="shared" si="2"/>
        <v>4216</v>
      </c>
      <c r="C155" t="s">
        <v>528</v>
      </c>
      <c r="D155" t="s">
        <v>528</v>
      </c>
      <c r="E155" t="s">
        <v>528</v>
      </c>
      <c r="F155" t="s">
        <v>528</v>
      </c>
      <c r="N155">
        <v>4216</v>
      </c>
    </row>
    <row r="156" spans="1:14" x14ac:dyDescent="0.2">
      <c r="A156" t="s">
        <v>528</v>
      </c>
      <c r="B156">
        <f t="shared" si="2"/>
        <v>4217</v>
      </c>
      <c r="C156" t="s">
        <v>528</v>
      </c>
      <c r="D156" t="s">
        <v>528</v>
      </c>
      <c r="E156" t="s">
        <v>528</v>
      </c>
      <c r="F156" t="s">
        <v>528</v>
      </c>
      <c r="N156">
        <v>4217</v>
      </c>
    </row>
    <row r="157" spans="1:14" x14ac:dyDescent="0.2">
      <c r="A157" t="s">
        <v>528</v>
      </c>
      <c r="B157">
        <f t="shared" si="2"/>
        <v>4218</v>
      </c>
      <c r="C157" t="s">
        <v>528</v>
      </c>
      <c r="D157" t="s">
        <v>528</v>
      </c>
      <c r="E157" t="s">
        <v>528</v>
      </c>
      <c r="F157" t="s">
        <v>528</v>
      </c>
      <c r="N157">
        <v>4218</v>
      </c>
    </row>
    <row r="158" spans="1:14" x14ac:dyDescent="0.2">
      <c r="A158" t="s">
        <v>528</v>
      </c>
      <c r="B158">
        <f t="shared" si="2"/>
        <v>4219</v>
      </c>
      <c r="C158" t="s">
        <v>528</v>
      </c>
      <c r="D158" t="s">
        <v>528</v>
      </c>
      <c r="E158" t="s">
        <v>528</v>
      </c>
      <c r="F158" t="s">
        <v>528</v>
      </c>
      <c r="N158">
        <v>4219</v>
      </c>
    </row>
    <row r="159" spans="1:14" x14ac:dyDescent="0.2">
      <c r="A159" t="s">
        <v>528</v>
      </c>
      <c r="B159">
        <f t="shared" si="2"/>
        <v>4220</v>
      </c>
      <c r="C159" t="s">
        <v>528</v>
      </c>
      <c r="D159" t="s">
        <v>528</v>
      </c>
      <c r="E159" t="s">
        <v>528</v>
      </c>
      <c r="F159" t="s">
        <v>528</v>
      </c>
      <c r="N159">
        <v>4220</v>
      </c>
    </row>
    <row r="160" spans="1:14" x14ac:dyDescent="0.2">
      <c r="A160" t="s">
        <v>528</v>
      </c>
      <c r="B160">
        <f t="shared" si="2"/>
        <v>4310</v>
      </c>
      <c r="C160" t="s">
        <v>528</v>
      </c>
      <c r="D160" t="s">
        <v>528</v>
      </c>
      <c r="E160" t="s">
        <v>528</v>
      </c>
      <c r="F160" t="s">
        <v>528</v>
      </c>
      <c r="N160">
        <v>4310</v>
      </c>
    </row>
    <row r="161" spans="1:14" x14ac:dyDescent="0.2">
      <c r="A161" t="s">
        <v>528</v>
      </c>
      <c r="B161">
        <f t="shared" si="2"/>
        <v>4311</v>
      </c>
      <c r="C161" t="s">
        <v>528</v>
      </c>
      <c r="D161" t="s">
        <v>528</v>
      </c>
      <c r="E161" t="s">
        <v>528</v>
      </c>
      <c r="F161" t="s">
        <v>528</v>
      </c>
      <c r="N161">
        <v>4311</v>
      </c>
    </row>
    <row r="162" spans="1:14" x14ac:dyDescent="0.2">
      <c r="A162" t="s">
        <v>528</v>
      </c>
      <c r="B162">
        <f t="shared" si="2"/>
        <v>4312</v>
      </c>
      <c r="C162" t="s">
        <v>528</v>
      </c>
      <c r="D162" t="s">
        <v>528</v>
      </c>
      <c r="E162" t="s">
        <v>528</v>
      </c>
      <c r="F162" t="s">
        <v>528</v>
      </c>
      <c r="N162">
        <v>4312</v>
      </c>
    </row>
    <row r="163" spans="1:14" x14ac:dyDescent="0.2">
      <c r="A163" t="s">
        <v>528</v>
      </c>
      <c r="B163">
        <f t="shared" si="2"/>
        <v>4313</v>
      </c>
      <c r="C163" t="s">
        <v>528</v>
      </c>
      <c r="D163" t="s">
        <v>528</v>
      </c>
      <c r="E163" t="s">
        <v>528</v>
      </c>
      <c r="F163" t="s">
        <v>528</v>
      </c>
      <c r="N163">
        <v>4313</v>
      </c>
    </row>
    <row r="164" spans="1:14" x14ac:dyDescent="0.2">
      <c r="A164" t="s">
        <v>528</v>
      </c>
      <c r="B164">
        <f t="shared" si="2"/>
        <v>4314</v>
      </c>
      <c r="C164" t="s">
        <v>528</v>
      </c>
      <c r="D164" t="s">
        <v>528</v>
      </c>
      <c r="E164" t="s">
        <v>528</v>
      </c>
      <c r="F164" t="s">
        <v>528</v>
      </c>
      <c r="N164">
        <v>4314</v>
      </c>
    </row>
    <row r="165" spans="1:14" x14ac:dyDescent="0.2">
      <c r="A165" t="s">
        <v>528</v>
      </c>
      <c r="B165">
        <f t="shared" si="2"/>
        <v>4410</v>
      </c>
      <c r="C165" t="s">
        <v>528</v>
      </c>
      <c r="D165" t="s">
        <v>528</v>
      </c>
      <c r="E165" t="s">
        <v>528</v>
      </c>
      <c r="F165" t="s">
        <v>528</v>
      </c>
      <c r="N165">
        <v>4410</v>
      </c>
    </row>
    <row r="166" spans="1:14" x14ac:dyDescent="0.2">
      <c r="A166" t="s">
        <v>528</v>
      </c>
      <c r="B166">
        <f t="shared" si="2"/>
        <v>4411</v>
      </c>
      <c r="C166" t="s">
        <v>528</v>
      </c>
      <c r="D166" t="s">
        <v>528</v>
      </c>
      <c r="E166" t="s">
        <v>528</v>
      </c>
      <c r="F166" t="s">
        <v>528</v>
      </c>
      <c r="N166">
        <v>4411</v>
      </c>
    </row>
    <row r="167" spans="1:14" x14ac:dyDescent="0.2">
      <c r="A167" t="s">
        <v>528</v>
      </c>
      <c r="B167">
        <f t="shared" si="2"/>
        <v>4412</v>
      </c>
      <c r="C167" t="s">
        <v>528</v>
      </c>
      <c r="D167" t="s">
        <v>528</v>
      </c>
      <c r="E167" t="s">
        <v>528</v>
      </c>
      <c r="F167" t="s">
        <v>528</v>
      </c>
      <c r="N167">
        <v>4412</v>
      </c>
    </row>
    <row r="168" spans="1:14" x14ac:dyDescent="0.2">
      <c r="A168" t="s">
        <v>528</v>
      </c>
      <c r="B168">
        <f t="shared" si="2"/>
        <v>4510</v>
      </c>
      <c r="C168" t="s">
        <v>528</v>
      </c>
      <c r="D168" t="s">
        <v>528</v>
      </c>
      <c r="E168" t="s">
        <v>528</v>
      </c>
      <c r="F168" t="s">
        <v>528</v>
      </c>
      <c r="N168">
        <v>4510</v>
      </c>
    </row>
    <row r="169" spans="1:14" x14ac:dyDescent="0.2">
      <c r="A169" t="s">
        <v>528</v>
      </c>
      <c r="B169">
        <f t="shared" si="2"/>
        <v>4511</v>
      </c>
      <c r="C169" t="s">
        <v>528</v>
      </c>
      <c r="D169" t="s">
        <v>528</v>
      </c>
      <c r="E169" t="s">
        <v>528</v>
      </c>
      <c r="F169" t="s">
        <v>528</v>
      </c>
      <c r="N169">
        <v>4511</v>
      </c>
    </row>
    <row r="170" spans="1:14" x14ac:dyDescent="0.2">
      <c r="A170" t="s">
        <v>528</v>
      </c>
      <c r="B170">
        <f t="shared" si="2"/>
        <v>4512</v>
      </c>
      <c r="C170" t="s">
        <v>528</v>
      </c>
      <c r="D170" t="s">
        <v>528</v>
      </c>
      <c r="E170" t="s">
        <v>528</v>
      </c>
      <c r="F170" t="s">
        <v>528</v>
      </c>
      <c r="N170">
        <v>4512</v>
      </c>
    </row>
    <row r="171" spans="1:14" x14ac:dyDescent="0.2">
      <c r="A171" t="s">
        <v>528</v>
      </c>
      <c r="B171">
        <f t="shared" si="2"/>
        <v>4513</v>
      </c>
      <c r="C171" t="s">
        <v>528</v>
      </c>
      <c r="D171" t="s">
        <v>528</v>
      </c>
      <c r="E171" t="s">
        <v>528</v>
      </c>
      <c r="F171" t="s">
        <v>528</v>
      </c>
      <c r="N171">
        <v>4513</v>
      </c>
    </row>
    <row r="172" spans="1:14" x14ac:dyDescent="0.2">
      <c r="A172" t="s">
        <v>528</v>
      </c>
      <c r="B172">
        <f t="shared" si="2"/>
        <v>4514</v>
      </c>
      <c r="C172" t="s">
        <v>528</v>
      </c>
      <c r="D172" t="s">
        <v>528</v>
      </c>
      <c r="E172" t="s">
        <v>528</v>
      </c>
      <c r="F172" t="s">
        <v>528</v>
      </c>
      <c r="N172">
        <v>4514</v>
      </c>
    </row>
    <row r="173" spans="1:14" x14ac:dyDescent="0.2">
      <c r="A173" t="s">
        <v>528</v>
      </c>
      <c r="B173">
        <f t="shared" si="2"/>
        <v>4515</v>
      </c>
      <c r="C173" t="s">
        <v>528</v>
      </c>
      <c r="D173" t="s">
        <v>528</v>
      </c>
      <c r="E173" t="s">
        <v>528</v>
      </c>
      <c r="F173" t="s">
        <v>528</v>
      </c>
      <c r="N173">
        <v>4515</v>
      </c>
    </row>
    <row r="174" spans="1:14" x14ac:dyDescent="0.2">
      <c r="A174" t="s">
        <v>528</v>
      </c>
      <c r="B174">
        <f t="shared" si="2"/>
        <v>5010</v>
      </c>
      <c r="C174" t="s">
        <v>528</v>
      </c>
      <c r="D174" t="s">
        <v>528</v>
      </c>
      <c r="E174" t="s">
        <v>528</v>
      </c>
      <c r="F174" t="s">
        <v>528</v>
      </c>
      <c r="N174">
        <v>5010</v>
      </c>
    </row>
    <row r="175" spans="1:14" x14ac:dyDescent="0.2">
      <c r="A175" t="s">
        <v>528</v>
      </c>
      <c r="B175">
        <f t="shared" si="2"/>
        <v>5011</v>
      </c>
      <c r="C175" t="s">
        <v>528</v>
      </c>
      <c r="D175" t="s">
        <v>528</v>
      </c>
      <c r="E175" t="s">
        <v>528</v>
      </c>
      <c r="F175" t="s">
        <v>528</v>
      </c>
      <c r="N175">
        <v>5011</v>
      </c>
    </row>
    <row r="176" spans="1:14" x14ac:dyDescent="0.2">
      <c r="A176" t="s">
        <v>528</v>
      </c>
      <c r="B176">
        <f t="shared" si="2"/>
        <v>5012</v>
      </c>
      <c r="C176" t="s">
        <v>528</v>
      </c>
      <c r="D176" t="s">
        <v>528</v>
      </c>
      <c r="E176" t="s">
        <v>528</v>
      </c>
      <c r="F176" t="s">
        <v>528</v>
      </c>
      <c r="N176">
        <v>5012</v>
      </c>
    </row>
    <row r="177" spans="1:14" x14ac:dyDescent="0.2">
      <c r="A177" t="s">
        <v>528</v>
      </c>
      <c r="B177">
        <f t="shared" si="2"/>
        <v>5013</v>
      </c>
      <c r="C177" t="s">
        <v>528</v>
      </c>
      <c r="D177" t="s">
        <v>528</v>
      </c>
      <c r="E177" t="s">
        <v>528</v>
      </c>
      <c r="F177" t="s">
        <v>528</v>
      </c>
      <c r="N177">
        <v>5013</v>
      </c>
    </row>
    <row r="178" spans="1:14" x14ac:dyDescent="0.2">
      <c r="A178" t="s">
        <v>528</v>
      </c>
      <c r="B178">
        <f t="shared" si="2"/>
        <v>5014</v>
      </c>
      <c r="C178" t="s">
        <v>528</v>
      </c>
      <c r="D178" t="s">
        <v>528</v>
      </c>
      <c r="E178" t="s">
        <v>528</v>
      </c>
      <c r="F178" t="s">
        <v>528</v>
      </c>
      <c r="N178">
        <v>5014</v>
      </c>
    </row>
    <row r="179" spans="1:14" x14ac:dyDescent="0.2">
      <c r="A179" t="s">
        <v>528</v>
      </c>
      <c r="B179">
        <f t="shared" si="2"/>
        <v>5016</v>
      </c>
      <c r="C179" t="s">
        <v>528</v>
      </c>
      <c r="D179" t="s">
        <v>528</v>
      </c>
      <c r="E179" t="s">
        <v>528</v>
      </c>
      <c r="F179" t="s">
        <v>528</v>
      </c>
      <c r="N179">
        <v>5016</v>
      </c>
    </row>
    <row r="180" spans="1:14" x14ac:dyDescent="0.2">
      <c r="A180" t="s">
        <v>528</v>
      </c>
      <c r="B180">
        <f t="shared" si="2"/>
        <v>1111</v>
      </c>
      <c r="C180" t="s">
        <v>528</v>
      </c>
      <c r="D180" t="s">
        <v>528</v>
      </c>
      <c r="E180" t="s">
        <v>528</v>
      </c>
      <c r="F180" t="s">
        <v>528</v>
      </c>
      <c r="N180">
        <v>1111</v>
      </c>
    </row>
    <row r="181" spans="1:14" x14ac:dyDescent="0.2">
      <c r="A181" t="s">
        <v>528</v>
      </c>
      <c r="B181">
        <f t="shared" si="2"/>
        <v>1112</v>
      </c>
      <c r="C181" t="s">
        <v>528</v>
      </c>
      <c r="D181" t="s">
        <v>528</v>
      </c>
      <c r="E181" t="s">
        <v>528</v>
      </c>
      <c r="F181" t="s">
        <v>528</v>
      </c>
      <c r="N181">
        <v>1112</v>
      </c>
    </row>
    <row r="182" spans="1:14" x14ac:dyDescent="0.2">
      <c r="A182" t="s">
        <v>528</v>
      </c>
      <c r="B182">
        <f t="shared" si="2"/>
        <v>1113</v>
      </c>
      <c r="C182" t="s">
        <v>528</v>
      </c>
      <c r="D182" t="s">
        <v>528</v>
      </c>
      <c r="E182" t="s">
        <v>528</v>
      </c>
      <c r="F182" t="s">
        <v>528</v>
      </c>
      <c r="N182">
        <v>1113</v>
      </c>
    </row>
    <row r="183" spans="1:14" x14ac:dyDescent="0.2">
      <c r="A183" t="s">
        <v>528</v>
      </c>
      <c r="B183">
        <f t="shared" si="2"/>
        <v>1210</v>
      </c>
      <c r="C183" t="s">
        <v>528</v>
      </c>
      <c r="D183" t="s">
        <v>528</v>
      </c>
      <c r="E183" t="s">
        <v>528</v>
      </c>
      <c r="F183" t="s">
        <v>528</v>
      </c>
      <c r="N183">
        <v>1210</v>
      </c>
    </row>
    <row r="184" spans="1:14" x14ac:dyDescent="0.2">
      <c r="A184" t="s">
        <v>528</v>
      </c>
      <c r="B184">
        <f t="shared" si="2"/>
        <v>1211</v>
      </c>
      <c r="C184" t="s">
        <v>528</v>
      </c>
      <c r="D184" t="s">
        <v>528</v>
      </c>
      <c r="E184" t="s">
        <v>528</v>
      </c>
      <c r="F184" t="s">
        <v>528</v>
      </c>
      <c r="N184">
        <v>1211</v>
      </c>
    </row>
    <row r="185" spans="1:14" x14ac:dyDescent="0.2">
      <c r="A185" t="s">
        <v>528</v>
      </c>
      <c r="B185">
        <f t="shared" si="2"/>
        <v>1212</v>
      </c>
      <c r="C185" t="s">
        <v>528</v>
      </c>
      <c r="D185" t="s">
        <v>528</v>
      </c>
      <c r="E185" t="s">
        <v>528</v>
      </c>
      <c r="F185" t="s">
        <v>528</v>
      </c>
      <c r="N185">
        <v>1212</v>
      </c>
    </row>
    <row r="186" spans="1:14" x14ac:dyDescent="0.2">
      <c r="A186" t="s">
        <v>528</v>
      </c>
      <c r="B186">
        <f t="shared" si="2"/>
        <v>1213</v>
      </c>
      <c r="C186" t="s">
        <v>528</v>
      </c>
      <c r="D186" t="s">
        <v>528</v>
      </c>
      <c r="E186" t="s">
        <v>528</v>
      </c>
      <c r="F186" t="s">
        <v>528</v>
      </c>
      <c r="N186">
        <v>1213</v>
      </c>
    </row>
    <row r="187" spans="1:14" x14ac:dyDescent="0.2">
      <c r="A187" t="s">
        <v>528</v>
      </c>
      <c r="B187">
        <f t="shared" si="2"/>
        <v>1214</v>
      </c>
      <c r="C187" t="s">
        <v>528</v>
      </c>
      <c r="D187" t="s">
        <v>528</v>
      </c>
      <c r="E187" t="s">
        <v>528</v>
      </c>
      <c r="F187" t="s">
        <v>528</v>
      </c>
      <c r="N187">
        <v>1214</v>
      </c>
    </row>
    <row r="188" spans="1:14" x14ac:dyDescent="0.2">
      <c r="A188" t="s">
        <v>528</v>
      </c>
      <c r="B188">
        <f t="shared" si="2"/>
        <v>1215</v>
      </c>
      <c r="C188" t="s">
        <v>528</v>
      </c>
      <c r="D188" t="s">
        <v>528</v>
      </c>
      <c r="E188" t="s">
        <v>528</v>
      </c>
      <c r="F188" t="s">
        <v>528</v>
      </c>
      <c r="N188">
        <v>1215</v>
      </c>
    </row>
    <row r="189" spans="1:14" x14ac:dyDescent="0.2">
      <c r="A189" t="s">
        <v>528</v>
      </c>
      <c r="B189">
        <f t="shared" si="2"/>
        <v>1216</v>
      </c>
      <c r="C189" t="s">
        <v>528</v>
      </c>
      <c r="D189" t="s">
        <v>528</v>
      </c>
      <c r="E189" t="s">
        <v>528</v>
      </c>
      <c r="F189" t="s">
        <v>528</v>
      </c>
      <c r="N189">
        <v>1216</v>
      </c>
    </row>
    <row r="190" spans="1:14" x14ac:dyDescent="0.2">
      <c r="A190" t="s">
        <v>528</v>
      </c>
      <c r="B190">
        <f t="shared" si="2"/>
        <v>1217</v>
      </c>
      <c r="C190" t="s">
        <v>528</v>
      </c>
      <c r="D190" t="s">
        <v>528</v>
      </c>
      <c r="E190" t="s">
        <v>528</v>
      </c>
      <c r="F190" t="s">
        <v>528</v>
      </c>
      <c r="N190">
        <v>1217</v>
      </c>
    </row>
    <row r="191" spans="1:14" x14ac:dyDescent="0.2">
      <c r="A191" t="s">
        <v>528</v>
      </c>
      <c r="B191">
        <f t="shared" si="2"/>
        <v>1218</v>
      </c>
      <c r="C191" t="s">
        <v>528</v>
      </c>
      <c r="D191" t="s">
        <v>528</v>
      </c>
      <c r="E191" t="s">
        <v>528</v>
      </c>
      <c r="F191" t="s">
        <v>528</v>
      </c>
      <c r="N191">
        <v>1218</v>
      </c>
    </row>
    <row r="192" spans="1:14" x14ac:dyDescent="0.2">
      <c r="A192" t="s">
        <v>528</v>
      </c>
      <c r="B192">
        <f t="shared" si="2"/>
        <v>1219</v>
      </c>
      <c r="C192" t="s">
        <v>528</v>
      </c>
      <c r="D192" t="s">
        <v>528</v>
      </c>
      <c r="E192" t="s">
        <v>528</v>
      </c>
      <c r="F192" t="s">
        <v>528</v>
      </c>
      <c r="N192">
        <v>1219</v>
      </c>
    </row>
    <row r="193" spans="1:14" x14ac:dyDescent="0.2">
      <c r="A193" t="s">
        <v>528</v>
      </c>
      <c r="B193">
        <f t="shared" si="2"/>
        <v>1220</v>
      </c>
      <c r="C193" t="s">
        <v>528</v>
      </c>
      <c r="D193" t="s">
        <v>528</v>
      </c>
      <c r="E193" t="s">
        <v>528</v>
      </c>
      <c r="F193" t="s">
        <v>528</v>
      </c>
      <c r="N193">
        <v>1220</v>
      </c>
    </row>
    <row r="194" spans="1:14" x14ac:dyDescent="0.2">
      <c r="A194" t="s">
        <v>528</v>
      </c>
      <c r="B194">
        <f t="shared" si="2"/>
        <v>1221</v>
      </c>
      <c r="C194" t="s">
        <v>528</v>
      </c>
      <c r="D194" t="s">
        <v>528</v>
      </c>
      <c r="E194" t="s">
        <v>528</v>
      </c>
      <c r="F194" t="s">
        <v>528</v>
      </c>
      <c r="N194">
        <v>1221</v>
      </c>
    </row>
    <row r="195" spans="1:14" x14ac:dyDescent="0.2">
      <c r="A195" t="s">
        <v>528</v>
      </c>
      <c r="B195">
        <f t="shared" ref="B195:B258" si="3">N195</f>
        <v>1222</v>
      </c>
      <c r="C195" t="s">
        <v>528</v>
      </c>
      <c r="D195" t="s">
        <v>528</v>
      </c>
      <c r="E195" t="s">
        <v>528</v>
      </c>
      <c r="F195" t="s">
        <v>528</v>
      </c>
      <c r="N195">
        <v>1222</v>
      </c>
    </row>
    <row r="196" spans="1:14" x14ac:dyDescent="0.2">
      <c r="A196" t="s">
        <v>528</v>
      </c>
      <c r="B196">
        <f t="shared" si="3"/>
        <v>1223</v>
      </c>
      <c r="C196" t="s">
        <v>528</v>
      </c>
      <c r="D196" t="s">
        <v>528</v>
      </c>
      <c r="E196" t="s">
        <v>528</v>
      </c>
      <c r="F196" t="s">
        <v>528</v>
      </c>
      <c r="N196">
        <v>1223</v>
      </c>
    </row>
    <row r="197" spans="1:14" x14ac:dyDescent="0.2">
      <c r="A197" t="s">
        <v>528</v>
      </c>
      <c r="B197">
        <f t="shared" si="3"/>
        <v>1310</v>
      </c>
      <c r="C197" t="s">
        <v>528</v>
      </c>
      <c r="D197" t="s">
        <v>528</v>
      </c>
      <c r="E197" t="s">
        <v>528</v>
      </c>
      <c r="F197" t="s">
        <v>528</v>
      </c>
      <c r="N197">
        <v>1310</v>
      </c>
    </row>
    <row r="198" spans="1:14" x14ac:dyDescent="0.2">
      <c r="A198" t="s">
        <v>528</v>
      </c>
      <c r="B198">
        <f t="shared" si="3"/>
        <v>1311</v>
      </c>
      <c r="C198" t="s">
        <v>528</v>
      </c>
      <c r="D198" t="s">
        <v>528</v>
      </c>
      <c r="E198" t="s">
        <v>528</v>
      </c>
      <c r="F198" t="s">
        <v>528</v>
      </c>
      <c r="N198">
        <v>1311</v>
      </c>
    </row>
    <row r="199" spans="1:14" x14ac:dyDescent="0.2">
      <c r="A199" t="s">
        <v>528</v>
      </c>
      <c r="B199">
        <f t="shared" si="3"/>
        <v>1312</v>
      </c>
      <c r="C199" t="s">
        <v>528</v>
      </c>
      <c r="D199" t="s">
        <v>528</v>
      </c>
      <c r="E199" t="s">
        <v>528</v>
      </c>
      <c r="F199" t="s">
        <v>528</v>
      </c>
      <c r="N199">
        <v>1312</v>
      </c>
    </row>
    <row r="200" spans="1:14" x14ac:dyDescent="0.2">
      <c r="A200" t="s">
        <v>528</v>
      </c>
      <c r="B200">
        <f t="shared" si="3"/>
        <v>1313</v>
      </c>
      <c r="C200" t="s">
        <v>528</v>
      </c>
      <c r="D200" t="s">
        <v>528</v>
      </c>
      <c r="E200" t="s">
        <v>528</v>
      </c>
      <c r="F200" t="s">
        <v>528</v>
      </c>
      <c r="N200">
        <v>1313</v>
      </c>
    </row>
    <row r="201" spans="1:14" x14ac:dyDescent="0.2">
      <c r="A201" t="s">
        <v>528</v>
      </c>
      <c r="B201">
        <f t="shared" si="3"/>
        <v>1314</v>
      </c>
      <c r="C201" t="s">
        <v>528</v>
      </c>
      <c r="D201" t="s">
        <v>528</v>
      </c>
      <c r="E201" t="s">
        <v>528</v>
      </c>
      <c r="F201" t="s">
        <v>528</v>
      </c>
      <c r="N201">
        <v>1314</v>
      </c>
    </row>
    <row r="202" spans="1:14" x14ac:dyDescent="0.2">
      <c r="A202" t="s">
        <v>528</v>
      </c>
      <c r="B202">
        <f t="shared" si="3"/>
        <v>1315</v>
      </c>
      <c r="C202" t="s">
        <v>528</v>
      </c>
      <c r="D202" t="s">
        <v>528</v>
      </c>
      <c r="E202" t="s">
        <v>528</v>
      </c>
      <c r="F202" t="s">
        <v>528</v>
      </c>
      <c r="N202">
        <v>1315</v>
      </c>
    </row>
    <row r="203" spans="1:14" x14ac:dyDescent="0.2">
      <c r="A203" t="s">
        <v>528</v>
      </c>
      <c r="B203">
        <f t="shared" si="3"/>
        <v>1316</v>
      </c>
      <c r="C203" t="s">
        <v>528</v>
      </c>
      <c r="D203" t="s">
        <v>528</v>
      </c>
      <c r="E203" t="s">
        <v>528</v>
      </c>
      <c r="F203" t="s">
        <v>528</v>
      </c>
      <c r="N203">
        <v>1316</v>
      </c>
    </row>
    <row r="204" spans="1:14" x14ac:dyDescent="0.2">
      <c r="A204" t="s">
        <v>528</v>
      </c>
      <c r="B204">
        <f t="shared" si="3"/>
        <v>1317</v>
      </c>
      <c r="C204" t="s">
        <v>528</v>
      </c>
      <c r="D204" t="s">
        <v>528</v>
      </c>
      <c r="E204" t="s">
        <v>528</v>
      </c>
      <c r="F204" t="s">
        <v>528</v>
      </c>
      <c r="N204">
        <v>1317</v>
      </c>
    </row>
    <row r="205" spans="1:14" x14ac:dyDescent="0.2">
      <c r="A205" t="s">
        <v>528</v>
      </c>
      <c r="B205">
        <f t="shared" si="3"/>
        <v>1318</v>
      </c>
      <c r="C205" t="s">
        <v>528</v>
      </c>
      <c r="D205" t="s">
        <v>528</v>
      </c>
      <c r="E205" t="s">
        <v>528</v>
      </c>
      <c r="F205" t="s">
        <v>528</v>
      </c>
      <c r="N205">
        <v>1318</v>
      </c>
    </row>
    <row r="206" spans="1:14" x14ac:dyDescent="0.2">
      <c r="A206" t="s">
        <v>528</v>
      </c>
      <c r="B206">
        <f t="shared" si="3"/>
        <v>1319</v>
      </c>
      <c r="C206" t="s">
        <v>528</v>
      </c>
      <c r="D206" t="s">
        <v>528</v>
      </c>
      <c r="E206" t="s">
        <v>528</v>
      </c>
      <c r="F206" t="s">
        <v>528</v>
      </c>
      <c r="N206">
        <v>1319</v>
      </c>
    </row>
    <row r="207" spans="1:14" x14ac:dyDescent="0.2">
      <c r="A207" t="s">
        <v>528</v>
      </c>
      <c r="B207">
        <f t="shared" si="3"/>
        <v>1320</v>
      </c>
      <c r="C207" t="s">
        <v>528</v>
      </c>
      <c r="D207" t="s">
        <v>528</v>
      </c>
      <c r="E207" t="s">
        <v>528</v>
      </c>
      <c r="F207" t="s">
        <v>528</v>
      </c>
      <c r="N207">
        <v>1320</v>
      </c>
    </row>
    <row r="208" spans="1:14" x14ac:dyDescent="0.2">
      <c r="A208" t="s">
        <v>528</v>
      </c>
      <c r="B208">
        <f t="shared" si="3"/>
        <v>1410</v>
      </c>
      <c r="C208" t="s">
        <v>528</v>
      </c>
      <c r="D208" t="s">
        <v>528</v>
      </c>
      <c r="E208" t="s">
        <v>528</v>
      </c>
      <c r="F208" t="s">
        <v>528</v>
      </c>
      <c r="N208">
        <v>1410</v>
      </c>
    </row>
    <row r="209" spans="1:14" x14ac:dyDescent="0.2">
      <c r="A209" t="s">
        <v>528</v>
      </c>
      <c r="B209">
        <f t="shared" si="3"/>
        <v>1411</v>
      </c>
      <c r="C209" t="s">
        <v>528</v>
      </c>
      <c r="D209" t="s">
        <v>528</v>
      </c>
      <c r="E209" t="s">
        <v>528</v>
      </c>
      <c r="F209" t="s">
        <v>528</v>
      </c>
      <c r="N209">
        <v>1411</v>
      </c>
    </row>
    <row r="210" spans="1:14" x14ac:dyDescent="0.2">
      <c r="A210" t="s">
        <v>528</v>
      </c>
      <c r="B210">
        <f t="shared" si="3"/>
        <v>1412</v>
      </c>
      <c r="C210" t="s">
        <v>528</v>
      </c>
      <c r="D210" t="s">
        <v>528</v>
      </c>
      <c r="E210" t="s">
        <v>528</v>
      </c>
      <c r="F210" t="s">
        <v>528</v>
      </c>
      <c r="N210">
        <v>1412</v>
      </c>
    </row>
    <row r="211" spans="1:14" x14ac:dyDescent="0.2">
      <c r="A211" t="s">
        <v>528</v>
      </c>
      <c r="B211">
        <f t="shared" si="3"/>
        <v>1413</v>
      </c>
      <c r="C211" t="s">
        <v>528</v>
      </c>
      <c r="D211" t="s">
        <v>528</v>
      </c>
      <c r="E211" t="s">
        <v>528</v>
      </c>
      <c r="F211" t="s">
        <v>528</v>
      </c>
      <c r="N211">
        <v>1413</v>
      </c>
    </row>
    <row r="212" spans="1:14" x14ac:dyDescent="0.2">
      <c r="A212" t="s">
        <v>528</v>
      </c>
      <c r="B212">
        <f t="shared" si="3"/>
        <v>1414</v>
      </c>
      <c r="C212" t="s">
        <v>528</v>
      </c>
      <c r="D212" t="s">
        <v>528</v>
      </c>
      <c r="E212" t="s">
        <v>528</v>
      </c>
      <c r="F212" t="s">
        <v>528</v>
      </c>
      <c r="N212">
        <v>1414</v>
      </c>
    </row>
    <row r="213" spans="1:14" x14ac:dyDescent="0.2">
      <c r="A213" t="s">
        <v>528</v>
      </c>
      <c r="B213">
        <f t="shared" si="3"/>
        <v>1415</v>
      </c>
      <c r="C213" t="s">
        <v>528</v>
      </c>
      <c r="D213" t="s">
        <v>528</v>
      </c>
      <c r="E213" t="s">
        <v>528</v>
      </c>
      <c r="F213" t="s">
        <v>528</v>
      </c>
      <c r="N213">
        <v>1415</v>
      </c>
    </row>
    <row r="214" spans="1:14" x14ac:dyDescent="0.2">
      <c r="A214" t="s">
        <v>528</v>
      </c>
      <c r="B214">
        <f t="shared" si="3"/>
        <v>1510</v>
      </c>
      <c r="C214" t="s">
        <v>528</v>
      </c>
      <c r="D214" t="s">
        <v>528</v>
      </c>
      <c r="E214" t="s">
        <v>528</v>
      </c>
      <c r="F214" t="s">
        <v>528</v>
      </c>
      <c r="N214">
        <v>1510</v>
      </c>
    </row>
    <row r="215" spans="1:14" x14ac:dyDescent="0.2">
      <c r="A215" t="s">
        <v>528</v>
      </c>
      <c r="B215">
        <f t="shared" si="3"/>
        <v>1511</v>
      </c>
      <c r="C215" t="s">
        <v>528</v>
      </c>
      <c r="D215" t="s">
        <v>528</v>
      </c>
      <c r="E215" t="s">
        <v>528</v>
      </c>
      <c r="F215" t="s">
        <v>528</v>
      </c>
      <c r="N215">
        <v>1511</v>
      </c>
    </row>
    <row r="216" spans="1:14" x14ac:dyDescent="0.2">
      <c r="A216" t="s">
        <v>528</v>
      </c>
      <c r="B216">
        <f t="shared" si="3"/>
        <v>2110</v>
      </c>
      <c r="C216" t="s">
        <v>528</v>
      </c>
      <c r="D216" t="s">
        <v>528</v>
      </c>
      <c r="E216" t="s">
        <v>528</v>
      </c>
      <c r="F216" t="s">
        <v>528</v>
      </c>
      <c r="N216">
        <v>2110</v>
      </c>
    </row>
    <row r="217" spans="1:14" x14ac:dyDescent="0.2">
      <c r="A217" t="s">
        <v>528</v>
      </c>
      <c r="B217">
        <f t="shared" si="3"/>
        <v>2111</v>
      </c>
      <c r="C217" t="s">
        <v>528</v>
      </c>
      <c r="D217" t="s">
        <v>528</v>
      </c>
      <c r="E217" t="s">
        <v>528</v>
      </c>
      <c r="F217" t="s">
        <v>528</v>
      </c>
      <c r="N217">
        <v>2111</v>
      </c>
    </row>
    <row r="218" spans="1:14" x14ac:dyDescent="0.2">
      <c r="A218" t="s">
        <v>528</v>
      </c>
      <c r="B218">
        <f t="shared" si="3"/>
        <v>2112</v>
      </c>
      <c r="C218" t="s">
        <v>528</v>
      </c>
      <c r="D218" t="s">
        <v>528</v>
      </c>
      <c r="E218" t="s">
        <v>528</v>
      </c>
      <c r="F218" t="s">
        <v>528</v>
      </c>
      <c r="N218">
        <v>2112</v>
      </c>
    </row>
    <row r="219" spans="1:14" x14ac:dyDescent="0.2">
      <c r="A219" t="s">
        <v>528</v>
      </c>
      <c r="B219">
        <f t="shared" si="3"/>
        <v>2113</v>
      </c>
      <c r="C219" t="s">
        <v>528</v>
      </c>
      <c r="D219" t="s">
        <v>528</v>
      </c>
      <c r="E219" t="s">
        <v>528</v>
      </c>
      <c r="F219" t="s">
        <v>528</v>
      </c>
      <c r="N219">
        <v>2113</v>
      </c>
    </row>
    <row r="220" spans="1:14" x14ac:dyDescent="0.2">
      <c r="A220" t="s">
        <v>528</v>
      </c>
      <c r="B220">
        <f t="shared" si="3"/>
        <v>2114</v>
      </c>
      <c r="C220" t="s">
        <v>528</v>
      </c>
      <c r="D220" t="s">
        <v>528</v>
      </c>
      <c r="E220" t="s">
        <v>528</v>
      </c>
      <c r="F220" t="s">
        <v>528</v>
      </c>
      <c r="N220">
        <v>2114</v>
      </c>
    </row>
    <row r="221" spans="1:14" x14ac:dyDescent="0.2">
      <c r="A221" t="s">
        <v>528</v>
      </c>
      <c r="B221">
        <f t="shared" si="3"/>
        <v>2115</v>
      </c>
      <c r="C221" t="s">
        <v>528</v>
      </c>
      <c r="D221" t="s">
        <v>528</v>
      </c>
      <c r="E221" t="s">
        <v>528</v>
      </c>
      <c r="F221" t="s">
        <v>528</v>
      </c>
      <c r="N221">
        <v>2115</v>
      </c>
    </row>
    <row r="222" spans="1:14" x14ac:dyDescent="0.2">
      <c r="A222" t="s">
        <v>528</v>
      </c>
      <c r="B222">
        <f t="shared" si="3"/>
        <v>2116</v>
      </c>
      <c r="C222" t="s">
        <v>528</v>
      </c>
      <c r="D222" t="s">
        <v>528</v>
      </c>
      <c r="E222" t="s">
        <v>528</v>
      </c>
      <c r="F222" t="s">
        <v>528</v>
      </c>
      <c r="N222">
        <v>2116</v>
      </c>
    </row>
    <row r="223" spans="1:14" x14ac:dyDescent="0.2">
      <c r="A223" t="s">
        <v>528</v>
      </c>
      <c r="B223">
        <f t="shared" si="3"/>
        <v>2117</v>
      </c>
      <c r="C223" t="s">
        <v>528</v>
      </c>
      <c r="D223" t="s">
        <v>528</v>
      </c>
      <c r="E223" t="s">
        <v>528</v>
      </c>
      <c r="F223" t="s">
        <v>528</v>
      </c>
      <c r="N223">
        <v>2117</v>
      </c>
    </row>
    <row r="224" spans="1:14" x14ac:dyDescent="0.2">
      <c r="A224" t="s">
        <v>528</v>
      </c>
      <c r="B224">
        <f t="shared" si="3"/>
        <v>2118</v>
      </c>
      <c r="C224" t="s">
        <v>528</v>
      </c>
      <c r="D224" t="s">
        <v>528</v>
      </c>
      <c r="E224" t="s">
        <v>528</v>
      </c>
      <c r="F224" t="s">
        <v>528</v>
      </c>
      <c r="N224">
        <v>2118</v>
      </c>
    </row>
    <row r="225" spans="1:14" x14ac:dyDescent="0.2">
      <c r="A225" t="s">
        <v>528</v>
      </c>
      <c r="B225">
        <f t="shared" si="3"/>
        <v>2119</v>
      </c>
      <c r="C225" t="s">
        <v>528</v>
      </c>
      <c r="D225" t="s">
        <v>528</v>
      </c>
      <c r="E225" t="s">
        <v>528</v>
      </c>
      <c r="F225" t="s">
        <v>528</v>
      </c>
      <c r="N225">
        <v>2119</v>
      </c>
    </row>
    <row r="226" spans="1:14" x14ac:dyDescent="0.2">
      <c r="A226" t="s">
        <v>528</v>
      </c>
      <c r="B226">
        <f t="shared" si="3"/>
        <v>2120</v>
      </c>
      <c r="C226" t="s">
        <v>528</v>
      </c>
      <c r="D226" t="s">
        <v>528</v>
      </c>
      <c r="E226" t="s">
        <v>528</v>
      </c>
      <c r="F226" t="s">
        <v>528</v>
      </c>
      <c r="N226">
        <v>2120</v>
      </c>
    </row>
    <row r="227" spans="1:14" x14ac:dyDescent="0.2">
      <c r="A227" t="s">
        <v>528</v>
      </c>
      <c r="B227">
        <f t="shared" si="3"/>
        <v>2121</v>
      </c>
      <c r="C227" t="s">
        <v>528</v>
      </c>
      <c r="D227" t="s">
        <v>528</v>
      </c>
      <c r="E227" t="s">
        <v>528</v>
      </c>
      <c r="F227" t="s">
        <v>528</v>
      </c>
      <c r="N227">
        <v>2121</v>
      </c>
    </row>
    <row r="228" spans="1:14" x14ac:dyDescent="0.2">
      <c r="A228" t="s">
        <v>528</v>
      </c>
      <c r="B228">
        <f t="shared" si="3"/>
        <v>2122</v>
      </c>
      <c r="C228" t="s">
        <v>528</v>
      </c>
      <c r="D228" t="s">
        <v>528</v>
      </c>
      <c r="E228" t="s">
        <v>528</v>
      </c>
      <c r="F228" t="s">
        <v>528</v>
      </c>
      <c r="N228">
        <v>2122</v>
      </c>
    </row>
    <row r="229" spans="1:14" x14ac:dyDescent="0.2">
      <c r="A229" t="s">
        <v>528</v>
      </c>
      <c r="B229">
        <f t="shared" si="3"/>
        <v>3110</v>
      </c>
      <c r="C229" t="s">
        <v>528</v>
      </c>
      <c r="D229" t="s">
        <v>528</v>
      </c>
      <c r="E229" t="s">
        <v>528</v>
      </c>
      <c r="F229" t="s">
        <v>528</v>
      </c>
      <c r="N229">
        <v>3110</v>
      </c>
    </row>
    <row r="230" spans="1:14" x14ac:dyDescent="0.2">
      <c r="A230" t="s">
        <v>528</v>
      </c>
      <c r="B230">
        <f t="shared" si="3"/>
        <v>3111</v>
      </c>
      <c r="C230" t="s">
        <v>528</v>
      </c>
      <c r="D230" t="s">
        <v>528</v>
      </c>
      <c r="E230" t="s">
        <v>528</v>
      </c>
      <c r="F230" t="s">
        <v>528</v>
      </c>
      <c r="N230">
        <v>3111</v>
      </c>
    </row>
    <row r="231" spans="1:14" x14ac:dyDescent="0.2">
      <c r="A231" t="s">
        <v>528</v>
      </c>
      <c r="B231">
        <f t="shared" si="3"/>
        <v>3112</v>
      </c>
      <c r="C231" t="s">
        <v>528</v>
      </c>
      <c r="D231" t="s">
        <v>528</v>
      </c>
      <c r="E231" t="s">
        <v>528</v>
      </c>
      <c r="F231" t="s">
        <v>528</v>
      </c>
      <c r="N231">
        <v>3112</v>
      </c>
    </row>
    <row r="232" spans="1:14" x14ac:dyDescent="0.2">
      <c r="A232" t="s">
        <v>528</v>
      </c>
      <c r="B232">
        <f t="shared" si="3"/>
        <v>4111</v>
      </c>
      <c r="C232" t="s">
        <v>528</v>
      </c>
      <c r="D232" t="s">
        <v>528</v>
      </c>
      <c r="E232" t="s">
        <v>528</v>
      </c>
      <c r="F232" t="s">
        <v>528</v>
      </c>
      <c r="N232">
        <v>4111</v>
      </c>
    </row>
    <row r="233" spans="1:14" x14ac:dyDescent="0.2">
      <c r="A233" t="s">
        <v>528</v>
      </c>
      <c r="B233">
        <f t="shared" si="3"/>
        <v>4112</v>
      </c>
      <c r="C233" t="s">
        <v>528</v>
      </c>
      <c r="D233" t="s">
        <v>528</v>
      </c>
      <c r="E233" t="s">
        <v>528</v>
      </c>
      <c r="F233" t="s">
        <v>528</v>
      </c>
      <c r="N233">
        <v>4112</v>
      </c>
    </row>
    <row r="234" spans="1:14" x14ac:dyDescent="0.2">
      <c r="A234" t="s">
        <v>528</v>
      </c>
      <c r="B234">
        <f t="shared" si="3"/>
        <v>4113</v>
      </c>
      <c r="C234" t="s">
        <v>528</v>
      </c>
      <c r="D234" t="s">
        <v>528</v>
      </c>
      <c r="E234" t="s">
        <v>528</v>
      </c>
      <c r="F234" t="s">
        <v>528</v>
      </c>
      <c r="N234">
        <v>4113</v>
      </c>
    </row>
    <row r="235" spans="1:14" x14ac:dyDescent="0.2">
      <c r="A235" t="s">
        <v>528</v>
      </c>
      <c r="B235">
        <f t="shared" si="3"/>
        <v>4114</v>
      </c>
      <c r="C235" t="s">
        <v>528</v>
      </c>
      <c r="D235" t="s">
        <v>528</v>
      </c>
      <c r="E235" t="s">
        <v>528</v>
      </c>
      <c r="F235" t="s">
        <v>528</v>
      </c>
      <c r="N235">
        <v>4114</v>
      </c>
    </row>
    <row r="236" spans="1:14" x14ac:dyDescent="0.2">
      <c r="A236" t="s">
        <v>528</v>
      </c>
      <c r="B236">
        <f t="shared" si="3"/>
        <v>4115</v>
      </c>
      <c r="C236" t="s">
        <v>528</v>
      </c>
      <c r="D236" t="s">
        <v>528</v>
      </c>
      <c r="E236" t="s">
        <v>528</v>
      </c>
      <c r="F236" t="s">
        <v>528</v>
      </c>
      <c r="N236">
        <v>4115</v>
      </c>
    </row>
    <row r="237" spans="1:14" x14ac:dyDescent="0.2">
      <c r="A237" t="s">
        <v>528</v>
      </c>
      <c r="B237">
        <f t="shared" si="3"/>
        <v>4116</v>
      </c>
      <c r="C237" t="s">
        <v>528</v>
      </c>
      <c r="D237" t="s">
        <v>528</v>
      </c>
      <c r="E237" t="s">
        <v>528</v>
      </c>
      <c r="F237" t="s">
        <v>528</v>
      </c>
      <c r="N237">
        <v>4116</v>
      </c>
    </row>
    <row r="238" spans="1:14" x14ac:dyDescent="0.2">
      <c r="A238" t="s">
        <v>528</v>
      </c>
      <c r="B238">
        <f t="shared" si="3"/>
        <v>4210</v>
      </c>
      <c r="C238" t="s">
        <v>528</v>
      </c>
      <c r="D238" t="s">
        <v>528</v>
      </c>
      <c r="E238" t="s">
        <v>528</v>
      </c>
      <c r="F238" t="s">
        <v>528</v>
      </c>
      <c r="N238">
        <v>4210</v>
      </c>
    </row>
    <row r="239" spans="1:14" x14ac:dyDescent="0.2">
      <c r="A239" t="s">
        <v>528</v>
      </c>
      <c r="B239">
        <f t="shared" si="3"/>
        <v>4211</v>
      </c>
      <c r="C239" t="s">
        <v>528</v>
      </c>
      <c r="D239" t="s">
        <v>528</v>
      </c>
      <c r="E239" t="s">
        <v>528</v>
      </c>
      <c r="F239" t="s">
        <v>528</v>
      </c>
      <c r="N239">
        <v>4211</v>
      </c>
    </row>
    <row r="240" spans="1:14" x14ac:dyDescent="0.2">
      <c r="A240" t="s">
        <v>528</v>
      </c>
      <c r="B240">
        <f t="shared" si="3"/>
        <v>4212</v>
      </c>
      <c r="C240" t="s">
        <v>528</v>
      </c>
      <c r="D240" t="s">
        <v>528</v>
      </c>
      <c r="E240" t="s">
        <v>528</v>
      </c>
      <c r="F240" t="s">
        <v>528</v>
      </c>
      <c r="N240">
        <v>4212</v>
      </c>
    </row>
    <row r="241" spans="1:14" x14ac:dyDescent="0.2">
      <c r="A241" t="s">
        <v>528</v>
      </c>
      <c r="B241">
        <f t="shared" si="3"/>
        <v>4213</v>
      </c>
      <c r="C241" t="s">
        <v>528</v>
      </c>
      <c r="D241" t="s">
        <v>528</v>
      </c>
      <c r="E241" t="s">
        <v>528</v>
      </c>
      <c r="F241" t="s">
        <v>528</v>
      </c>
      <c r="N241">
        <v>4213</v>
      </c>
    </row>
    <row r="242" spans="1:14" x14ac:dyDescent="0.2">
      <c r="A242" t="s">
        <v>528</v>
      </c>
      <c r="B242">
        <f t="shared" si="3"/>
        <v>4214</v>
      </c>
      <c r="C242" t="s">
        <v>528</v>
      </c>
      <c r="D242" t="s">
        <v>528</v>
      </c>
      <c r="E242" t="s">
        <v>528</v>
      </c>
      <c r="F242" t="s">
        <v>528</v>
      </c>
      <c r="N242">
        <v>4214</v>
      </c>
    </row>
    <row r="243" spans="1:14" x14ac:dyDescent="0.2">
      <c r="A243" t="s">
        <v>528</v>
      </c>
      <c r="B243">
        <f t="shared" si="3"/>
        <v>4215</v>
      </c>
      <c r="C243" t="s">
        <v>528</v>
      </c>
      <c r="D243" t="s">
        <v>528</v>
      </c>
      <c r="E243" t="s">
        <v>528</v>
      </c>
      <c r="F243" t="s">
        <v>528</v>
      </c>
      <c r="N243">
        <v>4215</v>
      </c>
    </row>
    <row r="244" spans="1:14" x14ac:dyDescent="0.2">
      <c r="A244" t="s">
        <v>528</v>
      </c>
      <c r="B244">
        <f t="shared" si="3"/>
        <v>4216</v>
      </c>
      <c r="C244" t="s">
        <v>528</v>
      </c>
      <c r="D244" t="s">
        <v>528</v>
      </c>
      <c r="E244" t="s">
        <v>528</v>
      </c>
      <c r="F244" t="s">
        <v>528</v>
      </c>
      <c r="N244">
        <v>4216</v>
      </c>
    </row>
    <row r="245" spans="1:14" x14ac:dyDescent="0.2">
      <c r="A245" t="s">
        <v>528</v>
      </c>
      <c r="B245">
        <f t="shared" si="3"/>
        <v>4217</v>
      </c>
      <c r="C245" t="s">
        <v>528</v>
      </c>
      <c r="D245" t="s">
        <v>528</v>
      </c>
      <c r="E245" t="s">
        <v>528</v>
      </c>
      <c r="F245" t="s">
        <v>528</v>
      </c>
      <c r="N245">
        <v>4217</v>
      </c>
    </row>
    <row r="246" spans="1:14" x14ac:dyDescent="0.2">
      <c r="A246" t="s">
        <v>528</v>
      </c>
      <c r="B246">
        <f t="shared" si="3"/>
        <v>4218</v>
      </c>
      <c r="C246" t="s">
        <v>528</v>
      </c>
      <c r="D246" t="s">
        <v>528</v>
      </c>
      <c r="E246" t="s">
        <v>528</v>
      </c>
      <c r="F246" t="s">
        <v>528</v>
      </c>
      <c r="N246">
        <v>4218</v>
      </c>
    </row>
    <row r="247" spans="1:14" x14ac:dyDescent="0.2">
      <c r="A247" t="s">
        <v>528</v>
      </c>
      <c r="B247">
        <f t="shared" si="3"/>
        <v>4219</v>
      </c>
      <c r="C247" t="s">
        <v>528</v>
      </c>
      <c r="D247" t="s">
        <v>528</v>
      </c>
      <c r="E247" t="s">
        <v>528</v>
      </c>
      <c r="F247" t="s">
        <v>528</v>
      </c>
      <c r="N247">
        <v>4219</v>
      </c>
    </row>
    <row r="248" spans="1:14" x14ac:dyDescent="0.2">
      <c r="A248" t="s">
        <v>528</v>
      </c>
      <c r="B248">
        <f t="shared" si="3"/>
        <v>4220</v>
      </c>
      <c r="C248" t="s">
        <v>528</v>
      </c>
      <c r="D248" t="s">
        <v>528</v>
      </c>
      <c r="E248" t="s">
        <v>528</v>
      </c>
      <c r="F248" t="s">
        <v>528</v>
      </c>
      <c r="N248">
        <v>4220</v>
      </c>
    </row>
    <row r="249" spans="1:14" x14ac:dyDescent="0.2">
      <c r="A249" t="s">
        <v>528</v>
      </c>
      <c r="B249">
        <f t="shared" si="3"/>
        <v>4310</v>
      </c>
      <c r="C249" t="s">
        <v>528</v>
      </c>
      <c r="D249" t="s">
        <v>528</v>
      </c>
      <c r="E249" t="s">
        <v>528</v>
      </c>
      <c r="F249" t="s">
        <v>528</v>
      </c>
      <c r="N249">
        <v>4310</v>
      </c>
    </row>
    <row r="250" spans="1:14" x14ac:dyDescent="0.2">
      <c r="A250" t="s">
        <v>528</v>
      </c>
      <c r="B250">
        <f t="shared" si="3"/>
        <v>4311</v>
      </c>
      <c r="C250" t="s">
        <v>528</v>
      </c>
      <c r="D250" t="s">
        <v>528</v>
      </c>
      <c r="E250" t="s">
        <v>528</v>
      </c>
      <c r="F250" t="s">
        <v>528</v>
      </c>
      <c r="N250">
        <v>4311</v>
      </c>
    </row>
    <row r="251" spans="1:14" x14ac:dyDescent="0.2">
      <c r="A251" t="s">
        <v>528</v>
      </c>
      <c r="B251">
        <f t="shared" si="3"/>
        <v>4312</v>
      </c>
      <c r="C251" t="s">
        <v>528</v>
      </c>
      <c r="D251" t="s">
        <v>528</v>
      </c>
      <c r="E251" t="s">
        <v>528</v>
      </c>
      <c r="F251" t="s">
        <v>528</v>
      </c>
      <c r="N251">
        <v>4312</v>
      </c>
    </row>
    <row r="252" spans="1:14" x14ac:dyDescent="0.2">
      <c r="A252" t="s">
        <v>528</v>
      </c>
      <c r="B252">
        <f t="shared" si="3"/>
        <v>4313</v>
      </c>
      <c r="C252" t="s">
        <v>528</v>
      </c>
      <c r="D252" t="s">
        <v>528</v>
      </c>
      <c r="E252" t="s">
        <v>528</v>
      </c>
      <c r="F252" t="s">
        <v>528</v>
      </c>
      <c r="N252">
        <v>4313</v>
      </c>
    </row>
    <row r="253" spans="1:14" x14ac:dyDescent="0.2">
      <c r="A253" t="s">
        <v>528</v>
      </c>
      <c r="B253">
        <f t="shared" si="3"/>
        <v>4314</v>
      </c>
      <c r="C253" t="s">
        <v>528</v>
      </c>
      <c r="D253" t="s">
        <v>528</v>
      </c>
      <c r="E253" t="s">
        <v>528</v>
      </c>
      <c r="F253" t="s">
        <v>528</v>
      </c>
      <c r="N253">
        <v>4314</v>
      </c>
    </row>
    <row r="254" spans="1:14" x14ac:dyDescent="0.2">
      <c r="A254" t="s">
        <v>528</v>
      </c>
      <c r="B254">
        <f t="shared" si="3"/>
        <v>4410</v>
      </c>
      <c r="C254" t="s">
        <v>528</v>
      </c>
      <c r="D254" t="s">
        <v>528</v>
      </c>
      <c r="E254" t="s">
        <v>528</v>
      </c>
      <c r="F254" t="s">
        <v>528</v>
      </c>
      <c r="N254">
        <v>4410</v>
      </c>
    </row>
    <row r="255" spans="1:14" x14ac:dyDescent="0.2">
      <c r="A255" t="s">
        <v>528</v>
      </c>
      <c r="B255">
        <f t="shared" si="3"/>
        <v>4411</v>
      </c>
      <c r="C255" t="s">
        <v>528</v>
      </c>
      <c r="D255" t="s">
        <v>528</v>
      </c>
      <c r="E255" t="s">
        <v>528</v>
      </c>
      <c r="F255" t="s">
        <v>528</v>
      </c>
      <c r="N255">
        <v>4411</v>
      </c>
    </row>
    <row r="256" spans="1:14" x14ac:dyDescent="0.2">
      <c r="A256" t="s">
        <v>528</v>
      </c>
      <c r="B256">
        <f t="shared" si="3"/>
        <v>4412</v>
      </c>
      <c r="C256" t="s">
        <v>528</v>
      </c>
      <c r="D256" t="s">
        <v>528</v>
      </c>
      <c r="E256" t="s">
        <v>528</v>
      </c>
      <c r="F256" t="s">
        <v>528</v>
      </c>
      <c r="N256">
        <v>4412</v>
      </c>
    </row>
    <row r="257" spans="1:14" x14ac:dyDescent="0.2">
      <c r="A257" t="s">
        <v>528</v>
      </c>
      <c r="B257">
        <f t="shared" si="3"/>
        <v>4510</v>
      </c>
      <c r="C257" t="s">
        <v>528</v>
      </c>
      <c r="D257" t="s">
        <v>528</v>
      </c>
      <c r="E257" t="s">
        <v>528</v>
      </c>
      <c r="F257" t="s">
        <v>528</v>
      </c>
      <c r="N257">
        <v>4510</v>
      </c>
    </row>
    <row r="258" spans="1:14" x14ac:dyDescent="0.2">
      <c r="A258" t="s">
        <v>528</v>
      </c>
      <c r="B258">
        <f t="shared" si="3"/>
        <v>4511</v>
      </c>
      <c r="C258" t="s">
        <v>528</v>
      </c>
      <c r="D258" t="s">
        <v>528</v>
      </c>
      <c r="E258" t="s">
        <v>528</v>
      </c>
      <c r="F258" t="s">
        <v>528</v>
      </c>
      <c r="N258">
        <v>4511</v>
      </c>
    </row>
    <row r="259" spans="1:14" x14ac:dyDescent="0.2">
      <c r="A259" t="s">
        <v>528</v>
      </c>
      <c r="B259">
        <f t="shared" ref="B259:B322" si="4">N259</f>
        <v>4512</v>
      </c>
      <c r="C259" t="s">
        <v>528</v>
      </c>
      <c r="D259" t="s">
        <v>528</v>
      </c>
      <c r="E259" t="s">
        <v>528</v>
      </c>
      <c r="F259" t="s">
        <v>528</v>
      </c>
      <c r="N259">
        <v>4512</v>
      </c>
    </row>
    <row r="260" spans="1:14" x14ac:dyDescent="0.2">
      <c r="A260" t="s">
        <v>528</v>
      </c>
      <c r="B260">
        <f t="shared" si="4"/>
        <v>4513</v>
      </c>
      <c r="C260" t="s">
        <v>528</v>
      </c>
      <c r="D260" t="s">
        <v>528</v>
      </c>
      <c r="E260" t="s">
        <v>528</v>
      </c>
      <c r="F260" t="s">
        <v>528</v>
      </c>
      <c r="N260">
        <v>4513</v>
      </c>
    </row>
    <row r="261" spans="1:14" x14ac:dyDescent="0.2">
      <c r="A261" t="s">
        <v>528</v>
      </c>
      <c r="B261">
        <f t="shared" si="4"/>
        <v>4514</v>
      </c>
      <c r="C261" t="s">
        <v>528</v>
      </c>
      <c r="D261" t="s">
        <v>528</v>
      </c>
      <c r="E261" t="s">
        <v>528</v>
      </c>
      <c r="F261" t="s">
        <v>528</v>
      </c>
      <c r="N261">
        <v>4514</v>
      </c>
    </row>
    <row r="262" spans="1:14" x14ac:dyDescent="0.2">
      <c r="A262" t="s">
        <v>528</v>
      </c>
      <c r="B262">
        <f t="shared" si="4"/>
        <v>4515</v>
      </c>
      <c r="C262" t="s">
        <v>528</v>
      </c>
      <c r="D262" t="s">
        <v>528</v>
      </c>
      <c r="E262" t="s">
        <v>528</v>
      </c>
      <c r="F262" t="s">
        <v>528</v>
      </c>
      <c r="N262">
        <v>4515</v>
      </c>
    </row>
    <row r="263" spans="1:14" x14ac:dyDescent="0.2">
      <c r="A263" t="s">
        <v>528</v>
      </c>
      <c r="B263">
        <f t="shared" si="4"/>
        <v>5010</v>
      </c>
      <c r="C263" t="s">
        <v>528</v>
      </c>
      <c r="D263" t="s">
        <v>528</v>
      </c>
      <c r="E263" t="s">
        <v>528</v>
      </c>
      <c r="F263" t="s">
        <v>528</v>
      </c>
      <c r="N263">
        <v>5010</v>
      </c>
    </row>
    <row r="264" spans="1:14" x14ac:dyDescent="0.2">
      <c r="A264" t="s">
        <v>528</v>
      </c>
      <c r="B264">
        <f t="shared" si="4"/>
        <v>5011</v>
      </c>
      <c r="C264" t="s">
        <v>528</v>
      </c>
      <c r="D264" t="s">
        <v>528</v>
      </c>
      <c r="E264" t="s">
        <v>528</v>
      </c>
      <c r="F264" t="s">
        <v>528</v>
      </c>
      <c r="N264">
        <v>5011</v>
      </c>
    </row>
    <row r="265" spans="1:14" x14ac:dyDescent="0.2">
      <c r="A265" t="s">
        <v>528</v>
      </c>
      <c r="B265">
        <f t="shared" si="4"/>
        <v>5012</v>
      </c>
      <c r="C265" t="s">
        <v>528</v>
      </c>
      <c r="D265" t="s">
        <v>528</v>
      </c>
      <c r="E265" t="s">
        <v>528</v>
      </c>
      <c r="F265" t="s">
        <v>528</v>
      </c>
      <c r="N265">
        <v>5012</v>
      </c>
    </row>
    <row r="266" spans="1:14" x14ac:dyDescent="0.2">
      <c r="A266" t="s">
        <v>528</v>
      </c>
      <c r="B266">
        <f t="shared" si="4"/>
        <v>5013</v>
      </c>
      <c r="C266" t="s">
        <v>528</v>
      </c>
      <c r="D266" t="s">
        <v>528</v>
      </c>
      <c r="E266" t="s">
        <v>528</v>
      </c>
      <c r="F266" t="s">
        <v>528</v>
      </c>
      <c r="N266">
        <v>5013</v>
      </c>
    </row>
    <row r="267" spans="1:14" x14ac:dyDescent="0.2">
      <c r="A267" t="s">
        <v>528</v>
      </c>
      <c r="B267">
        <f t="shared" si="4"/>
        <v>5014</v>
      </c>
      <c r="C267" t="s">
        <v>528</v>
      </c>
      <c r="D267" t="s">
        <v>528</v>
      </c>
      <c r="E267" t="s">
        <v>528</v>
      </c>
      <c r="F267" t="s">
        <v>528</v>
      </c>
      <c r="N267">
        <v>5014</v>
      </c>
    </row>
    <row r="268" spans="1:14" x14ac:dyDescent="0.2">
      <c r="A268" t="s">
        <v>528</v>
      </c>
      <c r="B268">
        <f t="shared" si="4"/>
        <v>5016</v>
      </c>
      <c r="C268" t="s">
        <v>528</v>
      </c>
      <c r="D268" t="s">
        <v>528</v>
      </c>
      <c r="E268" t="s">
        <v>528</v>
      </c>
      <c r="F268" t="s">
        <v>528</v>
      </c>
      <c r="N268">
        <v>5016</v>
      </c>
    </row>
    <row r="269" spans="1:14" x14ac:dyDescent="0.2">
      <c r="A269" t="s">
        <v>528</v>
      </c>
      <c r="B269">
        <f t="shared" si="4"/>
        <v>1111</v>
      </c>
      <c r="C269" t="s">
        <v>528</v>
      </c>
      <c r="D269" t="s">
        <v>528</v>
      </c>
      <c r="E269" t="s">
        <v>528</v>
      </c>
      <c r="F269" t="s">
        <v>528</v>
      </c>
      <c r="N269">
        <v>1111</v>
      </c>
    </row>
    <row r="270" spans="1:14" x14ac:dyDescent="0.2">
      <c r="A270" t="s">
        <v>528</v>
      </c>
      <c r="B270">
        <f t="shared" si="4"/>
        <v>1112</v>
      </c>
      <c r="C270" t="s">
        <v>528</v>
      </c>
      <c r="D270" t="s">
        <v>528</v>
      </c>
      <c r="E270" t="s">
        <v>528</v>
      </c>
      <c r="F270" t="s">
        <v>528</v>
      </c>
      <c r="N270">
        <v>1112</v>
      </c>
    </row>
    <row r="271" spans="1:14" x14ac:dyDescent="0.2">
      <c r="A271" t="s">
        <v>528</v>
      </c>
      <c r="B271">
        <f t="shared" si="4"/>
        <v>1113</v>
      </c>
      <c r="C271" t="s">
        <v>528</v>
      </c>
      <c r="D271" t="s">
        <v>528</v>
      </c>
      <c r="E271" t="s">
        <v>528</v>
      </c>
      <c r="F271" t="s">
        <v>528</v>
      </c>
      <c r="N271">
        <v>1113</v>
      </c>
    </row>
    <row r="272" spans="1:14" x14ac:dyDescent="0.2">
      <c r="A272" t="s">
        <v>528</v>
      </c>
      <c r="B272">
        <f t="shared" si="4"/>
        <v>1210</v>
      </c>
      <c r="C272" t="s">
        <v>528</v>
      </c>
      <c r="D272" t="s">
        <v>528</v>
      </c>
      <c r="E272" t="s">
        <v>528</v>
      </c>
      <c r="F272" t="s">
        <v>528</v>
      </c>
      <c r="N272">
        <v>1210</v>
      </c>
    </row>
    <row r="273" spans="1:14" x14ac:dyDescent="0.2">
      <c r="A273" t="s">
        <v>528</v>
      </c>
      <c r="B273">
        <f t="shared" si="4"/>
        <v>1211</v>
      </c>
      <c r="C273" t="s">
        <v>528</v>
      </c>
      <c r="D273" t="s">
        <v>528</v>
      </c>
      <c r="E273" t="s">
        <v>528</v>
      </c>
      <c r="F273" t="s">
        <v>528</v>
      </c>
      <c r="N273">
        <v>1211</v>
      </c>
    </row>
    <row r="274" spans="1:14" x14ac:dyDescent="0.2">
      <c r="A274" t="s">
        <v>528</v>
      </c>
      <c r="B274">
        <f t="shared" si="4"/>
        <v>1212</v>
      </c>
      <c r="C274" t="s">
        <v>528</v>
      </c>
      <c r="D274" t="s">
        <v>528</v>
      </c>
      <c r="E274" t="s">
        <v>528</v>
      </c>
      <c r="F274" t="s">
        <v>528</v>
      </c>
      <c r="N274">
        <v>1212</v>
      </c>
    </row>
    <row r="275" spans="1:14" x14ac:dyDescent="0.2">
      <c r="A275" t="s">
        <v>528</v>
      </c>
      <c r="B275">
        <f t="shared" si="4"/>
        <v>1213</v>
      </c>
      <c r="C275" t="s">
        <v>528</v>
      </c>
      <c r="D275" t="s">
        <v>528</v>
      </c>
      <c r="E275" t="s">
        <v>528</v>
      </c>
      <c r="F275" t="s">
        <v>528</v>
      </c>
      <c r="N275">
        <v>1213</v>
      </c>
    </row>
    <row r="276" spans="1:14" x14ac:dyDescent="0.2">
      <c r="A276" t="s">
        <v>528</v>
      </c>
      <c r="B276">
        <f t="shared" si="4"/>
        <v>1214</v>
      </c>
      <c r="C276" t="s">
        <v>528</v>
      </c>
      <c r="D276" t="s">
        <v>528</v>
      </c>
      <c r="E276" t="s">
        <v>528</v>
      </c>
      <c r="F276" t="s">
        <v>528</v>
      </c>
      <c r="N276">
        <v>1214</v>
      </c>
    </row>
    <row r="277" spans="1:14" x14ac:dyDescent="0.2">
      <c r="A277" t="s">
        <v>528</v>
      </c>
      <c r="B277">
        <f t="shared" si="4"/>
        <v>1215</v>
      </c>
      <c r="C277" t="s">
        <v>528</v>
      </c>
      <c r="D277" t="s">
        <v>528</v>
      </c>
      <c r="E277" t="s">
        <v>528</v>
      </c>
      <c r="F277" t="s">
        <v>528</v>
      </c>
      <c r="N277">
        <v>1215</v>
      </c>
    </row>
    <row r="278" spans="1:14" x14ac:dyDescent="0.2">
      <c r="A278" t="s">
        <v>528</v>
      </c>
      <c r="B278">
        <f t="shared" si="4"/>
        <v>1216</v>
      </c>
      <c r="C278" t="s">
        <v>528</v>
      </c>
      <c r="D278" t="s">
        <v>528</v>
      </c>
      <c r="E278" t="s">
        <v>528</v>
      </c>
      <c r="F278" t="s">
        <v>528</v>
      </c>
      <c r="N278">
        <v>1216</v>
      </c>
    </row>
    <row r="279" spans="1:14" x14ac:dyDescent="0.2">
      <c r="A279" t="s">
        <v>528</v>
      </c>
      <c r="B279">
        <f t="shared" si="4"/>
        <v>1217</v>
      </c>
      <c r="C279" t="s">
        <v>528</v>
      </c>
      <c r="D279" t="s">
        <v>528</v>
      </c>
      <c r="E279" t="s">
        <v>528</v>
      </c>
      <c r="F279" t="s">
        <v>528</v>
      </c>
      <c r="N279">
        <v>1217</v>
      </c>
    </row>
    <row r="280" spans="1:14" x14ac:dyDescent="0.2">
      <c r="A280" t="s">
        <v>528</v>
      </c>
      <c r="B280">
        <f t="shared" si="4"/>
        <v>1218</v>
      </c>
      <c r="C280" t="s">
        <v>528</v>
      </c>
      <c r="D280" t="s">
        <v>528</v>
      </c>
      <c r="E280" t="s">
        <v>528</v>
      </c>
      <c r="F280" t="s">
        <v>528</v>
      </c>
      <c r="N280">
        <v>1218</v>
      </c>
    </row>
    <row r="281" spans="1:14" x14ac:dyDescent="0.2">
      <c r="A281" t="s">
        <v>528</v>
      </c>
      <c r="B281">
        <f t="shared" si="4"/>
        <v>1219</v>
      </c>
      <c r="C281" t="s">
        <v>528</v>
      </c>
      <c r="D281" t="s">
        <v>528</v>
      </c>
      <c r="E281" t="s">
        <v>528</v>
      </c>
      <c r="F281" t="s">
        <v>528</v>
      </c>
      <c r="N281">
        <v>1219</v>
      </c>
    </row>
    <row r="282" spans="1:14" x14ac:dyDescent="0.2">
      <c r="A282" t="s">
        <v>528</v>
      </c>
      <c r="B282">
        <f t="shared" si="4"/>
        <v>1220</v>
      </c>
      <c r="C282" t="s">
        <v>528</v>
      </c>
      <c r="D282" t="s">
        <v>528</v>
      </c>
      <c r="E282" t="s">
        <v>528</v>
      </c>
      <c r="F282" t="s">
        <v>528</v>
      </c>
      <c r="N282">
        <v>1220</v>
      </c>
    </row>
    <row r="283" spans="1:14" x14ac:dyDescent="0.2">
      <c r="A283" t="s">
        <v>528</v>
      </c>
      <c r="B283">
        <f t="shared" si="4"/>
        <v>1221</v>
      </c>
      <c r="C283" t="s">
        <v>528</v>
      </c>
      <c r="D283" t="s">
        <v>528</v>
      </c>
      <c r="E283" t="s">
        <v>528</v>
      </c>
      <c r="F283" t="s">
        <v>528</v>
      </c>
      <c r="N283">
        <v>1221</v>
      </c>
    </row>
    <row r="284" spans="1:14" x14ac:dyDescent="0.2">
      <c r="A284" t="s">
        <v>528</v>
      </c>
      <c r="B284">
        <f t="shared" si="4"/>
        <v>1222</v>
      </c>
      <c r="C284" t="s">
        <v>528</v>
      </c>
      <c r="D284" t="s">
        <v>528</v>
      </c>
      <c r="E284" t="s">
        <v>528</v>
      </c>
      <c r="F284" t="s">
        <v>528</v>
      </c>
      <c r="N284">
        <v>1222</v>
      </c>
    </row>
    <row r="285" spans="1:14" x14ac:dyDescent="0.2">
      <c r="A285" t="s">
        <v>528</v>
      </c>
      <c r="B285">
        <f t="shared" si="4"/>
        <v>1223</v>
      </c>
      <c r="C285" t="s">
        <v>528</v>
      </c>
      <c r="D285" t="s">
        <v>528</v>
      </c>
      <c r="E285" t="s">
        <v>528</v>
      </c>
      <c r="F285" t="s">
        <v>528</v>
      </c>
      <c r="N285">
        <v>1223</v>
      </c>
    </row>
    <row r="286" spans="1:14" x14ac:dyDescent="0.2">
      <c r="A286" t="s">
        <v>528</v>
      </c>
      <c r="B286">
        <f t="shared" si="4"/>
        <v>1310</v>
      </c>
      <c r="C286" t="s">
        <v>528</v>
      </c>
      <c r="D286" t="s">
        <v>528</v>
      </c>
      <c r="E286" t="s">
        <v>528</v>
      </c>
      <c r="F286" t="s">
        <v>528</v>
      </c>
      <c r="N286">
        <v>1310</v>
      </c>
    </row>
    <row r="287" spans="1:14" x14ac:dyDescent="0.2">
      <c r="A287" t="s">
        <v>528</v>
      </c>
      <c r="B287">
        <f t="shared" si="4"/>
        <v>1311</v>
      </c>
      <c r="C287" t="s">
        <v>528</v>
      </c>
      <c r="D287" t="s">
        <v>528</v>
      </c>
      <c r="E287" t="s">
        <v>528</v>
      </c>
      <c r="F287" t="s">
        <v>528</v>
      </c>
      <c r="N287">
        <v>1311</v>
      </c>
    </row>
    <row r="288" spans="1:14" x14ac:dyDescent="0.2">
      <c r="A288" t="s">
        <v>528</v>
      </c>
      <c r="B288">
        <f t="shared" si="4"/>
        <v>1312</v>
      </c>
      <c r="C288" t="s">
        <v>528</v>
      </c>
      <c r="D288" t="s">
        <v>528</v>
      </c>
      <c r="E288" t="s">
        <v>528</v>
      </c>
      <c r="F288" t="s">
        <v>528</v>
      </c>
      <c r="N288">
        <v>1312</v>
      </c>
    </row>
    <row r="289" spans="1:14" x14ac:dyDescent="0.2">
      <c r="A289" t="s">
        <v>528</v>
      </c>
      <c r="B289">
        <f t="shared" si="4"/>
        <v>1313</v>
      </c>
      <c r="C289" t="s">
        <v>528</v>
      </c>
      <c r="D289" t="s">
        <v>528</v>
      </c>
      <c r="E289" t="s">
        <v>528</v>
      </c>
      <c r="F289" t="s">
        <v>528</v>
      </c>
      <c r="N289">
        <v>1313</v>
      </c>
    </row>
    <row r="290" spans="1:14" x14ac:dyDescent="0.2">
      <c r="A290" t="s">
        <v>528</v>
      </c>
      <c r="B290">
        <f t="shared" si="4"/>
        <v>1314</v>
      </c>
      <c r="C290" t="s">
        <v>528</v>
      </c>
      <c r="D290" t="s">
        <v>528</v>
      </c>
      <c r="E290" t="s">
        <v>528</v>
      </c>
      <c r="F290" t="s">
        <v>528</v>
      </c>
      <c r="N290">
        <v>1314</v>
      </c>
    </row>
    <row r="291" spans="1:14" x14ac:dyDescent="0.2">
      <c r="A291" t="s">
        <v>528</v>
      </c>
      <c r="B291">
        <f t="shared" si="4"/>
        <v>1315</v>
      </c>
      <c r="C291" t="s">
        <v>528</v>
      </c>
      <c r="D291" t="s">
        <v>528</v>
      </c>
      <c r="E291" t="s">
        <v>528</v>
      </c>
      <c r="F291" t="s">
        <v>528</v>
      </c>
      <c r="N291">
        <v>1315</v>
      </c>
    </row>
    <row r="292" spans="1:14" x14ac:dyDescent="0.2">
      <c r="A292" t="s">
        <v>528</v>
      </c>
      <c r="B292">
        <f t="shared" si="4"/>
        <v>1316</v>
      </c>
      <c r="C292" t="s">
        <v>528</v>
      </c>
      <c r="D292" t="s">
        <v>528</v>
      </c>
      <c r="E292" t="s">
        <v>528</v>
      </c>
      <c r="F292" t="s">
        <v>528</v>
      </c>
      <c r="N292">
        <v>1316</v>
      </c>
    </row>
    <row r="293" spans="1:14" x14ac:dyDescent="0.2">
      <c r="A293" t="s">
        <v>528</v>
      </c>
      <c r="B293">
        <f t="shared" si="4"/>
        <v>1317</v>
      </c>
      <c r="C293" t="s">
        <v>528</v>
      </c>
      <c r="D293" t="s">
        <v>528</v>
      </c>
      <c r="E293" t="s">
        <v>528</v>
      </c>
      <c r="F293" t="s">
        <v>528</v>
      </c>
      <c r="N293">
        <v>1317</v>
      </c>
    </row>
    <row r="294" spans="1:14" x14ac:dyDescent="0.2">
      <c r="A294" t="s">
        <v>528</v>
      </c>
      <c r="B294">
        <f t="shared" si="4"/>
        <v>1318</v>
      </c>
      <c r="C294" t="s">
        <v>528</v>
      </c>
      <c r="D294" t="s">
        <v>528</v>
      </c>
      <c r="E294" t="s">
        <v>528</v>
      </c>
      <c r="F294" t="s">
        <v>528</v>
      </c>
      <c r="N294">
        <v>1318</v>
      </c>
    </row>
    <row r="295" spans="1:14" x14ac:dyDescent="0.2">
      <c r="A295" t="s">
        <v>528</v>
      </c>
      <c r="B295">
        <f t="shared" si="4"/>
        <v>1319</v>
      </c>
      <c r="C295" t="s">
        <v>528</v>
      </c>
      <c r="D295" t="s">
        <v>528</v>
      </c>
      <c r="E295" t="s">
        <v>528</v>
      </c>
      <c r="F295" t="s">
        <v>528</v>
      </c>
      <c r="N295">
        <v>1319</v>
      </c>
    </row>
    <row r="296" spans="1:14" x14ac:dyDescent="0.2">
      <c r="A296" t="s">
        <v>528</v>
      </c>
      <c r="B296">
        <f t="shared" si="4"/>
        <v>1320</v>
      </c>
      <c r="C296" t="s">
        <v>528</v>
      </c>
      <c r="D296" t="s">
        <v>528</v>
      </c>
      <c r="E296" t="s">
        <v>528</v>
      </c>
      <c r="F296" t="s">
        <v>528</v>
      </c>
      <c r="N296">
        <v>1320</v>
      </c>
    </row>
    <row r="297" spans="1:14" x14ac:dyDescent="0.2">
      <c r="A297" t="s">
        <v>528</v>
      </c>
      <c r="B297">
        <f t="shared" si="4"/>
        <v>1410</v>
      </c>
      <c r="C297" t="s">
        <v>528</v>
      </c>
      <c r="D297" t="s">
        <v>528</v>
      </c>
      <c r="E297" t="s">
        <v>528</v>
      </c>
      <c r="F297" t="s">
        <v>528</v>
      </c>
      <c r="N297">
        <v>1410</v>
      </c>
    </row>
    <row r="298" spans="1:14" x14ac:dyDescent="0.2">
      <c r="A298" t="s">
        <v>528</v>
      </c>
      <c r="B298">
        <f t="shared" si="4"/>
        <v>1411</v>
      </c>
      <c r="C298" t="s">
        <v>528</v>
      </c>
      <c r="D298" t="s">
        <v>528</v>
      </c>
      <c r="E298" t="s">
        <v>528</v>
      </c>
      <c r="F298" t="s">
        <v>528</v>
      </c>
      <c r="N298">
        <v>1411</v>
      </c>
    </row>
    <row r="299" spans="1:14" x14ac:dyDescent="0.2">
      <c r="A299" t="s">
        <v>528</v>
      </c>
      <c r="B299">
        <f t="shared" si="4"/>
        <v>1412</v>
      </c>
      <c r="C299" t="s">
        <v>528</v>
      </c>
      <c r="D299" t="s">
        <v>528</v>
      </c>
      <c r="E299" t="s">
        <v>528</v>
      </c>
      <c r="F299" t="s">
        <v>528</v>
      </c>
      <c r="N299">
        <v>1412</v>
      </c>
    </row>
    <row r="300" spans="1:14" x14ac:dyDescent="0.2">
      <c r="A300" t="s">
        <v>528</v>
      </c>
      <c r="B300">
        <f t="shared" si="4"/>
        <v>1413</v>
      </c>
      <c r="C300" t="s">
        <v>528</v>
      </c>
      <c r="D300" t="s">
        <v>528</v>
      </c>
      <c r="E300" t="s">
        <v>528</v>
      </c>
      <c r="F300" t="s">
        <v>528</v>
      </c>
      <c r="N300">
        <v>1413</v>
      </c>
    </row>
    <row r="301" spans="1:14" x14ac:dyDescent="0.2">
      <c r="A301" t="s">
        <v>528</v>
      </c>
      <c r="B301">
        <f t="shared" si="4"/>
        <v>1414</v>
      </c>
      <c r="C301" t="s">
        <v>528</v>
      </c>
      <c r="D301" t="s">
        <v>528</v>
      </c>
      <c r="E301" t="s">
        <v>528</v>
      </c>
      <c r="F301" t="s">
        <v>528</v>
      </c>
      <c r="N301">
        <v>1414</v>
      </c>
    </row>
    <row r="302" spans="1:14" x14ac:dyDescent="0.2">
      <c r="A302" t="s">
        <v>528</v>
      </c>
      <c r="B302">
        <f t="shared" si="4"/>
        <v>1415</v>
      </c>
      <c r="C302" t="s">
        <v>528</v>
      </c>
      <c r="D302" t="s">
        <v>528</v>
      </c>
      <c r="E302" t="s">
        <v>528</v>
      </c>
      <c r="F302" t="s">
        <v>528</v>
      </c>
      <c r="N302">
        <v>1415</v>
      </c>
    </row>
    <row r="303" spans="1:14" x14ac:dyDescent="0.2">
      <c r="A303" t="s">
        <v>528</v>
      </c>
      <c r="B303">
        <f t="shared" si="4"/>
        <v>1510</v>
      </c>
      <c r="C303" t="s">
        <v>528</v>
      </c>
      <c r="D303" t="s">
        <v>528</v>
      </c>
      <c r="E303" t="s">
        <v>528</v>
      </c>
      <c r="F303" t="s">
        <v>528</v>
      </c>
      <c r="N303">
        <v>1510</v>
      </c>
    </row>
    <row r="304" spans="1:14" x14ac:dyDescent="0.2">
      <c r="A304" t="s">
        <v>528</v>
      </c>
      <c r="B304">
        <f t="shared" si="4"/>
        <v>1511</v>
      </c>
      <c r="C304" t="s">
        <v>528</v>
      </c>
      <c r="D304" t="s">
        <v>528</v>
      </c>
      <c r="E304" t="s">
        <v>528</v>
      </c>
      <c r="F304" t="s">
        <v>528</v>
      </c>
      <c r="N304">
        <v>1511</v>
      </c>
    </row>
    <row r="305" spans="1:14" x14ac:dyDescent="0.2">
      <c r="A305" t="s">
        <v>528</v>
      </c>
      <c r="B305">
        <f t="shared" si="4"/>
        <v>2110</v>
      </c>
      <c r="C305" t="s">
        <v>528</v>
      </c>
      <c r="D305" t="s">
        <v>528</v>
      </c>
      <c r="E305" t="s">
        <v>528</v>
      </c>
      <c r="F305" t="s">
        <v>528</v>
      </c>
      <c r="N305">
        <v>2110</v>
      </c>
    </row>
    <row r="306" spans="1:14" x14ac:dyDescent="0.2">
      <c r="A306" t="s">
        <v>528</v>
      </c>
      <c r="B306">
        <f t="shared" si="4"/>
        <v>2111</v>
      </c>
      <c r="C306" t="s">
        <v>528</v>
      </c>
      <c r="D306" t="s">
        <v>528</v>
      </c>
      <c r="E306" t="s">
        <v>528</v>
      </c>
      <c r="F306" t="s">
        <v>528</v>
      </c>
      <c r="N306">
        <v>2111</v>
      </c>
    </row>
    <row r="307" spans="1:14" x14ac:dyDescent="0.2">
      <c r="A307" t="s">
        <v>528</v>
      </c>
      <c r="B307">
        <f t="shared" si="4"/>
        <v>2112</v>
      </c>
      <c r="C307" t="s">
        <v>528</v>
      </c>
      <c r="D307" t="s">
        <v>528</v>
      </c>
      <c r="E307" t="s">
        <v>528</v>
      </c>
      <c r="F307" t="s">
        <v>528</v>
      </c>
      <c r="N307">
        <v>2112</v>
      </c>
    </row>
    <row r="308" spans="1:14" x14ac:dyDescent="0.2">
      <c r="A308" t="s">
        <v>528</v>
      </c>
      <c r="B308">
        <f t="shared" si="4"/>
        <v>2113</v>
      </c>
      <c r="C308" t="s">
        <v>528</v>
      </c>
      <c r="D308" t="s">
        <v>528</v>
      </c>
      <c r="E308" t="s">
        <v>528</v>
      </c>
      <c r="F308" t="s">
        <v>528</v>
      </c>
      <c r="N308">
        <v>2113</v>
      </c>
    </row>
    <row r="309" spans="1:14" x14ac:dyDescent="0.2">
      <c r="A309" t="s">
        <v>528</v>
      </c>
      <c r="B309">
        <f t="shared" si="4"/>
        <v>2114</v>
      </c>
      <c r="C309" t="s">
        <v>528</v>
      </c>
      <c r="D309" t="s">
        <v>528</v>
      </c>
      <c r="E309" t="s">
        <v>528</v>
      </c>
      <c r="F309" t="s">
        <v>528</v>
      </c>
      <c r="N309">
        <v>2114</v>
      </c>
    </row>
    <row r="310" spans="1:14" x14ac:dyDescent="0.2">
      <c r="A310" t="s">
        <v>528</v>
      </c>
      <c r="B310">
        <f t="shared" si="4"/>
        <v>2115</v>
      </c>
      <c r="C310" t="s">
        <v>528</v>
      </c>
      <c r="D310" t="s">
        <v>528</v>
      </c>
      <c r="E310" t="s">
        <v>528</v>
      </c>
      <c r="F310" t="s">
        <v>528</v>
      </c>
      <c r="N310">
        <v>2115</v>
      </c>
    </row>
    <row r="311" spans="1:14" x14ac:dyDescent="0.2">
      <c r="A311" t="s">
        <v>528</v>
      </c>
      <c r="B311">
        <f t="shared" si="4"/>
        <v>2116</v>
      </c>
      <c r="C311" t="s">
        <v>528</v>
      </c>
      <c r="D311" t="s">
        <v>528</v>
      </c>
      <c r="E311" t="s">
        <v>528</v>
      </c>
      <c r="F311" t="s">
        <v>528</v>
      </c>
      <c r="N311">
        <v>2116</v>
      </c>
    </row>
    <row r="312" spans="1:14" x14ac:dyDescent="0.2">
      <c r="A312" t="s">
        <v>528</v>
      </c>
      <c r="B312">
        <f t="shared" si="4"/>
        <v>2117</v>
      </c>
      <c r="C312" t="s">
        <v>528</v>
      </c>
      <c r="D312" t="s">
        <v>528</v>
      </c>
      <c r="E312" t="s">
        <v>528</v>
      </c>
      <c r="F312" t="s">
        <v>528</v>
      </c>
      <c r="N312">
        <v>2117</v>
      </c>
    </row>
    <row r="313" spans="1:14" x14ac:dyDescent="0.2">
      <c r="A313" t="s">
        <v>528</v>
      </c>
      <c r="B313">
        <f t="shared" si="4"/>
        <v>2118</v>
      </c>
      <c r="C313" t="s">
        <v>528</v>
      </c>
      <c r="D313" t="s">
        <v>528</v>
      </c>
      <c r="E313" t="s">
        <v>528</v>
      </c>
      <c r="F313" t="s">
        <v>528</v>
      </c>
      <c r="N313">
        <v>2118</v>
      </c>
    </row>
    <row r="314" spans="1:14" x14ac:dyDescent="0.2">
      <c r="A314" t="s">
        <v>528</v>
      </c>
      <c r="B314">
        <f t="shared" si="4"/>
        <v>2119</v>
      </c>
      <c r="C314" t="s">
        <v>528</v>
      </c>
      <c r="D314" t="s">
        <v>528</v>
      </c>
      <c r="E314" t="s">
        <v>528</v>
      </c>
      <c r="F314" t="s">
        <v>528</v>
      </c>
      <c r="N314">
        <v>2119</v>
      </c>
    </row>
    <row r="315" spans="1:14" x14ac:dyDescent="0.2">
      <c r="A315" t="s">
        <v>528</v>
      </c>
      <c r="B315">
        <f t="shared" si="4"/>
        <v>2120</v>
      </c>
      <c r="C315" t="s">
        <v>528</v>
      </c>
      <c r="D315" t="s">
        <v>528</v>
      </c>
      <c r="E315" t="s">
        <v>528</v>
      </c>
      <c r="F315" t="s">
        <v>528</v>
      </c>
      <c r="N315">
        <v>2120</v>
      </c>
    </row>
    <row r="316" spans="1:14" x14ac:dyDescent="0.2">
      <c r="A316" t="s">
        <v>528</v>
      </c>
      <c r="B316">
        <f t="shared" si="4"/>
        <v>2121</v>
      </c>
      <c r="C316" t="s">
        <v>528</v>
      </c>
      <c r="D316" t="s">
        <v>528</v>
      </c>
      <c r="E316" t="s">
        <v>528</v>
      </c>
      <c r="F316" t="s">
        <v>528</v>
      </c>
      <c r="N316">
        <v>2121</v>
      </c>
    </row>
    <row r="317" spans="1:14" x14ac:dyDescent="0.2">
      <c r="A317" t="s">
        <v>528</v>
      </c>
      <c r="B317">
        <f t="shared" si="4"/>
        <v>2122</v>
      </c>
      <c r="C317" t="s">
        <v>528</v>
      </c>
      <c r="D317" t="s">
        <v>528</v>
      </c>
      <c r="E317" t="s">
        <v>528</v>
      </c>
      <c r="F317" t="s">
        <v>528</v>
      </c>
      <c r="N317">
        <v>2122</v>
      </c>
    </row>
    <row r="318" spans="1:14" x14ac:dyDescent="0.2">
      <c r="A318" t="s">
        <v>528</v>
      </c>
      <c r="B318">
        <f t="shared" si="4"/>
        <v>3110</v>
      </c>
      <c r="C318" t="s">
        <v>528</v>
      </c>
      <c r="D318" t="s">
        <v>528</v>
      </c>
      <c r="E318" t="s">
        <v>528</v>
      </c>
      <c r="F318" t="s">
        <v>528</v>
      </c>
      <c r="N318">
        <v>3110</v>
      </c>
    </row>
    <row r="319" spans="1:14" x14ac:dyDescent="0.2">
      <c r="A319" t="s">
        <v>528</v>
      </c>
      <c r="B319">
        <f t="shared" si="4"/>
        <v>3111</v>
      </c>
      <c r="C319" t="s">
        <v>528</v>
      </c>
      <c r="D319" t="s">
        <v>528</v>
      </c>
      <c r="E319" t="s">
        <v>528</v>
      </c>
      <c r="F319" t="s">
        <v>528</v>
      </c>
      <c r="N319">
        <v>3111</v>
      </c>
    </row>
    <row r="320" spans="1:14" x14ac:dyDescent="0.2">
      <c r="A320" t="s">
        <v>528</v>
      </c>
      <c r="B320">
        <f t="shared" si="4"/>
        <v>3112</v>
      </c>
      <c r="C320" t="s">
        <v>528</v>
      </c>
      <c r="D320" t="s">
        <v>528</v>
      </c>
      <c r="E320" t="s">
        <v>528</v>
      </c>
      <c r="F320" t="s">
        <v>528</v>
      </c>
      <c r="N320">
        <v>3112</v>
      </c>
    </row>
    <row r="321" spans="1:14" x14ac:dyDescent="0.2">
      <c r="A321" t="s">
        <v>528</v>
      </c>
      <c r="B321">
        <f t="shared" si="4"/>
        <v>4111</v>
      </c>
      <c r="C321" t="s">
        <v>528</v>
      </c>
      <c r="D321" t="s">
        <v>528</v>
      </c>
      <c r="E321" t="s">
        <v>528</v>
      </c>
      <c r="F321" t="s">
        <v>528</v>
      </c>
      <c r="N321">
        <v>4111</v>
      </c>
    </row>
    <row r="322" spans="1:14" x14ac:dyDescent="0.2">
      <c r="A322" t="s">
        <v>528</v>
      </c>
      <c r="B322">
        <f t="shared" si="4"/>
        <v>4112</v>
      </c>
      <c r="C322" t="s">
        <v>528</v>
      </c>
      <c r="D322" t="s">
        <v>528</v>
      </c>
      <c r="E322" t="s">
        <v>528</v>
      </c>
      <c r="F322" t="s">
        <v>528</v>
      </c>
      <c r="N322">
        <v>4112</v>
      </c>
    </row>
    <row r="323" spans="1:14" x14ac:dyDescent="0.2">
      <c r="A323" t="s">
        <v>528</v>
      </c>
      <c r="B323">
        <f t="shared" ref="B323:B386" si="5">N323</f>
        <v>4113</v>
      </c>
      <c r="C323" t="s">
        <v>528</v>
      </c>
      <c r="D323" t="s">
        <v>528</v>
      </c>
      <c r="E323" t="s">
        <v>528</v>
      </c>
      <c r="F323" t="s">
        <v>528</v>
      </c>
      <c r="N323">
        <v>4113</v>
      </c>
    </row>
    <row r="324" spans="1:14" x14ac:dyDescent="0.2">
      <c r="A324" t="s">
        <v>528</v>
      </c>
      <c r="B324">
        <f t="shared" si="5"/>
        <v>4114</v>
      </c>
      <c r="C324" t="s">
        <v>528</v>
      </c>
      <c r="D324" t="s">
        <v>528</v>
      </c>
      <c r="E324" t="s">
        <v>528</v>
      </c>
      <c r="F324" t="s">
        <v>528</v>
      </c>
      <c r="N324">
        <v>4114</v>
      </c>
    </row>
    <row r="325" spans="1:14" x14ac:dyDescent="0.2">
      <c r="A325" t="s">
        <v>528</v>
      </c>
      <c r="B325">
        <f t="shared" si="5"/>
        <v>4115</v>
      </c>
      <c r="C325" t="s">
        <v>528</v>
      </c>
      <c r="D325" t="s">
        <v>528</v>
      </c>
      <c r="E325" t="s">
        <v>528</v>
      </c>
      <c r="F325" t="s">
        <v>528</v>
      </c>
      <c r="N325">
        <v>4115</v>
      </c>
    </row>
    <row r="326" spans="1:14" x14ac:dyDescent="0.2">
      <c r="A326" t="s">
        <v>528</v>
      </c>
      <c r="B326">
        <f t="shared" si="5"/>
        <v>4116</v>
      </c>
      <c r="C326" t="s">
        <v>528</v>
      </c>
      <c r="D326" t="s">
        <v>528</v>
      </c>
      <c r="E326" t="s">
        <v>528</v>
      </c>
      <c r="F326" t="s">
        <v>528</v>
      </c>
      <c r="N326">
        <v>4116</v>
      </c>
    </row>
    <row r="327" spans="1:14" x14ac:dyDescent="0.2">
      <c r="A327" t="s">
        <v>528</v>
      </c>
      <c r="B327">
        <f t="shared" si="5"/>
        <v>4210</v>
      </c>
      <c r="C327" t="s">
        <v>528</v>
      </c>
      <c r="D327" t="s">
        <v>528</v>
      </c>
      <c r="E327" t="s">
        <v>528</v>
      </c>
      <c r="F327" t="s">
        <v>528</v>
      </c>
      <c r="N327">
        <v>4210</v>
      </c>
    </row>
    <row r="328" spans="1:14" x14ac:dyDescent="0.2">
      <c r="A328" t="s">
        <v>528</v>
      </c>
      <c r="B328">
        <f t="shared" si="5"/>
        <v>4211</v>
      </c>
      <c r="C328" t="s">
        <v>528</v>
      </c>
      <c r="D328" t="s">
        <v>528</v>
      </c>
      <c r="E328" t="s">
        <v>528</v>
      </c>
      <c r="F328" t="s">
        <v>528</v>
      </c>
      <c r="N328">
        <v>4211</v>
      </c>
    </row>
    <row r="329" spans="1:14" x14ac:dyDescent="0.2">
      <c r="A329" t="s">
        <v>528</v>
      </c>
      <c r="B329">
        <f t="shared" si="5"/>
        <v>4212</v>
      </c>
      <c r="C329" t="s">
        <v>528</v>
      </c>
      <c r="D329" t="s">
        <v>528</v>
      </c>
      <c r="E329" t="s">
        <v>528</v>
      </c>
      <c r="F329" t="s">
        <v>528</v>
      </c>
      <c r="N329">
        <v>4212</v>
      </c>
    </row>
    <row r="330" spans="1:14" x14ac:dyDescent="0.2">
      <c r="A330" t="s">
        <v>528</v>
      </c>
      <c r="B330">
        <f t="shared" si="5"/>
        <v>4213</v>
      </c>
      <c r="C330" t="s">
        <v>528</v>
      </c>
      <c r="D330" t="s">
        <v>528</v>
      </c>
      <c r="E330" t="s">
        <v>528</v>
      </c>
      <c r="F330" t="s">
        <v>528</v>
      </c>
      <c r="N330">
        <v>4213</v>
      </c>
    </row>
    <row r="331" spans="1:14" x14ac:dyDescent="0.2">
      <c r="A331" t="s">
        <v>528</v>
      </c>
      <c r="B331">
        <f t="shared" si="5"/>
        <v>4214</v>
      </c>
      <c r="C331" t="s">
        <v>528</v>
      </c>
      <c r="D331" t="s">
        <v>528</v>
      </c>
      <c r="E331" t="s">
        <v>528</v>
      </c>
      <c r="F331" t="s">
        <v>528</v>
      </c>
      <c r="N331">
        <v>4214</v>
      </c>
    </row>
    <row r="332" spans="1:14" x14ac:dyDescent="0.2">
      <c r="A332" t="s">
        <v>528</v>
      </c>
      <c r="B332">
        <f t="shared" si="5"/>
        <v>4215</v>
      </c>
      <c r="C332" t="s">
        <v>528</v>
      </c>
      <c r="D332" t="s">
        <v>528</v>
      </c>
      <c r="E332" t="s">
        <v>528</v>
      </c>
      <c r="F332" t="s">
        <v>528</v>
      </c>
      <c r="N332">
        <v>4215</v>
      </c>
    </row>
    <row r="333" spans="1:14" x14ac:dyDescent="0.2">
      <c r="A333" t="s">
        <v>528</v>
      </c>
      <c r="B333">
        <f t="shared" si="5"/>
        <v>4216</v>
      </c>
      <c r="C333" t="s">
        <v>528</v>
      </c>
      <c r="D333" t="s">
        <v>528</v>
      </c>
      <c r="E333" t="s">
        <v>528</v>
      </c>
      <c r="F333" t="s">
        <v>528</v>
      </c>
      <c r="N333">
        <v>4216</v>
      </c>
    </row>
    <row r="334" spans="1:14" x14ac:dyDescent="0.2">
      <c r="A334" t="s">
        <v>528</v>
      </c>
      <c r="B334">
        <f t="shared" si="5"/>
        <v>4217</v>
      </c>
      <c r="C334" t="s">
        <v>528</v>
      </c>
      <c r="D334" t="s">
        <v>528</v>
      </c>
      <c r="E334" t="s">
        <v>528</v>
      </c>
      <c r="F334" t="s">
        <v>528</v>
      </c>
      <c r="N334">
        <v>4217</v>
      </c>
    </row>
    <row r="335" spans="1:14" x14ac:dyDescent="0.2">
      <c r="A335" t="s">
        <v>528</v>
      </c>
      <c r="B335">
        <f t="shared" si="5"/>
        <v>4218</v>
      </c>
      <c r="C335" t="s">
        <v>528</v>
      </c>
      <c r="D335" t="s">
        <v>528</v>
      </c>
      <c r="E335" t="s">
        <v>528</v>
      </c>
      <c r="F335" t="s">
        <v>528</v>
      </c>
      <c r="N335">
        <v>4218</v>
      </c>
    </row>
    <row r="336" spans="1:14" x14ac:dyDescent="0.2">
      <c r="A336" t="s">
        <v>528</v>
      </c>
      <c r="B336">
        <f t="shared" si="5"/>
        <v>4219</v>
      </c>
      <c r="C336" t="s">
        <v>528</v>
      </c>
      <c r="D336" t="s">
        <v>528</v>
      </c>
      <c r="E336" t="s">
        <v>528</v>
      </c>
      <c r="F336" t="s">
        <v>528</v>
      </c>
      <c r="N336">
        <v>4219</v>
      </c>
    </row>
    <row r="337" spans="1:14" x14ac:dyDescent="0.2">
      <c r="A337" t="s">
        <v>528</v>
      </c>
      <c r="B337">
        <f t="shared" si="5"/>
        <v>4220</v>
      </c>
      <c r="C337" t="s">
        <v>528</v>
      </c>
      <c r="D337" t="s">
        <v>528</v>
      </c>
      <c r="E337" t="s">
        <v>528</v>
      </c>
      <c r="F337" t="s">
        <v>528</v>
      </c>
      <c r="N337">
        <v>4220</v>
      </c>
    </row>
    <row r="338" spans="1:14" x14ac:dyDescent="0.2">
      <c r="A338" t="s">
        <v>528</v>
      </c>
      <c r="B338">
        <f t="shared" si="5"/>
        <v>4310</v>
      </c>
      <c r="C338" t="s">
        <v>528</v>
      </c>
      <c r="D338" t="s">
        <v>528</v>
      </c>
      <c r="E338" t="s">
        <v>528</v>
      </c>
      <c r="F338" t="s">
        <v>528</v>
      </c>
      <c r="N338">
        <v>4310</v>
      </c>
    </row>
    <row r="339" spans="1:14" x14ac:dyDescent="0.2">
      <c r="A339" t="s">
        <v>528</v>
      </c>
      <c r="B339">
        <f t="shared" si="5"/>
        <v>4311</v>
      </c>
      <c r="C339" t="s">
        <v>528</v>
      </c>
      <c r="D339" t="s">
        <v>528</v>
      </c>
      <c r="E339" t="s">
        <v>528</v>
      </c>
      <c r="F339" t="s">
        <v>528</v>
      </c>
      <c r="N339">
        <v>4311</v>
      </c>
    </row>
    <row r="340" spans="1:14" x14ac:dyDescent="0.2">
      <c r="A340" t="s">
        <v>528</v>
      </c>
      <c r="B340">
        <f t="shared" si="5"/>
        <v>4312</v>
      </c>
      <c r="C340" t="s">
        <v>528</v>
      </c>
      <c r="D340" t="s">
        <v>528</v>
      </c>
      <c r="E340" t="s">
        <v>528</v>
      </c>
      <c r="F340" t="s">
        <v>528</v>
      </c>
      <c r="N340">
        <v>4312</v>
      </c>
    </row>
    <row r="341" spans="1:14" x14ac:dyDescent="0.2">
      <c r="A341" t="s">
        <v>528</v>
      </c>
      <c r="B341">
        <f t="shared" si="5"/>
        <v>4313</v>
      </c>
      <c r="C341" t="s">
        <v>528</v>
      </c>
      <c r="D341" t="s">
        <v>528</v>
      </c>
      <c r="E341" t="s">
        <v>528</v>
      </c>
      <c r="F341" t="s">
        <v>528</v>
      </c>
      <c r="N341">
        <v>4313</v>
      </c>
    </row>
    <row r="342" spans="1:14" x14ac:dyDescent="0.2">
      <c r="A342" t="s">
        <v>528</v>
      </c>
      <c r="B342">
        <f t="shared" si="5"/>
        <v>4314</v>
      </c>
      <c r="C342" t="s">
        <v>528</v>
      </c>
      <c r="D342" t="s">
        <v>528</v>
      </c>
      <c r="E342" t="s">
        <v>528</v>
      </c>
      <c r="F342" t="s">
        <v>528</v>
      </c>
      <c r="N342">
        <v>4314</v>
      </c>
    </row>
    <row r="343" spans="1:14" x14ac:dyDescent="0.2">
      <c r="A343" t="s">
        <v>528</v>
      </c>
      <c r="B343">
        <f t="shared" si="5"/>
        <v>4410</v>
      </c>
      <c r="C343" t="s">
        <v>528</v>
      </c>
      <c r="D343" t="s">
        <v>528</v>
      </c>
      <c r="E343" t="s">
        <v>528</v>
      </c>
      <c r="F343" t="s">
        <v>528</v>
      </c>
      <c r="N343">
        <v>4410</v>
      </c>
    </row>
    <row r="344" spans="1:14" x14ac:dyDescent="0.2">
      <c r="A344" t="s">
        <v>528</v>
      </c>
      <c r="B344">
        <f t="shared" si="5"/>
        <v>4411</v>
      </c>
      <c r="C344" t="s">
        <v>528</v>
      </c>
      <c r="D344" t="s">
        <v>528</v>
      </c>
      <c r="E344" t="s">
        <v>528</v>
      </c>
      <c r="F344" t="s">
        <v>528</v>
      </c>
      <c r="N344">
        <v>4411</v>
      </c>
    </row>
    <row r="345" spans="1:14" x14ac:dyDescent="0.2">
      <c r="A345" t="s">
        <v>528</v>
      </c>
      <c r="B345">
        <f t="shared" si="5"/>
        <v>4412</v>
      </c>
      <c r="C345" t="s">
        <v>528</v>
      </c>
      <c r="D345" t="s">
        <v>528</v>
      </c>
      <c r="E345" t="s">
        <v>528</v>
      </c>
      <c r="F345" t="s">
        <v>528</v>
      </c>
      <c r="N345">
        <v>4412</v>
      </c>
    </row>
    <row r="346" spans="1:14" x14ac:dyDescent="0.2">
      <c r="A346" t="s">
        <v>528</v>
      </c>
      <c r="B346">
        <f t="shared" si="5"/>
        <v>4510</v>
      </c>
      <c r="C346" t="s">
        <v>528</v>
      </c>
      <c r="D346" t="s">
        <v>528</v>
      </c>
      <c r="E346" t="s">
        <v>528</v>
      </c>
      <c r="F346" t="s">
        <v>528</v>
      </c>
      <c r="N346">
        <v>4510</v>
      </c>
    </row>
    <row r="347" spans="1:14" x14ac:dyDescent="0.2">
      <c r="A347" t="s">
        <v>528</v>
      </c>
      <c r="B347">
        <f t="shared" si="5"/>
        <v>4511</v>
      </c>
      <c r="C347" t="s">
        <v>528</v>
      </c>
      <c r="D347" t="s">
        <v>528</v>
      </c>
      <c r="E347" t="s">
        <v>528</v>
      </c>
      <c r="F347" t="s">
        <v>528</v>
      </c>
      <c r="N347">
        <v>4511</v>
      </c>
    </row>
    <row r="348" spans="1:14" x14ac:dyDescent="0.2">
      <c r="A348" t="s">
        <v>528</v>
      </c>
      <c r="B348">
        <f t="shared" si="5"/>
        <v>4512</v>
      </c>
      <c r="C348" t="s">
        <v>528</v>
      </c>
      <c r="D348" t="s">
        <v>528</v>
      </c>
      <c r="E348" t="s">
        <v>528</v>
      </c>
      <c r="F348" t="s">
        <v>528</v>
      </c>
      <c r="N348">
        <v>4512</v>
      </c>
    </row>
    <row r="349" spans="1:14" x14ac:dyDescent="0.2">
      <c r="A349" t="s">
        <v>528</v>
      </c>
      <c r="B349">
        <f t="shared" si="5"/>
        <v>4513</v>
      </c>
      <c r="C349" t="s">
        <v>528</v>
      </c>
      <c r="D349" t="s">
        <v>528</v>
      </c>
      <c r="E349" t="s">
        <v>528</v>
      </c>
      <c r="F349" t="s">
        <v>528</v>
      </c>
      <c r="N349">
        <v>4513</v>
      </c>
    </row>
    <row r="350" spans="1:14" x14ac:dyDescent="0.2">
      <c r="A350" t="s">
        <v>528</v>
      </c>
      <c r="B350">
        <f t="shared" si="5"/>
        <v>4514</v>
      </c>
      <c r="C350" t="s">
        <v>528</v>
      </c>
      <c r="D350" t="s">
        <v>528</v>
      </c>
      <c r="E350" t="s">
        <v>528</v>
      </c>
      <c r="F350" t="s">
        <v>528</v>
      </c>
      <c r="N350">
        <v>4514</v>
      </c>
    </row>
    <row r="351" spans="1:14" x14ac:dyDescent="0.2">
      <c r="A351" t="s">
        <v>528</v>
      </c>
      <c r="B351">
        <f t="shared" si="5"/>
        <v>4515</v>
      </c>
      <c r="C351" t="s">
        <v>528</v>
      </c>
      <c r="D351" t="s">
        <v>528</v>
      </c>
      <c r="E351" t="s">
        <v>528</v>
      </c>
      <c r="F351" t="s">
        <v>528</v>
      </c>
      <c r="N351">
        <v>4515</v>
      </c>
    </row>
    <row r="352" spans="1:14" x14ac:dyDescent="0.2">
      <c r="A352" t="s">
        <v>528</v>
      </c>
      <c r="B352">
        <f t="shared" si="5"/>
        <v>5010</v>
      </c>
      <c r="C352" t="s">
        <v>528</v>
      </c>
      <c r="D352" t="s">
        <v>528</v>
      </c>
      <c r="E352" t="s">
        <v>528</v>
      </c>
      <c r="F352" t="s">
        <v>528</v>
      </c>
      <c r="N352">
        <v>5010</v>
      </c>
    </row>
    <row r="353" spans="1:14" x14ac:dyDescent="0.2">
      <c r="A353" t="s">
        <v>528</v>
      </c>
      <c r="B353">
        <f t="shared" si="5"/>
        <v>5011</v>
      </c>
      <c r="C353" t="s">
        <v>528</v>
      </c>
      <c r="D353" t="s">
        <v>528</v>
      </c>
      <c r="E353" t="s">
        <v>528</v>
      </c>
      <c r="F353" t="s">
        <v>528</v>
      </c>
      <c r="N353">
        <v>5011</v>
      </c>
    </row>
    <row r="354" spans="1:14" x14ac:dyDescent="0.2">
      <c r="A354" t="s">
        <v>528</v>
      </c>
      <c r="B354">
        <f t="shared" si="5"/>
        <v>5012</v>
      </c>
      <c r="C354" t="s">
        <v>528</v>
      </c>
      <c r="D354" t="s">
        <v>528</v>
      </c>
      <c r="E354" t="s">
        <v>528</v>
      </c>
      <c r="F354" t="s">
        <v>528</v>
      </c>
      <c r="N354">
        <v>5012</v>
      </c>
    </row>
    <row r="355" spans="1:14" x14ac:dyDescent="0.2">
      <c r="A355" t="s">
        <v>528</v>
      </c>
      <c r="B355">
        <f t="shared" si="5"/>
        <v>5013</v>
      </c>
      <c r="C355" t="s">
        <v>528</v>
      </c>
      <c r="D355" t="s">
        <v>528</v>
      </c>
      <c r="E355" t="s">
        <v>528</v>
      </c>
      <c r="F355" t="s">
        <v>528</v>
      </c>
      <c r="N355">
        <v>5013</v>
      </c>
    </row>
    <row r="356" spans="1:14" x14ac:dyDescent="0.2">
      <c r="A356" t="s">
        <v>528</v>
      </c>
      <c r="B356">
        <f t="shared" si="5"/>
        <v>5014</v>
      </c>
      <c r="C356" t="s">
        <v>528</v>
      </c>
      <c r="D356" t="s">
        <v>528</v>
      </c>
      <c r="E356" t="s">
        <v>528</v>
      </c>
      <c r="F356" t="s">
        <v>528</v>
      </c>
      <c r="N356">
        <v>5014</v>
      </c>
    </row>
    <row r="357" spans="1:14" x14ac:dyDescent="0.2">
      <c r="A357" t="s">
        <v>528</v>
      </c>
      <c r="B357">
        <f t="shared" si="5"/>
        <v>5016</v>
      </c>
      <c r="C357" t="s">
        <v>528</v>
      </c>
      <c r="D357" t="s">
        <v>528</v>
      </c>
      <c r="E357" t="s">
        <v>528</v>
      </c>
      <c r="F357" t="s">
        <v>528</v>
      </c>
      <c r="N357">
        <v>5016</v>
      </c>
    </row>
    <row r="358" spans="1:14" x14ac:dyDescent="0.2">
      <c r="A358" t="s">
        <v>528</v>
      </c>
      <c r="B358">
        <f t="shared" si="5"/>
        <v>1111</v>
      </c>
      <c r="C358" t="s">
        <v>528</v>
      </c>
      <c r="D358" t="s">
        <v>528</v>
      </c>
      <c r="E358" t="s">
        <v>528</v>
      </c>
      <c r="F358" t="s">
        <v>528</v>
      </c>
      <c r="N358">
        <v>1111</v>
      </c>
    </row>
    <row r="359" spans="1:14" x14ac:dyDescent="0.2">
      <c r="A359" t="s">
        <v>528</v>
      </c>
      <c r="B359">
        <f t="shared" si="5"/>
        <v>1112</v>
      </c>
      <c r="C359" t="s">
        <v>528</v>
      </c>
      <c r="D359" t="s">
        <v>528</v>
      </c>
      <c r="E359" t="s">
        <v>528</v>
      </c>
      <c r="F359" t="s">
        <v>528</v>
      </c>
      <c r="N359">
        <v>1112</v>
      </c>
    </row>
    <row r="360" spans="1:14" x14ac:dyDescent="0.2">
      <c r="A360" t="s">
        <v>528</v>
      </c>
      <c r="B360">
        <f t="shared" si="5"/>
        <v>1113</v>
      </c>
      <c r="C360" t="s">
        <v>528</v>
      </c>
      <c r="D360" t="s">
        <v>528</v>
      </c>
      <c r="E360" t="s">
        <v>528</v>
      </c>
      <c r="F360" t="s">
        <v>528</v>
      </c>
      <c r="N360">
        <v>1113</v>
      </c>
    </row>
    <row r="361" spans="1:14" x14ac:dyDescent="0.2">
      <c r="A361" t="s">
        <v>528</v>
      </c>
      <c r="B361">
        <f t="shared" si="5"/>
        <v>1210</v>
      </c>
      <c r="C361" t="s">
        <v>528</v>
      </c>
      <c r="D361" t="s">
        <v>528</v>
      </c>
      <c r="E361" t="s">
        <v>528</v>
      </c>
      <c r="F361" t="s">
        <v>528</v>
      </c>
      <c r="N361">
        <v>1210</v>
      </c>
    </row>
    <row r="362" spans="1:14" x14ac:dyDescent="0.2">
      <c r="A362" t="s">
        <v>528</v>
      </c>
      <c r="B362">
        <f t="shared" si="5"/>
        <v>1211</v>
      </c>
      <c r="C362" t="s">
        <v>528</v>
      </c>
      <c r="D362" t="s">
        <v>528</v>
      </c>
      <c r="E362" t="s">
        <v>528</v>
      </c>
      <c r="F362" t="s">
        <v>528</v>
      </c>
      <c r="N362">
        <v>1211</v>
      </c>
    </row>
    <row r="363" spans="1:14" x14ac:dyDescent="0.2">
      <c r="A363" t="s">
        <v>528</v>
      </c>
      <c r="B363">
        <f t="shared" si="5"/>
        <v>1212</v>
      </c>
      <c r="C363" t="s">
        <v>528</v>
      </c>
      <c r="D363" t="s">
        <v>528</v>
      </c>
      <c r="E363" t="s">
        <v>528</v>
      </c>
      <c r="F363" t="s">
        <v>528</v>
      </c>
      <c r="N363">
        <v>1212</v>
      </c>
    </row>
    <row r="364" spans="1:14" x14ac:dyDescent="0.2">
      <c r="A364" t="s">
        <v>528</v>
      </c>
      <c r="B364">
        <f t="shared" si="5"/>
        <v>1213</v>
      </c>
      <c r="C364" t="s">
        <v>528</v>
      </c>
      <c r="D364" t="s">
        <v>528</v>
      </c>
      <c r="E364" t="s">
        <v>528</v>
      </c>
      <c r="F364" t="s">
        <v>528</v>
      </c>
      <c r="N364">
        <v>1213</v>
      </c>
    </row>
    <row r="365" spans="1:14" x14ac:dyDescent="0.2">
      <c r="A365" t="s">
        <v>528</v>
      </c>
      <c r="B365">
        <f t="shared" si="5"/>
        <v>1214</v>
      </c>
      <c r="C365" t="s">
        <v>528</v>
      </c>
      <c r="D365" t="s">
        <v>528</v>
      </c>
      <c r="E365" t="s">
        <v>528</v>
      </c>
      <c r="F365" t="s">
        <v>528</v>
      </c>
      <c r="N365">
        <v>1214</v>
      </c>
    </row>
    <row r="366" spans="1:14" x14ac:dyDescent="0.2">
      <c r="A366" t="s">
        <v>528</v>
      </c>
      <c r="B366">
        <f t="shared" si="5"/>
        <v>1215</v>
      </c>
      <c r="C366" t="s">
        <v>528</v>
      </c>
      <c r="D366" t="s">
        <v>528</v>
      </c>
      <c r="E366" t="s">
        <v>528</v>
      </c>
      <c r="F366" t="s">
        <v>528</v>
      </c>
      <c r="N366">
        <v>1215</v>
      </c>
    </row>
    <row r="367" spans="1:14" x14ac:dyDescent="0.2">
      <c r="A367" t="s">
        <v>528</v>
      </c>
      <c r="B367">
        <f t="shared" si="5"/>
        <v>1216</v>
      </c>
      <c r="C367" t="s">
        <v>528</v>
      </c>
      <c r="D367" t="s">
        <v>528</v>
      </c>
      <c r="E367" t="s">
        <v>528</v>
      </c>
      <c r="F367" t="s">
        <v>528</v>
      </c>
      <c r="N367">
        <v>1216</v>
      </c>
    </row>
    <row r="368" spans="1:14" x14ac:dyDescent="0.2">
      <c r="A368" t="s">
        <v>528</v>
      </c>
      <c r="B368">
        <f t="shared" si="5"/>
        <v>1217</v>
      </c>
      <c r="C368" t="s">
        <v>528</v>
      </c>
      <c r="D368" t="s">
        <v>528</v>
      </c>
      <c r="E368" t="s">
        <v>528</v>
      </c>
      <c r="F368" t="s">
        <v>528</v>
      </c>
      <c r="N368">
        <v>1217</v>
      </c>
    </row>
    <row r="369" spans="1:14" x14ac:dyDescent="0.2">
      <c r="A369" t="s">
        <v>528</v>
      </c>
      <c r="B369">
        <f t="shared" si="5"/>
        <v>1218</v>
      </c>
      <c r="C369" t="s">
        <v>528</v>
      </c>
      <c r="D369" t="s">
        <v>528</v>
      </c>
      <c r="E369" t="s">
        <v>528</v>
      </c>
      <c r="F369" t="s">
        <v>528</v>
      </c>
      <c r="N369">
        <v>1218</v>
      </c>
    </row>
    <row r="370" spans="1:14" x14ac:dyDescent="0.2">
      <c r="A370" t="s">
        <v>528</v>
      </c>
      <c r="B370">
        <f t="shared" si="5"/>
        <v>1219</v>
      </c>
      <c r="C370" t="s">
        <v>528</v>
      </c>
      <c r="D370" t="s">
        <v>528</v>
      </c>
      <c r="E370" t="s">
        <v>528</v>
      </c>
      <c r="F370" t="s">
        <v>528</v>
      </c>
      <c r="N370">
        <v>1219</v>
      </c>
    </row>
    <row r="371" spans="1:14" x14ac:dyDescent="0.2">
      <c r="A371" t="s">
        <v>528</v>
      </c>
      <c r="B371">
        <f t="shared" si="5"/>
        <v>1220</v>
      </c>
      <c r="C371" t="s">
        <v>528</v>
      </c>
      <c r="D371" t="s">
        <v>528</v>
      </c>
      <c r="E371" t="s">
        <v>528</v>
      </c>
      <c r="F371" t="s">
        <v>528</v>
      </c>
      <c r="N371">
        <v>1220</v>
      </c>
    </row>
    <row r="372" spans="1:14" x14ac:dyDescent="0.2">
      <c r="A372" t="s">
        <v>528</v>
      </c>
      <c r="B372">
        <f t="shared" si="5"/>
        <v>1221</v>
      </c>
      <c r="C372" t="s">
        <v>528</v>
      </c>
      <c r="D372" t="s">
        <v>528</v>
      </c>
      <c r="E372" t="s">
        <v>528</v>
      </c>
      <c r="F372" t="s">
        <v>528</v>
      </c>
      <c r="N372">
        <v>1221</v>
      </c>
    </row>
    <row r="373" spans="1:14" x14ac:dyDescent="0.2">
      <c r="A373" t="s">
        <v>528</v>
      </c>
      <c r="B373">
        <f t="shared" si="5"/>
        <v>1222</v>
      </c>
      <c r="C373" t="s">
        <v>528</v>
      </c>
      <c r="D373" t="s">
        <v>528</v>
      </c>
      <c r="E373" t="s">
        <v>528</v>
      </c>
      <c r="F373" t="s">
        <v>528</v>
      </c>
      <c r="N373">
        <v>1222</v>
      </c>
    </row>
    <row r="374" spans="1:14" x14ac:dyDescent="0.2">
      <c r="A374" t="s">
        <v>528</v>
      </c>
      <c r="B374">
        <f t="shared" si="5"/>
        <v>1223</v>
      </c>
      <c r="C374" t="s">
        <v>528</v>
      </c>
      <c r="D374" t="s">
        <v>528</v>
      </c>
      <c r="E374" t="s">
        <v>528</v>
      </c>
      <c r="F374" t="s">
        <v>528</v>
      </c>
      <c r="N374">
        <v>1223</v>
      </c>
    </row>
    <row r="375" spans="1:14" x14ac:dyDescent="0.2">
      <c r="A375" t="s">
        <v>528</v>
      </c>
      <c r="B375">
        <f t="shared" si="5"/>
        <v>1310</v>
      </c>
      <c r="C375" t="s">
        <v>528</v>
      </c>
      <c r="D375" t="s">
        <v>528</v>
      </c>
      <c r="E375" t="s">
        <v>528</v>
      </c>
      <c r="F375" t="s">
        <v>528</v>
      </c>
      <c r="N375">
        <v>1310</v>
      </c>
    </row>
    <row r="376" spans="1:14" x14ac:dyDescent="0.2">
      <c r="A376" t="s">
        <v>528</v>
      </c>
      <c r="B376">
        <f t="shared" si="5"/>
        <v>1311</v>
      </c>
      <c r="C376" t="s">
        <v>528</v>
      </c>
      <c r="D376" t="s">
        <v>528</v>
      </c>
      <c r="E376" t="s">
        <v>528</v>
      </c>
      <c r="F376" t="s">
        <v>528</v>
      </c>
      <c r="N376">
        <v>1311</v>
      </c>
    </row>
    <row r="377" spans="1:14" x14ac:dyDescent="0.2">
      <c r="A377" t="s">
        <v>528</v>
      </c>
      <c r="B377">
        <f t="shared" si="5"/>
        <v>1312</v>
      </c>
      <c r="C377" t="s">
        <v>528</v>
      </c>
      <c r="D377" t="s">
        <v>528</v>
      </c>
      <c r="E377" t="s">
        <v>528</v>
      </c>
      <c r="F377" t="s">
        <v>528</v>
      </c>
      <c r="N377">
        <v>1312</v>
      </c>
    </row>
    <row r="378" spans="1:14" x14ac:dyDescent="0.2">
      <c r="A378" t="s">
        <v>528</v>
      </c>
      <c r="B378">
        <f t="shared" si="5"/>
        <v>1313</v>
      </c>
      <c r="C378" t="s">
        <v>528</v>
      </c>
      <c r="D378" t="s">
        <v>528</v>
      </c>
      <c r="E378" t="s">
        <v>528</v>
      </c>
      <c r="F378" t="s">
        <v>528</v>
      </c>
      <c r="N378">
        <v>1313</v>
      </c>
    </row>
    <row r="379" spans="1:14" x14ac:dyDescent="0.2">
      <c r="A379" t="s">
        <v>528</v>
      </c>
      <c r="B379">
        <f t="shared" si="5"/>
        <v>1314</v>
      </c>
      <c r="C379" t="s">
        <v>528</v>
      </c>
      <c r="D379" t="s">
        <v>528</v>
      </c>
      <c r="E379" t="s">
        <v>528</v>
      </c>
      <c r="F379" t="s">
        <v>528</v>
      </c>
      <c r="N379">
        <v>1314</v>
      </c>
    </row>
    <row r="380" spans="1:14" x14ac:dyDescent="0.2">
      <c r="A380" t="s">
        <v>528</v>
      </c>
      <c r="B380">
        <f t="shared" si="5"/>
        <v>1315</v>
      </c>
      <c r="C380" t="s">
        <v>528</v>
      </c>
      <c r="D380" t="s">
        <v>528</v>
      </c>
      <c r="E380" t="s">
        <v>528</v>
      </c>
      <c r="F380" t="s">
        <v>528</v>
      </c>
      <c r="N380">
        <v>1315</v>
      </c>
    </row>
    <row r="381" spans="1:14" x14ac:dyDescent="0.2">
      <c r="A381" t="s">
        <v>528</v>
      </c>
      <c r="B381">
        <f t="shared" si="5"/>
        <v>1316</v>
      </c>
      <c r="C381" t="s">
        <v>528</v>
      </c>
      <c r="D381" t="s">
        <v>528</v>
      </c>
      <c r="E381" t="s">
        <v>528</v>
      </c>
      <c r="F381" t="s">
        <v>528</v>
      </c>
      <c r="N381">
        <v>1316</v>
      </c>
    </row>
    <row r="382" spans="1:14" x14ac:dyDescent="0.2">
      <c r="A382" t="s">
        <v>528</v>
      </c>
      <c r="B382">
        <f t="shared" si="5"/>
        <v>1317</v>
      </c>
      <c r="C382" t="s">
        <v>528</v>
      </c>
      <c r="D382" t="s">
        <v>528</v>
      </c>
      <c r="E382" t="s">
        <v>528</v>
      </c>
      <c r="F382" t="s">
        <v>528</v>
      </c>
      <c r="N382">
        <v>1317</v>
      </c>
    </row>
    <row r="383" spans="1:14" x14ac:dyDescent="0.2">
      <c r="A383" t="s">
        <v>528</v>
      </c>
      <c r="B383">
        <f t="shared" si="5"/>
        <v>1318</v>
      </c>
      <c r="C383" t="s">
        <v>528</v>
      </c>
      <c r="D383" t="s">
        <v>528</v>
      </c>
      <c r="E383" t="s">
        <v>528</v>
      </c>
      <c r="F383" t="s">
        <v>528</v>
      </c>
      <c r="N383">
        <v>1318</v>
      </c>
    </row>
    <row r="384" spans="1:14" x14ac:dyDescent="0.2">
      <c r="A384" t="s">
        <v>528</v>
      </c>
      <c r="B384">
        <f t="shared" si="5"/>
        <v>1319</v>
      </c>
      <c r="C384" t="s">
        <v>528</v>
      </c>
      <c r="D384" t="s">
        <v>528</v>
      </c>
      <c r="E384" t="s">
        <v>528</v>
      </c>
      <c r="F384" t="s">
        <v>528</v>
      </c>
      <c r="N384">
        <v>1319</v>
      </c>
    </row>
    <row r="385" spans="1:14" x14ac:dyDescent="0.2">
      <c r="A385" t="s">
        <v>528</v>
      </c>
      <c r="B385">
        <f t="shared" si="5"/>
        <v>1320</v>
      </c>
      <c r="C385" t="s">
        <v>528</v>
      </c>
      <c r="D385" t="s">
        <v>528</v>
      </c>
      <c r="E385" t="s">
        <v>528</v>
      </c>
      <c r="F385" t="s">
        <v>528</v>
      </c>
      <c r="N385">
        <v>1320</v>
      </c>
    </row>
    <row r="386" spans="1:14" x14ac:dyDescent="0.2">
      <c r="A386" t="s">
        <v>528</v>
      </c>
      <c r="B386">
        <f t="shared" si="5"/>
        <v>1410</v>
      </c>
      <c r="C386" t="s">
        <v>528</v>
      </c>
      <c r="D386" t="s">
        <v>528</v>
      </c>
      <c r="E386" t="s">
        <v>528</v>
      </c>
      <c r="F386" t="s">
        <v>528</v>
      </c>
      <c r="N386">
        <v>1410</v>
      </c>
    </row>
    <row r="387" spans="1:14" x14ac:dyDescent="0.2">
      <c r="A387" t="s">
        <v>528</v>
      </c>
      <c r="B387">
        <f t="shared" ref="B387:B450" si="6">N387</f>
        <v>1411</v>
      </c>
      <c r="C387" t="s">
        <v>528</v>
      </c>
      <c r="D387" t="s">
        <v>528</v>
      </c>
      <c r="E387" t="s">
        <v>528</v>
      </c>
      <c r="F387" t="s">
        <v>528</v>
      </c>
      <c r="N387">
        <v>1411</v>
      </c>
    </row>
    <row r="388" spans="1:14" x14ac:dyDescent="0.2">
      <c r="A388" t="s">
        <v>528</v>
      </c>
      <c r="B388">
        <f t="shared" si="6"/>
        <v>1412</v>
      </c>
      <c r="C388" t="s">
        <v>528</v>
      </c>
      <c r="D388" t="s">
        <v>528</v>
      </c>
      <c r="E388" t="s">
        <v>528</v>
      </c>
      <c r="F388" t="s">
        <v>528</v>
      </c>
      <c r="N388">
        <v>1412</v>
      </c>
    </row>
    <row r="389" spans="1:14" x14ac:dyDescent="0.2">
      <c r="A389" t="s">
        <v>528</v>
      </c>
      <c r="B389">
        <f t="shared" si="6"/>
        <v>1413</v>
      </c>
      <c r="C389" t="s">
        <v>528</v>
      </c>
      <c r="D389" t="s">
        <v>528</v>
      </c>
      <c r="E389" t="s">
        <v>528</v>
      </c>
      <c r="F389" t="s">
        <v>528</v>
      </c>
      <c r="N389">
        <v>1413</v>
      </c>
    </row>
    <row r="390" spans="1:14" x14ac:dyDescent="0.2">
      <c r="A390" t="s">
        <v>528</v>
      </c>
      <c r="B390">
        <f t="shared" si="6"/>
        <v>1414</v>
      </c>
      <c r="C390" t="s">
        <v>528</v>
      </c>
      <c r="D390" t="s">
        <v>528</v>
      </c>
      <c r="E390" t="s">
        <v>528</v>
      </c>
      <c r="F390" t="s">
        <v>528</v>
      </c>
      <c r="N390">
        <v>1414</v>
      </c>
    </row>
    <row r="391" spans="1:14" x14ac:dyDescent="0.2">
      <c r="A391" t="s">
        <v>528</v>
      </c>
      <c r="B391">
        <f t="shared" si="6"/>
        <v>1415</v>
      </c>
      <c r="C391" t="s">
        <v>528</v>
      </c>
      <c r="D391" t="s">
        <v>528</v>
      </c>
      <c r="E391" t="s">
        <v>528</v>
      </c>
      <c r="F391" t="s">
        <v>528</v>
      </c>
      <c r="N391">
        <v>1415</v>
      </c>
    </row>
    <row r="392" spans="1:14" x14ac:dyDescent="0.2">
      <c r="A392" t="s">
        <v>528</v>
      </c>
      <c r="B392">
        <f t="shared" si="6"/>
        <v>1510</v>
      </c>
      <c r="C392" t="s">
        <v>528</v>
      </c>
      <c r="D392" t="s">
        <v>528</v>
      </c>
      <c r="E392" t="s">
        <v>528</v>
      </c>
      <c r="F392" t="s">
        <v>528</v>
      </c>
      <c r="N392">
        <v>1510</v>
      </c>
    </row>
    <row r="393" spans="1:14" x14ac:dyDescent="0.2">
      <c r="A393" t="s">
        <v>528</v>
      </c>
      <c r="B393">
        <f t="shared" si="6"/>
        <v>1511</v>
      </c>
      <c r="C393" t="s">
        <v>528</v>
      </c>
      <c r="D393" t="s">
        <v>528</v>
      </c>
      <c r="E393" t="s">
        <v>528</v>
      </c>
      <c r="F393" t="s">
        <v>528</v>
      </c>
      <c r="N393">
        <v>1511</v>
      </c>
    </row>
    <row r="394" spans="1:14" x14ac:dyDescent="0.2">
      <c r="A394" t="s">
        <v>528</v>
      </c>
      <c r="B394">
        <f t="shared" si="6"/>
        <v>2110</v>
      </c>
      <c r="C394" t="s">
        <v>528</v>
      </c>
      <c r="D394" t="s">
        <v>528</v>
      </c>
      <c r="E394" t="s">
        <v>528</v>
      </c>
      <c r="F394" t="s">
        <v>528</v>
      </c>
      <c r="N394">
        <v>2110</v>
      </c>
    </row>
    <row r="395" spans="1:14" x14ac:dyDescent="0.2">
      <c r="A395" t="s">
        <v>528</v>
      </c>
      <c r="B395">
        <f t="shared" si="6"/>
        <v>2111</v>
      </c>
      <c r="C395" t="s">
        <v>528</v>
      </c>
      <c r="D395" t="s">
        <v>528</v>
      </c>
      <c r="E395" t="s">
        <v>528</v>
      </c>
      <c r="F395" t="s">
        <v>528</v>
      </c>
      <c r="N395">
        <v>2111</v>
      </c>
    </row>
    <row r="396" spans="1:14" x14ac:dyDescent="0.2">
      <c r="A396" t="s">
        <v>528</v>
      </c>
      <c r="B396">
        <f t="shared" si="6"/>
        <v>2112</v>
      </c>
      <c r="C396" t="s">
        <v>528</v>
      </c>
      <c r="D396" t="s">
        <v>528</v>
      </c>
      <c r="E396" t="s">
        <v>528</v>
      </c>
      <c r="F396" t="s">
        <v>528</v>
      </c>
      <c r="N396">
        <v>2112</v>
      </c>
    </row>
    <row r="397" spans="1:14" x14ac:dyDescent="0.2">
      <c r="A397" t="s">
        <v>528</v>
      </c>
      <c r="B397">
        <f t="shared" si="6"/>
        <v>2113</v>
      </c>
      <c r="C397" t="s">
        <v>528</v>
      </c>
      <c r="D397" t="s">
        <v>528</v>
      </c>
      <c r="E397" t="s">
        <v>528</v>
      </c>
      <c r="F397" t="s">
        <v>528</v>
      </c>
      <c r="N397">
        <v>2113</v>
      </c>
    </row>
    <row r="398" spans="1:14" x14ac:dyDescent="0.2">
      <c r="A398" t="s">
        <v>528</v>
      </c>
      <c r="B398">
        <f t="shared" si="6"/>
        <v>2114</v>
      </c>
      <c r="C398" t="s">
        <v>528</v>
      </c>
      <c r="D398" t="s">
        <v>528</v>
      </c>
      <c r="E398" t="s">
        <v>528</v>
      </c>
      <c r="F398" t="s">
        <v>528</v>
      </c>
      <c r="N398">
        <v>2114</v>
      </c>
    </row>
    <row r="399" spans="1:14" x14ac:dyDescent="0.2">
      <c r="A399" t="s">
        <v>528</v>
      </c>
      <c r="B399">
        <f t="shared" si="6"/>
        <v>2115</v>
      </c>
      <c r="C399" t="s">
        <v>528</v>
      </c>
      <c r="D399" t="s">
        <v>528</v>
      </c>
      <c r="E399" t="s">
        <v>528</v>
      </c>
      <c r="F399" t="s">
        <v>528</v>
      </c>
      <c r="N399">
        <v>2115</v>
      </c>
    </row>
    <row r="400" spans="1:14" x14ac:dyDescent="0.2">
      <c r="A400" t="s">
        <v>528</v>
      </c>
      <c r="B400">
        <f t="shared" si="6"/>
        <v>2116</v>
      </c>
      <c r="C400" t="s">
        <v>528</v>
      </c>
      <c r="D400" t="s">
        <v>528</v>
      </c>
      <c r="E400" t="s">
        <v>528</v>
      </c>
      <c r="F400" t="s">
        <v>528</v>
      </c>
      <c r="N400">
        <v>2116</v>
      </c>
    </row>
    <row r="401" spans="1:14" x14ac:dyDescent="0.2">
      <c r="A401" t="s">
        <v>528</v>
      </c>
      <c r="B401">
        <f t="shared" si="6"/>
        <v>2117</v>
      </c>
      <c r="C401" t="s">
        <v>528</v>
      </c>
      <c r="D401" t="s">
        <v>528</v>
      </c>
      <c r="E401" t="s">
        <v>528</v>
      </c>
      <c r="F401" t="s">
        <v>528</v>
      </c>
      <c r="N401">
        <v>2117</v>
      </c>
    </row>
    <row r="402" spans="1:14" x14ac:dyDescent="0.2">
      <c r="A402" t="s">
        <v>528</v>
      </c>
      <c r="B402">
        <f t="shared" si="6"/>
        <v>2118</v>
      </c>
      <c r="C402" t="s">
        <v>528</v>
      </c>
      <c r="D402" t="s">
        <v>528</v>
      </c>
      <c r="E402" t="s">
        <v>528</v>
      </c>
      <c r="F402" t="s">
        <v>528</v>
      </c>
      <c r="N402">
        <v>2118</v>
      </c>
    </row>
    <row r="403" spans="1:14" x14ac:dyDescent="0.2">
      <c r="A403" t="s">
        <v>528</v>
      </c>
      <c r="B403">
        <f t="shared" si="6"/>
        <v>2119</v>
      </c>
      <c r="C403" t="s">
        <v>528</v>
      </c>
      <c r="D403" t="s">
        <v>528</v>
      </c>
      <c r="E403" t="s">
        <v>528</v>
      </c>
      <c r="F403" t="s">
        <v>528</v>
      </c>
      <c r="N403">
        <v>2119</v>
      </c>
    </row>
    <row r="404" spans="1:14" x14ac:dyDescent="0.2">
      <c r="A404" t="s">
        <v>528</v>
      </c>
      <c r="B404">
        <f t="shared" si="6"/>
        <v>2120</v>
      </c>
      <c r="C404" t="s">
        <v>528</v>
      </c>
      <c r="D404" t="s">
        <v>528</v>
      </c>
      <c r="E404" t="s">
        <v>528</v>
      </c>
      <c r="F404" t="s">
        <v>528</v>
      </c>
      <c r="N404">
        <v>2120</v>
      </c>
    </row>
    <row r="405" spans="1:14" x14ac:dyDescent="0.2">
      <c r="A405" t="s">
        <v>528</v>
      </c>
      <c r="B405">
        <f t="shared" si="6"/>
        <v>2121</v>
      </c>
      <c r="C405" t="s">
        <v>528</v>
      </c>
      <c r="D405" t="s">
        <v>528</v>
      </c>
      <c r="E405" t="s">
        <v>528</v>
      </c>
      <c r="F405" t="s">
        <v>528</v>
      </c>
      <c r="N405">
        <v>2121</v>
      </c>
    </row>
    <row r="406" spans="1:14" x14ac:dyDescent="0.2">
      <c r="A406" t="s">
        <v>528</v>
      </c>
      <c r="B406">
        <f t="shared" si="6"/>
        <v>2122</v>
      </c>
      <c r="C406" t="s">
        <v>528</v>
      </c>
      <c r="D406" t="s">
        <v>528</v>
      </c>
      <c r="E406" t="s">
        <v>528</v>
      </c>
      <c r="F406" t="s">
        <v>528</v>
      </c>
      <c r="N406">
        <v>2122</v>
      </c>
    </row>
    <row r="407" spans="1:14" x14ac:dyDescent="0.2">
      <c r="A407" t="s">
        <v>528</v>
      </c>
      <c r="B407">
        <f t="shared" si="6"/>
        <v>3110</v>
      </c>
      <c r="C407" t="s">
        <v>528</v>
      </c>
      <c r="D407" t="s">
        <v>528</v>
      </c>
      <c r="E407" t="s">
        <v>528</v>
      </c>
      <c r="F407" t="s">
        <v>528</v>
      </c>
      <c r="N407">
        <v>3110</v>
      </c>
    </row>
    <row r="408" spans="1:14" x14ac:dyDescent="0.2">
      <c r="A408" t="s">
        <v>528</v>
      </c>
      <c r="B408">
        <f t="shared" si="6"/>
        <v>3111</v>
      </c>
      <c r="C408" t="s">
        <v>528</v>
      </c>
      <c r="D408" t="s">
        <v>528</v>
      </c>
      <c r="E408" t="s">
        <v>528</v>
      </c>
      <c r="F408" t="s">
        <v>528</v>
      </c>
      <c r="N408">
        <v>3111</v>
      </c>
    </row>
    <row r="409" spans="1:14" x14ac:dyDescent="0.2">
      <c r="A409" t="s">
        <v>528</v>
      </c>
      <c r="B409">
        <f t="shared" si="6"/>
        <v>3112</v>
      </c>
      <c r="C409" t="s">
        <v>528</v>
      </c>
      <c r="D409" t="s">
        <v>528</v>
      </c>
      <c r="E409" t="s">
        <v>528</v>
      </c>
      <c r="F409" t="s">
        <v>528</v>
      </c>
      <c r="N409">
        <v>3112</v>
      </c>
    </row>
    <row r="410" spans="1:14" x14ac:dyDescent="0.2">
      <c r="A410" t="s">
        <v>528</v>
      </c>
      <c r="B410">
        <f t="shared" si="6"/>
        <v>4111</v>
      </c>
      <c r="C410" t="s">
        <v>528</v>
      </c>
      <c r="D410" t="s">
        <v>528</v>
      </c>
      <c r="E410" t="s">
        <v>528</v>
      </c>
      <c r="F410" t="s">
        <v>528</v>
      </c>
      <c r="N410">
        <v>4111</v>
      </c>
    </row>
    <row r="411" spans="1:14" x14ac:dyDescent="0.2">
      <c r="A411" t="s">
        <v>528</v>
      </c>
      <c r="B411">
        <f t="shared" si="6"/>
        <v>4112</v>
      </c>
      <c r="C411" t="s">
        <v>528</v>
      </c>
      <c r="D411" t="s">
        <v>528</v>
      </c>
      <c r="E411" t="s">
        <v>528</v>
      </c>
      <c r="F411" t="s">
        <v>528</v>
      </c>
      <c r="N411">
        <v>4112</v>
      </c>
    </row>
    <row r="412" spans="1:14" x14ac:dyDescent="0.2">
      <c r="A412" t="s">
        <v>528</v>
      </c>
      <c r="B412">
        <f t="shared" si="6"/>
        <v>4113</v>
      </c>
      <c r="C412" t="s">
        <v>528</v>
      </c>
      <c r="D412" t="s">
        <v>528</v>
      </c>
      <c r="E412" t="s">
        <v>528</v>
      </c>
      <c r="F412" t="s">
        <v>528</v>
      </c>
      <c r="N412">
        <v>4113</v>
      </c>
    </row>
    <row r="413" spans="1:14" x14ac:dyDescent="0.2">
      <c r="A413" t="s">
        <v>528</v>
      </c>
      <c r="B413">
        <f t="shared" si="6"/>
        <v>4114</v>
      </c>
      <c r="C413" t="s">
        <v>528</v>
      </c>
      <c r="D413" t="s">
        <v>528</v>
      </c>
      <c r="E413" t="s">
        <v>528</v>
      </c>
      <c r="F413" t="s">
        <v>528</v>
      </c>
      <c r="N413">
        <v>4114</v>
      </c>
    </row>
    <row r="414" spans="1:14" x14ac:dyDescent="0.2">
      <c r="A414" t="s">
        <v>528</v>
      </c>
      <c r="B414">
        <f t="shared" si="6"/>
        <v>4115</v>
      </c>
      <c r="C414" t="s">
        <v>528</v>
      </c>
      <c r="D414" t="s">
        <v>528</v>
      </c>
      <c r="E414" t="s">
        <v>528</v>
      </c>
      <c r="F414" t="s">
        <v>528</v>
      </c>
      <c r="N414">
        <v>4115</v>
      </c>
    </row>
    <row r="415" spans="1:14" x14ac:dyDescent="0.2">
      <c r="A415" t="s">
        <v>528</v>
      </c>
      <c r="B415">
        <f t="shared" si="6"/>
        <v>4116</v>
      </c>
      <c r="C415" t="s">
        <v>528</v>
      </c>
      <c r="D415" t="s">
        <v>528</v>
      </c>
      <c r="E415" t="s">
        <v>528</v>
      </c>
      <c r="F415" t="s">
        <v>528</v>
      </c>
      <c r="N415">
        <v>4116</v>
      </c>
    </row>
    <row r="416" spans="1:14" x14ac:dyDescent="0.2">
      <c r="A416" t="s">
        <v>528</v>
      </c>
      <c r="B416">
        <f t="shared" si="6"/>
        <v>4210</v>
      </c>
      <c r="C416" t="s">
        <v>528</v>
      </c>
      <c r="D416" t="s">
        <v>528</v>
      </c>
      <c r="E416" t="s">
        <v>528</v>
      </c>
      <c r="F416" t="s">
        <v>528</v>
      </c>
      <c r="N416">
        <v>4210</v>
      </c>
    </row>
    <row r="417" spans="1:14" x14ac:dyDescent="0.2">
      <c r="A417" t="s">
        <v>528</v>
      </c>
      <c r="B417">
        <f t="shared" si="6"/>
        <v>4211</v>
      </c>
      <c r="C417" t="s">
        <v>528</v>
      </c>
      <c r="D417" t="s">
        <v>528</v>
      </c>
      <c r="E417" t="s">
        <v>528</v>
      </c>
      <c r="F417" t="s">
        <v>528</v>
      </c>
      <c r="N417">
        <v>4211</v>
      </c>
    </row>
    <row r="418" spans="1:14" x14ac:dyDescent="0.2">
      <c r="A418" t="s">
        <v>528</v>
      </c>
      <c r="B418">
        <f t="shared" si="6"/>
        <v>4212</v>
      </c>
      <c r="C418" t="s">
        <v>528</v>
      </c>
      <c r="D418" t="s">
        <v>528</v>
      </c>
      <c r="E418" t="s">
        <v>528</v>
      </c>
      <c r="F418" t="s">
        <v>528</v>
      </c>
      <c r="N418">
        <v>4212</v>
      </c>
    </row>
    <row r="419" spans="1:14" x14ac:dyDescent="0.2">
      <c r="A419" t="s">
        <v>528</v>
      </c>
      <c r="B419">
        <f t="shared" si="6"/>
        <v>4213</v>
      </c>
      <c r="C419" t="s">
        <v>528</v>
      </c>
      <c r="D419" t="s">
        <v>528</v>
      </c>
      <c r="E419" t="s">
        <v>528</v>
      </c>
      <c r="F419" t="s">
        <v>528</v>
      </c>
      <c r="N419">
        <v>4213</v>
      </c>
    </row>
    <row r="420" spans="1:14" x14ac:dyDescent="0.2">
      <c r="A420" t="s">
        <v>528</v>
      </c>
      <c r="B420">
        <f t="shared" si="6"/>
        <v>4214</v>
      </c>
      <c r="C420" t="s">
        <v>528</v>
      </c>
      <c r="D420" t="s">
        <v>528</v>
      </c>
      <c r="E420" t="s">
        <v>528</v>
      </c>
      <c r="F420" t="s">
        <v>528</v>
      </c>
      <c r="N420">
        <v>4214</v>
      </c>
    </row>
    <row r="421" spans="1:14" x14ac:dyDescent="0.2">
      <c r="A421" t="s">
        <v>528</v>
      </c>
      <c r="B421">
        <f t="shared" si="6"/>
        <v>4215</v>
      </c>
      <c r="C421" t="s">
        <v>528</v>
      </c>
      <c r="D421" t="s">
        <v>528</v>
      </c>
      <c r="E421" t="s">
        <v>528</v>
      </c>
      <c r="F421" t="s">
        <v>528</v>
      </c>
      <c r="N421">
        <v>4215</v>
      </c>
    </row>
    <row r="422" spans="1:14" x14ac:dyDescent="0.2">
      <c r="A422" t="s">
        <v>528</v>
      </c>
      <c r="B422">
        <f t="shared" si="6"/>
        <v>4216</v>
      </c>
      <c r="C422" t="s">
        <v>528</v>
      </c>
      <c r="D422" t="s">
        <v>528</v>
      </c>
      <c r="E422" t="s">
        <v>528</v>
      </c>
      <c r="F422" t="s">
        <v>528</v>
      </c>
      <c r="N422">
        <v>4216</v>
      </c>
    </row>
    <row r="423" spans="1:14" x14ac:dyDescent="0.2">
      <c r="A423" t="s">
        <v>528</v>
      </c>
      <c r="B423">
        <f t="shared" si="6"/>
        <v>4217</v>
      </c>
      <c r="C423" t="s">
        <v>528</v>
      </c>
      <c r="D423" t="s">
        <v>528</v>
      </c>
      <c r="E423" t="s">
        <v>528</v>
      </c>
      <c r="F423" t="s">
        <v>528</v>
      </c>
      <c r="N423">
        <v>4217</v>
      </c>
    </row>
    <row r="424" spans="1:14" x14ac:dyDescent="0.2">
      <c r="A424" t="s">
        <v>528</v>
      </c>
      <c r="B424">
        <f t="shared" si="6"/>
        <v>4218</v>
      </c>
      <c r="C424" t="s">
        <v>528</v>
      </c>
      <c r="D424" t="s">
        <v>528</v>
      </c>
      <c r="E424" t="s">
        <v>528</v>
      </c>
      <c r="F424" t="s">
        <v>528</v>
      </c>
      <c r="N424">
        <v>4218</v>
      </c>
    </row>
    <row r="425" spans="1:14" x14ac:dyDescent="0.2">
      <c r="A425" t="s">
        <v>528</v>
      </c>
      <c r="B425">
        <f t="shared" si="6"/>
        <v>4219</v>
      </c>
      <c r="C425" t="s">
        <v>528</v>
      </c>
      <c r="D425" t="s">
        <v>528</v>
      </c>
      <c r="E425" t="s">
        <v>528</v>
      </c>
      <c r="F425" t="s">
        <v>528</v>
      </c>
      <c r="N425">
        <v>4219</v>
      </c>
    </row>
    <row r="426" spans="1:14" x14ac:dyDescent="0.2">
      <c r="A426" t="s">
        <v>528</v>
      </c>
      <c r="B426">
        <f t="shared" si="6"/>
        <v>4220</v>
      </c>
      <c r="C426" t="s">
        <v>528</v>
      </c>
      <c r="D426" t="s">
        <v>528</v>
      </c>
      <c r="E426" t="s">
        <v>528</v>
      </c>
      <c r="F426" t="s">
        <v>528</v>
      </c>
      <c r="N426">
        <v>4220</v>
      </c>
    </row>
    <row r="427" spans="1:14" x14ac:dyDescent="0.2">
      <c r="A427" t="s">
        <v>528</v>
      </c>
      <c r="B427">
        <f t="shared" si="6"/>
        <v>4310</v>
      </c>
      <c r="C427" t="s">
        <v>528</v>
      </c>
      <c r="D427" t="s">
        <v>528</v>
      </c>
      <c r="E427" t="s">
        <v>528</v>
      </c>
      <c r="F427" t="s">
        <v>528</v>
      </c>
      <c r="N427">
        <v>4310</v>
      </c>
    </row>
    <row r="428" spans="1:14" x14ac:dyDescent="0.2">
      <c r="A428" t="s">
        <v>528</v>
      </c>
      <c r="B428">
        <f t="shared" si="6"/>
        <v>4311</v>
      </c>
      <c r="C428" t="s">
        <v>528</v>
      </c>
      <c r="D428" t="s">
        <v>528</v>
      </c>
      <c r="E428" t="s">
        <v>528</v>
      </c>
      <c r="F428" t="s">
        <v>528</v>
      </c>
      <c r="N428">
        <v>4311</v>
      </c>
    </row>
    <row r="429" spans="1:14" x14ac:dyDescent="0.2">
      <c r="A429" t="s">
        <v>528</v>
      </c>
      <c r="B429">
        <f t="shared" si="6"/>
        <v>4312</v>
      </c>
      <c r="C429" t="s">
        <v>528</v>
      </c>
      <c r="D429" t="s">
        <v>528</v>
      </c>
      <c r="E429" t="s">
        <v>528</v>
      </c>
      <c r="F429" t="s">
        <v>528</v>
      </c>
      <c r="N429">
        <v>4312</v>
      </c>
    </row>
    <row r="430" spans="1:14" x14ac:dyDescent="0.2">
      <c r="A430" t="s">
        <v>528</v>
      </c>
      <c r="B430">
        <f t="shared" si="6"/>
        <v>4313</v>
      </c>
      <c r="C430" t="s">
        <v>528</v>
      </c>
      <c r="D430" t="s">
        <v>528</v>
      </c>
      <c r="E430" t="s">
        <v>528</v>
      </c>
      <c r="F430" t="s">
        <v>528</v>
      </c>
      <c r="N430">
        <v>4313</v>
      </c>
    </row>
    <row r="431" spans="1:14" x14ac:dyDescent="0.2">
      <c r="A431" t="s">
        <v>528</v>
      </c>
      <c r="B431">
        <f t="shared" si="6"/>
        <v>4314</v>
      </c>
      <c r="C431" t="s">
        <v>528</v>
      </c>
      <c r="D431" t="s">
        <v>528</v>
      </c>
      <c r="E431" t="s">
        <v>528</v>
      </c>
      <c r="F431" t="s">
        <v>528</v>
      </c>
      <c r="N431">
        <v>4314</v>
      </c>
    </row>
    <row r="432" spans="1:14" x14ac:dyDescent="0.2">
      <c r="A432" t="s">
        <v>528</v>
      </c>
      <c r="B432">
        <f t="shared" si="6"/>
        <v>4410</v>
      </c>
      <c r="C432" t="s">
        <v>528</v>
      </c>
      <c r="D432" t="s">
        <v>528</v>
      </c>
      <c r="E432" t="s">
        <v>528</v>
      </c>
      <c r="F432" t="s">
        <v>528</v>
      </c>
      <c r="N432">
        <v>4410</v>
      </c>
    </row>
    <row r="433" spans="1:14" x14ac:dyDescent="0.2">
      <c r="A433" t="s">
        <v>528</v>
      </c>
      <c r="B433">
        <f t="shared" si="6"/>
        <v>4411</v>
      </c>
      <c r="C433" t="s">
        <v>528</v>
      </c>
      <c r="D433" t="s">
        <v>528</v>
      </c>
      <c r="E433" t="s">
        <v>528</v>
      </c>
      <c r="F433" t="s">
        <v>528</v>
      </c>
      <c r="N433">
        <v>4411</v>
      </c>
    </row>
    <row r="434" spans="1:14" x14ac:dyDescent="0.2">
      <c r="A434" t="s">
        <v>528</v>
      </c>
      <c r="B434">
        <f t="shared" si="6"/>
        <v>4412</v>
      </c>
      <c r="C434" t="s">
        <v>528</v>
      </c>
      <c r="D434" t="s">
        <v>528</v>
      </c>
      <c r="E434" t="s">
        <v>528</v>
      </c>
      <c r="F434" t="s">
        <v>528</v>
      </c>
      <c r="N434">
        <v>4412</v>
      </c>
    </row>
    <row r="435" spans="1:14" x14ac:dyDescent="0.2">
      <c r="A435" t="s">
        <v>528</v>
      </c>
      <c r="B435">
        <f t="shared" si="6"/>
        <v>4510</v>
      </c>
      <c r="C435" t="s">
        <v>528</v>
      </c>
      <c r="D435" t="s">
        <v>528</v>
      </c>
      <c r="E435" t="s">
        <v>528</v>
      </c>
      <c r="F435" t="s">
        <v>528</v>
      </c>
      <c r="N435">
        <v>4510</v>
      </c>
    </row>
    <row r="436" spans="1:14" x14ac:dyDescent="0.2">
      <c r="A436" t="s">
        <v>528</v>
      </c>
      <c r="B436">
        <f t="shared" si="6"/>
        <v>4511</v>
      </c>
      <c r="C436" t="s">
        <v>528</v>
      </c>
      <c r="D436" t="s">
        <v>528</v>
      </c>
      <c r="E436" t="s">
        <v>528</v>
      </c>
      <c r="F436" t="s">
        <v>528</v>
      </c>
      <c r="N436">
        <v>4511</v>
      </c>
    </row>
    <row r="437" spans="1:14" x14ac:dyDescent="0.2">
      <c r="A437" t="s">
        <v>528</v>
      </c>
      <c r="B437">
        <f t="shared" si="6"/>
        <v>4512</v>
      </c>
      <c r="C437" t="s">
        <v>528</v>
      </c>
      <c r="D437" t="s">
        <v>528</v>
      </c>
      <c r="E437" t="s">
        <v>528</v>
      </c>
      <c r="F437" t="s">
        <v>528</v>
      </c>
      <c r="N437">
        <v>4512</v>
      </c>
    </row>
    <row r="438" spans="1:14" x14ac:dyDescent="0.2">
      <c r="A438" t="s">
        <v>528</v>
      </c>
      <c r="B438">
        <f t="shared" si="6"/>
        <v>4513</v>
      </c>
      <c r="C438" t="s">
        <v>528</v>
      </c>
      <c r="D438" t="s">
        <v>528</v>
      </c>
      <c r="E438" t="s">
        <v>528</v>
      </c>
      <c r="F438" t="s">
        <v>528</v>
      </c>
      <c r="N438">
        <v>4513</v>
      </c>
    </row>
    <row r="439" spans="1:14" x14ac:dyDescent="0.2">
      <c r="A439" t="s">
        <v>528</v>
      </c>
      <c r="B439">
        <f t="shared" si="6"/>
        <v>4514</v>
      </c>
      <c r="C439" t="s">
        <v>528</v>
      </c>
      <c r="D439" t="s">
        <v>528</v>
      </c>
      <c r="E439" t="s">
        <v>528</v>
      </c>
      <c r="F439" t="s">
        <v>528</v>
      </c>
      <c r="N439">
        <v>4514</v>
      </c>
    </row>
    <row r="440" spans="1:14" x14ac:dyDescent="0.2">
      <c r="A440" t="s">
        <v>528</v>
      </c>
      <c r="B440">
        <f t="shared" si="6"/>
        <v>4515</v>
      </c>
      <c r="C440" t="s">
        <v>528</v>
      </c>
      <c r="D440" t="s">
        <v>528</v>
      </c>
      <c r="E440" t="s">
        <v>528</v>
      </c>
      <c r="F440" t="s">
        <v>528</v>
      </c>
      <c r="N440">
        <v>4515</v>
      </c>
    </row>
    <row r="441" spans="1:14" x14ac:dyDescent="0.2">
      <c r="A441" t="s">
        <v>528</v>
      </c>
      <c r="B441">
        <f t="shared" si="6"/>
        <v>5010</v>
      </c>
      <c r="C441" t="s">
        <v>528</v>
      </c>
      <c r="D441" t="s">
        <v>528</v>
      </c>
      <c r="E441" t="s">
        <v>528</v>
      </c>
      <c r="F441" t="s">
        <v>528</v>
      </c>
      <c r="N441">
        <v>5010</v>
      </c>
    </row>
    <row r="442" spans="1:14" x14ac:dyDescent="0.2">
      <c r="A442" t="s">
        <v>528</v>
      </c>
      <c r="B442">
        <f t="shared" si="6"/>
        <v>5011</v>
      </c>
      <c r="C442" t="s">
        <v>528</v>
      </c>
      <c r="D442" t="s">
        <v>528</v>
      </c>
      <c r="E442" t="s">
        <v>528</v>
      </c>
      <c r="F442" t="s">
        <v>528</v>
      </c>
      <c r="N442">
        <v>5011</v>
      </c>
    </row>
    <row r="443" spans="1:14" x14ac:dyDescent="0.2">
      <c r="A443" t="s">
        <v>528</v>
      </c>
      <c r="B443">
        <f t="shared" si="6"/>
        <v>5012</v>
      </c>
      <c r="C443" t="s">
        <v>528</v>
      </c>
      <c r="D443" t="s">
        <v>528</v>
      </c>
      <c r="E443" t="s">
        <v>528</v>
      </c>
      <c r="F443" t="s">
        <v>528</v>
      </c>
      <c r="N443">
        <v>5012</v>
      </c>
    </row>
    <row r="444" spans="1:14" x14ac:dyDescent="0.2">
      <c r="A444" t="s">
        <v>528</v>
      </c>
      <c r="B444">
        <f t="shared" si="6"/>
        <v>5013</v>
      </c>
      <c r="C444" t="s">
        <v>528</v>
      </c>
      <c r="D444" t="s">
        <v>528</v>
      </c>
      <c r="E444" t="s">
        <v>528</v>
      </c>
      <c r="F444" t="s">
        <v>528</v>
      </c>
      <c r="N444">
        <v>5013</v>
      </c>
    </row>
    <row r="445" spans="1:14" x14ac:dyDescent="0.2">
      <c r="A445" t="s">
        <v>528</v>
      </c>
      <c r="B445">
        <f t="shared" si="6"/>
        <v>5014</v>
      </c>
      <c r="C445" t="s">
        <v>528</v>
      </c>
      <c r="D445" t="s">
        <v>528</v>
      </c>
      <c r="E445" t="s">
        <v>528</v>
      </c>
      <c r="F445" t="s">
        <v>528</v>
      </c>
      <c r="N445">
        <v>5014</v>
      </c>
    </row>
    <row r="446" spans="1:14" x14ac:dyDescent="0.2">
      <c r="A446" t="s">
        <v>528</v>
      </c>
      <c r="B446">
        <f t="shared" si="6"/>
        <v>5016</v>
      </c>
      <c r="C446" t="s">
        <v>528</v>
      </c>
      <c r="D446" t="s">
        <v>528</v>
      </c>
      <c r="E446" t="s">
        <v>528</v>
      </c>
      <c r="F446" t="s">
        <v>528</v>
      </c>
      <c r="N446">
        <v>5016</v>
      </c>
    </row>
    <row r="447" spans="1:14" x14ac:dyDescent="0.2">
      <c r="A447" t="s">
        <v>528</v>
      </c>
      <c r="B447">
        <f t="shared" si="6"/>
        <v>1111</v>
      </c>
      <c r="C447" t="s">
        <v>528</v>
      </c>
      <c r="D447" t="s">
        <v>528</v>
      </c>
      <c r="E447" t="s">
        <v>528</v>
      </c>
      <c r="F447" t="s">
        <v>528</v>
      </c>
      <c r="N447">
        <v>1111</v>
      </c>
    </row>
    <row r="448" spans="1:14" x14ac:dyDescent="0.2">
      <c r="A448" t="s">
        <v>528</v>
      </c>
      <c r="B448">
        <f t="shared" si="6"/>
        <v>1112</v>
      </c>
      <c r="C448" t="s">
        <v>528</v>
      </c>
      <c r="D448" t="s">
        <v>528</v>
      </c>
      <c r="E448" t="s">
        <v>528</v>
      </c>
      <c r="F448" t="s">
        <v>528</v>
      </c>
      <c r="N448">
        <v>1112</v>
      </c>
    </row>
    <row r="449" spans="1:14" x14ac:dyDescent="0.2">
      <c r="A449" t="s">
        <v>528</v>
      </c>
      <c r="B449">
        <f t="shared" si="6"/>
        <v>1113</v>
      </c>
      <c r="C449" t="s">
        <v>528</v>
      </c>
      <c r="D449" t="s">
        <v>528</v>
      </c>
      <c r="E449" t="s">
        <v>528</v>
      </c>
      <c r="F449" t="s">
        <v>528</v>
      </c>
      <c r="N449">
        <v>1113</v>
      </c>
    </row>
    <row r="450" spans="1:14" x14ac:dyDescent="0.2">
      <c r="A450" t="s">
        <v>528</v>
      </c>
      <c r="B450">
        <f t="shared" si="6"/>
        <v>1210</v>
      </c>
      <c r="C450" t="s">
        <v>528</v>
      </c>
      <c r="D450" t="s">
        <v>528</v>
      </c>
      <c r="E450" t="s">
        <v>528</v>
      </c>
      <c r="F450" t="s">
        <v>528</v>
      </c>
      <c r="N450">
        <v>1210</v>
      </c>
    </row>
    <row r="451" spans="1:14" x14ac:dyDescent="0.2">
      <c r="A451" t="s">
        <v>528</v>
      </c>
      <c r="B451">
        <f t="shared" ref="B451:B514" si="7">N451</f>
        <v>1211</v>
      </c>
      <c r="C451" t="s">
        <v>528</v>
      </c>
      <c r="D451" t="s">
        <v>528</v>
      </c>
      <c r="E451" t="s">
        <v>528</v>
      </c>
      <c r="F451" t="s">
        <v>528</v>
      </c>
      <c r="N451">
        <v>1211</v>
      </c>
    </row>
    <row r="452" spans="1:14" x14ac:dyDescent="0.2">
      <c r="A452" t="s">
        <v>528</v>
      </c>
      <c r="B452">
        <f t="shared" si="7"/>
        <v>1212</v>
      </c>
      <c r="C452" t="s">
        <v>528</v>
      </c>
      <c r="D452" t="s">
        <v>528</v>
      </c>
      <c r="E452" t="s">
        <v>528</v>
      </c>
      <c r="F452" t="s">
        <v>528</v>
      </c>
      <c r="N452">
        <v>1212</v>
      </c>
    </row>
    <row r="453" spans="1:14" x14ac:dyDescent="0.2">
      <c r="A453" t="s">
        <v>528</v>
      </c>
      <c r="B453">
        <f t="shared" si="7"/>
        <v>1213</v>
      </c>
      <c r="C453" t="s">
        <v>528</v>
      </c>
      <c r="D453" t="s">
        <v>528</v>
      </c>
      <c r="E453" t="s">
        <v>528</v>
      </c>
      <c r="F453" t="s">
        <v>528</v>
      </c>
      <c r="N453">
        <v>1213</v>
      </c>
    </row>
    <row r="454" spans="1:14" x14ac:dyDescent="0.2">
      <c r="A454" t="s">
        <v>528</v>
      </c>
      <c r="B454">
        <f t="shared" si="7"/>
        <v>1214</v>
      </c>
      <c r="C454" t="s">
        <v>528</v>
      </c>
      <c r="D454" t="s">
        <v>528</v>
      </c>
      <c r="E454" t="s">
        <v>528</v>
      </c>
      <c r="F454" t="s">
        <v>528</v>
      </c>
      <c r="N454">
        <v>1214</v>
      </c>
    </row>
    <row r="455" spans="1:14" x14ac:dyDescent="0.2">
      <c r="A455" t="s">
        <v>528</v>
      </c>
      <c r="B455">
        <f t="shared" si="7"/>
        <v>1215</v>
      </c>
      <c r="C455" t="s">
        <v>528</v>
      </c>
      <c r="D455" t="s">
        <v>528</v>
      </c>
      <c r="E455" t="s">
        <v>528</v>
      </c>
      <c r="F455" t="s">
        <v>528</v>
      </c>
      <c r="N455">
        <v>1215</v>
      </c>
    </row>
    <row r="456" spans="1:14" x14ac:dyDescent="0.2">
      <c r="A456" t="s">
        <v>528</v>
      </c>
      <c r="B456">
        <f t="shared" si="7"/>
        <v>1216</v>
      </c>
      <c r="C456" t="s">
        <v>528</v>
      </c>
      <c r="D456" t="s">
        <v>528</v>
      </c>
      <c r="E456" t="s">
        <v>528</v>
      </c>
      <c r="F456" t="s">
        <v>528</v>
      </c>
      <c r="N456">
        <v>1216</v>
      </c>
    </row>
    <row r="457" spans="1:14" x14ac:dyDescent="0.2">
      <c r="A457" t="s">
        <v>528</v>
      </c>
      <c r="B457">
        <f t="shared" si="7"/>
        <v>1217</v>
      </c>
      <c r="C457" t="s">
        <v>528</v>
      </c>
      <c r="D457" t="s">
        <v>528</v>
      </c>
      <c r="E457" t="s">
        <v>528</v>
      </c>
      <c r="F457" t="s">
        <v>528</v>
      </c>
      <c r="N457">
        <v>1217</v>
      </c>
    </row>
    <row r="458" spans="1:14" x14ac:dyDescent="0.2">
      <c r="A458" t="s">
        <v>528</v>
      </c>
      <c r="B458">
        <f t="shared" si="7"/>
        <v>1218</v>
      </c>
      <c r="C458" t="s">
        <v>528</v>
      </c>
      <c r="D458" t="s">
        <v>528</v>
      </c>
      <c r="E458" t="s">
        <v>528</v>
      </c>
      <c r="F458" t="s">
        <v>528</v>
      </c>
      <c r="N458">
        <v>1218</v>
      </c>
    </row>
    <row r="459" spans="1:14" x14ac:dyDescent="0.2">
      <c r="A459" t="s">
        <v>528</v>
      </c>
      <c r="B459">
        <f t="shared" si="7"/>
        <v>1219</v>
      </c>
      <c r="C459" t="s">
        <v>528</v>
      </c>
      <c r="D459" t="s">
        <v>528</v>
      </c>
      <c r="E459" t="s">
        <v>528</v>
      </c>
      <c r="F459" t="s">
        <v>528</v>
      </c>
      <c r="N459">
        <v>1219</v>
      </c>
    </row>
    <row r="460" spans="1:14" x14ac:dyDescent="0.2">
      <c r="A460" t="s">
        <v>528</v>
      </c>
      <c r="B460">
        <f t="shared" si="7"/>
        <v>1220</v>
      </c>
      <c r="C460" t="s">
        <v>528</v>
      </c>
      <c r="D460" t="s">
        <v>528</v>
      </c>
      <c r="E460" t="s">
        <v>528</v>
      </c>
      <c r="F460" t="s">
        <v>528</v>
      </c>
      <c r="N460">
        <v>1220</v>
      </c>
    </row>
    <row r="461" spans="1:14" x14ac:dyDescent="0.2">
      <c r="A461" t="s">
        <v>528</v>
      </c>
      <c r="B461">
        <f t="shared" si="7"/>
        <v>1221</v>
      </c>
      <c r="C461" t="s">
        <v>528</v>
      </c>
      <c r="D461" t="s">
        <v>528</v>
      </c>
      <c r="E461" t="s">
        <v>528</v>
      </c>
      <c r="F461" t="s">
        <v>528</v>
      </c>
      <c r="N461">
        <v>1221</v>
      </c>
    </row>
    <row r="462" spans="1:14" x14ac:dyDescent="0.2">
      <c r="A462" t="s">
        <v>528</v>
      </c>
      <c r="B462">
        <f t="shared" si="7"/>
        <v>1222</v>
      </c>
      <c r="C462" t="s">
        <v>528</v>
      </c>
      <c r="D462" t="s">
        <v>528</v>
      </c>
      <c r="E462" t="s">
        <v>528</v>
      </c>
      <c r="F462" t="s">
        <v>528</v>
      </c>
      <c r="N462">
        <v>1222</v>
      </c>
    </row>
    <row r="463" spans="1:14" x14ac:dyDescent="0.2">
      <c r="A463" t="s">
        <v>528</v>
      </c>
      <c r="B463">
        <f t="shared" si="7"/>
        <v>1223</v>
      </c>
      <c r="C463" t="s">
        <v>528</v>
      </c>
      <c r="D463" t="s">
        <v>528</v>
      </c>
      <c r="E463" t="s">
        <v>528</v>
      </c>
      <c r="F463" t="s">
        <v>528</v>
      </c>
      <c r="N463">
        <v>1223</v>
      </c>
    </row>
    <row r="464" spans="1:14" x14ac:dyDescent="0.2">
      <c r="A464" t="s">
        <v>528</v>
      </c>
      <c r="B464">
        <f t="shared" si="7"/>
        <v>1310</v>
      </c>
      <c r="C464" t="s">
        <v>528</v>
      </c>
      <c r="D464" t="s">
        <v>528</v>
      </c>
      <c r="E464" t="s">
        <v>528</v>
      </c>
      <c r="F464" t="s">
        <v>528</v>
      </c>
      <c r="N464">
        <v>1310</v>
      </c>
    </row>
    <row r="465" spans="1:14" x14ac:dyDescent="0.2">
      <c r="A465" t="s">
        <v>528</v>
      </c>
      <c r="B465">
        <f t="shared" si="7"/>
        <v>1311</v>
      </c>
      <c r="C465" t="s">
        <v>528</v>
      </c>
      <c r="D465" t="s">
        <v>528</v>
      </c>
      <c r="E465" t="s">
        <v>528</v>
      </c>
      <c r="F465" t="s">
        <v>528</v>
      </c>
      <c r="N465">
        <v>1311</v>
      </c>
    </row>
    <row r="466" spans="1:14" x14ac:dyDescent="0.2">
      <c r="A466" t="s">
        <v>528</v>
      </c>
      <c r="B466">
        <f t="shared" si="7"/>
        <v>1312</v>
      </c>
      <c r="C466" t="s">
        <v>528</v>
      </c>
      <c r="D466" t="s">
        <v>528</v>
      </c>
      <c r="E466" t="s">
        <v>528</v>
      </c>
      <c r="F466" t="s">
        <v>528</v>
      </c>
      <c r="N466">
        <v>1312</v>
      </c>
    </row>
    <row r="467" spans="1:14" x14ac:dyDescent="0.2">
      <c r="A467" t="s">
        <v>528</v>
      </c>
      <c r="B467">
        <f t="shared" si="7"/>
        <v>1313</v>
      </c>
      <c r="C467" t="s">
        <v>528</v>
      </c>
      <c r="D467" t="s">
        <v>528</v>
      </c>
      <c r="E467" t="s">
        <v>528</v>
      </c>
      <c r="F467" t="s">
        <v>528</v>
      </c>
      <c r="N467">
        <v>1313</v>
      </c>
    </row>
    <row r="468" spans="1:14" x14ac:dyDescent="0.2">
      <c r="A468" t="s">
        <v>528</v>
      </c>
      <c r="B468">
        <f t="shared" si="7"/>
        <v>1314</v>
      </c>
      <c r="C468" t="s">
        <v>528</v>
      </c>
      <c r="D468" t="s">
        <v>528</v>
      </c>
      <c r="E468" t="s">
        <v>528</v>
      </c>
      <c r="F468" t="s">
        <v>528</v>
      </c>
      <c r="N468">
        <v>1314</v>
      </c>
    </row>
    <row r="469" spans="1:14" x14ac:dyDescent="0.2">
      <c r="A469" t="s">
        <v>528</v>
      </c>
      <c r="B469">
        <f t="shared" si="7"/>
        <v>1315</v>
      </c>
      <c r="C469" t="s">
        <v>528</v>
      </c>
      <c r="D469" t="s">
        <v>528</v>
      </c>
      <c r="E469" t="s">
        <v>528</v>
      </c>
      <c r="F469" t="s">
        <v>528</v>
      </c>
      <c r="N469">
        <v>1315</v>
      </c>
    </row>
    <row r="470" spans="1:14" x14ac:dyDescent="0.2">
      <c r="A470" t="s">
        <v>528</v>
      </c>
      <c r="B470">
        <f t="shared" si="7"/>
        <v>1316</v>
      </c>
      <c r="C470" t="s">
        <v>528</v>
      </c>
      <c r="D470" t="s">
        <v>528</v>
      </c>
      <c r="E470" t="s">
        <v>528</v>
      </c>
      <c r="F470" t="s">
        <v>528</v>
      </c>
      <c r="N470">
        <v>1316</v>
      </c>
    </row>
    <row r="471" spans="1:14" x14ac:dyDescent="0.2">
      <c r="A471" t="s">
        <v>528</v>
      </c>
      <c r="B471">
        <f t="shared" si="7"/>
        <v>1317</v>
      </c>
      <c r="C471" t="s">
        <v>528</v>
      </c>
      <c r="D471" t="s">
        <v>528</v>
      </c>
      <c r="E471" t="s">
        <v>528</v>
      </c>
      <c r="F471" t="s">
        <v>528</v>
      </c>
      <c r="N471">
        <v>1317</v>
      </c>
    </row>
    <row r="472" spans="1:14" x14ac:dyDescent="0.2">
      <c r="A472" t="s">
        <v>528</v>
      </c>
      <c r="B472">
        <f t="shared" si="7"/>
        <v>1318</v>
      </c>
      <c r="C472" t="s">
        <v>528</v>
      </c>
      <c r="D472" t="s">
        <v>528</v>
      </c>
      <c r="E472" t="s">
        <v>528</v>
      </c>
      <c r="F472" t="s">
        <v>528</v>
      </c>
      <c r="N472">
        <v>1318</v>
      </c>
    </row>
    <row r="473" spans="1:14" x14ac:dyDescent="0.2">
      <c r="A473" t="s">
        <v>528</v>
      </c>
      <c r="B473">
        <f t="shared" si="7"/>
        <v>1319</v>
      </c>
      <c r="C473" t="s">
        <v>528</v>
      </c>
      <c r="D473" t="s">
        <v>528</v>
      </c>
      <c r="E473" t="s">
        <v>528</v>
      </c>
      <c r="F473" t="s">
        <v>528</v>
      </c>
      <c r="N473">
        <v>1319</v>
      </c>
    </row>
    <row r="474" spans="1:14" x14ac:dyDescent="0.2">
      <c r="A474" t="s">
        <v>528</v>
      </c>
      <c r="B474">
        <f t="shared" si="7"/>
        <v>1320</v>
      </c>
      <c r="C474" t="s">
        <v>528</v>
      </c>
      <c r="D474" t="s">
        <v>528</v>
      </c>
      <c r="E474" t="s">
        <v>528</v>
      </c>
      <c r="F474" t="s">
        <v>528</v>
      </c>
      <c r="N474">
        <v>1320</v>
      </c>
    </row>
    <row r="475" spans="1:14" x14ac:dyDescent="0.2">
      <c r="A475" t="s">
        <v>528</v>
      </c>
      <c r="B475">
        <f t="shared" si="7"/>
        <v>1410</v>
      </c>
      <c r="C475" t="s">
        <v>528</v>
      </c>
      <c r="D475" t="s">
        <v>528</v>
      </c>
      <c r="E475" t="s">
        <v>528</v>
      </c>
      <c r="F475" t="s">
        <v>528</v>
      </c>
      <c r="N475">
        <v>1410</v>
      </c>
    </row>
    <row r="476" spans="1:14" x14ac:dyDescent="0.2">
      <c r="A476" t="s">
        <v>528</v>
      </c>
      <c r="B476">
        <f t="shared" si="7"/>
        <v>1411</v>
      </c>
      <c r="C476" t="s">
        <v>528</v>
      </c>
      <c r="D476" t="s">
        <v>528</v>
      </c>
      <c r="E476" t="s">
        <v>528</v>
      </c>
      <c r="F476" t="s">
        <v>528</v>
      </c>
      <c r="N476">
        <v>1411</v>
      </c>
    </row>
    <row r="477" spans="1:14" x14ac:dyDescent="0.2">
      <c r="A477" t="s">
        <v>528</v>
      </c>
      <c r="B477">
        <f t="shared" si="7"/>
        <v>1412</v>
      </c>
      <c r="C477" t="s">
        <v>528</v>
      </c>
      <c r="D477" t="s">
        <v>528</v>
      </c>
      <c r="E477" t="s">
        <v>528</v>
      </c>
      <c r="F477" t="s">
        <v>528</v>
      </c>
      <c r="N477">
        <v>1412</v>
      </c>
    </row>
    <row r="478" spans="1:14" x14ac:dyDescent="0.2">
      <c r="A478" t="s">
        <v>528</v>
      </c>
      <c r="B478">
        <f t="shared" si="7"/>
        <v>1413</v>
      </c>
      <c r="C478" t="s">
        <v>528</v>
      </c>
      <c r="D478" t="s">
        <v>528</v>
      </c>
      <c r="E478" t="s">
        <v>528</v>
      </c>
      <c r="F478" t="s">
        <v>528</v>
      </c>
      <c r="N478">
        <v>1413</v>
      </c>
    </row>
    <row r="479" spans="1:14" x14ac:dyDescent="0.2">
      <c r="A479" t="s">
        <v>528</v>
      </c>
      <c r="B479">
        <f t="shared" si="7"/>
        <v>1414</v>
      </c>
      <c r="C479" t="s">
        <v>528</v>
      </c>
      <c r="D479" t="s">
        <v>528</v>
      </c>
      <c r="E479" t="s">
        <v>528</v>
      </c>
      <c r="F479" t="s">
        <v>528</v>
      </c>
      <c r="N479">
        <v>1414</v>
      </c>
    </row>
    <row r="480" spans="1:14" x14ac:dyDescent="0.2">
      <c r="A480" t="s">
        <v>528</v>
      </c>
      <c r="B480">
        <f t="shared" si="7"/>
        <v>1415</v>
      </c>
      <c r="C480" t="s">
        <v>528</v>
      </c>
      <c r="D480" t="s">
        <v>528</v>
      </c>
      <c r="E480" t="s">
        <v>528</v>
      </c>
      <c r="F480" t="s">
        <v>528</v>
      </c>
      <c r="N480">
        <v>1415</v>
      </c>
    </row>
    <row r="481" spans="1:14" x14ac:dyDescent="0.2">
      <c r="A481" t="s">
        <v>528</v>
      </c>
      <c r="B481">
        <f t="shared" si="7"/>
        <v>1510</v>
      </c>
      <c r="C481" t="s">
        <v>528</v>
      </c>
      <c r="D481" t="s">
        <v>528</v>
      </c>
      <c r="E481" t="s">
        <v>528</v>
      </c>
      <c r="F481" t="s">
        <v>528</v>
      </c>
      <c r="N481">
        <v>1510</v>
      </c>
    </row>
    <row r="482" spans="1:14" x14ac:dyDescent="0.2">
      <c r="A482" t="s">
        <v>528</v>
      </c>
      <c r="B482">
        <f t="shared" si="7"/>
        <v>1511</v>
      </c>
      <c r="C482" t="s">
        <v>528</v>
      </c>
      <c r="D482" t="s">
        <v>528</v>
      </c>
      <c r="E482" t="s">
        <v>528</v>
      </c>
      <c r="F482" t="s">
        <v>528</v>
      </c>
      <c r="N482">
        <v>1511</v>
      </c>
    </row>
    <row r="483" spans="1:14" x14ac:dyDescent="0.2">
      <c r="A483" t="s">
        <v>528</v>
      </c>
      <c r="B483">
        <f t="shared" si="7"/>
        <v>2110</v>
      </c>
      <c r="C483" t="s">
        <v>528</v>
      </c>
      <c r="D483" t="s">
        <v>528</v>
      </c>
      <c r="E483" t="s">
        <v>528</v>
      </c>
      <c r="F483" t="s">
        <v>528</v>
      </c>
      <c r="N483">
        <v>2110</v>
      </c>
    </row>
    <row r="484" spans="1:14" x14ac:dyDescent="0.2">
      <c r="A484" t="s">
        <v>528</v>
      </c>
      <c r="B484">
        <f t="shared" si="7"/>
        <v>2111</v>
      </c>
      <c r="C484" t="s">
        <v>528</v>
      </c>
      <c r="D484" t="s">
        <v>528</v>
      </c>
      <c r="E484" t="s">
        <v>528</v>
      </c>
      <c r="F484" t="s">
        <v>528</v>
      </c>
      <c r="N484">
        <v>2111</v>
      </c>
    </row>
    <row r="485" spans="1:14" x14ac:dyDescent="0.2">
      <c r="A485" t="s">
        <v>528</v>
      </c>
      <c r="B485">
        <f t="shared" si="7"/>
        <v>2112</v>
      </c>
      <c r="C485" t="s">
        <v>528</v>
      </c>
      <c r="D485" t="s">
        <v>528</v>
      </c>
      <c r="E485" t="s">
        <v>528</v>
      </c>
      <c r="F485" t="s">
        <v>528</v>
      </c>
      <c r="N485">
        <v>2112</v>
      </c>
    </row>
    <row r="486" spans="1:14" x14ac:dyDescent="0.2">
      <c r="A486" t="s">
        <v>528</v>
      </c>
      <c r="B486">
        <f t="shared" si="7"/>
        <v>2113</v>
      </c>
      <c r="C486" t="s">
        <v>528</v>
      </c>
      <c r="D486" t="s">
        <v>528</v>
      </c>
      <c r="E486" t="s">
        <v>528</v>
      </c>
      <c r="F486" t="s">
        <v>528</v>
      </c>
      <c r="N486">
        <v>2113</v>
      </c>
    </row>
    <row r="487" spans="1:14" x14ac:dyDescent="0.2">
      <c r="A487" t="s">
        <v>528</v>
      </c>
      <c r="B487">
        <f t="shared" si="7"/>
        <v>2114</v>
      </c>
      <c r="C487" t="s">
        <v>528</v>
      </c>
      <c r="D487" t="s">
        <v>528</v>
      </c>
      <c r="E487" t="s">
        <v>528</v>
      </c>
      <c r="F487" t="s">
        <v>528</v>
      </c>
      <c r="N487">
        <v>2114</v>
      </c>
    </row>
    <row r="488" spans="1:14" x14ac:dyDescent="0.2">
      <c r="A488" t="s">
        <v>528</v>
      </c>
      <c r="B488">
        <f t="shared" si="7"/>
        <v>2115</v>
      </c>
      <c r="C488" t="s">
        <v>528</v>
      </c>
      <c r="D488" t="s">
        <v>528</v>
      </c>
      <c r="E488" t="s">
        <v>528</v>
      </c>
      <c r="F488" t="s">
        <v>528</v>
      </c>
      <c r="N488">
        <v>2115</v>
      </c>
    </row>
    <row r="489" spans="1:14" x14ac:dyDescent="0.2">
      <c r="A489" t="s">
        <v>528</v>
      </c>
      <c r="B489">
        <f t="shared" si="7"/>
        <v>2116</v>
      </c>
      <c r="C489" t="s">
        <v>528</v>
      </c>
      <c r="D489" t="s">
        <v>528</v>
      </c>
      <c r="E489" t="s">
        <v>528</v>
      </c>
      <c r="F489" t="s">
        <v>528</v>
      </c>
      <c r="N489">
        <v>2116</v>
      </c>
    </row>
    <row r="490" spans="1:14" x14ac:dyDescent="0.2">
      <c r="A490" t="s">
        <v>528</v>
      </c>
      <c r="B490">
        <f t="shared" si="7"/>
        <v>2117</v>
      </c>
      <c r="C490" t="s">
        <v>528</v>
      </c>
      <c r="D490" t="s">
        <v>528</v>
      </c>
      <c r="E490" t="s">
        <v>528</v>
      </c>
      <c r="F490" t="s">
        <v>528</v>
      </c>
      <c r="N490">
        <v>2117</v>
      </c>
    </row>
    <row r="491" spans="1:14" x14ac:dyDescent="0.2">
      <c r="A491" t="s">
        <v>528</v>
      </c>
      <c r="B491">
        <f t="shared" si="7"/>
        <v>2118</v>
      </c>
      <c r="C491" t="s">
        <v>528</v>
      </c>
      <c r="D491" t="s">
        <v>528</v>
      </c>
      <c r="E491" t="s">
        <v>528</v>
      </c>
      <c r="F491" t="s">
        <v>528</v>
      </c>
      <c r="N491">
        <v>2118</v>
      </c>
    </row>
    <row r="492" spans="1:14" x14ac:dyDescent="0.2">
      <c r="A492" t="s">
        <v>528</v>
      </c>
      <c r="B492">
        <f t="shared" si="7"/>
        <v>2119</v>
      </c>
      <c r="C492" t="s">
        <v>528</v>
      </c>
      <c r="D492" t="s">
        <v>528</v>
      </c>
      <c r="E492" t="s">
        <v>528</v>
      </c>
      <c r="F492" t="s">
        <v>528</v>
      </c>
      <c r="N492">
        <v>2119</v>
      </c>
    </row>
    <row r="493" spans="1:14" x14ac:dyDescent="0.2">
      <c r="A493" t="s">
        <v>528</v>
      </c>
      <c r="B493">
        <f t="shared" si="7"/>
        <v>2120</v>
      </c>
      <c r="C493" t="s">
        <v>528</v>
      </c>
      <c r="D493" t="s">
        <v>528</v>
      </c>
      <c r="E493" t="s">
        <v>528</v>
      </c>
      <c r="F493" t="s">
        <v>528</v>
      </c>
      <c r="N493">
        <v>2120</v>
      </c>
    </row>
    <row r="494" spans="1:14" x14ac:dyDescent="0.2">
      <c r="A494" t="s">
        <v>528</v>
      </c>
      <c r="B494">
        <f t="shared" si="7"/>
        <v>2121</v>
      </c>
      <c r="C494" t="s">
        <v>528</v>
      </c>
      <c r="D494" t="s">
        <v>528</v>
      </c>
      <c r="E494" t="s">
        <v>528</v>
      </c>
      <c r="F494" t="s">
        <v>528</v>
      </c>
      <c r="N494">
        <v>2121</v>
      </c>
    </row>
    <row r="495" spans="1:14" x14ac:dyDescent="0.2">
      <c r="A495" t="s">
        <v>528</v>
      </c>
      <c r="B495">
        <f t="shared" si="7"/>
        <v>2122</v>
      </c>
      <c r="C495" t="s">
        <v>528</v>
      </c>
      <c r="D495" t="s">
        <v>528</v>
      </c>
      <c r="E495" t="s">
        <v>528</v>
      </c>
      <c r="F495" t="s">
        <v>528</v>
      </c>
      <c r="N495">
        <v>2122</v>
      </c>
    </row>
    <row r="496" spans="1:14" x14ac:dyDescent="0.2">
      <c r="A496" t="s">
        <v>528</v>
      </c>
      <c r="B496">
        <f t="shared" si="7"/>
        <v>3110</v>
      </c>
      <c r="C496" t="s">
        <v>528</v>
      </c>
      <c r="D496" t="s">
        <v>528</v>
      </c>
      <c r="E496" t="s">
        <v>528</v>
      </c>
      <c r="F496" t="s">
        <v>528</v>
      </c>
      <c r="N496">
        <v>3110</v>
      </c>
    </row>
    <row r="497" spans="1:14" x14ac:dyDescent="0.2">
      <c r="A497" t="s">
        <v>528</v>
      </c>
      <c r="B497">
        <f t="shared" si="7"/>
        <v>3111</v>
      </c>
      <c r="C497" t="s">
        <v>528</v>
      </c>
      <c r="D497" t="s">
        <v>528</v>
      </c>
      <c r="E497" t="s">
        <v>528</v>
      </c>
      <c r="F497" t="s">
        <v>528</v>
      </c>
      <c r="N497">
        <v>3111</v>
      </c>
    </row>
    <row r="498" spans="1:14" x14ac:dyDescent="0.2">
      <c r="A498" t="s">
        <v>528</v>
      </c>
      <c r="B498">
        <f t="shared" si="7"/>
        <v>3112</v>
      </c>
      <c r="C498" t="s">
        <v>528</v>
      </c>
      <c r="D498" t="s">
        <v>528</v>
      </c>
      <c r="E498" t="s">
        <v>528</v>
      </c>
      <c r="F498" t="s">
        <v>528</v>
      </c>
      <c r="N498">
        <v>3112</v>
      </c>
    </row>
    <row r="499" spans="1:14" x14ac:dyDescent="0.2">
      <c r="A499" t="s">
        <v>528</v>
      </c>
      <c r="B499">
        <f t="shared" si="7"/>
        <v>4111</v>
      </c>
      <c r="C499" t="s">
        <v>528</v>
      </c>
      <c r="D499" t="s">
        <v>528</v>
      </c>
      <c r="E499" t="s">
        <v>528</v>
      </c>
      <c r="F499" t="s">
        <v>528</v>
      </c>
      <c r="N499">
        <v>4111</v>
      </c>
    </row>
    <row r="500" spans="1:14" x14ac:dyDescent="0.2">
      <c r="A500" t="s">
        <v>528</v>
      </c>
      <c r="B500">
        <f t="shared" si="7"/>
        <v>4112</v>
      </c>
      <c r="C500" t="s">
        <v>528</v>
      </c>
      <c r="D500" t="s">
        <v>528</v>
      </c>
      <c r="E500" t="s">
        <v>528</v>
      </c>
      <c r="F500" t="s">
        <v>528</v>
      </c>
      <c r="N500">
        <v>4112</v>
      </c>
    </row>
    <row r="501" spans="1:14" x14ac:dyDescent="0.2">
      <c r="A501" t="s">
        <v>528</v>
      </c>
      <c r="B501">
        <f t="shared" si="7"/>
        <v>4113</v>
      </c>
      <c r="C501" t="s">
        <v>528</v>
      </c>
      <c r="D501" t="s">
        <v>528</v>
      </c>
      <c r="E501" t="s">
        <v>528</v>
      </c>
      <c r="F501" t="s">
        <v>528</v>
      </c>
      <c r="N501">
        <v>4113</v>
      </c>
    </row>
    <row r="502" spans="1:14" x14ac:dyDescent="0.2">
      <c r="A502" t="s">
        <v>528</v>
      </c>
      <c r="B502">
        <f t="shared" si="7"/>
        <v>4114</v>
      </c>
      <c r="C502" t="s">
        <v>528</v>
      </c>
      <c r="D502" t="s">
        <v>528</v>
      </c>
      <c r="E502" t="s">
        <v>528</v>
      </c>
      <c r="F502" t="s">
        <v>528</v>
      </c>
      <c r="N502">
        <v>4114</v>
      </c>
    </row>
    <row r="503" spans="1:14" x14ac:dyDescent="0.2">
      <c r="A503" t="s">
        <v>528</v>
      </c>
      <c r="B503">
        <f t="shared" si="7"/>
        <v>4115</v>
      </c>
      <c r="C503" t="s">
        <v>528</v>
      </c>
      <c r="D503" t="s">
        <v>528</v>
      </c>
      <c r="E503" t="s">
        <v>528</v>
      </c>
      <c r="F503" t="s">
        <v>528</v>
      </c>
      <c r="N503">
        <v>4115</v>
      </c>
    </row>
    <row r="504" spans="1:14" x14ac:dyDescent="0.2">
      <c r="A504" t="s">
        <v>528</v>
      </c>
      <c r="B504">
        <f t="shared" si="7"/>
        <v>4116</v>
      </c>
      <c r="C504" t="s">
        <v>528</v>
      </c>
      <c r="D504" t="s">
        <v>528</v>
      </c>
      <c r="E504" t="s">
        <v>528</v>
      </c>
      <c r="F504" t="s">
        <v>528</v>
      </c>
      <c r="N504">
        <v>4116</v>
      </c>
    </row>
    <row r="505" spans="1:14" x14ac:dyDescent="0.2">
      <c r="A505" t="s">
        <v>528</v>
      </c>
      <c r="B505">
        <f t="shared" si="7"/>
        <v>4210</v>
      </c>
      <c r="C505" t="s">
        <v>528</v>
      </c>
      <c r="D505" t="s">
        <v>528</v>
      </c>
      <c r="E505" t="s">
        <v>528</v>
      </c>
      <c r="F505" t="s">
        <v>528</v>
      </c>
      <c r="N505">
        <v>4210</v>
      </c>
    </row>
    <row r="506" spans="1:14" x14ac:dyDescent="0.2">
      <c r="A506" t="s">
        <v>528</v>
      </c>
      <c r="B506">
        <f t="shared" si="7"/>
        <v>4211</v>
      </c>
      <c r="C506" t="s">
        <v>528</v>
      </c>
      <c r="D506" t="s">
        <v>528</v>
      </c>
      <c r="E506" t="s">
        <v>528</v>
      </c>
      <c r="F506" t="s">
        <v>528</v>
      </c>
      <c r="N506">
        <v>4211</v>
      </c>
    </row>
    <row r="507" spans="1:14" x14ac:dyDescent="0.2">
      <c r="A507" t="s">
        <v>528</v>
      </c>
      <c r="B507">
        <f t="shared" si="7"/>
        <v>4212</v>
      </c>
      <c r="C507" t="s">
        <v>528</v>
      </c>
      <c r="D507" t="s">
        <v>528</v>
      </c>
      <c r="E507" t="s">
        <v>528</v>
      </c>
      <c r="F507" t="s">
        <v>528</v>
      </c>
      <c r="N507">
        <v>4212</v>
      </c>
    </row>
    <row r="508" spans="1:14" x14ac:dyDescent="0.2">
      <c r="A508" t="s">
        <v>528</v>
      </c>
      <c r="B508">
        <f t="shared" si="7"/>
        <v>4213</v>
      </c>
      <c r="C508" t="s">
        <v>528</v>
      </c>
      <c r="D508" t="s">
        <v>528</v>
      </c>
      <c r="E508" t="s">
        <v>528</v>
      </c>
      <c r="F508" t="s">
        <v>528</v>
      </c>
      <c r="N508">
        <v>4213</v>
      </c>
    </row>
    <row r="509" spans="1:14" x14ac:dyDescent="0.2">
      <c r="A509" t="s">
        <v>528</v>
      </c>
      <c r="B509">
        <f t="shared" si="7"/>
        <v>4214</v>
      </c>
      <c r="C509" t="s">
        <v>528</v>
      </c>
      <c r="D509" t="s">
        <v>528</v>
      </c>
      <c r="E509" t="s">
        <v>528</v>
      </c>
      <c r="F509" t="s">
        <v>528</v>
      </c>
      <c r="N509">
        <v>4214</v>
      </c>
    </row>
    <row r="510" spans="1:14" x14ac:dyDescent="0.2">
      <c r="A510" t="s">
        <v>528</v>
      </c>
      <c r="B510">
        <f t="shared" si="7"/>
        <v>4215</v>
      </c>
      <c r="C510" t="s">
        <v>528</v>
      </c>
      <c r="D510" t="s">
        <v>528</v>
      </c>
      <c r="E510" t="s">
        <v>528</v>
      </c>
      <c r="F510" t="s">
        <v>528</v>
      </c>
      <c r="N510">
        <v>4215</v>
      </c>
    </row>
    <row r="511" spans="1:14" x14ac:dyDescent="0.2">
      <c r="A511" t="s">
        <v>528</v>
      </c>
      <c r="B511">
        <f t="shared" si="7"/>
        <v>4216</v>
      </c>
      <c r="C511" t="s">
        <v>528</v>
      </c>
      <c r="D511" t="s">
        <v>528</v>
      </c>
      <c r="E511" t="s">
        <v>528</v>
      </c>
      <c r="F511" t="s">
        <v>528</v>
      </c>
      <c r="N511">
        <v>4216</v>
      </c>
    </row>
    <row r="512" spans="1:14" x14ac:dyDescent="0.2">
      <c r="A512" t="s">
        <v>528</v>
      </c>
      <c r="B512">
        <f t="shared" si="7"/>
        <v>4217</v>
      </c>
      <c r="C512" t="s">
        <v>528</v>
      </c>
      <c r="D512" t="s">
        <v>528</v>
      </c>
      <c r="E512" t="s">
        <v>528</v>
      </c>
      <c r="F512" t="s">
        <v>528</v>
      </c>
      <c r="N512">
        <v>4217</v>
      </c>
    </row>
    <row r="513" spans="1:14" x14ac:dyDescent="0.2">
      <c r="A513" t="s">
        <v>528</v>
      </c>
      <c r="B513">
        <f t="shared" si="7"/>
        <v>4218</v>
      </c>
      <c r="C513" t="s">
        <v>528</v>
      </c>
      <c r="D513" t="s">
        <v>528</v>
      </c>
      <c r="E513" t="s">
        <v>528</v>
      </c>
      <c r="F513" t="s">
        <v>528</v>
      </c>
      <c r="N513">
        <v>4218</v>
      </c>
    </row>
    <row r="514" spans="1:14" x14ac:dyDescent="0.2">
      <c r="A514" t="s">
        <v>528</v>
      </c>
      <c r="B514">
        <f t="shared" si="7"/>
        <v>4219</v>
      </c>
      <c r="C514" t="s">
        <v>528</v>
      </c>
      <c r="D514" t="s">
        <v>528</v>
      </c>
      <c r="E514" t="s">
        <v>528</v>
      </c>
      <c r="F514" t="s">
        <v>528</v>
      </c>
      <c r="N514">
        <v>4219</v>
      </c>
    </row>
    <row r="515" spans="1:14" x14ac:dyDescent="0.2">
      <c r="A515" t="s">
        <v>528</v>
      </c>
      <c r="B515">
        <f t="shared" ref="B515:B578" si="8">N515</f>
        <v>4220</v>
      </c>
      <c r="C515" t="s">
        <v>528</v>
      </c>
      <c r="D515" t="s">
        <v>528</v>
      </c>
      <c r="E515" t="s">
        <v>528</v>
      </c>
      <c r="F515" t="s">
        <v>528</v>
      </c>
      <c r="N515">
        <v>4220</v>
      </c>
    </row>
    <row r="516" spans="1:14" x14ac:dyDescent="0.2">
      <c r="A516" t="s">
        <v>528</v>
      </c>
      <c r="B516">
        <f t="shared" si="8"/>
        <v>4310</v>
      </c>
      <c r="C516" t="s">
        <v>528</v>
      </c>
      <c r="D516" t="s">
        <v>528</v>
      </c>
      <c r="E516" t="s">
        <v>528</v>
      </c>
      <c r="F516" t="s">
        <v>528</v>
      </c>
      <c r="N516">
        <v>4310</v>
      </c>
    </row>
    <row r="517" spans="1:14" x14ac:dyDescent="0.2">
      <c r="A517" t="s">
        <v>528</v>
      </c>
      <c r="B517">
        <f t="shared" si="8"/>
        <v>4311</v>
      </c>
      <c r="C517" t="s">
        <v>528</v>
      </c>
      <c r="D517" t="s">
        <v>528</v>
      </c>
      <c r="E517" t="s">
        <v>528</v>
      </c>
      <c r="F517" t="s">
        <v>528</v>
      </c>
      <c r="N517">
        <v>4311</v>
      </c>
    </row>
    <row r="518" spans="1:14" x14ac:dyDescent="0.2">
      <c r="A518" t="s">
        <v>528</v>
      </c>
      <c r="B518">
        <f t="shared" si="8"/>
        <v>4312</v>
      </c>
      <c r="C518" t="s">
        <v>528</v>
      </c>
      <c r="D518" t="s">
        <v>528</v>
      </c>
      <c r="E518" t="s">
        <v>528</v>
      </c>
      <c r="F518" t="s">
        <v>528</v>
      </c>
      <c r="N518">
        <v>4312</v>
      </c>
    </row>
    <row r="519" spans="1:14" x14ac:dyDescent="0.2">
      <c r="A519" t="s">
        <v>528</v>
      </c>
      <c r="B519">
        <f t="shared" si="8"/>
        <v>4313</v>
      </c>
      <c r="C519" t="s">
        <v>528</v>
      </c>
      <c r="D519" t="s">
        <v>528</v>
      </c>
      <c r="E519" t="s">
        <v>528</v>
      </c>
      <c r="F519" t="s">
        <v>528</v>
      </c>
      <c r="N519">
        <v>4313</v>
      </c>
    </row>
    <row r="520" spans="1:14" x14ac:dyDescent="0.2">
      <c r="A520" t="s">
        <v>528</v>
      </c>
      <c r="B520">
        <f t="shared" si="8"/>
        <v>4314</v>
      </c>
      <c r="C520" t="s">
        <v>528</v>
      </c>
      <c r="D520" t="s">
        <v>528</v>
      </c>
      <c r="E520" t="s">
        <v>528</v>
      </c>
      <c r="F520" t="s">
        <v>528</v>
      </c>
      <c r="N520">
        <v>4314</v>
      </c>
    </row>
    <row r="521" spans="1:14" x14ac:dyDescent="0.2">
      <c r="A521" t="s">
        <v>528</v>
      </c>
      <c r="B521">
        <f t="shared" si="8"/>
        <v>4410</v>
      </c>
      <c r="C521" t="s">
        <v>528</v>
      </c>
      <c r="D521" t="s">
        <v>528</v>
      </c>
      <c r="E521" t="s">
        <v>528</v>
      </c>
      <c r="F521" t="s">
        <v>528</v>
      </c>
      <c r="N521">
        <v>4410</v>
      </c>
    </row>
    <row r="522" spans="1:14" x14ac:dyDescent="0.2">
      <c r="A522" t="s">
        <v>528</v>
      </c>
      <c r="B522">
        <f t="shared" si="8"/>
        <v>4411</v>
      </c>
      <c r="C522" t="s">
        <v>528</v>
      </c>
      <c r="D522" t="s">
        <v>528</v>
      </c>
      <c r="E522" t="s">
        <v>528</v>
      </c>
      <c r="F522" t="s">
        <v>528</v>
      </c>
      <c r="N522">
        <v>4411</v>
      </c>
    </row>
    <row r="523" spans="1:14" x14ac:dyDescent="0.2">
      <c r="A523" t="s">
        <v>528</v>
      </c>
      <c r="B523">
        <f t="shared" si="8"/>
        <v>4412</v>
      </c>
      <c r="C523" t="s">
        <v>528</v>
      </c>
      <c r="D523" t="s">
        <v>528</v>
      </c>
      <c r="E523" t="s">
        <v>528</v>
      </c>
      <c r="F523" t="s">
        <v>528</v>
      </c>
      <c r="N523">
        <v>4412</v>
      </c>
    </row>
    <row r="524" spans="1:14" x14ac:dyDescent="0.2">
      <c r="A524" t="s">
        <v>528</v>
      </c>
      <c r="B524">
        <f t="shared" si="8"/>
        <v>4510</v>
      </c>
      <c r="C524" t="s">
        <v>528</v>
      </c>
      <c r="D524" t="s">
        <v>528</v>
      </c>
      <c r="E524" t="s">
        <v>528</v>
      </c>
      <c r="F524" t="s">
        <v>528</v>
      </c>
      <c r="N524">
        <v>4510</v>
      </c>
    </row>
    <row r="525" spans="1:14" x14ac:dyDescent="0.2">
      <c r="A525" t="s">
        <v>528</v>
      </c>
      <c r="B525">
        <f t="shared" si="8"/>
        <v>4511</v>
      </c>
      <c r="C525" t="s">
        <v>528</v>
      </c>
      <c r="D525" t="s">
        <v>528</v>
      </c>
      <c r="E525" t="s">
        <v>528</v>
      </c>
      <c r="F525" t="s">
        <v>528</v>
      </c>
      <c r="N525">
        <v>4511</v>
      </c>
    </row>
    <row r="526" spans="1:14" x14ac:dyDescent="0.2">
      <c r="A526" t="s">
        <v>528</v>
      </c>
      <c r="B526">
        <f t="shared" si="8"/>
        <v>4512</v>
      </c>
      <c r="C526" t="s">
        <v>528</v>
      </c>
      <c r="D526" t="s">
        <v>528</v>
      </c>
      <c r="E526" t="s">
        <v>528</v>
      </c>
      <c r="F526" t="s">
        <v>528</v>
      </c>
      <c r="N526">
        <v>4512</v>
      </c>
    </row>
    <row r="527" spans="1:14" x14ac:dyDescent="0.2">
      <c r="A527" t="s">
        <v>528</v>
      </c>
      <c r="B527">
        <f t="shared" si="8"/>
        <v>4513</v>
      </c>
      <c r="C527" t="s">
        <v>528</v>
      </c>
      <c r="D527" t="s">
        <v>528</v>
      </c>
      <c r="E527" t="s">
        <v>528</v>
      </c>
      <c r="F527" t="s">
        <v>528</v>
      </c>
      <c r="N527">
        <v>4513</v>
      </c>
    </row>
    <row r="528" spans="1:14" x14ac:dyDescent="0.2">
      <c r="A528" t="s">
        <v>528</v>
      </c>
      <c r="B528">
        <f t="shared" si="8"/>
        <v>4514</v>
      </c>
      <c r="C528" t="s">
        <v>528</v>
      </c>
      <c r="D528" t="s">
        <v>528</v>
      </c>
      <c r="E528" t="s">
        <v>528</v>
      </c>
      <c r="F528" t="s">
        <v>528</v>
      </c>
      <c r="N528">
        <v>4514</v>
      </c>
    </row>
    <row r="529" spans="1:14" x14ac:dyDescent="0.2">
      <c r="A529" t="s">
        <v>528</v>
      </c>
      <c r="B529">
        <f t="shared" si="8"/>
        <v>4515</v>
      </c>
      <c r="C529" t="s">
        <v>528</v>
      </c>
      <c r="D529" t="s">
        <v>528</v>
      </c>
      <c r="E529" t="s">
        <v>528</v>
      </c>
      <c r="F529" t="s">
        <v>528</v>
      </c>
      <c r="N529">
        <v>4515</v>
      </c>
    </row>
    <row r="530" spans="1:14" x14ac:dyDescent="0.2">
      <c r="A530" t="s">
        <v>528</v>
      </c>
      <c r="B530">
        <f t="shared" si="8"/>
        <v>5010</v>
      </c>
      <c r="C530" t="s">
        <v>528</v>
      </c>
      <c r="D530" t="s">
        <v>528</v>
      </c>
      <c r="E530" t="s">
        <v>528</v>
      </c>
      <c r="F530" t="s">
        <v>528</v>
      </c>
      <c r="N530">
        <v>5010</v>
      </c>
    </row>
    <row r="531" spans="1:14" x14ac:dyDescent="0.2">
      <c r="A531" t="s">
        <v>528</v>
      </c>
      <c r="B531">
        <f t="shared" si="8"/>
        <v>5011</v>
      </c>
      <c r="C531" t="s">
        <v>528</v>
      </c>
      <c r="D531" t="s">
        <v>528</v>
      </c>
      <c r="E531" t="s">
        <v>528</v>
      </c>
      <c r="F531" t="s">
        <v>528</v>
      </c>
      <c r="N531">
        <v>5011</v>
      </c>
    </row>
    <row r="532" spans="1:14" x14ac:dyDescent="0.2">
      <c r="A532" t="s">
        <v>528</v>
      </c>
      <c r="B532">
        <f t="shared" si="8"/>
        <v>5012</v>
      </c>
      <c r="C532" t="s">
        <v>528</v>
      </c>
      <c r="D532" t="s">
        <v>528</v>
      </c>
      <c r="E532" t="s">
        <v>528</v>
      </c>
      <c r="F532" t="s">
        <v>528</v>
      </c>
      <c r="N532">
        <v>5012</v>
      </c>
    </row>
    <row r="533" spans="1:14" x14ac:dyDescent="0.2">
      <c r="A533" t="s">
        <v>528</v>
      </c>
      <c r="B533">
        <f t="shared" si="8"/>
        <v>5013</v>
      </c>
      <c r="C533" t="s">
        <v>528</v>
      </c>
      <c r="D533" t="s">
        <v>528</v>
      </c>
      <c r="E533" t="s">
        <v>528</v>
      </c>
      <c r="F533" t="s">
        <v>528</v>
      </c>
      <c r="N533">
        <v>5013</v>
      </c>
    </row>
    <row r="534" spans="1:14" x14ac:dyDescent="0.2">
      <c r="A534" t="s">
        <v>528</v>
      </c>
      <c r="B534">
        <f t="shared" si="8"/>
        <v>5014</v>
      </c>
      <c r="C534" t="s">
        <v>528</v>
      </c>
      <c r="D534" t="s">
        <v>528</v>
      </c>
      <c r="E534" t="s">
        <v>528</v>
      </c>
      <c r="F534" t="s">
        <v>528</v>
      </c>
      <c r="N534">
        <v>5014</v>
      </c>
    </row>
    <row r="535" spans="1:14" x14ac:dyDescent="0.2">
      <c r="A535" t="s">
        <v>528</v>
      </c>
      <c r="B535">
        <f t="shared" si="8"/>
        <v>5016</v>
      </c>
      <c r="C535" t="s">
        <v>528</v>
      </c>
      <c r="D535" t="s">
        <v>528</v>
      </c>
      <c r="E535" t="s">
        <v>528</v>
      </c>
      <c r="F535" t="s">
        <v>528</v>
      </c>
      <c r="N535">
        <v>5016</v>
      </c>
    </row>
    <row r="536" spans="1:14" x14ac:dyDescent="0.2">
      <c r="A536" t="s">
        <v>528</v>
      </c>
      <c r="B536">
        <f t="shared" si="8"/>
        <v>1111</v>
      </c>
      <c r="C536" t="s">
        <v>528</v>
      </c>
      <c r="D536" t="s">
        <v>528</v>
      </c>
      <c r="E536" t="s">
        <v>528</v>
      </c>
      <c r="F536" t="s">
        <v>528</v>
      </c>
      <c r="N536">
        <v>1111</v>
      </c>
    </row>
    <row r="537" spans="1:14" x14ac:dyDescent="0.2">
      <c r="A537" t="s">
        <v>528</v>
      </c>
      <c r="B537">
        <f t="shared" si="8"/>
        <v>1112</v>
      </c>
      <c r="C537" t="s">
        <v>528</v>
      </c>
      <c r="D537" t="s">
        <v>528</v>
      </c>
      <c r="E537" t="s">
        <v>528</v>
      </c>
      <c r="F537" t="s">
        <v>528</v>
      </c>
      <c r="N537">
        <v>1112</v>
      </c>
    </row>
    <row r="538" spans="1:14" x14ac:dyDescent="0.2">
      <c r="A538" t="s">
        <v>528</v>
      </c>
      <c r="B538">
        <f t="shared" si="8"/>
        <v>1113</v>
      </c>
      <c r="C538" t="s">
        <v>528</v>
      </c>
      <c r="D538" t="s">
        <v>528</v>
      </c>
      <c r="E538" t="s">
        <v>528</v>
      </c>
      <c r="F538" t="s">
        <v>528</v>
      </c>
      <c r="N538">
        <v>1113</v>
      </c>
    </row>
    <row r="539" spans="1:14" x14ac:dyDescent="0.2">
      <c r="A539" t="s">
        <v>528</v>
      </c>
      <c r="B539">
        <f t="shared" si="8"/>
        <v>1210</v>
      </c>
      <c r="C539" t="s">
        <v>528</v>
      </c>
      <c r="D539" t="s">
        <v>528</v>
      </c>
      <c r="E539" t="s">
        <v>528</v>
      </c>
      <c r="F539" t="s">
        <v>528</v>
      </c>
      <c r="N539">
        <v>1210</v>
      </c>
    </row>
    <row r="540" spans="1:14" x14ac:dyDescent="0.2">
      <c r="A540" t="s">
        <v>528</v>
      </c>
      <c r="B540">
        <f t="shared" si="8"/>
        <v>1211</v>
      </c>
      <c r="C540" t="s">
        <v>528</v>
      </c>
      <c r="D540" t="s">
        <v>528</v>
      </c>
      <c r="E540" t="s">
        <v>528</v>
      </c>
      <c r="F540" t="s">
        <v>528</v>
      </c>
      <c r="N540">
        <v>1211</v>
      </c>
    </row>
    <row r="541" spans="1:14" x14ac:dyDescent="0.2">
      <c r="A541" t="s">
        <v>528</v>
      </c>
      <c r="B541">
        <f t="shared" si="8"/>
        <v>1212</v>
      </c>
      <c r="C541" t="s">
        <v>528</v>
      </c>
      <c r="D541" t="s">
        <v>528</v>
      </c>
      <c r="E541" t="s">
        <v>528</v>
      </c>
      <c r="F541" t="s">
        <v>528</v>
      </c>
      <c r="N541">
        <v>1212</v>
      </c>
    </row>
    <row r="542" spans="1:14" x14ac:dyDescent="0.2">
      <c r="A542" t="s">
        <v>528</v>
      </c>
      <c r="B542">
        <f t="shared" si="8"/>
        <v>1213</v>
      </c>
      <c r="C542" t="s">
        <v>528</v>
      </c>
      <c r="D542" t="s">
        <v>528</v>
      </c>
      <c r="E542" t="s">
        <v>528</v>
      </c>
      <c r="F542" t="s">
        <v>528</v>
      </c>
      <c r="N542">
        <v>1213</v>
      </c>
    </row>
    <row r="543" spans="1:14" x14ac:dyDescent="0.2">
      <c r="A543" t="s">
        <v>528</v>
      </c>
      <c r="B543">
        <f t="shared" si="8"/>
        <v>1214</v>
      </c>
      <c r="C543" t="s">
        <v>528</v>
      </c>
      <c r="D543" t="s">
        <v>528</v>
      </c>
      <c r="E543" t="s">
        <v>528</v>
      </c>
      <c r="F543" t="s">
        <v>528</v>
      </c>
      <c r="N543">
        <v>1214</v>
      </c>
    </row>
    <row r="544" spans="1:14" x14ac:dyDescent="0.2">
      <c r="A544" t="s">
        <v>528</v>
      </c>
      <c r="B544">
        <f t="shared" si="8"/>
        <v>1215</v>
      </c>
      <c r="C544" t="s">
        <v>528</v>
      </c>
      <c r="D544" t="s">
        <v>528</v>
      </c>
      <c r="E544" t="s">
        <v>528</v>
      </c>
      <c r="F544" t="s">
        <v>528</v>
      </c>
      <c r="N544">
        <v>1215</v>
      </c>
    </row>
    <row r="545" spans="1:14" x14ac:dyDescent="0.2">
      <c r="A545" t="s">
        <v>528</v>
      </c>
      <c r="B545">
        <f t="shared" si="8"/>
        <v>1216</v>
      </c>
      <c r="C545" t="s">
        <v>528</v>
      </c>
      <c r="D545" t="s">
        <v>528</v>
      </c>
      <c r="E545" t="s">
        <v>528</v>
      </c>
      <c r="F545" t="s">
        <v>528</v>
      </c>
      <c r="N545">
        <v>1216</v>
      </c>
    </row>
    <row r="546" spans="1:14" x14ac:dyDescent="0.2">
      <c r="A546" t="s">
        <v>528</v>
      </c>
      <c r="B546">
        <f t="shared" si="8"/>
        <v>1217</v>
      </c>
      <c r="C546" t="s">
        <v>528</v>
      </c>
      <c r="D546" t="s">
        <v>528</v>
      </c>
      <c r="E546" t="s">
        <v>528</v>
      </c>
      <c r="F546" t="s">
        <v>528</v>
      </c>
      <c r="N546">
        <v>1217</v>
      </c>
    </row>
    <row r="547" spans="1:14" x14ac:dyDescent="0.2">
      <c r="A547" t="s">
        <v>528</v>
      </c>
      <c r="B547">
        <f t="shared" si="8"/>
        <v>1218</v>
      </c>
      <c r="C547" t="s">
        <v>528</v>
      </c>
      <c r="D547" t="s">
        <v>528</v>
      </c>
      <c r="E547" t="s">
        <v>528</v>
      </c>
      <c r="F547" t="s">
        <v>528</v>
      </c>
      <c r="N547">
        <v>1218</v>
      </c>
    </row>
    <row r="548" spans="1:14" x14ac:dyDescent="0.2">
      <c r="A548" t="s">
        <v>528</v>
      </c>
      <c r="B548">
        <f t="shared" si="8"/>
        <v>1219</v>
      </c>
      <c r="C548" t="s">
        <v>528</v>
      </c>
      <c r="D548" t="s">
        <v>528</v>
      </c>
      <c r="E548" t="s">
        <v>528</v>
      </c>
      <c r="F548" t="s">
        <v>528</v>
      </c>
      <c r="N548">
        <v>1219</v>
      </c>
    </row>
    <row r="549" spans="1:14" x14ac:dyDescent="0.2">
      <c r="A549" t="s">
        <v>528</v>
      </c>
      <c r="B549">
        <f t="shared" si="8"/>
        <v>1220</v>
      </c>
      <c r="C549" t="s">
        <v>528</v>
      </c>
      <c r="D549" t="s">
        <v>528</v>
      </c>
      <c r="E549" t="s">
        <v>528</v>
      </c>
      <c r="F549" t="s">
        <v>528</v>
      </c>
      <c r="N549">
        <v>1220</v>
      </c>
    </row>
    <row r="550" spans="1:14" x14ac:dyDescent="0.2">
      <c r="A550" t="s">
        <v>528</v>
      </c>
      <c r="B550">
        <f t="shared" si="8"/>
        <v>1221</v>
      </c>
      <c r="C550" t="s">
        <v>528</v>
      </c>
      <c r="D550" t="s">
        <v>528</v>
      </c>
      <c r="E550" t="s">
        <v>528</v>
      </c>
      <c r="F550" t="s">
        <v>528</v>
      </c>
      <c r="N550">
        <v>1221</v>
      </c>
    </row>
    <row r="551" spans="1:14" x14ac:dyDescent="0.2">
      <c r="A551" t="s">
        <v>528</v>
      </c>
      <c r="B551">
        <f t="shared" si="8"/>
        <v>1222</v>
      </c>
      <c r="C551" t="s">
        <v>528</v>
      </c>
      <c r="D551" t="s">
        <v>528</v>
      </c>
      <c r="E551" t="s">
        <v>528</v>
      </c>
      <c r="F551" t="s">
        <v>528</v>
      </c>
      <c r="N551">
        <v>1222</v>
      </c>
    </row>
    <row r="552" spans="1:14" x14ac:dyDescent="0.2">
      <c r="A552" t="s">
        <v>528</v>
      </c>
      <c r="B552">
        <f t="shared" si="8"/>
        <v>1223</v>
      </c>
      <c r="C552" t="s">
        <v>528</v>
      </c>
      <c r="D552" t="s">
        <v>528</v>
      </c>
      <c r="E552" t="s">
        <v>528</v>
      </c>
      <c r="F552" t="s">
        <v>528</v>
      </c>
      <c r="N552">
        <v>1223</v>
      </c>
    </row>
    <row r="553" spans="1:14" x14ac:dyDescent="0.2">
      <c r="A553" t="s">
        <v>528</v>
      </c>
      <c r="B553">
        <f t="shared" si="8"/>
        <v>1310</v>
      </c>
      <c r="C553" t="s">
        <v>528</v>
      </c>
      <c r="D553" t="s">
        <v>528</v>
      </c>
      <c r="E553" t="s">
        <v>528</v>
      </c>
      <c r="F553" t="s">
        <v>528</v>
      </c>
      <c r="N553">
        <v>1310</v>
      </c>
    </row>
    <row r="554" spans="1:14" x14ac:dyDescent="0.2">
      <c r="A554" t="s">
        <v>528</v>
      </c>
      <c r="B554">
        <f t="shared" si="8"/>
        <v>1311</v>
      </c>
      <c r="C554" t="s">
        <v>528</v>
      </c>
      <c r="D554" t="s">
        <v>528</v>
      </c>
      <c r="E554" t="s">
        <v>528</v>
      </c>
      <c r="F554" t="s">
        <v>528</v>
      </c>
      <c r="N554">
        <v>1311</v>
      </c>
    </row>
    <row r="555" spans="1:14" x14ac:dyDescent="0.2">
      <c r="A555" t="s">
        <v>528</v>
      </c>
      <c r="B555">
        <f t="shared" si="8"/>
        <v>1312</v>
      </c>
      <c r="C555" t="s">
        <v>528</v>
      </c>
      <c r="D555" t="s">
        <v>528</v>
      </c>
      <c r="E555" t="s">
        <v>528</v>
      </c>
      <c r="F555" t="s">
        <v>528</v>
      </c>
      <c r="N555">
        <v>1312</v>
      </c>
    </row>
    <row r="556" spans="1:14" x14ac:dyDescent="0.2">
      <c r="A556" t="s">
        <v>528</v>
      </c>
      <c r="B556">
        <f t="shared" si="8"/>
        <v>1313</v>
      </c>
      <c r="C556" t="s">
        <v>528</v>
      </c>
      <c r="D556" t="s">
        <v>528</v>
      </c>
      <c r="E556" t="s">
        <v>528</v>
      </c>
      <c r="F556" t="s">
        <v>528</v>
      </c>
      <c r="N556">
        <v>1313</v>
      </c>
    </row>
    <row r="557" spans="1:14" x14ac:dyDescent="0.2">
      <c r="A557" t="s">
        <v>528</v>
      </c>
      <c r="B557">
        <f t="shared" si="8"/>
        <v>1314</v>
      </c>
      <c r="C557" t="s">
        <v>528</v>
      </c>
      <c r="D557" t="s">
        <v>528</v>
      </c>
      <c r="E557" t="s">
        <v>528</v>
      </c>
      <c r="F557" t="s">
        <v>528</v>
      </c>
      <c r="N557">
        <v>1314</v>
      </c>
    </row>
    <row r="558" spans="1:14" x14ac:dyDescent="0.2">
      <c r="A558" t="s">
        <v>528</v>
      </c>
      <c r="B558">
        <f t="shared" si="8"/>
        <v>1315</v>
      </c>
      <c r="C558" t="s">
        <v>528</v>
      </c>
      <c r="D558" t="s">
        <v>528</v>
      </c>
      <c r="E558" t="s">
        <v>528</v>
      </c>
      <c r="F558" t="s">
        <v>528</v>
      </c>
      <c r="N558">
        <v>1315</v>
      </c>
    </row>
    <row r="559" spans="1:14" x14ac:dyDescent="0.2">
      <c r="A559" t="s">
        <v>528</v>
      </c>
      <c r="B559">
        <f t="shared" si="8"/>
        <v>1316</v>
      </c>
      <c r="C559" t="s">
        <v>528</v>
      </c>
      <c r="D559" t="s">
        <v>528</v>
      </c>
      <c r="E559" t="s">
        <v>528</v>
      </c>
      <c r="F559" t="s">
        <v>528</v>
      </c>
      <c r="N559">
        <v>1316</v>
      </c>
    </row>
    <row r="560" spans="1:14" x14ac:dyDescent="0.2">
      <c r="A560" t="s">
        <v>528</v>
      </c>
      <c r="B560">
        <f t="shared" si="8"/>
        <v>1317</v>
      </c>
      <c r="C560" t="s">
        <v>528</v>
      </c>
      <c r="D560" t="s">
        <v>528</v>
      </c>
      <c r="E560" t="s">
        <v>528</v>
      </c>
      <c r="F560" t="s">
        <v>528</v>
      </c>
      <c r="N560">
        <v>1317</v>
      </c>
    </row>
    <row r="561" spans="1:14" x14ac:dyDescent="0.2">
      <c r="A561" t="s">
        <v>528</v>
      </c>
      <c r="B561">
        <f t="shared" si="8"/>
        <v>1318</v>
      </c>
      <c r="C561" t="s">
        <v>528</v>
      </c>
      <c r="D561" t="s">
        <v>528</v>
      </c>
      <c r="E561" t="s">
        <v>528</v>
      </c>
      <c r="F561" t="s">
        <v>528</v>
      </c>
      <c r="N561">
        <v>1318</v>
      </c>
    </row>
    <row r="562" spans="1:14" x14ac:dyDescent="0.2">
      <c r="A562" t="s">
        <v>528</v>
      </c>
      <c r="B562">
        <f t="shared" si="8"/>
        <v>1319</v>
      </c>
      <c r="C562" t="s">
        <v>528</v>
      </c>
      <c r="D562" t="s">
        <v>528</v>
      </c>
      <c r="E562" t="s">
        <v>528</v>
      </c>
      <c r="F562" t="s">
        <v>528</v>
      </c>
      <c r="N562">
        <v>1319</v>
      </c>
    </row>
    <row r="563" spans="1:14" x14ac:dyDescent="0.2">
      <c r="A563" t="s">
        <v>528</v>
      </c>
      <c r="B563">
        <f t="shared" si="8"/>
        <v>1320</v>
      </c>
      <c r="C563" t="s">
        <v>528</v>
      </c>
      <c r="D563" t="s">
        <v>528</v>
      </c>
      <c r="E563" t="s">
        <v>528</v>
      </c>
      <c r="F563" t="s">
        <v>528</v>
      </c>
      <c r="N563">
        <v>1320</v>
      </c>
    </row>
    <row r="564" spans="1:14" x14ac:dyDescent="0.2">
      <c r="A564" t="s">
        <v>528</v>
      </c>
      <c r="B564">
        <f t="shared" si="8"/>
        <v>1410</v>
      </c>
      <c r="C564" t="s">
        <v>528</v>
      </c>
      <c r="D564" t="s">
        <v>528</v>
      </c>
      <c r="E564" t="s">
        <v>528</v>
      </c>
      <c r="F564" t="s">
        <v>528</v>
      </c>
      <c r="N564">
        <v>1410</v>
      </c>
    </row>
    <row r="565" spans="1:14" x14ac:dyDescent="0.2">
      <c r="A565" t="s">
        <v>528</v>
      </c>
      <c r="B565">
        <f t="shared" si="8"/>
        <v>1411</v>
      </c>
      <c r="C565" t="s">
        <v>528</v>
      </c>
      <c r="D565" t="s">
        <v>528</v>
      </c>
      <c r="E565" t="s">
        <v>528</v>
      </c>
      <c r="F565" t="s">
        <v>528</v>
      </c>
      <c r="N565">
        <v>1411</v>
      </c>
    </row>
    <row r="566" spans="1:14" x14ac:dyDescent="0.2">
      <c r="A566" t="s">
        <v>528</v>
      </c>
      <c r="B566">
        <f t="shared" si="8"/>
        <v>1412</v>
      </c>
      <c r="C566" t="s">
        <v>528</v>
      </c>
      <c r="D566" t="s">
        <v>528</v>
      </c>
      <c r="E566" t="s">
        <v>528</v>
      </c>
      <c r="F566" t="s">
        <v>528</v>
      </c>
      <c r="N566">
        <v>1412</v>
      </c>
    </row>
    <row r="567" spans="1:14" x14ac:dyDescent="0.2">
      <c r="A567" t="s">
        <v>528</v>
      </c>
      <c r="B567">
        <f t="shared" si="8"/>
        <v>1413</v>
      </c>
      <c r="C567" t="s">
        <v>528</v>
      </c>
      <c r="D567" t="s">
        <v>528</v>
      </c>
      <c r="E567" t="s">
        <v>528</v>
      </c>
      <c r="F567" t="s">
        <v>528</v>
      </c>
      <c r="N567">
        <v>1413</v>
      </c>
    </row>
    <row r="568" spans="1:14" x14ac:dyDescent="0.2">
      <c r="A568" t="s">
        <v>528</v>
      </c>
      <c r="B568">
        <f t="shared" si="8"/>
        <v>1414</v>
      </c>
      <c r="C568" t="s">
        <v>528</v>
      </c>
      <c r="D568" t="s">
        <v>528</v>
      </c>
      <c r="E568" t="s">
        <v>528</v>
      </c>
      <c r="F568" t="s">
        <v>528</v>
      </c>
      <c r="N568">
        <v>1414</v>
      </c>
    </row>
    <row r="569" spans="1:14" x14ac:dyDescent="0.2">
      <c r="A569" t="s">
        <v>528</v>
      </c>
      <c r="B569">
        <f t="shared" si="8"/>
        <v>1415</v>
      </c>
      <c r="C569" t="s">
        <v>528</v>
      </c>
      <c r="D569" t="s">
        <v>528</v>
      </c>
      <c r="E569" t="s">
        <v>528</v>
      </c>
      <c r="F569" t="s">
        <v>528</v>
      </c>
      <c r="N569">
        <v>1415</v>
      </c>
    </row>
    <row r="570" spans="1:14" x14ac:dyDescent="0.2">
      <c r="A570" t="s">
        <v>528</v>
      </c>
      <c r="B570">
        <f t="shared" si="8"/>
        <v>1510</v>
      </c>
      <c r="C570" t="s">
        <v>528</v>
      </c>
      <c r="D570" t="s">
        <v>528</v>
      </c>
      <c r="E570" t="s">
        <v>528</v>
      </c>
      <c r="F570" t="s">
        <v>528</v>
      </c>
      <c r="N570">
        <v>1510</v>
      </c>
    </row>
    <row r="571" spans="1:14" x14ac:dyDescent="0.2">
      <c r="A571" t="s">
        <v>528</v>
      </c>
      <c r="B571">
        <f t="shared" si="8"/>
        <v>1511</v>
      </c>
      <c r="C571" t="s">
        <v>528</v>
      </c>
      <c r="D571" t="s">
        <v>528</v>
      </c>
      <c r="E571" t="s">
        <v>528</v>
      </c>
      <c r="F571" t="s">
        <v>528</v>
      </c>
      <c r="N571">
        <v>1511</v>
      </c>
    </row>
    <row r="572" spans="1:14" x14ac:dyDescent="0.2">
      <c r="A572" t="s">
        <v>528</v>
      </c>
      <c r="B572">
        <f t="shared" si="8"/>
        <v>2110</v>
      </c>
      <c r="C572" t="s">
        <v>528</v>
      </c>
      <c r="D572" t="s">
        <v>528</v>
      </c>
      <c r="E572" t="s">
        <v>528</v>
      </c>
      <c r="F572" t="s">
        <v>528</v>
      </c>
      <c r="N572">
        <v>2110</v>
      </c>
    </row>
    <row r="573" spans="1:14" x14ac:dyDescent="0.2">
      <c r="A573" t="s">
        <v>528</v>
      </c>
      <c r="B573">
        <f t="shared" si="8"/>
        <v>2111</v>
      </c>
      <c r="C573" t="s">
        <v>528</v>
      </c>
      <c r="D573" t="s">
        <v>528</v>
      </c>
      <c r="E573" t="s">
        <v>528</v>
      </c>
      <c r="F573" t="s">
        <v>528</v>
      </c>
      <c r="N573">
        <v>2111</v>
      </c>
    </row>
    <row r="574" spans="1:14" x14ac:dyDescent="0.2">
      <c r="A574" t="s">
        <v>528</v>
      </c>
      <c r="B574">
        <f t="shared" si="8"/>
        <v>2112</v>
      </c>
      <c r="C574" t="s">
        <v>528</v>
      </c>
      <c r="D574" t="s">
        <v>528</v>
      </c>
      <c r="E574" t="s">
        <v>528</v>
      </c>
      <c r="F574" t="s">
        <v>528</v>
      </c>
      <c r="N574">
        <v>2112</v>
      </c>
    </row>
    <row r="575" spans="1:14" x14ac:dyDescent="0.2">
      <c r="A575" t="s">
        <v>528</v>
      </c>
      <c r="B575">
        <f t="shared" si="8"/>
        <v>2113</v>
      </c>
      <c r="C575" t="s">
        <v>528</v>
      </c>
      <c r="D575" t="s">
        <v>528</v>
      </c>
      <c r="E575" t="s">
        <v>528</v>
      </c>
      <c r="F575" t="s">
        <v>528</v>
      </c>
      <c r="N575">
        <v>2113</v>
      </c>
    </row>
    <row r="576" spans="1:14" x14ac:dyDescent="0.2">
      <c r="A576" t="s">
        <v>528</v>
      </c>
      <c r="B576">
        <f t="shared" si="8"/>
        <v>2114</v>
      </c>
      <c r="C576" t="s">
        <v>528</v>
      </c>
      <c r="D576" t="s">
        <v>528</v>
      </c>
      <c r="E576" t="s">
        <v>528</v>
      </c>
      <c r="F576" t="s">
        <v>528</v>
      </c>
      <c r="N576">
        <v>2114</v>
      </c>
    </row>
    <row r="577" spans="1:14" x14ac:dyDescent="0.2">
      <c r="A577" t="s">
        <v>528</v>
      </c>
      <c r="B577">
        <f t="shared" si="8"/>
        <v>2115</v>
      </c>
      <c r="C577" t="s">
        <v>528</v>
      </c>
      <c r="D577" t="s">
        <v>528</v>
      </c>
      <c r="E577" t="s">
        <v>528</v>
      </c>
      <c r="F577" t="s">
        <v>528</v>
      </c>
      <c r="N577">
        <v>2115</v>
      </c>
    </row>
    <row r="578" spans="1:14" x14ac:dyDescent="0.2">
      <c r="A578" t="s">
        <v>528</v>
      </c>
      <c r="B578">
        <f t="shared" si="8"/>
        <v>2116</v>
      </c>
      <c r="C578" t="s">
        <v>528</v>
      </c>
      <c r="D578" t="s">
        <v>528</v>
      </c>
      <c r="E578" t="s">
        <v>528</v>
      </c>
      <c r="F578" t="s">
        <v>528</v>
      </c>
      <c r="N578">
        <v>2116</v>
      </c>
    </row>
    <row r="579" spans="1:14" x14ac:dyDescent="0.2">
      <c r="A579" t="s">
        <v>528</v>
      </c>
      <c r="B579">
        <f t="shared" ref="B579:B642" si="9">N579</f>
        <v>2117</v>
      </c>
      <c r="C579" t="s">
        <v>528</v>
      </c>
      <c r="D579" t="s">
        <v>528</v>
      </c>
      <c r="E579" t="s">
        <v>528</v>
      </c>
      <c r="F579" t="s">
        <v>528</v>
      </c>
      <c r="N579">
        <v>2117</v>
      </c>
    </row>
    <row r="580" spans="1:14" x14ac:dyDescent="0.2">
      <c r="A580" t="s">
        <v>528</v>
      </c>
      <c r="B580">
        <f t="shared" si="9"/>
        <v>2118</v>
      </c>
      <c r="C580" t="s">
        <v>528</v>
      </c>
      <c r="D580" t="s">
        <v>528</v>
      </c>
      <c r="E580" t="s">
        <v>528</v>
      </c>
      <c r="F580" t="s">
        <v>528</v>
      </c>
      <c r="N580">
        <v>2118</v>
      </c>
    </row>
    <row r="581" spans="1:14" x14ac:dyDescent="0.2">
      <c r="A581" t="s">
        <v>528</v>
      </c>
      <c r="B581">
        <f t="shared" si="9"/>
        <v>2119</v>
      </c>
      <c r="C581" t="s">
        <v>528</v>
      </c>
      <c r="D581" t="s">
        <v>528</v>
      </c>
      <c r="E581" t="s">
        <v>528</v>
      </c>
      <c r="F581" t="s">
        <v>528</v>
      </c>
      <c r="N581">
        <v>2119</v>
      </c>
    </row>
    <row r="582" spans="1:14" x14ac:dyDescent="0.2">
      <c r="A582" t="s">
        <v>528</v>
      </c>
      <c r="B582">
        <f t="shared" si="9"/>
        <v>2120</v>
      </c>
      <c r="C582" t="s">
        <v>528</v>
      </c>
      <c r="D582" t="s">
        <v>528</v>
      </c>
      <c r="E582" t="s">
        <v>528</v>
      </c>
      <c r="F582" t="s">
        <v>528</v>
      </c>
      <c r="N582">
        <v>2120</v>
      </c>
    </row>
    <row r="583" spans="1:14" x14ac:dyDescent="0.2">
      <c r="A583" t="s">
        <v>528</v>
      </c>
      <c r="B583">
        <f t="shared" si="9"/>
        <v>2121</v>
      </c>
      <c r="C583" t="s">
        <v>528</v>
      </c>
      <c r="D583" t="s">
        <v>528</v>
      </c>
      <c r="E583" t="s">
        <v>528</v>
      </c>
      <c r="F583" t="s">
        <v>528</v>
      </c>
      <c r="N583">
        <v>2121</v>
      </c>
    </row>
    <row r="584" spans="1:14" x14ac:dyDescent="0.2">
      <c r="A584" t="s">
        <v>528</v>
      </c>
      <c r="B584">
        <f t="shared" si="9"/>
        <v>2122</v>
      </c>
      <c r="C584" t="s">
        <v>528</v>
      </c>
      <c r="D584" t="s">
        <v>528</v>
      </c>
      <c r="E584" t="s">
        <v>528</v>
      </c>
      <c r="F584" t="s">
        <v>528</v>
      </c>
      <c r="N584">
        <v>2122</v>
      </c>
    </row>
    <row r="585" spans="1:14" x14ac:dyDescent="0.2">
      <c r="A585" t="s">
        <v>528</v>
      </c>
      <c r="B585">
        <f t="shared" si="9"/>
        <v>3110</v>
      </c>
      <c r="C585" t="s">
        <v>528</v>
      </c>
      <c r="D585" t="s">
        <v>528</v>
      </c>
      <c r="E585" t="s">
        <v>528</v>
      </c>
      <c r="F585" t="s">
        <v>528</v>
      </c>
      <c r="N585">
        <v>3110</v>
      </c>
    </row>
    <row r="586" spans="1:14" x14ac:dyDescent="0.2">
      <c r="A586" t="s">
        <v>528</v>
      </c>
      <c r="B586">
        <f t="shared" si="9"/>
        <v>3111</v>
      </c>
      <c r="C586" t="s">
        <v>528</v>
      </c>
      <c r="D586" t="s">
        <v>528</v>
      </c>
      <c r="E586" t="s">
        <v>528</v>
      </c>
      <c r="F586" t="s">
        <v>528</v>
      </c>
      <c r="N586">
        <v>3111</v>
      </c>
    </row>
    <row r="587" spans="1:14" x14ac:dyDescent="0.2">
      <c r="A587" t="s">
        <v>528</v>
      </c>
      <c r="B587">
        <f t="shared" si="9"/>
        <v>3112</v>
      </c>
      <c r="C587" t="s">
        <v>528</v>
      </c>
      <c r="D587" t="s">
        <v>528</v>
      </c>
      <c r="E587" t="s">
        <v>528</v>
      </c>
      <c r="F587" t="s">
        <v>528</v>
      </c>
      <c r="N587">
        <v>3112</v>
      </c>
    </row>
    <row r="588" spans="1:14" x14ac:dyDescent="0.2">
      <c r="A588" t="s">
        <v>528</v>
      </c>
      <c r="B588">
        <f t="shared" si="9"/>
        <v>4111</v>
      </c>
      <c r="C588" t="s">
        <v>528</v>
      </c>
      <c r="D588" t="s">
        <v>528</v>
      </c>
      <c r="E588" t="s">
        <v>528</v>
      </c>
      <c r="F588" t="s">
        <v>528</v>
      </c>
      <c r="N588">
        <v>4111</v>
      </c>
    </row>
    <row r="589" spans="1:14" x14ac:dyDescent="0.2">
      <c r="A589" t="s">
        <v>528</v>
      </c>
      <c r="B589">
        <f t="shared" si="9"/>
        <v>4112</v>
      </c>
      <c r="C589" t="s">
        <v>528</v>
      </c>
      <c r="D589" t="s">
        <v>528</v>
      </c>
      <c r="E589" t="s">
        <v>528</v>
      </c>
      <c r="F589" t="s">
        <v>528</v>
      </c>
      <c r="N589">
        <v>4112</v>
      </c>
    </row>
    <row r="590" spans="1:14" x14ac:dyDescent="0.2">
      <c r="A590" t="s">
        <v>528</v>
      </c>
      <c r="B590">
        <f t="shared" si="9"/>
        <v>4113</v>
      </c>
      <c r="C590" t="s">
        <v>528</v>
      </c>
      <c r="D590" t="s">
        <v>528</v>
      </c>
      <c r="E590" t="s">
        <v>528</v>
      </c>
      <c r="F590" t="s">
        <v>528</v>
      </c>
      <c r="N590">
        <v>4113</v>
      </c>
    </row>
    <row r="591" spans="1:14" x14ac:dyDescent="0.2">
      <c r="A591" t="s">
        <v>528</v>
      </c>
      <c r="B591">
        <f t="shared" si="9"/>
        <v>4114</v>
      </c>
      <c r="C591" t="s">
        <v>528</v>
      </c>
      <c r="D591" t="s">
        <v>528</v>
      </c>
      <c r="E591" t="s">
        <v>528</v>
      </c>
      <c r="F591" t="s">
        <v>528</v>
      </c>
      <c r="N591">
        <v>4114</v>
      </c>
    </row>
    <row r="592" spans="1:14" x14ac:dyDescent="0.2">
      <c r="A592" t="s">
        <v>528</v>
      </c>
      <c r="B592">
        <f t="shared" si="9"/>
        <v>4115</v>
      </c>
      <c r="C592" t="s">
        <v>528</v>
      </c>
      <c r="D592" t="s">
        <v>528</v>
      </c>
      <c r="E592" t="s">
        <v>528</v>
      </c>
      <c r="F592" t="s">
        <v>528</v>
      </c>
      <c r="N592">
        <v>4115</v>
      </c>
    </row>
    <row r="593" spans="1:14" x14ac:dyDescent="0.2">
      <c r="A593" t="s">
        <v>528</v>
      </c>
      <c r="B593">
        <f t="shared" si="9"/>
        <v>4116</v>
      </c>
      <c r="C593" t="s">
        <v>528</v>
      </c>
      <c r="D593" t="s">
        <v>528</v>
      </c>
      <c r="E593" t="s">
        <v>528</v>
      </c>
      <c r="F593" t="s">
        <v>528</v>
      </c>
      <c r="N593">
        <v>4116</v>
      </c>
    </row>
    <row r="594" spans="1:14" x14ac:dyDescent="0.2">
      <c r="A594" t="s">
        <v>528</v>
      </c>
      <c r="B594">
        <f t="shared" si="9"/>
        <v>4210</v>
      </c>
      <c r="C594" t="s">
        <v>528</v>
      </c>
      <c r="D594" t="s">
        <v>528</v>
      </c>
      <c r="E594" t="s">
        <v>528</v>
      </c>
      <c r="F594" t="s">
        <v>528</v>
      </c>
      <c r="N594">
        <v>4210</v>
      </c>
    </row>
    <row r="595" spans="1:14" x14ac:dyDescent="0.2">
      <c r="A595" t="s">
        <v>528</v>
      </c>
      <c r="B595">
        <f t="shared" si="9"/>
        <v>4211</v>
      </c>
      <c r="C595" t="s">
        <v>528</v>
      </c>
      <c r="D595" t="s">
        <v>528</v>
      </c>
      <c r="E595" t="s">
        <v>528</v>
      </c>
      <c r="F595" t="s">
        <v>528</v>
      </c>
      <c r="N595">
        <v>4211</v>
      </c>
    </row>
    <row r="596" spans="1:14" x14ac:dyDescent="0.2">
      <c r="A596" t="s">
        <v>528</v>
      </c>
      <c r="B596">
        <f t="shared" si="9"/>
        <v>4212</v>
      </c>
      <c r="C596" t="s">
        <v>528</v>
      </c>
      <c r="D596" t="s">
        <v>528</v>
      </c>
      <c r="E596" t="s">
        <v>528</v>
      </c>
      <c r="F596" t="s">
        <v>528</v>
      </c>
      <c r="N596">
        <v>4212</v>
      </c>
    </row>
    <row r="597" spans="1:14" x14ac:dyDescent="0.2">
      <c r="A597" t="s">
        <v>528</v>
      </c>
      <c r="B597">
        <f t="shared" si="9"/>
        <v>4213</v>
      </c>
      <c r="C597" t="s">
        <v>528</v>
      </c>
      <c r="D597" t="s">
        <v>528</v>
      </c>
      <c r="E597" t="s">
        <v>528</v>
      </c>
      <c r="F597" t="s">
        <v>528</v>
      </c>
      <c r="N597">
        <v>4213</v>
      </c>
    </row>
    <row r="598" spans="1:14" x14ac:dyDescent="0.2">
      <c r="A598" t="s">
        <v>528</v>
      </c>
      <c r="B598">
        <f t="shared" si="9"/>
        <v>4214</v>
      </c>
      <c r="C598" t="s">
        <v>528</v>
      </c>
      <c r="D598" t="s">
        <v>528</v>
      </c>
      <c r="E598" t="s">
        <v>528</v>
      </c>
      <c r="F598" t="s">
        <v>528</v>
      </c>
      <c r="N598">
        <v>4214</v>
      </c>
    </row>
    <row r="599" spans="1:14" x14ac:dyDescent="0.2">
      <c r="A599" t="s">
        <v>528</v>
      </c>
      <c r="B599">
        <f t="shared" si="9"/>
        <v>4215</v>
      </c>
      <c r="C599" t="s">
        <v>528</v>
      </c>
      <c r="D599" t="s">
        <v>528</v>
      </c>
      <c r="E599" t="s">
        <v>528</v>
      </c>
      <c r="F599" t="s">
        <v>528</v>
      </c>
      <c r="N599">
        <v>4215</v>
      </c>
    </row>
    <row r="600" spans="1:14" x14ac:dyDescent="0.2">
      <c r="A600" t="s">
        <v>528</v>
      </c>
      <c r="B600">
        <f t="shared" si="9"/>
        <v>4216</v>
      </c>
      <c r="C600" t="s">
        <v>528</v>
      </c>
      <c r="D600" t="s">
        <v>528</v>
      </c>
      <c r="E600" t="s">
        <v>528</v>
      </c>
      <c r="F600" t="s">
        <v>528</v>
      </c>
      <c r="N600">
        <v>4216</v>
      </c>
    </row>
    <row r="601" spans="1:14" x14ac:dyDescent="0.2">
      <c r="A601" t="s">
        <v>528</v>
      </c>
      <c r="B601">
        <f t="shared" si="9"/>
        <v>4217</v>
      </c>
      <c r="C601" t="s">
        <v>528</v>
      </c>
      <c r="D601" t="s">
        <v>528</v>
      </c>
      <c r="E601" t="s">
        <v>528</v>
      </c>
      <c r="F601" t="s">
        <v>528</v>
      </c>
      <c r="N601">
        <v>4217</v>
      </c>
    </row>
    <row r="602" spans="1:14" x14ac:dyDescent="0.2">
      <c r="A602" t="s">
        <v>528</v>
      </c>
      <c r="B602">
        <f t="shared" si="9"/>
        <v>4218</v>
      </c>
      <c r="C602" t="s">
        <v>528</v>
      </c>
      <c r="D602" t="s">
        <v>528</v>
      </c>
      <c r="E602" t="s">
        <v>528</v>
      </c>
      <c r="F602" t="s">
        <v>528</v>
      </c>
      <c r="N602">
        <v>4218</v>
      </c>
    </row>
    <row r="603" spans="1:14" x14ac:dyDescent="0.2">
      <c r="A603" t="s">
        <v>528</v>
      </c>
      <c r="B603">
        <f t="shared" si="9"/>
        <v>4219</v>
      </c>
      <c r="C603" t="s">
        <v>528</v>
      </c>
      <c r="D603" t="s">
        <v>528</v>
      </c>
      <c r="E603" t="s">
        <v>528</v>
      </c>
      <c r="F603" t="s">
        <v>528</v>
      </c>
      <c r="N603">
        <v>4219</v>
      </c>
    </row>
    <row r="604" spans="1:14" x14ac:dyDescent="0.2">
      <c r="A604" t="s">
        <v>528</v>
      </c>
      <c r="B604">
        <f t="shared" si="9"/>
        <v>4220</v>
      </c>
      <c r="C604" t="s">
        <v>528</v>
      </c>
      <c r="D604" t="s">
        <v>528</v>
      </c>
      <c r="E604" t="s">
        <v>528</v>
      </c>
      <c r="F604" t="s">
        <v>528</v>
      </c>
      <c r="N604">
        <v>4220</v>
      </c>
    </row>
    <row r="605" spans="1:14" x14ac:dyDescent="0.2">
      <c r="A605" t="s">
        <v>528</v>
      </c>
      <c r="B605">
        <f t="shared" si="9"/>
        <v>4310</v>
      </c>
      <c r="C605" t="s">
        <v>528</v>
      </c>
      <c r="D605" t="s">
        <v>528</v>
      </c>
      <c r="E605" t="s">
        <v>528</v>
      </c>
      <c r="F605" t="s">
        <v>528</v>
      </c>
      <c r="N605">
        <v>4310</v>
      </c>
    </row>
    <row r="606" spans="1:14" x14ac:dyDescent="0.2">
      <c r="A606" t="s">
        <v>528</v>
      </c>
      <c r="B606">
        <f t="shared" si="9"/>
        <v>4311</v>
      </c>
      <c r="C606" t="s">
        <v>528</v>
      </c>
      <c r="D606" t="s">
        <v>528</v>
      </c>
      <c r="E606" t="s">
        <v>528</v>
      </c>
      <c r="F606" t="s">
        <v>528</v>
      </c>
      <c r="N606">
        <v>4311</v>
      </c>
    </row>
    <row r="607" spans="1:14" x14ac:dyDescent="0.2">
      <c r="A607" t="s">
        <v>528</v>
      </c>
      <c r="B607">
        <f t="shared" si="9"/>
        <v>4312</v>
      </c>
      <c r="C607" t="s">
        <v>528</v>
      </c>
      <c r="D607" t="s">
        <v>528</v>
      </c>
      <c r="E607" t="s">
        <v>528</v>
      </c>
      <c r="F607" t="s">
        <v>528</v>
      </c>
      <c r="N607">
        <v>4312</v>
      </c>
    </row>
    <row r="608" spans="1:14" x14ac:dyDescent="0.2">
      <c r="A608" t="s">
        <v>528</v>
      </c>
      <c r="B608">
        <f t="shared" si="9"/>
        <v>4313</v>
      </c>
      <c r="C608" t="s">
        <v>528</v>
      </c>
      <c r="D608" t="s">
        <v>528</v>
      </c>
      <c r="E608" t="s">
        <v>528</v>
      </c>
      <c r="F608" t="s">
        <v>528</v>
      </c>
      <c r="N608">
        <v>4313</v>
      </c>
    </row>
    <row r="609" spans="1:14" x14ac:dyDescent="0.2">
      <c r="A609" t="s">
        <v>528</v>
      </c>
      <c r="B609">
        <f t="shared" si="9"/>
        <v>4314</v>
      </c>
      <c r="C609" t="s">
        <v>528</v>
      </c>
      <c r="D609" t="s">
        <v>528</v>
      </c>
      <c r="E609" t="s">
        <v>528</v>
      </c>
      <c r="F609" t="s">
        <v>528</v>
      </c>
      <c r="N609">
        <v>4314</v>
      </c>
    </row>
    <row r="610" spans="1:14" x14ac:dyDescent="0.2">
      <c r="A610" t="s">
        <v>528</v>
      </c>
      <c r="B610">
        <f t="shared" si="9"/>
        <v>4410</v>
      </c>
      <c r="C610" t="s">
        <v>528</v>
      </c>
      <c r="D610" t="s">
        <v>528</v>
      </c>
      <c r="E610" t="s">
        <v>528</v>
      </c>
      <c r="F610" t="s">
        <v>528</v>
      </c>
      <c r="N610">
        <v>4410</v>
      </c>
    </row>
    <row r="611" spans="1:14" x14ac:dyDescent="0.2">
      <c r="A611" t="s">
        <v>528</v>
      </c>
      <c r="B611">
        <f t="shared" si="9"/>
        <v>4411</v>
      </c>
      <c r="C611" t="s">
        <v>528</v>
      </c>
      <c r="D611" t="s">
        <v>528</v>
      </c>
      <c r="E611" t="s">
        <v>528</v>
      </c>
      <c r="F611" t="s">
        <v>528</v>
      </c>
      <c r="N611">
        <v>4411</v>
      </c>
    </row>
    <row r="612" spans="1:14" x14ac:dyDescent="0.2">
      <c r="A612" t="s">
        <v>528</v>
      </c>
      <c r="B612">
        <f t="shared" si="9"/>
        <v>4412</v>
      </c>
      <c r="C612" t="s">
        <v>528</v>
      </c>
      <c r="D612" t="s">
        <v>528</v>
      </c>
      <c r="E612" t="s">
        <v>528</v>
      </c>
      <c r="F612" t="s">
        <v>528</v>
      </c>
      <c r="N612">
        <v>4412</v>
      </c>
    </row>
    <row r="613" spans="1:14" x14ac:dyDescent="0.2">
      <c r="A613" t="s">
        <v>528</v>
      </c>
      <c r="B613">
        <f t="shared" si="9"/>
        <v>4510</v>
      </c>
      <c r="C613" t="s">
        <v>528</v>
      </c>
      <c r="D613" t="s">
        <v>528</v>
      </c>
      <c r="E613" t="s">
        <v>528</v>
      </c>
      <c r="F613" t="s">
        <v>528</v>
      </c>
      <c r="N613">
        <v>4510</v>
      </c>
    </row>
    <row r="614" spans="1:14" x14ac:dyDescent="0.2">
      <c r="A614" t="s">
        <v>528</v>
      </c>
      <c r="B614">
        <f t="shared" si="9"/>
        <v>4511</v>
      </c>
      <c r="C614" t="s">
        <v>528</v>
      </c>
      <c r="D614" t="s">
        <v>528</v>
      </c>
      <c r="E614" t="s">
        <v>528</v>
      </c>
      <c r="F614" t="s">
        <v>528</v>
      </c>
      <c r="N614">
        <v>4511</v>
      </c>
    </row>
    <row r="615" spans="1:14" x14ac:dyDescent="0.2">
      <c r="A615" t="s">
        <v>528</v>
      </c>
      <c r="B615">
        <f t="shared" si="9"/>
        <v>4512</v>
      </c>
      <c r="C615" t="s">
        <v>528</v>
      </c>
      <c r="D615" t="s">
        <v>528</v>
      </c>
      <c r="E615" t="s">
        <v>528</v>
      </c>
      <c r="F615" t="s">
        <v>528</v>
      </c>
      <c r="N615">
        <v>4512</v>
      </c>
    </row>
    <row r="616" spans="1:14" x14ac:dyDescent="0.2">
      <c r="A616" t="s">
        <v>528</v>
      </c>
      <c r="B616">
        <f t="shared" si="9"/>
        <v>4513</v>
      </c>
      <c r="C616" t="s">
        <v>528</v>
      </c>
      <c r="D616" t="s">
        <v>528</v>
      </c>
      <c r="E616" t="s">
        <v>528</v>
      </c>
      <c r="F616" t="s">
        <v>528</v>
      </c>
      <c r="N616">
        <v>4513</v>
      </c>
    </row>
    <row r="617" spans="1:14" x14ac:dyDescent="0.2">
      <c r="A617" t="s">
        <v>528</v>
      </c>
      <c r="B617">
        <f t="shared" si="9"/>
        <v>4514</v>
      </c>
      <c r="C617" t="s">
        <v>528</v>
      </c>
      <c r="D617" t="s">
        <v>528</v>
      </c>
      <c r="E617" t="s">
        <v>528</v>
      </c>
      <c r="F617" t="s">
        <v>528</v>
      </c>
      <c r="N617">
        <v>4514</v>
      </c>
    </row>
    <row r="618" spans="1:14" x14ac:dyDescent="0.2">
      <c r="A618" t="s">
        <v>528</v>
      </c>
      <c r="B618">
        <f t="shared" si="9"/>
        <v>4515</v>
      </c>
      <c r="C618" t="s">
        <v>528</v>
      </c>
      <c r="D618" t="s">
        <v>528</v>
      </c>
      <c r="E618" t="s">
        <v>528</v>
      </c>
      <c r="F618" t="s">
        <v>528</v>
      </c>
      <c r="N618">
        <v>4515</v>
      </c>
    </row>
    <row r="619" spans="1:14" x14ac:dyDescent="0.2">
      <c r="A619" t="s">
        <v>528</v>
      </c>
      <c r="B619">
        <f t="shared" si="9"/>
        <v>5010</v>
      </c>
      <c r="C619" t="s">
        <v>528</v>
      </c>
      <c r="D619" t="s">
        <v>528</v>
      </c>
      <c r="E619" t="s">
        <v>528</v>
      </c>
      <c r="F619" t="s">
        <v>528</v>
      </c>
      <c r="N619">
        <v>5010</v>
      </c>
    </row>
    <row r="620" spans="1:14" x14ac:dyDescent="0.2">
      <c r="A620" t="s">
        <v>528</v>
      </c>
      <c r="B620">
        <f t="shared" si="9"/>
        <v>5011</v>
      </c>
      <c r="C620" t="s">
        <v>528</v>
      </c>
      <c r="D620" t="s">
        <v>528</v>
      </c>
      <c r="E620" t="s">
        <v>528</v>
      </c>
      <c r="F620" t="s">
        <v>528</v>
      </c>
      <c r="N620">
        <v>5011</v>
      </c>
    </row>
    <row r="621" spans="1:14" x14ac:dyDescent="0.2">
      <c r="A621" t="s">
        <v>528</v>
      </c>
      <c r="B621">
        <f t="shared" si="9"/>
        <v>5012</v>
      </c>
      <c r="C621" t="s">
        <v>528</v>
      </c>
      <c r="D621" t="s">
        <v>528</v>
      </c>
      <c r="E621" t="s">
        <v>528</v>
      </c>
      <c r="F621" t="s">
        <v>528</v>
      </c>
      <c r="N621">
        <v>5012</v>
      </c>
    </row>
    <row r="622" spans="1:14" x14ac:dyDescent="0.2">
      <c r="A622" t="s">
        <v>528</v>
      </c>
      <c r="B622">
        <f t="shared" si="9"/>
        <v>5013</v>
      </c>
      <c r="C622" t="s">
        <v>528</v>
      </c>
      <c r="D622" t="s">
        <v>528</v>
      </c>
      <c r="E622" t="s">
        <v>528</v>
      </c>
      <c r="F622" t="s">
        <v>528</v>
      </c>
      <c r="N622">
        <v>5013</v>
      </c>
    </row>
    <row r="623" spans="1:14" x14ac:dyDescent="0.2">
      <c r="A623" t="s">
        <v>528</v>
      </c>
      <c r="B623">
        <f t="shared" si="9"/>
        <v>5014</v>
      </c>
      <c r="C623" t="s">
        <v>528</v>
      </c>
      <c r="D623" t="s">
        <v>528</v>
      </c>
      <c r="E623" t="s">
        <v>528</v>
      </c>
      <c r="F623" t="s">
        <v>528</v>
      </c>
      <c r="N623">
        <v>5014</v>
      </c>
    </row>
    <row r="624" spans="1:14" x14ac:dyDescent="0.2">
      <c r="A624" t="s">
        <v>528</v>
      </c>
      <c r="B624">
        <f t="shared" si="9"/>
        <v>5016</v>
      </c>
      <c r="C624" t="s">
        <v>528</v>
      </c>
      <c r="D624" t="s">
        <v>528</v>
      </c>
      <c r="E624" t="s">
        <v>528</v>
      </c>
      <c r="F624" t="s">
        <v>528</v>
      </c>
      <c r="N624">
        <v>5016</v>
      </c>
    </row>
    <row r="625" spans="1:14" x14ac:dyDescent="0.2">
      <c r="A625" t="s">
        <v>528</v>
      </c>
      <c r="B625">
        <f t="shared" si="9"/>
        <v>1111</v>
      </c>
      <c r="C625" t="s">
        <v>528</v>
      </c>
      <c r="D625" t="s">
        <v>528</v>
      </c>
      <c r="E625" t="s">
        <v>528</v>
      </c>
      <c r="F625" t="s">
        <v>528</v>
      </c>
      <c r="N625">
        <v>1111</v>
      </c>
    </row>
    <row r="626" spans="1:14" x14ac:dyDescent="0.2">
      <c r="A626" t="s">
        <v>528</v>
      </c>
      <c r="B626">
        <f t="shared" si="9"/>
        <v>1112</v>
      </c>
      <c r="C626" t="s">
        <v>528</v>
      </c>
      <c r="D626" t="s">
        <v>528</v>
      </c>
      <c r="E626" t="s">
        <v>528</v>
      </c>
      <c r="F626" t="s">
        <v>528</v>
      </c>
      <c r="N626">
        <v>1112</v>
      </c>
    </row>
    <row r="627" spans="1:14" x14ac:dyDescent="0.2">
      <c r="A627" t="s">
        <v>528</v>
      </c>
      <c r="B627">
        <f t="shared" si="9"/>
        <v>1113</v>
      </c>
      <c r="C627" t="s">
        <v>528</v>
      </c>
      <c r="D627" t="s">
        <v>528</v>
      </c>
      <c r="E627" t="s">
        <v>528</v>
      </c>
      <c r="F627" t="s">
        <v>528</v>
      </c>
      <c r="N627">
        <v>1113</v>
      </c>
    </row>
    <row r="628" spans="1:14" x14ac:dyDescent="0.2">
      <c r="A628" t="s">
        <v>528</v>
      </c>
      <c r="B628">
        <f t="shared" si="9"/>
        <v>1210</v>
      </c>
      <c r="C628" t="s">
        <v>528</v>
      </c>
      <c r="D628" t="s">
        <v>528</v>
      </c>
      <c r="E628" t="s">
        <v>528</v>
      </c>
      <c r="F628" t="s">
        <v>528</v>
      </c>
      <c r="N628">
        <v>1210</v>
      </c>
    </row>
    <row r="629" spans="1:14" x14ac:dyDescent="0.2">
      <c r="A629" t="s">
        <v>528</v>
      </c>
      <c r="B629">
        <f t="shared" si="9"/>
        <v>1211</v>
      </c>
      <c r="C629" t="s">
        <v>528</v>
      </c>
      <c r="D629" t="s">
        <v>528</v>
      </c>
      <c r="E629" t="s">
        <v>528</v>
      </c>
      <c r="F629" t="s">
        <v>528</v>
      </c>
      <c r="N629">
        <v>1211</v>
      </c>
    </row>
    <row r="630" spans="1:14" x14ac:dyDescent="0.2">
      <c r="A630" t="s">
        <v>528</v>
      </c>
      <c r="B630">
        <f t="shared" si="9"/>
        <v>1212</v>
      </c>
      <c r="C630" t="s">
        <v>528</v>
      </c>
      <c r="D630" t="s">
        <v>528</v>
      </c>
      <c r="E630" t="s">
        <v>528</v>
      </c>
      <c r="F630" t="s">
        <v>528</v>
      </c>
      <c r="N630">
        <v>1212</v>
      </c>
    </row>
    <row r="631" spans="1:14" x14ac:dyDescent="0.2">
      <c r="A631" t="s">
        <v>528</v>
      </c>
      <c r="B631">
        <f t="shared" si="9"/>
        <v>1213</v>
      </c>
      <c r="C631" t="s">
        <v>528</v>
      </c>
      <c r="D631" t="s">
        <v>528</v>
      </c>
      <c r="E631" t="s">
        <v>528</v>
      </c>
      <c r="F631" t="s">
        <v>528</v>
      </c>
      <c r="N631">
        <v>1213</v>
      </c>
    </row>
    <row r="632" spans="1:14" x14ac:dyDescent="0.2">
      <c r="A632" t="s">
        <v>528</v>
      </c>
      <c r="B632">
        <f t="shared" si="9"/>
        <v>1214</v>
      </c>
      <c r="C632" t="s">
        <v>528</v>
      </c>
      <c r="D632" t="s">
        <v>528</v>
      </c>
      <c r="E632" t="s">
        <v>528</v>
      </c>
      <c r="F632" t="s">
        <v>528</v>
      </c>
      <c r="N632">
        <v>1214</v>
      </c>
    </row>
    <row r="633" spans="1:14" x14ac:dyDescent="0.2">
      <c r="A633" t="s">
        <v>528</v>
      </c>
      <c r="B633">
        <f t="shared" si="9"/>
        <v>1215</v>
      </c>
      <c r="C633" t="s">
        <v>528</v>
      </c>
      <c r="D633" t="s">
        <v>528</v>
      </c>
      <c r="E633" t="s">
        <v>528</v>
      </c>
      <c r="F633" t="s">
        <v>528</v>
      </c>
      <c r="N633">
        <v>1215</v>
      </c>
    </row>
    <row r="634" spans="1:14" x14ac:dyDescent="0.2">
      <c r="A634" t="s">
        <v>528</v>
      </c>
      <c r="B634">
        <f t="shared" si="9"/>
        <v>1216</v>
      </c>
      <c r="C634" t="s">
        <v>528</v>
      </c>
      <c r="D634" t="s">
        <v>528</v>
      </c>
      <c r="E634" t="s">
        <v>528</v>
      </c>
      <c r="F634" t="s">
        <v>528</v>
      </c>
      <c r="N634">
        <v>1216</v>
      </c>
    </row>
    <row r="635" spans="1:14" x14ac:dyDescent="0.2">
      <c r="A635" t="s">
        <v>528</v>
      </c>
      <c r="B635">
        <f t="shared" si="9"/>
        <v>1217</v>
      </c>
      <c r="C635" t="s">
        <v>528</v>
      </c>
      <c r="D635" t="s">
        <v>528</v>
      </c>
      <c r="E635" t="s">
        <v>528</v>
      </c>
      <c r="F635" t="s">
        <v>528</v>
      </c>
      <c r="N635">
        <v>1217</v>
      </c>
    </row>
    <row r="636" spans="1:14" x14ac:dyDescent="0.2">
      <c r="A636" t="s">
        <v>528</v>
      </c>
      <c r="B636">
        <f t="shared" si="9"/>
        <v>1218</v>
      </c>
      <c r="C636" t="s">
        <v>528</v>
      </c>
      <c r="D636" t="s">
        <v>528</v>
      </c>
      <c r="E636" t="s">
        <v>528</v>
      </c>
      <c r="F636" t="s">
        <v>528</v>
      </c>
      <c r="N636">
        <v>1218</v>
      </c>
    </row>
    <row r="637" spans="1:14" x14ac:dyDescent="0.2">
      <c r="A637" t="s">
        <v>528</v>
      </c>
      <c r="B637">
        <f t="shared" si="9"/>
        <v>1219</v>
      </c>
      <c r="C637" t="s">
        <v>528</v>
      </c>
      <c r="D637" t="s">
        <v>528</v>
      </c>
      <c r="E637" t="s">
        <v>528</v>
      </c>
      <c r="F637" t="s">
        <v>528</v>
      </c>
      <c r="N637">
        <v>1219</v>
      </c>
    </row>
    <row r="638" spans="1:14" x14ac:dyDescent="0.2">
      <c r="A638" t="s">
        <v>528</v>
      </c>
      <c r="B638">
        <f t="shared" si="9"/>
        <v>1220</v>
      </c>
      <c r="C638" t="s">
        <v>528</v>
      </c>
      <c r="D638" t="s">
        <v>528</v>
      </c>
      <c r="E638" t="s">
        <v>528</v>
      </c>
      <c r="F638" t="s">
        <v>528</v>
      </c>
      <c r="N638">
        <v>1220</v>
      </c>
    </row>
    <row r="639" spans="1:14" x14ac:dyDescent="0.2">
      <c r="A639" t="s">
        <v>528</v>
      </c>
      <c r="B639">
        <f t="shared" si="9"/>
        <v>1221</v>
      </c>
      <c r="C639" t="s">
        <v>528</v>
      </c>
      <c r="D639" t="s">
        <v>528</v>
      </c>
      <c r="E639" t="s">
        <v>528</v>
      </c>
      <c r="F639" t="s">
        <v>528</v>
      </c>
      <c r="N639">
        <v>1221</v>
      </c>
    </row>
    <row r="640" spans="1:14" x14ac:dyDescent="0.2">
      <c r="A640" t="s">
        <v>528</v>
      </c>
      <c r="B640">
        <f t="shared" si="9"/>
        <v>1222</v>
      </c>
      <c r="C640" t="s">
        <v>528</v>
      </c>
      <c r="D640" t="s">
        <v>528</v>
      </c>
      <c r="E640" t="s">
        <v>528</v>
      </c>
      <c r="F640" t="s">
        <v>528</v>
      </c>
      <c r="N640">
        <v>1222</v>
      </c>
    </row>
    <row r="641" spans="1:14" x14ac:dyDescent="0.2">
      <c r="A641" t="s">
        <v>528</v>
      </c>
      <c r="B641">
        <f t="shared" si="9"/>
        <v>1223</v>
      </c>
      <c r="C641" t="s">
        <v>528</v>
      </c>
      <c r="D641" t="s">
        <v>528</v>
      </c>
      <c r="E641" t="s">
        <v>528</v>
      </c>
      <c r="F641" t="s">
        <v>528</v>
      </c>
      <c r="N641">
        <v>1223</v>
      </c>
    </row>
    <row r="642" spans="1:14" x14ac:dyDescent="0.2">
      <c r="A642" t="s">
        <v>528</v>
      </c>
      <c r="B642">
        <f t="shared" si="9"/>
        <v>1310</v>
      </c>
      <c r="C642" t="s">
        <v>528</v>
      </c>
      <c r="D642" t="s">
        <v>528</v>
      </c>
      <c r="E642" t="s">
        <v>528</v>
      </c>
      <c r="F642" t="s">
        <v>528</v>
      </c>
      <c r="N642">
        <v>1310</v>
      </c>
    </row>
    <row r="643" spans="1:14" x14ac:dyDescent="0.2">
      <c r="A643" t="s">
        <v>528</v>
      </c>
      <c r="B643">
        <f t="shared" ref="B643:B706" si="10">N643</f>
        <v>1311</v>
      </c>
      <c r="C643" t="s">
        <v>528</v>
      </c>
      <c r="D643" t="s">
        <v>528</v>
      </c>
      <c r="E643" t="s">
        <v>528</v>
      </c>
      <c r="F643" t="s">
        <v>528</v>
      </c>
      <c r="N643">
        <v>1311</v>
      </c>
    </row>
    <row r="644" spans="1:14" x14ac:dyDescent="0.2">
      <c r="A644" t="s">
        <v>528</v>
      </c>
      <c r="B644">
        <f t="shared" si="10"/>
        <v>1312</v>
      </c>
      <c r="C644" t="s">
        <v>528</v>
      </c>
      <c r="D644" t="s">
        <v>528</v>
      </c>
      <c r="E644" t="s">
        <v>528</v>
      </c>
      <c r="F644" t="s">
        <v>528</v>
      </c>
      <c r="N644">
        <v>1312</v>
      </c>
    </row>
    <row r="645" spans="1:14" x14ac:dyDescent="0.2">
      <c r="A645" t="s">
        <v>528</v>
      </c>
      <c r="B645">
        <f t="shared" si="10"/>
        <v>1313</v>
      </c>
      <c r="C645" t="s">
        <v>528</v>
      </c>
      <c r="D645" t="s">
        <v>528</v>
      </c>
      <c r="E645" t="s">
        <v>528</v>
      </c>
      <c r="F645" t="s">
        <v>528</v>
      </c>
      <c r="N645">
        <v>1313</v>
      </c>
    </row>
    <row r="646" spans="1:14" x14ac:dyDescent="0.2">
      <c r="A646" t="s">
        <v>528</v>
      </c>
      <c r="B646">
        <f t="shared" si="10"/>
        <v>1314</v>
      </c>
      <c r="C646" t="s">
        <v>528</v>
      </c>
      <c r="D646" t="s">
        <v>528</v>
      </c>
      <c r="E646" t="s">
        <v>528</v>
      </c>
      <c r="F646" t="s">
        <v>528</v>
      </c>
      <c r="N646">
        <v>1314</v>
      </c>
    </row>
    <row r="647" spans="1:14" x14ac:dyDescent="0.2">
      <c r="A647" t="s">
        <v>528</v>
      </c>
      <c r="B647">
        <f t="shared" si="10"/>
        <v>1315</v>
      </c>
      <c r="C647" t="s">
        <v>528</v>
      </c>
      <c r="D647" t="s">
        <v>528</v>
      </c>
      <c r="E647" t="s">
        <v>528</v>
      </c>
      <c r="F647" t="s">
        <v>528</v>
      </c>
      <c r="N647">
        <v>1315</v>
      </c>
    </row>
    <row r="648" spans="1:14" x14ac:dyDescent="0.2">
      <c r="A648" t="s">
        <v>528</v>
      </c>
      <c r="B648">
        <f t="shared" si="10"/>
        <v>1316</v>
      </c>
      <c r="C648" t="s">
        <v>528</v>
      </c>
      <c r="D648" t="s">
        <v>528</v>
      </c>
      <c r="E648" t="s">
        <v>528</v>
      </c>
      <c r="F648" t="s">
        <v>528</v>
      </c>
      <c r="N648">
        <v>1316</v>
      </c>
    </row>
    <row r="649" spans="1:14" x14ac:dyDescent="0.2">
      <c r="A649" t="s">
        <v>528</v>
      </c>
      <c r="B649">
        <f t="shared" si="10"/>
        <v>1317</v>
      </c>
      <c r="C649" t="s">
        <v>528</v>
      </c>
      <c r="D649" t="s">
        <v>528</v>
      </c>
      <c r="E649" t="s">
        <v>528</v>
      </c>
      <c r="F649" t="s">
        <v>528</v>
      </c>
      <c r="N649">
        <v>1317</v>
      </c>
    </row>
    <row r="650" spans="1:14" x14ac:dyDescent="0.2">
      <c r="A650" t="s">
        <v>528</v>
      </c>
      <c r="B650">
        <f t="shared" si="10"/>
        <v>1318</v>
      </c>
      <c r="C650" t="s">
        <v>528</v>
      </c>
      <c r="D650" t="s">
        <v>528</v>
      </c>
      <c r="E650" t="s">
        <v>528</v>
      </c>
      <c r="F650" t="s">
        <v>528</v>
      </c>
      <c r="N650">
        <v>1318</v>
      </c>
    </row>
    <row r="651" spans="1:14" x14ac:dyDescent="0.2">
      <c r="A651" t="s">
        <v>528</v>
      </c>
      <c r="B651">
        <f t="shared" si="10"/>
        <v>1319</v>
      </c>
      <c r="C651" t="s">
        <v>528</v>
      </c>
      <c r="D651" t="s">
        <v>528</v>
      </c>
      <c r="E651" t="s">
        <v>528</v>
      </c>
      <c r="F651" t="s">
        <v>528</v>
      </c>
      <c r="N651">
        <v>1319</v>
      </c>
    </row>
    <row r="652" spans="1:14" x14ac:dyDescent="0.2">
      <c r="A652" t="s">
        <v>528</v>
      </c>
      <c r="B652">
        <f t="shared" si="10"/>
        <v>1320</v>
      </c>
      <c r="C652" t="s">
        <v>528</v>
      </c>
      <c r="D652" t="s">
        <v>528</v>
      </c>
      <c r="E652" t="s">
        <v>528</v>
      </c>
      <c r="F652" t="s">
        <v>528</v>
      </c>
      <c r="N652">
        <v>1320</v>
      </c>
    </row>
    <row r="653" spans="1:14" x14ac:dyDescent="0.2">
      <c r="A653" t="s">
        <v>528</v>
      </c>
      <c r="B653">
        <f t="shared" si="10"/>
        <v>1410</v>
      </c>
      <c r="C653" t="s">
        <v>528</v>
      </c>
      <c r="D653" t="s">
        <v>528</v>
      </c>
      <c r="E653" t="s">
        <v>528</v>
      </c>
      <c r="F653" t="s">
        <v>528</v>
      </c>
      <c r="N653">
        <v>1410</v>
      </c>
    </row>
    <row r="654" spans="1:14" x14ac:dyDescent="0.2">
      <c r="A654" t="s">
        <v>528</v>
      </c>
      <c r="B654">
        <f t="shared" si="10"/>
        <v>1411</v>
      </c>
      <c r="C654" t="s">
        <v>528</v>
      </c>
      <c r="D654" t="s">
        <v>528</v>
      </c>
      <c r="E654" t="s">
        <v>528</v>
      </c>
      <c r="F654" t="s">
        <v>528</v>
      </c>
      <c r="N654">
        <v>1411</v>
      </c>
    </row>
    <row r="655" spans="1:14" x14ac:dyDescent="0.2">
      <c r="A655" t="s">
        <v>528</v>
      </c>
      <c r="B655">
        <f t="shared" si="10"/>
        <v>1412</v>
      </c>
      <c r="C655" t="s">
        <v>528</v>
      </c>
      <c r="D655" t="s">
        <v>528</v>
      </c>
      <c r="E655" t="s">
        <v>528</v>
      </c>
      <c r="F655" t="s">
        <v>528</v>
      </c>
      <c r="N655">
        <v>1412</v>
      </c>
    </row>
    <row r="656" spans="1:14" x14ac:dyDescent="0.2">
      <c r="A656" t="s">
        <v>528</v>
      </c>
      <c r="B656">
        <f t="shared" si="10"/>
        <v>1413</v>
      </c>
      <c r="C656" t="s">
        <v>528</v>
      </c>
      <c r="D656" t="s">
        <v>528</v>
      </c>
      <c r="E656" t="s">
        <v>528</v>
      </c>
      <c r="F656" t="s">
        <v>528</v>
      </c>
      <c r="N656">
        <v>1413</v>
      </c>
    </row>
    <row r="657" spans="1:14" x14ac:dyDescent="0.2">
      <c r="A657" t="s">
        <v>528</v>
      </c>
      <c r="B657">
        <f t="shared" si="10"/>
        <v>1414</v>
      </c>
      <c r="C657" t="s">
        <v>528</v>
      </c>
      <c r="D657" t="s">
        <v>528</v>
      </c>
      <c r="E657" t="s">
        <v>528</v>
      </c>
      <c r="F657" t="s">
        <v>528</v>
      </c>
      <c r="N657">
        <v>1414</v>
      </c>
    </row>
    <row r="658" spans="1:14" x14ac:dyDescent="0.2">
      <c r="A658" t="s">
        <v>528</v>
      </c>
      <c r="B658">
        <f t="shared" si="10"/>
        <v>1415</v>
      </c>
      <c r="C658" t="s">
        <v>528</v>
      </c>
      <c r="D658" t="s">
        <v>528</v>
      </c>
      <c r="E658" t="s">
        <v>528</v>
      </c>
      <c r="F658" t="s">
        <v>528</v>
      </c>
      <c r="N658">
        <v>1415</v>
      </c>
    </row>
    <row r="659" spans="1:14" x14ac:dyDescent="0.2">
      <c r="A659" t="s">
        <v>528</v>
      </c>
      <c r="B659">
        <f t="shared" si="10"/>
        <v>1510</v>
      </c>
      <c r="C659" t="s">
        <v>528</v>
      </c>
      <c r="D659" t="s">
        <v>528</v>
      </c>
      <c r="E659" t="s">
        <v>528</v>
      </c>
      <c r="F659" t="s">
        <v>528</v>
      </c>
      <c r="N659">
        <v>1510</v>
      </c>
    </row>
    <row r="660" spans="1:14" x14ac:dyDescent="0.2">
      <c r="A660" t="s">
        <v>528</v>
      </c>
      <c r="B660">
        <f t="shared" si="10"/>
        <v>1511</v>
      </c>
      <c r="C660" t="s">
        <v>528</v>
      </c>
      <c r="D660" t="s">
        <v>528</v>
      </c>
      <c r="E660" t="s">
        <v>528</v>
      </c>
      <c r="F660" t="s">
        <v>528</v>
      </c>
      <c r="N660">
        <v>1511</v>
      </c>
    </row>
    <row r="661" spans="1:14" x14ac:dyDescent="0.2">
      <c r="A661" t="s">
        <v>528</v>
      </c>
      <c r="B661">
        <f t="shared" si="10"/>
        <v>2110</v>
      </c>
      <c r="C661" t="s">
        <v>528</v>
      </c>
      <c r="D661" t="s">
        <v>528</v>
      </c>
      <c r="E661" t="s">
        <v>528</v>
      </c>
      <c r="F661" t="s">
        <v>528</v>
      </c>
      <c r="N661">
        <v>2110</v>
      </c>
    </row>
    <row r="662" spans="1:14" x14ac:dyDescent="0.2">
      <c r="A662" t="s">
        <v>528</v>
      </c>
      <c r="B662">
        <f t="shared" si="10"/>
        <v>2111</v>
      </c>
      <c r="C662" t="s">
        <v>528</v>
      </c>
      <c r="D662" t="s">
        <v>528</v>
      </c>
      <c r="E662" t="s">
        <v>528</v>
      </c>
      <c r="F662" t="s">
        <v>528</v>
      </c>
      <c r="N662">
        <v>2111</v>
      </c>
    </row>
    <row r="663" spans="1:14" x14ac:dyDescent="0.2">
      <c r="A663" t="s">
        <v>528</v>
      </c>
      <c r="B663">
        <f t="shared" si="10"/>
        <v>2112</v>
      </c>
      <c r="C663" t="s">
        <v>528</v>
      </c>
      <c r="D663" t="s">
        <v>528</v>
      </c>
      <c r="E663" t="s">
        <v>528</v>
      </c>
      <c r="F663" t="s">
        <v>528</v>
      </c>
      <c r="N663">
        <v>2112</v>
      </c>
    </row>
    <row r="664" spans="1:14" x14ac:dyDescent="0.2">
      <c r="A664" t="s">
        <v>528</v>
      </c>
      <c r="B664">
        <f t="shared" si="10"/>
        <v>2113</v>
      </c>
      <c r="C664" t="s">
        <v>528</v>
      </c>
      <c r="D664" t="s">
        <v>528</v>
      </c>
      <c r="E664" t="s">
        <v>528</v>
      </c>
      <c r="F664" t="s">
        <v>528</v>
      </c>
      <c r="N664">
        <v>2113</v>
      </c>
    </row>
    <row r="665" spans="1:14" x14ac:dyDescent="0.2">
      <c r="A665" t="s">
        <v>528</v>
      </c>
      <c r="B665">
        <f t="shared" si="10"/>
        <v>2114</v>
      </c>
      <c r="C665" t="s">
        <v>528</v>
      </c>
      <c r="D665" t="s">
        <v>528</v>
      </c>
      <c r="E665" t="s">
        <v>528</v>
      </c>
      <c r="F665" t="s">
        <v>528</v>
      </c>
      <c r="N665">
        <v>2114</v>
      </c>
    </row>
    <row r="666" spans="1:14" x14ac:dyDescent="0.2">
      <c r="A666" t="s">
        <v>528</v>
      </c>
      <c r="B666">
        <f t="shared" si="10"/>
        <v>2115</v>
      </c>
      <c r="C666" t="s">
        <v>528</v>
      </c>
      <c r="D666" t="s">
        <v>528</v>
      </c>
      <c r="E666" t="s">
        <v>528</v>
      </c>
      <c r="F666" t="s">
        <v>528</v>
      </c>
      <c r="N666">
        <v>2115</v>
      </c>
    </row>
    <row r="667" spans="1:14" x14ac:dyDescent="0.2">
      <c r="A667" t="s">
        <v>528</v>
      </c>
      <c r="B667">
        <f t="shared" si="10"/>
        <v>2116</v>
      </c>
      <c r="C667" t="s">
        <v>528</v>
      </c>
      <c r="D667" t="s">
        <v>528</v>
      </c>
      <c r="E667" t="s">
        <v>528</v>
      </c>
      <c r="F667" t="s">
        <v>528</v>
      </c>
      <c r="N667">
        <v>2116</v>
      </c>
    </row>
    <row r="668" spans="1:14" x14ac:dyDescent="0.2">
      <c r="A668" t="s">
        <v>528</v>
      </c>
      <c r="B668">
        <f t="shared" si="10"/>
        <v>2117</v>
      </c>
      <c r="C668" t="s">
        <v>528</v>
      </c>
      <c r="D668" t="s">
        <v>528</v>
      </c>
      <c r="E668" t="s">
        <v>528</v>
      </c>
      <c r="F668" t="s">
        <v>528</v>
      </c>
      <c r="N668">
        <v>2117</v>
      </c>
    </row>
    <row r="669" spans="1:14" x14ac:dyDescent="0.2">
      <c r="A669" t="s">
        <v>528</v>
      </c>
      <c r="B669">
        <f t="shared" si="10"/>
        <v>2118</v>
      </c>
      <c r="C669" t="s">
        <v>528</v>
      </c>
      <c r="D669" t="s">
        <v>528</v>
      </c>
      <c r="E669" t="s">
        <v>528</v>
      </c>
      <c r="F669" t="s">
        <v>528</v>
      </c>
      <c r="N669">
        <v>2118</v>
      </c>
    </row>
    <row r="670" spans="1:14" x14ac:dyDescent="0.2">
      <c r="A670" t="s">
        <v>528</v>
      </c>
      <c r="B670">
        <f t="shared" si="10"/>
        <v>2119</v>
      </c>
      <c r="C670" t="s">
        <v>528</v>
      </c>
      <c r="D670" t="s">
        <v>528</v>
      </c>
      <c r="E670" t="s">
        <v>528</v>
      </c>
      <c r="F670" t="s">
        <v>528</v>
      </c>
      <c r="N670">
        <v>2119</v>
      </c>
    </row>
    <row r="671" spans="1:14" x14ac:dyDescent="0.2">
      <c r="A671" t="s">
        <v>528</v>
      </c>
      <c r="B671">
        <f t="shared" si="10"/>
        <v>2120</v>
      </c>
      <c r="C671" t="s">
        <v>528</v>
      </c>
      <c r="D671" t="s">
        <v>528</v>
      </c>
      <c r="E671" t="s">
        <v>528</v>
      </c>
      <c r="F671" t="s">
        <v>528</v>
      </c>
      <c r="N671">
        <v>2120</v>
      </c>
    </row>
    <row r="672" spans="1:14" x14ac:dyDescent="0.2">
      <c r="A672" t="s">
        <v>528</v>
      </c>
      <c r="B672">
        <f t="shared" si="10"/>
        <v>2121</v>
      </c>
      <c r="C672" t="s">
        <v>528</v>
      </c>
      <c r="D672" t="s">
        <v>528</v>
      </c>
      <c r="E672" t="s">
        <v>528</v>
      </c>
      <c r="F672" t="s">
        <v>528</v>
      </c>
      <c r="N672">
        <v>2121</v>
      </c>
    </row>
    <row r="673" spans="1:14" x14ac:dyDescent="0.2">
      <c r="A673" t="s">
        <v>528</v>
      </c>
      <c r="B673">
        <f t="shared" si="10"/>
        <v>2122</v>
      </c>
      <c r="C673" t="s">
        <v>528</v>
      </c>
      <c r="D673" t="s">
        <v>528</v>
      </c>
      <c r="E673" t="s">
        <v>528</v>
      </c>
      <c r="F673" t="s">
        <v>528</v>
      </c>
      <c r="N673">
        <v>2122</v>
      </c>
    </row>
    <row r="674" spans="1:14" x14ac:dyDescent="0.2">
      <c r="A674" t="s">
        <v>528</v>
      </c>
      <c r="B674">
        <f t="shared" si="10"/>
        <v>3110</v>
      </c>
      <c r="C674" t="s">
        <v>528</v>
      </c>
      <c r="D674" t="s">
        <v>528</v>
      </c>
      <c r="E674" t="s">
        <v>528</v>
      </c>
      <c r="F674" t="s">
        <v>528</v>
      </c>
      <c r="N674">
        <v>3110</v>
      </c>
    </row>
    <row r="675" spans="1:14" x14ac:dyDescent="0.2">
      <c r="A675" t="s">
        <v>528</v>
      </c>
      <c r="B675">
        <f t="shared" si="10"/>
        <v>3111</v>
      </c>
      <c r="C675" t="s">
        <v>528</v>
      </c>
      <c r="D675" t="s">
        <v>528</v>
      </c>
      <c r="E675" t="s">
        <v>528</v>
      </c>
      <c r="F675" t="s">
        <v>528</v>
      </c>
      <c r="N675">
        <v>3111</v>
      </c>
    </row>
    <row r="676" spans="1:14" x14ac:dyDescent="0.2">
      <c r="A676" t="s">
        <v>528</v>
      </c>
      <c r="B676">
        <f t="shared" si="10"/>
        <v>3112</v>
      </c>
      <c r="C676" t="s">
        <v>528</v>
      </c>
      <c r="D676" t="s">
        <v>528</v>
      </c>
      <c r="E676" t="s">
        <v>528</v>
      </c>
      <c r="F676" t="s">
        <v>528</v>
      </c>
      <c r="N676">
        <v>3112</v>
      </c>
    </row>
    <row r="677" spans="1:14" x14ac:dyDescent="0.2">
      <c r="A677" t="s">
        <v>528</v>
      </c>
      <c r="B677">
        <f t="shared" si="10"/>
        <v>4111</v>
      </c>
      <c r="C677" t="s">
        <v>528</v>
      </c>
      <c r="D677" t="s">
        <v>528</v>
      </c>
      <c r="E677" t="s">
        <v>528</v>
      </c>
      <c r="F677" t="s">
        <v>528</v>
      </c>
      <c r="N677">
        <v>4111</v>
      </c>
    </row>
    <row r="678" spans="1:14" x14ac:dyDescent="0.2">
      <c r="A678" t="s">
        <v>528</v>
      </c>
      <c r="B678">
        <f t="shared" si="10"/>
        <v>4112</v>
      </c>
      <c r="C678" t="s">
        <v>528</v>
      </c>
      <c r="D678" t="s">
        <v>528</v>
      </c>
      <c r="E678" t="s">
        <v>528</v>
      </c>
      <c r="F678" t="s">
        <v>528</v>
      </c>
      <c r="N678">
        <v>4112</v>
      </c>
    </row>
    <row r="679" spans="1:14" x14ac:dyDescent="0.2">
      <c r="A679" t="s">
        <v>528</v>
      </c>
      <c r="B679">
        <f t="shared" si="10"/>
        <v>4113</v>
      </c>
      <c r="C679" t="s">
        <v>528</v>
      </c>
      <c r="D679" t="s">
        <v>528</v>
      </c>
      <c r="E679" t="s">
        <v>528</v>
      </c>
      <c r="F679" t="s">
        <v>528</v>
      </c>
      <c r="N679">
        <v>4113</v>
      </c>
    </row>
    <row r="680" spans="1:14" x14ac:dyDescent="0.2">
      <c r="A680" t="s">
        <v>528</v>
      </c>
      <c r="B680">
        <f t="shared" si="10"/>
        <v>4114</v>
      </c>
      <c r="C680" t="s">
        <v>528</v>
      </c>
      <c r="D680" t="s">
        <v>528</v>
      </c>
      <c r="E680" t="s">
        <v>528</v>
      </c>
      <c r="F680" t="s">
        <v>528</v>
      </c>
      <c r="N680">
        <v>4114</v>
      </c>
    </row>
    <row r="681" spans="1:14" x14ac:dyDescent="0.2">
      <c r="A681" t="s">
        <v>528</v>
      </c>
      <c r="B681">
        <f t="shared" si="10"/>
        <v>4115</v>
      </c>
      <c r="C681" t="s">
        <v>528</v>
      </c>
      <c r="D681" t="s">
        <v>528</v>
      </c>
      <c r="E681" t="s">
        <v>528</v>
      </c>
      <c r="F681" t="s">
        <v>528</v>
      </c>
      <c r="N681">
        <v>4115</v>
      </c>
    </row>
    <row r="682" spans="1:14" x14ac:dyDescent="0.2">
      <c r="A682" t="s">
        <v>528</v>
      </c>
      <c r="B682">
        <f t="shared" si="10"/>
        <v>4116</v>
      </c>
      <c r="C682" t="s">
        <v>528</v>
      </c>
      <c r="D682" t="s">
        <v>528</v>
      </c>
      <c r="E682" t="s">
        <v>528</v>
      </c>
      <c r="F682" t="s">
        <v>528</v>
      </c>
      <c r="N682">
        <v>4116</v>
      </c>
    </row>
    <row r="683" spans="1:14" x14ac:dyDescent="0.2">
      <c r="A683" t="s">
        <v>528</v>
      </c>
      <c r="B683">
        <f t="shared" si="10"/>
        <v>4210</v>
      </c>
      <c r="C683" t="s">
        <v>528</v>
      </c>
      <c r="D683" t="s">
        <v>528</v>
      </c>
      <c r="E683" t="s">
        <v>528</v>
      </c>
      <c r="F683" t="s">
        <v>528</v>
      </c>
      <c r="N683">
        <v>4210</v>
      </c>
    </row>
    <row r="684" spans="1:14" x14ac:dyDescent="0.2">
      <c r="A684" t="s">
        <v>528</v>
      </c>
      <c r="B684">
        <f t="shared" si="10"/>
        <v>4211</v>
      </c>
      <c r="C684" t="s">
        <v>528</v>
      </c>
      <c r="D684" t="s">
        <v>528</v>
      </c>
      <c r="E684" t="s">
        <v>528</v>
      </c>
      <c r="F684" t="s">
        <v>528</v>
      </c>
      <c r="N684">
        <v>4211</v>
      </c>
    </row>
    <row r="685" spans="1:14" x14ac:dyDescent="0.2">
      <c r="A685" t="s">
        <v>528</v>
      </c>
      <c r="B685">
        <f t="shared" si="10"/>
        <v>4212</v>
      </c>
      <c r="C685" t="s">
        <v>528</v>
      </c>
      <c r="D685" t="s">
        <v>528</v>
      </c>
      <c r="E685" t="s">
        <v>528</v>
      </c>
      <c r="F685" t="s">
        <v>528</v>
      </c>
      <c r="N685">
        <v>4212</v>
      </c>
    </row>
    <row r="686" spans="1:14" x14ac:dyDescent="0.2">
      <c r="A686" t="s">
        <v>528</v>
      </c>
      <c r="B686">
        <f t="shared" si="10"/>
        <v>4213</v>
      </c>
      <c r="C686" t="s">
        <v>528</v>
      </c>
      <c r="D686" t="s">
        <v>528</v>
      </c>
      <c r="E686" t="s">
        <v>528</v>
      </c>
      <c r="F686" t="s">
        <v>528</v>
      </c>
      <c r="N686">
        <v>4213</v>
      </c>
    </row>
    <row r="687" spans="1:14" x14ac:dyDescent="0.2">
      <c r="A687" t="s">
        <v>528</v>
      </c>
      <c r="B687">
        <f t="shared" si="10"/>
        <v>4214</v>
      </c>
      <c r="C687" t="s">
        <v>528</v>
      </c>
      <c r="D687" t="s">
        <v>528</v>
      </c>
      <c r="E687" t="s">
        <v>528</v>
      </c>
      <c r="F687" t="s">
        <v>528</v>
      </c>
      <c r="N687">
        <v>4214</v>
      </c>
    </row>
    <row r="688" spans="1:14" x14ac:dyDescent="0.2">
      <c r="A688" t="s">
        <v>528</v>
      </c>
      <c r="B688">
        <f t="shared" si="10"/>
        <v>4215</v>
      </c>
      <c r="C688" t="s">
        <v>528</v>
      </c>
      <c r="D688" t="s">
        <v>528</v>
      </c>
      <c r="E688" t="s">
        <v>528</v>
      </c>
      <c r="F688" t="s">
        <v>528</v>
      </c>
      <c r="N688">
        <v>4215</v>
      </c>
    </row>
    <row r="689" spans="1:14" x14ac:dyDescent="0.2">
      <c r="A689" t="s">
        <v>528</v>
      </c>
      <c r="B689">
        <f t="shared" si="10"/>
        <v>4216</v>
      </c>
      <c r="C689" t="s">
        <v>528</v>
      </c>
      <c r="D689" t="s">
        <v>528</v>
      </c>
      <c r="E689" t="s">
        <v>528</v>
      </c>
      <c r="F689" t="s">
        <v>528</v>
      </c>
      <c r="N689">
        <v>4216</v>
      </c>
    </row>
    <row r="690" spans="1:14" x14ac:dyDescent="0.2">
      <c r="A690" t="s">
        <v>528</v>
      </c>
      <c r="B690">
        <f t="shared" si="10"/>
        <v>4217</v>
      </c>
      <c r="C690" t="s">
        <v>528</v>
      </c>
      <c r="D690" t="s">
        <v>528</v>
      </c>
      <c r="E690" t="s">
        <v>528</v>
      </c>
      <c r="F690" t="s">
        <v>528</v>
      </c>
      <c r="N690">
        <v>4217</v>
      </c>
    </row>
    <row r="691" spans="1:14" x14ac:dyDescent="0.2">
      <c r="A691" t="s">
        <v>528</v>
      </c>
      <c r="B691">
        <f t="shared" si="10"/>
        <v>4218</v>
      </c>
      <c r="C691" t="s">
        <v>528</v>
      </c>
      <c r="D691" t="s">
        <v>528</v>
      </c>
      <c r="E691" t="s">
        <v>528</v>
      </c>
      <c r="F691" t="s">
        <v>528</v>
      </c>
      <c r="N691">
        <v>4218</v>
      </c>
    </row>
    <row r="692" spans="1:14" x14ac:dyDescent="0.2">
      <c r="A692" t="s">
        <v>528</v>
      </c>
      <c r="B692">
        <f t="shared" si="10"/>
        <v>4219</v>
      </c>
      <c r="C692" t="s">
        <v>528</v>
      </c>
      <c r="D692" t="s">
        <v>528</v>
      </c>
      <c r="E692" t="s">
        <v>528</v>
      </c>
      <c r="F692" t="s">
        <v>528</v>
      </c>
      <c r="N692">
        <v>4219</v>
      </c>
    </row>
    <row r="693" spans="1:14" x14ac:dyDescent="0.2">
      <c r="A693" t="s">
        <v>528</v>
      </c>
      <c r="B693">
        <f t="shared" si="10"/>
        <v>4220</v>
      </c>
      <c r="C693" t="s">
        <v>528</v>
      </c>
      <c r="D693" t="s">
        <v>528</v>
      </c>
      <c r="E693" t="s">
        <v>528</v>
      </c>
      <c r="F693" t="s">
        <v>528</v>
      </c>
      <c r="N693">
        <v>4220</v>
      </c>
    </row>
    <row r="694" spans="1:14" x14ac:dyDescent="0.2">
      <c r="A694" t="s">
        <v>528</v>
      </c>
      <c r="B694">
        <f t="shared" si="10"/>
        <v>4310</v>
      </c>
      <c r="C694" t="s">
        <v>528</v>
      </c>
      <c r="D694" t="s">
        <v>528</v>
      </c>
      <c r="E694" t="s">
        <v>528</v>
      </c>
      <c r="F694" t="s">
        <v>528</v>
      </c>
      <c r="N694">
        <v>4310</v>
      </c>
    </row>
    <row r="695" spans="1:14" x14ac:dyDescent="0.2">
      <c r="A695" t="s">
        <v>528</v>
      </c>
      <c r="B695">
        <f t="shared" si="10"/>
        <v>4311</v>
      </c>
      <c r="C695" t="s">
        <v>528</v>
      </c>
      <c r="D695" t="s">
        <v>528</v>
      </c>
      <c r="E695" t="s">
        <v>528</v>
      </c>
      <c r="F695" t="s">
        <v>528</v>
      </c>
      <c r="N695">
        <v>4311</v>
      </c>
    </row>
    <row r="696" spans="1:14" x14ac:dyDescent="0.2">
      <c r="A696" t="s">
        <v>528</v>
      </c>
      <c r="B696">
        <f t="shared" si="10"/>
        <v>4312</v>
      </c>
      <c r="C696" t="s">
        <v>528</v>
      </c>
      <c r="D696" t="s">
        <v>528</v>
      </c>
      <c r="E696" t="s">
        <v>528</v>
      </c>
      <c r="F696" t="s">
        <v>528</v>
      </c>
      <c r="N696">
        <v>4312</v>
      </c>
    </row>
    <row r="697" spans="1:14" x14ac:dyDescent="0.2">
      <c r="A697" t="s">
        <v>528</v>
      </c>
      <c r="B697">
        <f t="shared" si="10"/>
        <v>4313</v>
      </c>
      <c r="C697" t="s">
        <v>528</v>
      </c>
      <c r="D697" t="s">
        <v>528</v>
      </c>
      <c r="E697" t="s">
        <v>528</v>
      </c>
      <c r="F697" t="s">
        <v>528</v>
      </c>
      <c r="N697">
        <v>4313</v>
      </c>
    </row>
    <row r="698" spans="1:14" x14ac:dyDescent="0.2">
      <c r="A698" t="s">
        <v>528</v>
      </c>
      <c r="B698">
        <f t="shared" si="10"/>
        <v>4314</v>
      </c>
      <c r="C698" t="s">
        <v>528</v>
      </c>
      <c r="D698" t="s">
        <v>528</v>
      </c>
      <c r="E698" t="s">
        <v>528</v>
      </c>
      <c r="F698" t="s">
        <v>528</v>
      </c>
      <c r="N698">
        <v>4314</v>
      </c>
    </row>
    <row r="699" spans="1:14" x14ac:dyDescent="0.2">
      <c r="A699" t="s">
        <v>528</v>
      </c>
      <c r="B699">
        <f t="shared" si="10"/>
        <v>4410</v>
      </c>
      <c r="C699" t="s">
        <v>528</v>
      </c>
      <c r="D699" t="s">
        <v>528</v>
      </c>
      <c r="E699" t="s">
        <v>528</v>
      </c>
      <c r="F699" t="s">
        <v>528</v>
      </c>
      <c r="N699">
        <v>4410</v>
      </c>
    </row>
    <row r="700" spans="1:14" x14ac:dyDescent="0.2">
      <c r="A700" t="s">
        <v>528</v>
      </c>
      <c r="B700">
        <f t="shared" si="10"/>
        <v>4411</v>
      </c>
      <c r="C700" t="s">
        <v>528</v>
      </c>
      <c r="D700" t="s">
        <v>528</v>
      </c>
      <c r="E700" t="s">
        <v>528</v>
      </c>
      <c r="F700" t="s">
        <v>528</v>
      </c>
      <c r="N700">
        <v>4411</v>
      </c>
    </row>
    <row r="701" spans="1:14" x14ac:dyDescent="0.2">
      <c r="A701" t="s">
        <v>528</v>
      </c>
      <c r="B701">
        <f t="shared" si="10"/>
        <v>4412</v>
      </c>
      <c r="C701" t="s">
        <v>528</v>
      </c>
      <c r="D701" t="s">
        <v>528</v>
      </c>
      <c r="E701" t="s">
        <v>528</v>
      </c>
      <c r="F701" t="s">
        <v>528</v>
      </c>
      <c r="N701">
        <v>4412</v>
      </c>
    </row>
    <row r="702" spans="1:14" x14ac:dyDescent="0.2">
      <c r="A702" t="s">
        <v>528</v>
      </c>
      <c r="B702">
        <f t="shared" si="10"/>
        <v>4510</v>
      </c>
      <c r="C702" t="s">
        <v>528</v>
      </c>
      <c r="D702" t="s">
        <v>528</v>
      </c>
      <c r="E702" t="s">
        <v>528</v>
      </c>
      <c r="F702" t="s">
        <v>528</v>
      </c>
      <c r="N702">
        <v>4510</v>
      </c>
    </row>
    <row r="703" spans="1:14" x14ac:dyDescent="0.2">
      <c r="A703" t="s">
        <v>528</v>
      </c>
      <c r="B703">
        <f t="shared" si="10"/>
        <v>4511</v>
      </c>
      <c r="C703" t="s">
        <v>528</v>
      </c>
      <c r="D703" t="s">
        <v>528</v>
      </c>
      <c r="E703" t="s">
        <v>528</v>
      </c>
      <c r="F703" t="s">
        <v>528</v>
      </c>
      <c r="N703">
        <v>4511</v>
      </c>
    </row>
    <row r="704" spans="1:14" x14ac:dyDescent="0.2">
      <c r="A704" t="s">
        <v>528</v>
      </c>
      <c r="B704">
        <f t="shared" si="10"/>
        <v>4512</v>
      </c>
      <c r="C704" t="s">
        <v>528</v>
      </c>
      <c r="D704" t="s">
        <v>528</v>
      </c>
      <c r="E704" t="s">
        <v>528</v>
      </c>
      <c r="F704" t="s">
        <v>528</v>
      </c>
      <c r="N704">
        <v>4512</v>
      </c>
    </row>
    <row r="705" spans="1:14" x14ac:dyDescent="0.2">
      <c r="A705" t="s">
        <v>528</v>
      </c>
      <c r="B705">
        <f t="shared" si="10"/>
        <v>4513</v>
      </c>
      <c r="C705" t="s">
        <v>528</v>
      </c>
      <c r="D705" t="s">
        <v>528</v>
      </c>
      <c r="E705" t="s">
        <v>528</v>
      </c>
      <c r="F705" t="s">
        <v>528</v>
      </c>
      <c r="N705">
        <v>4513</v>
      </c>
    </row>
    <row r="706" spans="1:14" x14ac:dyDescent="0.2">
      <c r="A706" t="s">
        <v>528</v>
      </c>
      <c r="B706">
        <f t="shared" si="10"/>
        <v>4514</v>
      </c>
      <c r="C706" t="s">
        <v>528</v>
      </c>
      <c r="D706" t="s">
        <v>528</v>
      </c>
      <c r="E706" t="s">
        <v>528</v>
      </c>
      <c r="F706" t="s">
        <v>528</v>
      </c>
      <c r="N706">
        <v>4514</v>
      </c>
    </row>
    <row r="707" spans="1:14" x14ac:dyDescent="0.2">
      <c r="A707" t="s">
        <v>528</v>
      </c>
      <c r="B707">
        <f t="shared" ref="B707:B770" si="11">N707</f>
        <v>4515</v>
      </c>
      <c r="C707" t="s">
        <v>528</v>
      </c>
      <c r="D707" t="s">
        <v>528</v>
      </c>
      <c r="E707" t="s">
        <v>528</v>
      </c>
      <c r="F707" t="s">
        <v>528</v>
      </c>
      <c r="N707">
        <v>4515</v>
      </c>
    </row>
    <row r="708" spans="1:14" x14ac:dyDescent="0.2">
      <c r="A708" t="s">
        <v>528</v>
      </c>
      <c r="B708">
        <f t="shared" si="11"/>
        <v>5010</v>
      </c>
      <c r="C708" t="s">
        <v>528</v>
      </c>
      <c r="D708" t="s">
        <v>528</v>
      </c>
      <c r="E708" t="s">
        <v>528</v>
      </c>
      <c r="F708" t="s">
        <v>528</v>
      </c>
      <c r="N708">
        <v>5010</v>
      </c>
    </row>
    <row r="709" spans="1:14" x14ac:dyDescent="0.2">
      <c r="A709" t="s">
        <v>528</v>
      </c>
      <c r="B709">
        <f t="shared" si="11"/>
        <v>5011</v>
      </c>
      <c r="C709" t="s">
        <v>528</v>
      </c>
      <c r="D709" t="s">
        <v>528</v>
      </c>
      <c r="E709" t="s">
        <v>528</v>
      </c>
      <c r="F709" t="s">
        <v>528</v>
      </c>
      <c r="N709">
        <v>5011</v>
      </c>
    </row>
    <row r="710" spans="1:14" x14ac:dyDescent="0.2">
      <c r="A710" t="s">
        <v>528</v>
      </c>
      <c r="B710">
        <f t="shared" si="11"/>
        <v>5012</v>
      </c>
      <c r="C710" t="s">
        <v>528</v>
      </c>
      <c r="D710" t="s">
        <v>528</v>
      </c>
      <c r="E710" t="s">
        <v>528</v>
      </c>
      <c r="F710" t="s">
        <v>528</v>
      </c>
      <c r="N710">
        <v>5012</v>
      </c>
    </row>
    <row r="711" spans="1:14" x14ac:dyDescent="0.2">
      <c r="A711" t="s">
        <v>528</v>
      </c>
      <c r="B711">
        <f t="shared" si="11"/>
        <v>5013</v>
      </c>
      <c r="C711" t="s">
        <v>528</v>
      </c>
      <c r="D711" t="s">
        <v>528</v>
      </c>
      <c r="E711" t="s">
        <v>528</v>
      </c>
      <c r="F711" t="s">
        <v>528</v>
      </c>
      <c r="N711">
        <v>5013</v>
      </c>
    </row>
    <row r="712" spans="1:14" x14ac:dyDescent="0.2">
      <c r="A712" t="s">
        <v>528</v>
      </c>
      <c r="B712">
        <f t="shared" si="11"/>
        <v>5014</v>
      </c>
      <c r="C712" t="s">
        <v>528</v>
      </c>
      <c r="D712" t="s">
        <v>528</v>
      </c>
      <c r="E712" t="s">
        <v>528</v>
      </c>
      <c r="F712" t="s">
        <v>528</v>
      </c>
      <c r="N712">
        <v>5014</v>
      </c>
    </row>
    <row r="713" spans="1:14" x14ac:dyDescent="0.2">
      <c r="A713" t="s">
        <v>528</v>
      </c>
      <c r="B713">
        <f t="shared" si="11"/>
        <v>5016</v>
      </c>
      <c r="C713" t="s">
        <v>528</v>
      </c>
      <c r="D713" t="s">
        <v>528</v>
      </c>
      <c r="E713" t="s">
        <v>528</v>
      </c>
      <c r="F713" t="s">
        <v>528</v>
      </c>
      <c r="N713">
        <v>5016</v>
      </c>
    </row>
    <row r="714" spans="1:14" x14ac:dyDescent="0.2">
      <c r="A714" t="s">
        <v>528</v>
      </c>
      <c r="B714">
        <f t="shared" si="11"/>
        <v>1111</v>
      </c>
      <c r="C714" t="s">
        <v>528</v>
      </c>
      <c r="D714" t="s">
        <v>528</v>
      </c>
      <c r="E714" t="s">
        <v>528</v>
      </c>
      <c r="F714" t="s">
        <v>528</v>
      </c>
      <c r="N714">
        <v>1111</v>
      </c>
    </row>
    <row r="715" spans="1:14" x14ac:dyDescent="0.2">
      <c r="A715" t="s">
        <v>528</v>
      </c>
      <c r="B715">
        <f t="shared" si="11"/>
        <v>1112</v>
      </c>
      <c r="C715" t="s">
        <v>528</v>
      </c>
      <c r="D715" t="s">
        <v>528</v>
      </c>
      <c r="E715" t="s">
        <v>528</v>
      </c>
      <c r="F715" t="s">
        <v>528</v>
      </c>
      <c r="N715">
        <v>1112</v>
      </c>
    </row>
    <row r="716" spans="1:14" x14ac:dyDescent="0.2">
      <c r="A716" t="s">
        <v>528</v>
      </c>
      <c r="B716">
        <f t="shared" si="11"/>
        <v>1113</v>
      </c>
      <c r="C716" t="s">
        <v>528</v>
      </c>
      <c r="D716" t="s">
        <v>528</v>
      </c>
      <c r="E716" t="s">
        <v>528</v>
      </c>
      <c r="F716" t="s">
        <v>528</v>
      </c>
      <c r="N716">
        <v>1113</v>
      </c>
    </row>
    <row r="717" spans="1:14" x14ac:dyDescent="0.2">
      <c r="A717" t="s">
        <v>528</v>
      </c>
      <c r="B717">
        <f t="shared" si="11"/>
        <v>1210</v>
      </c>
      <c r="C717" t="s">
        <v>528</v>
      </c>
      <c r="D717" t="s">
        <v>528</v>
      </c>
      <c r="E717" t="s">
        <v>528</v>
      </c>
      <c r="F717" t="s">
        <v>528</v>
      </c>
      <c r="N717">
        <v>1210</v>
      </c>
    </row>
    <row r="718" spans="1:14" x14ac:dyDescent="0.2">
      <c r="A718" t="s">
        <v>528</v>
      </c>
      <c r="B718">
        <f t="shared" si="11"/>
        <v>1211</v>
      </c>
      <c r="C718" t="s">
        <v>528</v>
      </c>
      <c r="D718" t="s">
        <v>528</v>
      </c>
      <c r="E718" t="s">
        <v>528</v>
      </c>
      <c r="F718" t="s">
        <v>528</v>
      </c>
      <c r="N718">
        <v>1211</v>
      </c>
    </row>
    <row r="719" spans="1:14" x14ac:dyDescent="0.2">
      <c r="A719" t="s">
        <v>528</v>
      </c>
      <c r="B719">
        <f t="shared" si="11"/>
        <v>1212</v>
      </c>
      <c r="C719" t="s">
        <v>528</v>
      </c>
      <c r="D719" t="s">
        <v>528</v>
      </c>
      <c r="E719" t="s">
        <v>528</v>
      </c>
      <c r="F719" t="s">
        <v>528</v>
      </c>
      <c r="N719">
        <v>1212</v>
      </c>
    </row>
    <row r="720" spans="1:14" x14ac:dyDescent="0.2">
      <c r="A720" t="s">
        <v>528</v>
      </c>
      <c r="B720">
        <f t="shared" si="11"/>
        <v>1213</v>
      </c>
      <c r="C720" t="s">
        <v>528</v>
      </c>
      <c r="D720" t="s">
        <v>528</v>
      </c>
      <c r="E720" t="s">
        <v>528</v>
      </c>
      <c r="F720" t="s">
        <v>528</v>
      </c>
      <c r="N720">
        <v>1213</v>
      </c>
    </row>
    <row r="721" spans="1:14" x14ac:dyDescent="0.2">
      <c r="A721" t="s">
        <v>528</v>
      </c>
      <c r="B721">
        <f t="shared" si="11"/>
        <v>1214</v>
      </c>
      <c r="C721" t="s">
        <v>528</v>
      </c>
      <c r="D721" t="s">
        <v>528</v>
      </c>
      <c r="E721" t="s">
        <v>528</v>
      </c>
      <c r="F721" t="s">
        <v>528</v>
      </c>
      <c r="N721">
        <v>1214</v>
      </c>
    </row>
    <row r="722" spans="1:14" x14ac:dyDescent="0.2">
      <c r="A722" t="s">
        <v>528</v>
      </c>
      <c r="B722">
        <f t="shared" si="11"/>
        <v>1215</v>
      </c>
      <c r="C722" t="s">
        <v>528</v>
      </c>
      <c r="D722" t="s">
        <v>528</v>
      </c>
      <c r="E722" t="s">
        <v>528</v>
      </c>
      <c r="F722" t="s">
        <v>528</v>
      </c>
      <c r="N722">
        <v>1215</v>
      </c>
    </row>
    <row r="723" spans="1:14" x14ac:dyDescent="0.2">
      <c r="A723" t="s">
        <v>528</v>
      </c>
      <c r="B723">
        <f t="shared" si="11"/>
        <v>1216</v>
      </c>
      <c r="C723" t="s">
        <v>528</v>
      </c>
      <c r="D723" t="s">
        <v>528</v>
      </c>
      <c r="E723" t="s">
        <v>528</v>
      </c>
      <c r="F723" t="s">
        <v>528</v>
      </c>
      <c r="N723">
        <v>1216</v>
      </c>
    </row>
    <row r="724" spans="1:14" x14ac:dyDescent="0.2">
      <c r="A724" t="s">
        <v>528</v>
      </c>
      <c r="B724">
        <f t="shared" si="11"/>
        <v>1217</v>
      </c>
      <c r="C724" t="s">
        <v>528</v>
      </c>
      <c r="D724" t="s">
        <v>528</v>
      </c>
      <c r="E724" t="s">
        <v>528</v>
      </c>
      <c r="F724" t="s">
        <v>528</v>
      </c>
      <c r="N724">
        <v>1217</v>
      </c>
    </row>
    <row r="725" spans="1:14" x14ac:dyDescent="0.2">
      <c r="A725" t="s">
        <v>528</v>
      </c>
      <c r="B725">
        <f t="shared" si="11"/>
        <v>1218</v>
      </c>
      <c r="C725" t="s">
        <v>528</v>
      </c>
      <c r="D725" t="s">
        <v>528</v>
      </c>
      <c r="E725" t="s">
        <v>528</v>
      </c>
      <c r="F725" t="s">
        <v>528</v>
      </c>
      <c r="N725">
        <v>1218</v>
      </c>
    </row>
    <row r="726" spans="1:14" x14ac:dyDescent="0.2">
      <c r="A726" t="s">
        <v>528</v>
      </c>
      <c r="B726">
        <f t="shared" si="11"/>
        <v>1219</v>
      </c>
      <c r="C726" t="s">
        <v>528</v>
      </c>
      <c r="D726" t="s">
        <v>528</v>
      </c>
      <c r="E726" t="s">
        <v>528</v>
      </c>
      <c r="F726" t="s">
        <v>528</v>
      </c>
      <c r="N726">
        <v>1219</v>
      </c>
    </row>
    <row r="727" spans="1:14" x14ac:dyDescent="0.2">
      <c r="A727" t="s">
        <v>528</v>
      </c>
      <c r="B727">
        <f t="shared" si="11"/>
        <v>1220</v>
      </c>
      <c r="C727" t="s">
        <v>528</v>
      </c>
      <c r="D727" t="s">
        <v>528</v>
      </c>
      <c r="E727" t="s">
        <v>528</v>
      </c>
      <c r="F727" t="s">
        <v>528</v>
      </c>
      <c r="N727">
        <v>1220</v>
      </c>
    </row>
    <row r="728" spans="1:14" x14ac:dyDescent="0.2">
      <c r="A728" t="s">
        <v>528</v>
      </c>
      <c r="B728">
        <f t="shared" si="11"/>
        <v>1221</v>
      </c>
      <c r="C728" t="s">
        <v>528</v>
      </c>
      <c r="D728" t="s">
        <v>528</v>
      </c>
      <c r="E728" t="s">
        <v>528</v>
      </c>
      <c r="F728" t="s">
        <v>528</v>
      </c>
      <c r="N728">
        <v>1221</v>
      </c>
    </row>
    <row r="729" spans="1:14" x14ac:dyDescent="0.2">
      <c r="A729" t="s">
        <v>528</v>
      </c>
      <c r="B729">
        <f t="shared" si="11"/>
        <v>1222</v>
      </c>
      <c r="C729" t="s">
        <v>528</v>
      </c>
      <c r="D729" t="s">
        <v>528</v>
      </c>
      <c r="E729" t="s">
        <v>528</v>
      </c>
      <c r="F729" t="s">
        <v>528</v>
      </c>
      <c r="N729">
        <v>1222</v>
      </c>
    </row>
    <row r="730" spans="1:14" x14ac:dyDescent="0.2">
      <c r="A730" t="s">
        <v>528</v>
      </c>
      <c r="B730">
        <f t="shared" si="11"/>
        <v>1223</v>
      </c>
      <c r="C730" t="s">
        <v>528</v>
      </c>
      <c r="D730" t="s">
        <v>528</v>
      </c>
      <c r="E730" t="s">
        <v>528</v>
      </c>
      <c r="F730" t="s">
        <v>528</v>
      </c>
      <c r="N730">
        <v>1223</v>
      </c>
    </row>
    <row r="731" spans="1:14" x14ac:dyDescent="0.2">
      <c r="A731" t="s">
        <v>528</v>
      </c>
      <c r="B731">
        <f t="shared" si="11"/>
        <v>1310</v>
      </c>
      <c r="C731" t="s">
        <v>528</v>
      </c>
      <c r="D731" t="s">
        <v>528</v>
      </c>
      <c r="E731" t="s">
        <v>528</v>
      </c>
      <c r="F731" t="s">
        <v>528</v>
      </c>
      <c r="N731">
        <v>1310</v>
      </c>
    </row>
    <row r="732" spans="1:14" x14ac:dyDescent="0.2">
      <c r="A732" t="s">
        <v>528</v>
      </c>
      <c r="B732">
        <f t="shared" si="11"/>
        <v>1311</v>
      </c>
      <c r="C732" t="s">
        <v>528</v>
      </c>
      <c r="D732" t="s">
        <v>528</v>
      </c>
      <c r="E732" t="s">
        <v>528</v>
      </c>
      <c r="F732" t="s">
        <v>528</v>
      </c>
      <c r="N732">
        <v>1311</v>
      </c>
    </row>
    <row r="733" spans="1:14" x14ac:dyDescent="0.2">
      <c r="A733" t="s">
        <v>528</v>
      </c>
      <c r="B733">
        <f t="shared" si="11"/>
        <v>1312</v>
      </c>
      <c r="C733" t="s">
        <v>528</v>
      </c>
      <c r="D733" t="s">
        <v>528</v>
      </c>
      <c r="E733" t="s">
        <v>528</v>
      </c>
      <c r="F733" t="s">
        <v>528</v>
      </c>
      <c r="N733">
        <v>1312</v>
      </c>
    </row>
    <row r="734" spans="1:14" x14ac:dyDescent="0.2">
      <c r="A734" t="s">
        <v>528</v>
      </c>
      <c r="B734">
        <f t="shared" si="11"/>
        <v>1313</v>
      </c>
      <c r="C734" t="s">
        <v>528</v>
      </c>
      <c r="D734" t="s">
        <v>528</v>
      </c>
      <c r="E734" t="s">
        <v>528</v>
      </c>
      <c r="F734" t="s">
        <v>528</v>
      </c>
      <c r="N734">
        <v>1313</v>
      </c>
    </row>
    <row r="735" spans="1:14" x14ac:dyDescent="0.2">
      <c r="A735" t="s">
        <v>528</v>
      </c>
      <c r="B735">
        <f t="shared" si="11"/>
        <v>1314</v>
      </c>
      <c r="C735" t="s">
        <v>528</v>
      </c>
      <c r="D735" t="s">
        <v>528</v>
      </c>
      <c r="E735" t="s">
        <v>528</v>
      </c>
      <c r="F735" t="s">
        <v>528</v>
      </c>
      <c r="N735">
        <v>1314</v>
      </c>
    </row>
    <row r="736" spans="1:14" x14ac:dyDescent="0.2">
      <c r="A736" t="s">
        <v>528</v>
      </c>
      <c r="B736">
        <f t="shared" si="11"/>
        <v>1315</v>
      </c>
      <c r="C736" t="s">
        <v>528</v>
      </c>
      <c r="D736" t="s">
        <v>528</v>
      </c>
      <c r="E736" t="s">
        <v>528</v>
      </c>
      <c r="F736" t="s">
        <v>528</v>
      </c>
      <c r="N736">
        <v>1315</v>
      </c>
    </row>
    <row r="737" spans="1:14" x14ac:dyDescent="0.2">
      <c r="A737" t="s">
        <v>528</v>
      </c>
      <c r="B737">
        <f t="shared" si="11"/>
        <v>1316</v>
      </c>
      <c r="C737" t="s">
        <v>528</v>
      </c>
      <c r="D737" t="s">
        <v>528</v>
      </c>
      <c r="E737" t="s">
        <v>528</v>
      </c>
      <c r="F737" t="s">
        <v>528</v>
      </c>
      <c r="N737">
        <v>1316</v>
      </c>
    </row>
    <row r="738" spans="1:14" x14ac:dyDescent="0.2">
      <c r="A738" t="s">
        <v>528</v>
      </c>
      <c r="B738">
        <f t="shared" si="11"/>
        <v>1317</v>
      </c>
      <c r="C738" t="s">
        <v>528</v>
      </c>
      <c r="D738" t="s">
        <v>528</v>
      </c>
      <c r="E738" t="s">
        <v>528</v>
      </c>
      <c r="F738" t="s">
        <v>528</v>
      </c>
      <c r="N738">
        <v>1317</v>
      </c>
    </row>
    <row r="739" spans="1:14" x14ac:dyDescent="0.2">
      <c r="A739" t="s">
        <v>528</v>
      </c>
      <c r="B739">
        <f t="shared" si="11"/>
        <v>1318</v>
      </c>
      <c r="C739" t="s">
        <v>528</v>
      </c>
      <c r="D739" t="s">
        <v>528</v>
      </c>
      <c r="E739" t="s">
        <v>528</v>
      </c>
      <c r="F739" t="s">
        <v>528</v>
      </c>
      <c r="N739">
        <v>1318</v>
      </c>
    </row>
    <row r="740" spans="1:14" x14ac:dyDescent="0.2">
      <c r="A740" t="s">
        <v>528</v>
      </c>
      <c r="B740">
        <f t="shared" si="11"/>
        <v>1319</v>
      </c>
      <c r="C740" t="s">
        <v>528</v>
      </c>
      <c r="D740" t="s">
        <v>528</v>
      </c>
      <c r="E740" t="s">
        <v>528</v>
      </c>
      <c r="F740" t="s">
        <v>528</v>
      </c>
      <c r="N740">
        <v>1319</v>
      </c>
    </row>
    <row r="741" spans="1:14" x14ac:dyDescent="0.2">
      <c r="A741" t="s">
        <v>528</v>
      </c>
      <c r="B741">
        <f t="shared" si="11"/>
        <v>1320</v>
      </c>
      <c r="C741" t="s">
        <v>528</v>
      </c>
      <c r="D741" t="s">
        <v>528</v>
      </c>
      <c r="E741" t="s">
        <v>528</v>
      </c>
      <c r="F741" t="s">
        <v>528</v>
      </c>
      <c r="N741">
        <v>1320</v>
      </c>
    </row>
    <row r="742" spans="1:14" x14ac:dyDescent="0.2">
      <c r="A742" t="s">
        <v>528</v>
      </c>
      <c r="B742">
        <f t="shared" si="11"/>
        <v>1410</v>
      </c>
      <c r="C742" t="s">
        <v>528</v>
      </c>
      <c r="D742" t="s">
        <v>528</v>
      </c>
      <c r="E742" t="s">
        <v>528</v>
      </c>
      <c r="F742" t="s">
        <v>528</v>
      </c>
      <c r="N742">
        <v>1410</v>
      </c>
    </row>
    <row r="743" spans="1:14" x14ac:dyDescent="0.2">
      <c r="A743" t="s">
        <v>528</v>
      </c>
      <c r="B743">
        <f t="shared" si="11"/>
        <v>1411</v>
      </c>
      <c r="C743" t="s">
        <v>528</v>
      </c>
      <c r="D743" t="s">
        <v>528</v>
      </c>
      <c r="E743" t="s">
        <v>528</v>
      </c>
      <c r="F743" t="s">
        <v>528</v>
      </c>
      <c r="N743">
        <v>1411</v>
      </c>
    </row>
    <row r="744" spans="1:14" x14ac:dyDescent="0.2">
      <c r="A744" t="s">
        <v>528</v>
      </c>
      <c r="B744">
        <f t="shared" si="11"/>
        <v>1412</v>
      </c>
      <c r="C744" t="s">
        <v>528</v>
      </c>
      <c r="D744" t="s">
        <v>528</v>
      </c>
      <c r="E744" t="s">
        <v>528</v>
      </c>
      <c r="F744" t="s">
        <v>528</v>
      </c>
      <c r="N744">
        <v>1412</v>
      </c>
    </row>
    <row r="745" spans="1:14" x14ac:dyDescent="0.2">
      <c r="A745" t="s">
        <v>528</v>
      </c>
      <c r="B745">
        <f t="shared" si="11"/>
        <v>1413</v>
      </c>
      <c r="C745" t="s">
        <v>528</v>
      </c>
      <c r="D745" t="s">
        <v>528</v>
      </c>
      <c r="E745" t="s">
        <v>528</v>
      </c>
      <c r="F745" t="s">
        <v>528</v>
      </c>
      <c r="N745">
        <v>1413</v>
      </c>
    </row>
    <row r="746" spans="1:14" x14ac:dyDescent="0.2">
      <c r="A746" t="s">
        <v>528</v>
      </c>
      <c r="B746">
        <f t="shared" si="11"/>
        <v>1414</v>
      </c>
      <c r="C746" t="s">
        <v>528</v>
      </c>
      <c r="D746" t="s">
        <v>528</v>
      </c>
      <c r="E746" t="s">
        <v>528</v>
      </c>
      <c r="F746" t="s">
        <v>528</v>
      </c>
      <c r="N746">
        <v>1414</v>
      </c>
    </row>
    <row r="747" spans="1:14" x14ac:dyDescent="0.2">
      <c r="A747" t="s">
        <v>528</v>
      </c>
      <c r="B747">
        <f t="shared" si="11"/>
        <v>1415</v>
      </c>
      <c r="C747" t="s">
        <v>528</v>
      </c>
      <c r="D747" t="s">
        <v>528</v>
      </c>
      <c r="E747" t="s">
        <v>528</v>
      </c>
      <c r="F747" t="s">
        <v>528</v>
      </c>
      <c r="N747">
        <v>1415</v>
      </c>
    </row>
    <row r="748" spans="1:14" x14ac:dyDescent="0.2">
      <c r="A748" t="s">
        <v>528</v>
      </c>
      <c r="B748">
        <f t="shared" si="11"/>
        <v>1510</v>
      </c>
      <c r="C748" t="s">
        <v>528</v>
      </c>
      <c r="D748" t="s">
        <v>528</v>
      </c>
      <c r="E748" t="s">
        <v>528</v>
      </c>
      <c r="F748" t="s">
        <v>528</v>
      </c>
      <c r="N748">
        <v>1510</v>
      </c>
    </row>
    <row r="749" spans="1:14" x14ac:dyDescent="0.2">
      <c r="A749" t="s">
        <v>528</v>
      </c>
      <c r="B749">
        <f t="shared" si="11"/>
        <v>1511</v>
      </c>
      <c r="C749" t="s">
        <v>528</v>
      </c>
      <c r="D749" t="s">
        <v>528</v>
      </c>
      <c r="E749" t="s">
        <v>528</v>
      </c>
      <c r="F749" t="s">
        <v>528</v>
      </c>
      <c r="N749">
        <v>1511</v>
      </c>
    </row>
    <row r="750" spans="1:14" x14ac:dyDescent="0.2">
      <c r="A750" t="s">
        <v>528</v>
      </c>
      <c r="B750">
        <f t="shared" si="11"/>
        <v>2110</v>
      </c>
      <c r="C750" t="s">
        <v>528</v>
      </c>
      <c r="D750" t="s">
        <v>528</v>
      </c>
      <c r="E750" t="s">
        <v>528</v>
      </c>
      <c r="F750" t="s">
        <v>528</v>
      </c>
      <c r="N750">
        <v>2110</v>
      </c>
    </row>
    <row r="751" spans="1:14" x14ac:dyDescent="0.2">
      <c r="A751" t="s">
        <v>528</v>
      </c>
      <c r="B751">
        <f t="shared" si="11"/>
        <v>2111</v>
      </c>
      <c r="C751" t="s">
        <v>528</v>
      </c>
      <c r="D751" t="s">
        <v>528</v>
      </c>
      <c r="E751" t="s">
        <v>528</v>
      </c>
      <c r="F751" t="s">
        <v>528</v>
      </c>
      <c r="N751">
        <v>2111</v>
      </c>
    </row>
    <row r="752" spans="1:14" x14ac:dyDescent="0.2">
      <c r="A752" t="s">
        <v>528</v>
      </c>
      <c r="B752">
        <f t="shared" si="11"/>
        <v>2112</v>
      </c>
      <c r="C752" t="s">
        <v>528</v>
      </c>
      <c r="D752" t="s">
        <v>528</v>
      </c>
      <c r="E752" t="s">
        <v>528</v>
      </c>
      <c r="F752" t="s">
        <v>528</v>
      </c>
      <c r="N752">
        <v>2112</v>
      </c>
    </row>
    <row r="753" spans="1:14" x14ac:dyDescent="0.2">
      <c r="A753" t="s">
        <v>528</v>
      </c>
      <c r="B753">
        <f t="shared" si="11"/>
        <v>2113</v>
      </c>
      <c r="C753" t="s">
        <v>528</v>
      </c>
      <c r="D753" t="s">
        <v>528</v>
      </c>
      <c r="E753" t="s">
        <v>528</v>
      </c>
      <c r="F753" t="s">
        <v>528</v>
      </c>
      <c r="N753">
        <v>2113</v>
      </c>
    </row>
    <row r="754" spans="1:14" x14ac:dyDescent="0.2">
      <c r="A754" t="s">
        <v>528</v>
      </c>
      <c r="B754">
        <f t="shared" si="11"/>
        <v>2114</v>
      </c>
      <c r="C754" t="s">
        <v>528</v>
      </c>
      <c r="D754" t="s">
        <v>528</v>
      </c>
      <c r="E754" t="s">
        <v>528</v>
      </c>
      <c r="F754" t="s">
        <v>528</v>
      </c>
      <c r="N754">
        <v>2114</v>
      </c>
    </row>
    <row r="755" spans="1:14" x14ac:dyDescent="0.2">
      <c r="A755" t="s">
        <v>528</v>
      </c>
      <c r="B755">
        <f t="shared" si="11"/>
        <v>2115</v>
      </c>
      <c r="C755" t="s">
        <v>528</v>
      </c>
      <c r="D755" t="s">
        <v>528</v>
      </c>
      <c r="E755" t="s">
        <v>528</v>
      </c>
      <c r="F755" t="s">
        <v>528</v>
      </c>
      <c r="N755">
        <v>2115</v>
      </c>
    </row>
    <row r="756" spans="1:14" x14ac:dyDescent="0.2">
      <c r="A756" t="s">
        <v>528</v>
      </c>
      <c r="B756">
        <f t="shared" si="11"/>
        <v>2116</v>
      </c>
      <c r="C756" t="s">
        <v>528</v>
      </c>
      <c r="D756" t="s">
        <v>528</v>
      </c>
      <c r="E756" t="s">
        <v>528</v>
      </c>
      <c r="F756" t="s">
        <v>528</v>
      </c>
      <c r="N756">
        <v>2116</v>
      </c>
    </row>
    <row r="757" spans="1:14" x14ac:dyDescent="0.2">
      <c r="A757" t="s">
        <v>528</v>
      </c>
      <c r="B757">
        <f t="shared" si="11"/>
        <v>2117</v>
      </c>
      <c r="C757" t="s">
        <v>528</v>
      </c>
      <c r="D757" t="s">
        <v>528</v>
      </c>
      <c r="E757" t="s">
        <v>528</v>
      </c>
      <c r="F757" t="s">
        <v>528</v>
      </c>
      <c r="N757">
        <v>2117</v>
      </c>
    </row>
    <row r="758" spans="1:14" x14ac:dyDescent="0.2">
      <c r="A758" t="s">
        <v>528</v>
      </c>
      <c r="B758">
        <f t="shared" si="11"/>
        <v>2118</v>
      </c>
      <c r="C758" t="s">
        <v>528</v>
      </c>
      <c r="D758" t="s">
        <v>528</v>
      </c>
      <c r="E758" t="s">
        <v>528</v>
      </c>
      <c r="F758" t="s">
        <v>528</v>
      </c>
      <c r="N758">
        <v>2118</v>
      </c>
    </row>
    <row r="759" spans="1:14" x14ac:dyDescent="0.2">
      <c r="A759" t="s">
        <v>528</v>
      </c>
      <c r="B759">
        <f t="shared" si="11"/>
        <v>2119</v>
      </c>
      <c r="C759" t="s">
        <v>528</v>
      </c>
      <c r="D759" t="s">
        <v>528</v>
      </c>
      <c r="E759" t="s">
        <v>528</v>
      </c>
      <c r="F759" t="s">
        <v>528</v>
      </c>
      <c r="N759">
        <v>2119</v>
      </c>
    </row>
    <row r="760" spans="1:14" x14ac:dyDescent="0.2">
      <c r="A760" t="s">
        <v>528</v>
      </c>
      <c r="B760">
        <f t="shared" si="11"/>
        <v>2120</v>
      </c>
      <c r="C760" t="s">
        <v>528</v>
      </c>
      <c r="D760" t="s">
        <v>528</v>
      </c>
      <c r="E760" t="s">
        <v>528</v>
      </c>
      <c r="F760" t="s">
        <v>528</v>
      </c>
      <c r="N760">
        <v>2120</v>
      </c>
    </row>
    <row r="761" spans="1:14" x14ac:dyDescent="0.2">
      <c r="A761" t="s">
        <v>528</v>
      </c>
      <c r="B761">
        <f t="shared" si="11"/>
        <v>2121</v>
      </c>
      <c r="C761" t="s">
        <v>528</v>
      </c>
      <c r="D761" t="s">
        <v>528</v>
      </c>
      <c r="E761" t="s">
        <v>528</v>
      </c>
      <c r="F761" t="s">
        <v>528</v>
      </c>
      <c r="N761">
        <v>2121</v>
      </c>
    </row>
    <row r="762" spans="1:14" x14ac:dyDescent="0.2">
      <c r="A762" t="s">
        <v>528</v>
      </c>
      <c r="B762">
        <f t="shared" si="11"/>
        <v>2122</v>
      </c>
      <c r="C762" t="s">
        <v>528</v>
      </c>
      <c r="D762" t="s">
        <v>528</v>
      </c>
      <c r="E762" t="s">
        <v>528</v>
      </c>
      <c r="F762" t="s">
        <v>528</v>
      </c>
      <c r="N762">
        <v>2122</v>
      </c>
    </row>
    <row r="763" spans="1:14" x14ac:dyDescent="0.2">
      <c r="A763" t="s">
        <v>528</v>
      </c>
      <c r="B763">
        <f t="shared" si="11"/>
        <v>3110</v>
      </c>
      <c r="C763" t="s">
        <v>528</v>
      </c>
      <c r="D763" t="s">
        <v>528</v>
      </c>
      <c r="E763" t="s">
        <v>528</v>
      </c>
      <c r="F763" t="s">
        <v>528</v>
      </c>
      <c r="N763">
        <v>3110</v>
      </c>
    </row>
    <row r="764" spans="1:14" x14ac:dyDescent="0.2">
      <c r="A764" t="s">
        <v>528</v>
      </c>
      <c r="B764">
        <f t="shared" si="11"/>
        <v>3111</v>
      </c>
      <c r="C764" t="s">
        <v>528</v>
      </c>
      <c r="D764" t="s">
        <v>528</v>
      </c>
      <c r="E764" t="s">
        <v>528</v>
      </c>
      <c r="F764" t="s">
        <v>528</v>
      </c>
      <c r="N764">
        <v>3111</v>
      </c>
    </row>
    <row r="765" spans="1:14" x14ac:dyDescent="0.2">
      <c r="A765" t="s">
        <v>528</v>
      </c>
      <c r="B765">
        <f t="shared" si="11"/>
        <v>3112</v>
      </c>
      <c r="C765" t="s">
        <v>528</v>
      </c>
      <c r="D765" t="s">
        <v>528</v>
      </c>
      <c r="E765" t="s">
        <v>528</v>
      </c>
      <c r="F765" t="s">
        <v>528</v>
      </c>
      <c r="N765">
        <v>3112</v>
      </c>
    </row>
    <row r="766" spans="1:14" x14ac:dyDescent="0.2">
      <c r="A766" t="s">
        <v>528</v>
      </c>
      <c r="B766">
        <f t="shared" si="11"/>
        <v>4111</v>
      </c>
      <c r="C766" t="s">
        <v>528</v>
      </c>
      <c r="D766" t="s">
        <v>528</v>
      </c>
      <c r="E766" t="s">
        <v>528</v>
      </c>
      <c r="F766" t="s">
        <v>528</v>
      </c>
      <c r="N766">
        <v>4111</v>
      </c>
    </row>
    <row r="767" spans="1:14" x14ac:dyDescent="0.2">
      <c r="A767" t="s">
        <v>528</v>
      </c>
      <c r="B767">
        <f t="shared" si="11"/>
        <v>4112</v>
      </c>
      <c r="C767" t="s">
        <v>528</v>
      </c>
      <c r="D767" t="s">
        <v>528</v>
      </c>
      <c r="E767" t="s">
        <v>528</v>
      </c>
      <c r="F767" t="s">
        <v>528</v>
      </c>
      <c r="N767">
        <v>4112</v>
      </c>
    </row>
    <row r="768" spans="1:14" x14ac:dyDescent="0.2">
      <c r="A768" t="s">
        <v>528</v>
      </c>
      <c r="B768">
        <f t="shared" si="11"/>
        <v>4113</v>
      </c>
      <c r="C768" t="s">
        <v>528</v>
      </c>
      <c r="D768" t="s">
        <v>528</v>
      </c>
      <c r="E768" t="s">
        <v>528</v>
      </c>
      <c r="F768" t="s">
        <v>528</v>
      </c>
      <c r="N768">
        <v>4113</v>
      </c>
    </row>
    <row r="769" spans="1:14" x14ac:dyDescent="0.2">
      <c r="A769" t="s">
        <v>528</v>
      </c>
      <c r="B769">
        <f t="shared" si="11"/>
        <v>4114</v>
      </c>
      <c r="C769" t="s">
        <v>528</v>
      </c>
      <c r="D769" t="s">
        <v>528</v>
      </c>
      <c r="E769" t="s">
        <v>528</v>
      </c>
      <c r="F769" t="s">
        <v>528</v>
      </c>
      <c r="N769">
        <v>4114</v>
      </c>
    </row>
    <row r="770" spans="1:14" x14ac:dyDescent="0.2">
      <c r="A770" t="s">
        <v>528</v>
      </c>
      <c r="B770">
        <f t="shared" si="11"/>
        <v>4115</v>
      </c>
      <c r="C770" t="s">
        <v>528</v>
      </c>
      <c r="D770" t="s">
        <v>528</v>
      </c>
      <c r="E770" t="s">
        <v>528</v>
      </c>
      <c r="F770" t="s">
        <v>528</v>
      </c>
      <c r="N770">
        <v>4115</v>
      </c>
    </row>
    <row r="771" spans="1:14" x14ac:dyDescent="0.2">
      <c r="A771" t="s">
        <v>528</v>
      </c>
      <c r="B771">
        <f t="shared" ref="B771:B834" si="12">N771</f>
        <v>4116</v>
      </c>
      <c r="C771" t="s">
        <v>528</v>
      </c>
      <c r="D771" t="s">
        <v>528</v>
      </c>
      <c r="E771" t="s">
        <v>528</v>
      </c>
      <c r="F771" t="s">
        <v>528</v>
      </c>
      <c r="N771">
        <v>4116</v>
      </c>
    </row>
    <row r="772" spans="1:14" x14ac:dyDescent="0.2">
      <c r="A772" t="s">
        <v>528</v>
      </c>
      <c r="B772">
        <f t="shared" si="12"/>
        <v>4210</v>
      </c>
      <c r="C772" t="s">
        <v>528</v>
      </c>
      <c r="D772" t="s">
        <v>528</v>
      </c>
      <c r="E772" t="s">
        <v>528</v>
      </c>
      <c r="F772" t="s">
        <v>528</v>
      </c>
      <c r="N772">
        <v>4210</v>
      </c>
    </row>
    <row r="773" spans="1:14" x14ac:dyDescent="0.2">
      <c r="A773" t="s">
        <v>528</v>
      </c>
      <c r="B773">
        <f t="shared" si="12"/>
        <v>4211</v>
      </c>
      <c r="C773" t="s">
        <v>528</v>
      </c>
      <c r="D773" t="s">
        <v>528</v>
      </c>
      <c r="E773" t="s">
        <v>528</v>
      </c>
      <c r="F773" t="s">
        <v>528</v>
      </c>
      <c r="N773">
        <v>4211</v>
      </c>
    </row>
    <row r="774" spans="1:14" x14ac:dyDescent="0.2">
      <c r="A774" t="s">
        <v>528</v>
      </c>
      <c r="B774">
        <f t="shared" si="12"/>
        <v>4212</v>
      </c>
      <c r="C774" t="s">
        <v>528</v>
      </c>
      <c r="D774" t="s">
        <v>528</v>
      </c>
      <c r="E774" t="s">
        <v>528</v>
      </c>
      <c r="F774" t="s">
        <v>528</v>
      </c>
      <c r="N774">
        <v>4212</v>
      </c>
    </row>
    <row r="775" spans="1:14" x14ac:dyDescent="0.2">
      <c r="A775" t="s">
        <v>528</v>
      </c>
      <c r="B775">
        <f t="shared" si="12"/>
        <v>4213</v>
      </c>
      <c r="C775" t="s">
        <v>528</v>
      </c>
      <c r="D775" t="s">
        <v>528</v>
      </c>
      <c r="E775" t="s">
        <v>528</v>
      </c>
      <c r="F775" t="s">
        <v>528</v>
      </c>
      <c r="N775">
        <v>4213</v>
      </c>
    </row>
    <row r="776" spans="1:14" x14ac:dyDescent="0.2">
      <c r="A776" t="s">
        <v>528</v>
      </c>
      <c r="B776">
        <f t="shared" si="12"/>
        <v>4214</v>
      </c>
      <c r="C776" t="s">
        <v>528</v>
      </c>
      <c r="D776" t="s">
        <v>528</v>
      </c>
      <c r="E776" t="s">
        <v>528</v>
      </c>
      <c r="F776" t="s">
        <v>528</v>
      </c>
      <c r="N776">
        <v>4214</v>
      </c>
    </row>
    <row r="777" spans="1:14" x14ac:dyDescent="0.2">
      <c r="A777" t="s">
        <v>528</v>
      </c>
      <c r="B777">
        <f t="shared" si="12"/>
        <v>4215</v>
      </c>
      <c r="C777" t="s">
        <v>528</v>
      </c>
      <c r="D777" t="s">
        <v>528</v>
      </c>
      <c r="E777" t="s">
        <v>528</v>
      </c>
      <c r="F777" t="s">
        <v>528</v>
      </c>
      <c r="N777">
        <v>4215</v>
      </c>
    </row>
    <row r="778" spans="1:14" x14ac:dyDescent="0.2">
      <c r="A778" t="s">
        <v>528</v>
      </c>
      <c r="B778">
        <f t="shared" si="12"/>
        <v>4216</v>
      </c>
      <c r="C778" t="s">
        <v>528</v>
      </c>
      <c r="D778" t="s">
        <v>528</v>
      </c>
      <c r="E778" t="s">
        <v>528</v>
      </c>
      <c r="F778" t="s">
        <v>528</v>
      </c>
      <c r="N778">
        <v>4216</v>
      </c>
    </row>
    <row r="779" spans="1:14" x14ac:dyDescent="0.2">
      <c r="A779" t="s">
        <v>528</v>
      </c>
      <c r="B779">
        <f t="shared" si="12"/>
        <v>4217</v>
      </c>
      <c r="C779" t="s">
        <v>528</v>
      </c>
      <c r="D779" t="s">
        <v>528</v>
      </c>
      <c r="E779" t="s">
        <v>528</v>
      </c>
      <c r="F779" t="s">
        <v>528</v>
      </c>
      <c r="N779">
        <v>4217</v>
      </c>
    </row>
    <row r="780" spans="1:14" x14ac:dyDescent="0.2">
      <c r="A780" t="s">
        <v>528</v>
      </c>
      <c r="B780">
        <f t="shared" si="12"/>
        <v>4218</v>
      </c>
      <c r="C780" t="s">
        <v>528</v>
      </c>
      <c r="D780" t="s">
        <v>528</v>
      </c>
      <c r="E780" t="s">
        <v>528</v>
      </c>
      <c r="F780" t="s">
        <v>528</v>
      </c>
      <c r="N780">
        <v>4218</v>
      </c>
    </row>
    <row r="781" spans="1:14" x14ac:dyDescent="0.2">
      <c r="A781" t="s">
        <v>528</v>
      </c>
      <c r="B781">
        <f t="shared" si="12"/>
        <v>4219</v>
      </c>
      <c r="C781" t="s">
        <v>528</v>
      </c>
      <c r="D781" t="s">
        <v>528</v>
      </c>
      <c r="E781" t="s">
        <v>528</v>
      </c>
      <c r="F781" t="s">
        <v>528</v>
      </c>
      <c r="N781">
        <v>4219</v>
      </c>
    </row>
    <row r="782" spans="1:14" x14ac:dyDescent="0.2">
      <c r="A782" t="s">
        <v>528</v>
      </c>
      <c r="B782">
        <f t="shared" si="12"/>
        <v>4220</v>
      </c>
      <c r="C782" t="s">
        <v>528</v>
      </c>
      <c r="D782" t="s">
        <v>528</v>
      </c>
      <c r="E782" t="s">
        <v>528</v>
      </c>
      <c r="F782" t="s">
        <v>528</v>
      </c>
      <c r="N782">
        <v>4220</v>
      </c>
    </row>
    <row r="783" spans="1:14" x14ac:dyDescent="0.2">
      <c r="A783" t="s">
        <v>528</v>
      </c>
      <c r="B783">
        <f t="shared" si="12"/>
        <v>4310</v>
      </c>
      <c r="C783" t="s">
        <v>528</v>
      </c>
      <c r="D783" t="s">
        <v>528</v>
      </c>
      <c r="E783" t="s">
        <v>528</v>
      </c>
      <c r="F783" t="s">
        <v>528</v>
      </c>
      <c r="N783">
        <v>4310</v>
      </c>
    </row>
    <row r="784" spans="1:14" x14ac:dyDescent="0.2">
      <c r="A784" t="s">
        <v>528</v>
      </c>
      <c r="B784">
        <f t="shared" si="12"/>
        <v>4311</v>
      </c>
      <c r="C784" t="s">
        <v>528</v>
      </c>
      <c r="D784" t="s">
        <v>528</v>
      </c>
      <c r="E784" t="s">
        <v>528</v>
      </c>
      <c r="F784" t="s">
        <v>528</v>
      </c>
      <c r="N784">
        <v>4311</v>
      </c>
    </row>
    <row r="785" spans="1:14" x14ac:dyDescent="0.2">
      <c r="A785" t="s">
        <v>528</v>
      </c>
      <c r="B785">
        <f t="shared" si="12"/>
        <v>4312</v>
      </c>
      <c r="C785" t="s">
        <v>528</v>
      </c>
      <c r="D785" t="s">
        <v>528</v>
      </c>
      <c r="E785" t="s">
        <v>528</v>
      </c>
      <c r="F785" t="s">
        <v>528</v>
      </c>
      <c r="N785">
        <v>4312</v>
      </c>
    </row>
    <row r="786" spans="1:14" x14ac:dyDescent="0.2">
      <c r="A786" t="s">
        <v>528</v>
      </c>
      <c r="B786">
        <f t="shared" si="12"/>
        <v>4313</v>
      </c>
      <c r="C786" t="s">
        <v>528</v>
      </c>
      <c r="D786" t="s">
        <v>528</v>
      </c>
      <c r="E786" t="s">
        <v>528</v>
      </c>
      <c r="F786" t="s">
        <v>528</v>
      </c>
      <c r="N786">
        <v>4313</v>
      </c>
    </row>
    <row r="787" spans="1:14" x14ac:dyDescent="0.2">
      <c r="A787" t="s">
        <v>528</v>
      </c>
      <c r="B787">
        <f t="shared" si="12"/>
        <v>4314</v>
      </c>
      <c r="C787" t="s">
        <v>528</v>
      </c>
      <c r="D787" t="s">
        <v>528</v>
      </c>
      <c r="E787" t="s">
        <v>528</v>
      </c>
      <c r="F787" t="s">
        <v>528</v>
      </c>
      <c r="N787">
        <v>4314</v>
      </c>
    </row>
    <row r="788" spans="1:14" x14ac:dyDescent="0.2">
      <c r="A788" t="s">
        <v>528</v>
      </c>
      <c r="B788">
        <f t="shared" si="12"/>
        <v>4410</v>
      </c>
      <c r="C788" t="s">
        <v>528</v>
      </c>
      <c r="D788" t="s">
        <v>528</v>
      </c>
      <c r="E788" t="s">
        <v>528</v>
      </c>
      <c r="F788" t="s">
        <v>528</v>
      </c>
      <c r="N788">
        <v>4410</v>
      </c>
    </row>
    <row r="789" spans="1:14" x14ac:dyDescent="0.2">
      <c r="A789" t="s">
        <v>528</v>
      </c>
      <c r="B789">
        <f t="shared" si="12"/>
        <v>4411</v>
      </c>
      <c r="C789" t="s">
        <v>528</v>
      </c>
      <c r="D789" t="s">
        <v>528</v>
      </c>
      <c r="E789" t="s">
        <v>528</v>
      </c>
      <c r="F789" t="s">
        <v>528</v>
      </c>
      <c r="N789">
        <v>4411</v>
      </c>
    </row>
    <row r="790" spans="1:14" x14ac:dyDescent="0.2">
      <c r="A790" t="s">
        <v>528</v>
      </c>
      <c r="B790">
        <f t="shared" si="12"/>
        <v>4412</v>
      </c>
      <c r="C790" t="s">
        <v>528</v>
      </c>
      <c r="D790" t="s">
        <v>528</v>
      </c>
      <c r="E790" t="s">
        <v>528</v>
      </c>
      <c r="F790" t="s">
        <v>528</v>
      </c>
      <c r="N790">
        <v>4412</v>
      </c>
    </row>
    <row r="791" spans="1:14" x14ac:dyDescent="0.2">
      <c r="A791" t="s">
        <v>528</v>
      </c>
      <c r="B791">
        <f t="shared" si="12"/>
        <v>4510</v>
      </c>
      <c r="C791" t="s">
        <v>528</v>
      </c>
      <c r="D791" t="s">
        <v>528</v>
      </c>
      <c r="E791" t="s">
        <v>528</v>
      </c>
      <c r="F791" t="s">
        <v>528</v>
      </c>
      <c r="N791">
        <v>4510</v>
      </c>
    </row>
    <row r="792" spans="1:14" x14ac:dyDescent="0.2">
      <c r="A792" t="s">
        <v>528</v>
      </c>
      <c r="B792">
        <f t="shared" si="12"/>
        <v>4511</v>
      </c>
      <c r="C792" t="s">
        <v>528</v>
      </c>
      <c r="D792" t="s">
        <v>528</v>
      </c>
      <c r="E792" t="s">
        <v>528</v>
      </c>
      <c r="F792" t="s">
        <v>528</v>
      </c>
      <c r="N792">
        <v>4511</v>
      </c>
    </row>
    <row r="793" spans="1:14" x14ac:dyDescent="0.2">
      <c r="A793" t="s">
        <v>528</v>
      </c>
      <c r="B793">
        <f t="shared" si="12"/>
        <v>4512</v>
      </c>
      <c r="C793" t="s">
        <v>528</v>
      </c>
      <c r="D793" t="s">
        <v>528</v>
      </c>
      <c r="E793" t="s">
        <v>528</v>
      </c>
      <c r="F793" t="s">
        <v>528</v>
      </c>
      <c r="N793">
        <v>4512</v>
      </c>
    </row>
    <row r="794" spans="1:14" x14ac:dyDescent="0.2">
      <c r="A794" t="s">
        <v>528</v>
      </c>
      <c r="B794">
        <f t="shared" si="12"/>
        <v>4513</v>
      </c>
      <c r="C794" t="s">
        <v>528</v>
      </c>
      <c r="D794" t="s">
        <v>528</v>
      </c>
      <c r="E794" t="s">
        <v>528</v>
      </c>
      <c r="F794" t="s">
        <v>528</v>
      </c>
      <c r="N794">
        <v>4513</v>
      </c>
    </row>
    <row r="795" spans="1:14" x14ac:dyDescent="0.2">
      <c r="A795" t="s">
        <v>528</v>
      </c>
      <c r="B795">
        <f t="shared" si="12"/>
        <v>4514</v>
      </c>
      <c r="C795" t="s">
        <v>528</v>
      </c>
      <c r="D795" t="s">
        <v>528</v>
      </c>
      <c r="E795" t="s">
        <v>528</v>
      </c>
      <c r="F795" t="s">
        <v>528</v>
      </c>
      <c r="N795">
        <v>4514</v>
      </c>
    </row>
    <row r="796" spans="1:14" x14ac:dyDescent="0.2">
      <c r="A796" t="s">
        <v>528</v>
      </c>
      <c r="B796">
        <f t="shared" si="12"/>
        <v>4515</v>
      </c>
      <c r="C796" t="s">
        <v>528</v>
      </c>
      <c r="D796" t="s">
        <v>528</v>
      </c>
      <c r="E796" t="s">
        <v>528</v>
      </c>
      <c r="F796" t="s">
        <v>528</v>
      </c>
      <c r="N796">
        <v>4515</v>
      </c>
    </row>
    <row r="797" spans="1:14" x14ac:dyDescent="0.2">
      <c r="A797" t="s">
        <v>528</v>
      </c>
      <c r="B797">
        <f t="shared" si="12"/>
        <v>5010</v>
      </c>
      <c r="C797" t="s">
        <v>528</v>
      </c>
      <c r="D797" t="s">
        <v>528</v>
      </c>
      <c r="E797" t="s">
        <v>528</v>
      </c>
      <c r="F797" t="s">
        <v>528</v>
      </c>
      <c r="N797">
        <v>5010</v>
      </c>
    </row>
    <row r="798" spans="1:14" x14ac:dyDescent="0.2">
      <c r="A798" t="s">
        <v>528</v>
      </c>
      <c r="B798">
        <f t="shared" si="12"/>
        <v>5011</v>
      </c>
      <c r="C798" t="s">
        <v>528</v>
      </c>
      <c r="D798" t="s">
        <v>528</v>
      </c>
      <c r="E798" t="s">
        <v>528</v>
      </c>
      <c r="F798" t="s">
        <v>528</v>
      </c>
      <c r="N798">
        <v>5011</v>
      </c>
    </row>
    <row r="799" spans="1:14" x14ac:dyDescent="0.2">
      <c r="A799" t="s">
        <v>528</v>
      </c>
      <c r="B799">
        <f t="shared" si="12"/>
        <v>5012</v>
      </c>
      <c r="C799" t="s">
        <v>528</v>
      </c>
      <c r="D799" t="s">
        <v>528</v>
      </c>
      <c r="E799" t="s">
        <v>528</v>
      </c>
      <c r="F799" t="s">
        <v>528</v>
      </c>
      <c r="N799">
        <v>5012</v>
      </c>
    </row>
    <row r="800" spans="1:14" x14ac:dyDescent="0.2">
      <c r="A800" t="s">
        <v>528</v>
      </c>
      <c r="B800">
        <f t="shared" si="12"/>
        <v>5013</v>
      </c>
      <c r="C800" t="s">
        <v>528</v>
      </c>
      <c r="D800" t="s">
        <v>528</v>
      </c>
      <c r="E800" t="s">
        <v>528</v>
      </c>
      <c r="F800" t="s">
        <v>528</v>
      </c>
      <c r="N800">
        <v>5013</v>
      </c>
    </row>
    <row r="801" spans="1:14" x14ac:dyDescent="0.2">
      <c r="A801" t="s">
        <v>528</v>
      </c>
      <c r="B801">
        <f t="shared" si="12"/>
        <v>5014</v>
      </c>
      <c r="C801" t="s">
        <v>528</v>
      </c>
      <c r="D801" t="s">
        <v>528</v>
      </c>
      <c r="E801" t="s">
        <v>528</v>
      </c>
      <c r="F801" t="s">
        <v>528</v>
      </c>
      <c r="N801">
        <v>5014</v>
      </c>
    </row>
    <row r="802" spans="1:14" x14ac:dyDescent="0.2">
      <c r="A802" t="s">
        <v>528</v>
      </c>
      <c r="B802">
        <f t="shared" si="12"/>
        <v>5016</v>
      </c>
      <c r="C802" t="s">
        <v>528</v>
      </c>
      <c r="D802" t="s">
        <v>528</v>
      </c>
      <c r="E802" t="s">
        <v>528</v>
      </c>
      <c r="F802" t="s">
        <v>528</v>
      </c>
      <c r="N802">
        <v>5016</v>
      </c>
    </row>
    <row r="803" spans="1:14" x14ac:dyDescent="0.2">
      <c r="A803" t="s">
        <v>528</v>
      </c>
      <c r="B803">
        <f t="shared" si="12"/>
        <v>1111</v>
      </c>
      <c r="C803" t="s">
        <v>528</v>
      </c>
      <c r="D803" t="s">
        <v>528</v>
      </c>
      <c r="E803" t="s">
        <v>528</v>
      </c>
      <c r="F803" t="s">
        <v>528</v>
      </c>
      <c r="N803">
        <v>1111</v>
      </c>
    </row>
    <row r="804" spans="1:14" x14ac:dyDescent="0.2">
      <c r="A804" t="s">
        <v>528</v>
      </c>
      <c r="B804">
        <f t="shared" si="12"/>
        <v>1112</v>
      </c>
      <c r="C804" t="s">
        <v>528</v>
      </c>
      <c r="D804" t="s">
        <v>528</v>
      </c>
      <c r="E804" t="s">
        <v>528</v>
      </c>
      <c r="F804" t="s">
        <v>528</v>
      </c>
      <c r="N804">
        <v>1112</v>
      </c>
    </row>
    <row r="805" spans="1:14" x14ac:dyDescent="0.2">
      <c r="A805" t="s">
        <v>528</v>
      </c>
      <c r="B805">
        <f t="shared" si="12"/>
        <v>1113</v>
      </c>
      <c r="C805" t="s">
        <v>528</v>
      </c>
      <c r="D805" t="s">
        <v>528</v>
      </c>
      <c r="E805" t="s">
        <v>528</v>
      </c>
      <c r="F805" t="s">
        <v>528</v>
      </c>
      <c r="N805">
        <v>1113</v>
      </c>
    </row>
    <row r="806" spans="1:14" x14ac:dyDescent="0.2">
      <c r="A806" t="s">
        <v>528</v>
      </c>
      <c r="B806">
        <f t="shared" si="12"/>
        <v>1210</v>
      </c>
      <c r="C806" t="s">
        <v>528</v>
      </c>
      <c r="D806" t="s">
        <v>528</v>
      </c>
      <c r="E806" t="s">
        <v>528</v>
      </c>
      <c r="F806" t="s">
        <v>528</v>
      </c>
      <c r="N806">
        <v>1210</v>
      </c>
    </row>
    <row r="807" spans="1:14" x14ac:dyDescent="0.2">
      <c r="A807" t="s">
        <v>528</v>
      </c>
      <c r="B807">
        <f t="shared" si="12"/>
        <v>1211</v>
      </c>
      <c r="C807" t="s">
        <v>528</v>
      </c>
      <c r="D807" t="s">
        <v>528</v>
      </c>
      <c r="E807" t="s">
        <v>528</v>
      </c>
      <c r="F807" t="s">
        <v>528</v>
      </c>
      <c r="N807">
        <v>1211</v>
      </c>
    </row>
    <row r="808" spans="1:14" x14ac:dyDescent="0.2">
      <c r="A808" t="s">
        <v>528</v>
      </c>
      <c r="B808">
        <f t="shared" si="12"/>
        <v>1212</v>
      </c>
      <c r="C808" t="s">
        <v>528</v>
      </c>
      <c r="D808" t="s">
        <v>528</v>
      </c>
      <c r="E808" t="s">
        <v>528</v>
      </c>
      <c r="F808" t="s">
        <v>528</v>
      </c>
      <c r="N808">
        <v>1212</v>
      </c>
    </row>
    <row r="809" spans="1:14" x14ac:dyDescent="0.2">
      <c r="A809" t="s">
        <v>528</v>
      </c>
      <c r="B809">
        <f t="shared" si="12"/>
        <v>1213</v>
      </c>
      <c r="C809" t="s">
        <v>528</v>
      </c>
      <c r="D809" t="s">
        <v>528</v>
      </c>
      <c r="E809" t="s">
        <v>528</v>
      </c>
      <c r="F809" t="s">
        <v>528</v>
      </c>
      <c r="N809">
        <v>1213</v>
      </c>
    </row>
    <row r="810" spans="1:14" x14ac:dyDescent="0.2">
      <c r="A810" t="s">
        <v>528</v>
      </c>
      <c r="B810">
        <f t="shared" si="12"/>
        <v>1214</v>
      </c>
      <c r="C810" t="s">
        <v>528</v>
      </c>
      <c r="D810" t="s">
        <v>528</v>
      </c>
      <c r="E810" t="s">
        <v>528</v>
      </c>
      <c r="F810" t="s">
        <v>528</v>
      </c>
      <c r="N810">
        <v>1214</v>
      </c>
    </row>
    <row r="811" spans="1:14" x14ac:dyDescent="0.2">
      <c r="A811" t="s">
        <v>528</v>
      </c>
      <c r="B811">
        <f t="shared" si="12"/>
        <v>1215</v>
      </c>
      <c r="C811" t="s">
        <v>528</v>
      </c>
      <c r="D811" t="s">
        <v>528</v>
      </c>
      <c r="E811" t="s">
        <v>528</v>
      </c>
      <c r="F811" t="s">
        <v>528</v>
      </c>
      <c r="N811">
        <v>1215</v>
      </c>
    </row>
    <row r="812" spans="1:14" x14ac:dyDescent="0.2">
      <c r="A812" t="s">
        <v>528</v>
      </c>
      <c r="B812">
        <f t="shared" si="12"/>
        <v>1216</v>
      </c>
      <c r="C812" t="s">
        <v>528</v>
      </c>
      <c r="D812" t="s">
        <v>528</v>
      </c>
      <c r="E812" t="s">
        <v>528</v>
      </c>
      <c r="F812" t="s">
        <v>528</v>
      </c>
      <c r="N812">
        <v>1216</v>
      </c>
    </row>
    <row r="813" spans="1:14" x14ac:dyDescent="0.2">
      <c r="A813" t="s">
        <v>528</v>
      </c>
      <c r="B813">
        <f t="shared" si="12"/>
        <v>1217</v>
      </c>
      <c r="C813" t="s">
        <v>528</v>
      </c>
      <c r="D813" t="s">
        <v>528</v>
      </c>
      <c r="E813" t="s">
        <v>528</v>
      </c>
      <c r="F813" t="s">
        <v>528</v>
      </c>
      <c r="N813">
        <v>1217</v>
      </c>
    </row>
    <row r="814" spans="1:14" x14ac:dyDescent="0.2">
      <c r="A814" t="s">
        <v>528</v>
      </c>
      <c r="B814">
        <f t="shared" si="12"/>
        <v>1218</v>
      </c>
      <c r="C814" t="s">
        <v>528</v>
      </c>
      <c r="D814" t="s">
        <v>528</v>
      </c>
      <c r="E814" t="s">
        <v>528</v>
      </c>
      <c r="F814" t="s">
        <v>528</v>
      </c>
      <c r="N814">
        <v>1218</v>
      </c>
    </row>
    <row r="815" spans="1:14" x14ac:dyDescent="0.2">
      <c r="A815" t="s">
        <v>528</v>
      </c>
      <c r="B815">
        <f t="shared" si="12"/>
        <v>1219</v>
      </c>
      <c r="C815" t="s">
        <v>528</v>
      </c>
      <c r="D815" t="s">
        <v>528</v>
      </c>
      <c r="E815" t="s">
        <v>528</v>
      </c>
      <c r="F815" t="s">
        <v>528</v>
      </c>
      <c r="N815">
        <v>1219</v>
      </c>
    </row>
    <row r="816" spans="1:14" x14ac:dyDescent="0.2">
      <c r="A816" t="s">
        <v>528</v>
      </c>
      <c r="B816">
        <f t="shared" si="12"/>
        <v>1220</v>
      </c>
      <c r="C816" t="s">
        <v>528</v>
      </c>
      <c r="D816" t="s">
        <v>528</v>
      </c>
      <c r="E816" t="s">
        <v>528</v>
      </c>
      <c r="F816" t="s">
        <v>528</v>
      </c>
      <c r="N816">
        <v>1220</v>
      </c>
    </row>
    <row r="817" spans="1:14" x14ac:dyDescent="0.2">
      <c r="A817" t="s">
        <v>528</v>
      </c>
      <c r="B817">
        <f t="shared" si="12"/>
        <v>1221</v>
      </c>
      <c r="C817" t="s">
        <v>528</v>
      </c>
      <c r="D817" t="s">
        <v>528</v>
      </c>
      <c r="E817" t="s">
        <v>528</v>
      </c>
      <c r="F817" t="s">
        <v>528</v>
      </c>
      <c r="N817">
        <v>1221</v>
      </c>
    </row>
    <row r="818" spans="1:14" x14ac:dyDescent="0.2">
      <c r="A818" t="s">
        <v>528</v>
      </c>
      <c r="B818">
        <f t="shared" si="12"/>
        <v>1222</v>
      </c>
      <c r="C818" t="s">
        <v>528</v>
      </c>
      <c r="D818" t="s">
        <v>528</v>
      </c>
      <c r="E818" t="s">
        <v>528</v>
      </c>
      <c r="F818" t="s">
        <v>528</v>
      </c>
      <c r="N818">
        <v>1222</v>
      </c>
    </row>
    <row r="819" spans="1:14" x14ac:dyDescent="0.2">
      <c r="A819" t="s">
        <v>528</v>
      </c>
      <c r="B819">
        <f t="shared" si="12"/>
        <v>1223</v>
      </c>
      <c r="C819" t="s">
        <v>528</v>
      </c>
      <c r="D819" t="s">
        <v>528</v>
      </c>
      <c r="E819" t="s">
        <v>528</v>
      </c>
      <c r="F819" t="s">
        <v>528</v>
      </c>
      <c r="N819">
        <v>1223</v>
      </c>
    </row>
    <row r="820" spans="1:14" x14ac:dyDescent="0.2">
      <c r="A820" t="s">
        <v>528</v>
      </c>
      <c r="B820">
        <f t="shared" si="12"/>
        <v>1310</v>
      </c>
      <c r="C820" t="s">
        <v>528</v>
      </c>
      <c r="D820" t="s">
        <v>528</v>
      </c>
      <c r="E820" t="s">
        <v>528</v>
      </c>
      <c r="F820" t="s">
        <v>528</v>
      </c>
      <c r="N820">
        <v>1310</v>
      </c>
    </row>
    <row r="821" spans="1:14" x14ac:dyDescent="0.2">
      <c r="A821" t="s">
        <v>528</v>
      </c>
      <c r="B821">
        <f t="shared" si="12"/>
        <v>1311</v>
      </c>
      <c r="C821" t="s">
        <v>528</v>
      </c>
      <c r="D821" t="s">
        <v>528</v>
      </c>
      <c r="E821" t="s">
        <v>528</v>
      </c>
      <c r="F821" t="s">
        <v>528</v>
      </c>
      <c r="N821">
        <v>1311</v>
      </c>
    </row>
    <row r="822" spans="1:14" x14ac:dyDescent="0.2">
      <c r="A822" t="s">
        <v>528</v>
      </c>
      <c r="B822">
        <f t="shared" si="12"/>
        <v>1312</v>
      </c>
      <c r="C822" t="s">
        <v>528</v>
      </c>
      <c r="D822" t="s">
        <v>528</v>
      </c>
      <c r="E822" t="s">
        <v>528</v>
      </c>
      <c r="F822" t="s">
        <v>528</v>
      </c>
      <c r="N822">
        <v>1312</v>
      </c>
    </row>
    <row r="823" spans="1:14" x14ac:dyDescent="0.2">
      <c r="A823" t="s">
        <v>528</v>
      </c>
      <c r="B823">
        <f t="shared" si="12"/>
        <v>1313</v>
      </c>
      <c r="C823" t="s">
        <v>528</v>
      </c>
      <c r="D823" t="s">
        <v>528</v>
      </c>
      <c r="E823" t="s">
        <v>528</v>
      </c>
      <c r="F823" t="s">
        <v>528</v>
      </c>
      <c r="N823">
        <v>1313</v>
      </c>
    </row>
    <row r="824" spans="1:14" x14ac:dyDescent="0.2">
      <c r="A824" t="s">
        <v>528</v>
      </c>
      <c r="B824">
        <f t="shared" si="12"/>
        <v>1314</v>
      </c>
      <c r="C824" t="s">
        <v>528</v>
      </c>
      <c r="D824" t="s">
        <v>528</v>
      </c>
      <c r="E824" t="s">
        <v>528</v>
      </c>
      <c r="F824" t="s">
        <v>528</v>
      </c>
      <c r="N824">
        <v>1314</v>
      </c>
    </row>
    <row r="825" spans="1:14" x14ac:dyDescent="0.2">
      <c r="A825" t="s">
        <v>528</v>
      </c>
      <c r="B825">
        <f t="shared" si="12"/>
        <v>1315</v>
      </c>
      <c r="C825" t="s">
        <v>528</v>
      </c>
      <c r="D825" t="s">
        <v>528</v>
      </c>
      <c r="E825" t="s">
        <v>528</v>
      </c>
      <c r="F825" t="s">
        <v>528</v>
      </c>
      <c r="N825">
        <v>1315</v>
      </c>
    </row>
    <row r="826" spans="1:14" x14ac:dyDescent="0.2">
      <c r="A826" t="s">
        <v>528</v>
      </c>
      <c r="B826">
        <f t="shared" si="12"/>
        <v>1316</v>
      </c>
      <c r="C826" t="s">
        <v>528</v>
      </c>
      <c r="D826" t="s">
        <v>528</v>
      </c>
      <c r="E826" t="s">
        <v>528</v>
      </c>
      <c r="F826" t="s">
        <v>528</v>
      </c>
      <c r="N826">
        <v>1316</v>
      </c>
    </row>
    <row r="827" spans="1:14" x14ac:dyDescent="0.2">
      <c r="A827" t="s">
        <v>528</v>
      </c>
      <c r="B827">
        <f t="shared" si="12"/>
        <v>1317</v>
      </c>
      <c r="C827" t="s">
        <v>528</v>
      </c>
      <c r="D827" t="s">
        <v>528</v>
      </c>
      <c r="E827" t="s">
        <v>528</v>
      </c>
      <c r="F827" t="s">
        <v>528</v>
      </c>
      <c r="N827">
        <v>1317</v>
      </c>
    </row>
    <row r="828" spans="1:14" x14ac:dyDescent="0.2">
      <c r="A828" t="s">
        <v>528</v>
      </c>
      <c r="B828">
        <f t="shared" si="12"/>
        <v>1318</v>
      </c>
      <c r="C828" t="s">
        <v>528</v>
      </c>
      <c r="D828" t="s">
        <v>528</v>
      </c>
      <c r="E828" t="s">
        <v>528</v>
      </c>
      <c r="F828" t="s">
        <v>528</v>
      </c>
      <c r="N828">
        <v>1318</v>
      </c>
    </row>
    <row r="829" spans="1:14" x14ac:dyDescent="0.2">
      <c r="A829" t="s">
        <v>528</v>
      </c>
      <c r="B829">
        <f t="shared" si="12"/>
        <v>1319</v>
      </c>
      <c r="C829" t="s">
        <v>528</v>
      </c>
      <c r="D829" t="s">
        <v>528</v>
      </c>
      <c r="E829" t="s">
        <v>528</v>
      </c>
      <c r="F829" t="s">
        <v>528</v>
      </c>
      <c r="N829">
        <v>1319</v>
      </c>
    </row>
    <row r="830" spans="1:14" x14ac:dyDescent="0.2">
      <c r="A830" t="s">
        <v>528</v>
      </c>
      <c r="B830">
        <f t="shared" si="12"/>
        <v>1320</v>
      </c>
      <c r="C830" t="s">
        <v>528</v>
      </c>
      <c r="D830" t="s">
        <v>528</v>
      </c>
      <c r="E830" t="s">
        <v>528</v>
      </c>
      <c r="F830" t="s">
        <v>528</v>
      </c>
      <c r="N830">
        <v>1320</v>
      </c>
    </row>
    <row r="831" spans="1:14" x14ac:dyDescent="0.2">
      <c r="A831" t="s">
        <v>528</v>
      </c>
      <c r="B831">
        <f t="shared" si="12"/>
        <v>1410</v>
      </c>
      <c r="C831" t="s">
        <v>528</v>
      </c>
      <c r="D831" t="s">
        <v>528</v>
      </c>
      <c r="E831" t="s">
        <v>528</v>
      </c>
      <c r="F831" t="s">
        <v>528</v>
      </c>
      <c r="N831">
        <v>1410</v>
      </c>
    </row>
    <row r="832" spans="1:14" x14ac:dyDescent="0.2">
      <c r="A832" t="s">
        <v>528</v>
      </c>
      <c r="B832">
        <f t="shared" si="12"/>
        <v>1411</v>
      </c>
      <c r="C832" t="s">
        <v>528</v>
      </c>
      <c r="D832" t="s">
        <v>528</v>
      </c>
      <c r="E832" t="s">
        <v>528</v>
      </c>
      <c r="F832" t="s">
        <v>528</v>
      </c>
      <c r="N832">
        <v>1411</v>
      </c>
    </row>
    <row r="833" spans="1:14" x14ac:dyDescent="0.2">
      <c r="A833" t="s">
        <v>528</v>
      </c>
      <c r="B833">
        <f t="shared" si="12"/>
        <v>1412</v>
      </c>
      <c r="C833" t="s">
        <v>528</v>
      </c>
      <c r="D833" t="s">
        <v>528</v>
      </c>
      <c r="E833" t="s">
        <v>528</v>
      </c>
      <c r="F833" t="s">
        <v>528</v>
      </c>
      <c r="N833">
        <v>1412</v>
      </c>
    </row>
    <row r="834" spans="1:14" x14ac:dyDescent="0.2">
      <c r="A834" t="s">
        <v>528</v>
      </c>
      <c r="B834">
        <f t="shared" si="12"/>
        <v>1413</v>
      </c>
      <c r="C834" t="s">
        <v>528</v>
      </c>
      <c r="D834" t="s">
        <v>528</v>
      </c>
      <c r="E834" t="s">
        <v>528</v>
      </c>
      <c r="F834" t="s">
        <v>528</v>
      </c>
      <c r="N834">
        <v>1413</v>
      </c>
    </row>
    <row r="835" spans="1:14" x14ac:dyDescent="0.2">
      <c r="A835" t="s">
        <v>528</v>
      </c>
      <c r="B835">
        <f t="shared" ref="B835:B898" si="13">N835</f>
        <v>1414</v>
      </c>
      <c r="C835" t="s">
        <v>528</v>
      </c>
      <c r="D835" t="s">
        <v>528</v>
      </c>
      <c r="E835" t="s">
        <v>528</v>
      </c>
      <c r="F835" t="s">
        <v>528</v>
      </c>
      <c r="N835">
        <v>1414</v>
      </c>
    </row>
    <row r="836" spans="1:14" x14ac:dyDescent="0.2">
      <c r="A836" t="s">
        <v>528</v>
      </c>
      <c r="B836">
        <f t="shared" si="13"/>
        <v>1415</v>
      </c>
      <c r="C836" t="s">
        <v>528</v>
      </c>
      <c r="D836" t="s">
        <v>528</v>
      </c>
      <c r="E836" t="s">
        <v>528</v>
      </c>
      <c r="F836" t="s">
        <v>528</v>
      </c>
      <c r="N836">
        <v>1415</v>
      </c>
    </row>
    <row r="837" spans="1:14" x14ac:dyDescent="0.2">
      <c r="A837" t="s">
        <v>528</v>
      </c>
      <c r="B837">
        <f t="shared" si="13"/>
        <v>1510</v>
      </c>
      <c r="C837" t="s">
        <v>528</v>
      </c>
      <c r="D837" t="s">
        <v>528</v>
      </c>
      <c r="E837" t="s">
        <v>528</v>
      </c>
      <c r="F837" t="s">
        <v>528</v>
      </c>
      <c r="N837">
        <v>1510</v>
      </c>
    </row>
    <row r="838" spans="1:14" x14ac:dyDescent="0.2">
      <c r="A838" t="s">
        <v>528</v>
      </c>
      <c r="B838">
        <f t="shared" si="13"/>
        <v>1511</v>
      </c>
      <c r="C838" t="s">
        <v>528</v>
      </c>
      <c r="D838" t="s">
        <v>528</v>
      </c>
      <c r="E838" t="s">
        <v>528</v>
      </c>
      <c r="F838" t="s">
        <v>528</v>
      </c>
      <c r="N838">
        <v>1511</v>
      </c>
    </row>
    <row r="839" spans="1:14" x14ac:dyDescent="0.2">
      <c r="A839" t="s">
        <v>528</v>
      </c>
      <c r="B839">
        <f t="shared" si="13"/>
        <v>2110</v>
      </c>
      <c r="C839" t="s">
        <v>528</v>
      </c>
      <c r="D839" t="s">
        <v>528</v>
      </c>
      <c r="E839" t="s">
        <v>528</v>
      </c>
      <c r="F839" t="s">
        <v>528</v>
      </c>
      <c r="N839">
        <v>2110</v>
      </c>
    </row>
    <row r="840" spans="1:14" x14ac:dyDescent="0.2">
      <c r="A840" t="s">
        <v>528</v>
      </c>
      <c r="B840">
        <f t="shared" si="13"/>
        <v>2111</v>
      </c>
      <c r="C840" t="s">
        <v>528</v>
      </c>
      <c r="D840" t="s">
        <v>528</v>
      </c>
      <c r="E840" t="s">
        <v>528</v>
      </c>
      <c r="F840" t="s">
        <v>528</v>
      </c>
      <c r="N840">
        <v>2111</v>
      </c>
    </row>
    <row r="841" spans="1:14" x14ac:dyDescent="0.2">
      <c r="A841" t="s">
        <v>528</v>
      </c>
      <c r="B841">
        <f t="shared" si="13"/>
        <v>2112</v>
      </c>
      <c r="C841" t="s">
        <v>528</v>
      </c>
      <c r="D841" t="s">
        <v>528</v>
      </c>
      <c r="E841" t="s">
        <v>528</v>
      </c>
      <c r="F841" t="s">
        <v>528</v>
      </c>
      <c r="N841">
        <v>2112</v>
      </c>
    </row>
    <row r="842" spans="1:14" x14ac:dyDescent="0.2">
      <c r="A842" t="s">
        <v>528</v>
      </c>
      <c r="B842">
        <f t="shared" si="13"/>
        <v>2113</v>
      </c>
      <c r="C842" t="s">
        <v>528</v>
      </c>
      <c r="D842" t="s">
        <v>528</v>
      </c>
      <c r="E842" t="s">
        <v>528</v>
      </c>
      <c r="F842" t="s">
        <v>528</v>
      </c>
      <c r="N842">
        <v>2113</v>
      </c>
    </row>
    <row r="843" spans="1:14" x14ac:dyDescent="0.2">
      <c r="A843" t="s">
        <v>528</v>
      </c>
      <c r="B843">
        <f t="shared" si="13"/>
        <v>2114</v>
      </c>
      <c r="C843" t="s">
        <v>528</v>
      </c>
      <c r="D843" t="s">
        <v>528</v>
      </c>
      <c r="E843" t="s">
        <v>528</v>
      </c>
      <c r="F843" t="s">
        <v>528</v>
      </c>
      <c r="N843">
        <v>2114</v>
      </c>
    </row>
    <row r="844" spans="1:14" x14ac:dyDescent="0.2">
      <c r="A844" t="s">
        <v>528</v>
      </c>
      <c r="B844">
        <f t="shared" si="13"/>
        <v>2115</v>
      </c>
      <c r="C844" t="s">
        <v>528</v>
      </c>
      <c r="D844" t="s">
        <v>528</v>
      </c>
      <c r="E844" t="s">
        <v>528</v>
      </c>
      <c r="F844" t="s">
        <v>528</v>
      </c>
      <c r="N844">
        <v>2115</v>
      </c>
    </row>
    <row r="845" spans="1:14" x14ac:dyDescent="0.2">
      <c r="A845" t="s">
        <v>528</v>
      </c>
      <c r="B845">
        <f t="shared" si="13"/>
        <v>2116</v>
      </c>
      <c r="C845" t="s">
        <v>528</v>
      </c>
      <c r="D845" t="s">
        <v>528</v>
      </c>
      <c r="E845" t="s">
        <v>528</v>
      </c>
      <c r="F845" t="s">
        <v>528</v>
      </c>
      <c r="N845">
        <v>2116</v>
      </c>
    </row>
    <row r="846" spans="1:14" x14ac:dyDescent="0.2">
      <c r="A846" t="s">
        <v>528</v>
      </c>
      <c r="B846">
        <f t="shared" si="13"/>
        <v>2117</v>
      </c>
      <c r="C846" t="s">
        <v>528</v>
      </c>
      <c r="D846" t="s">
        <v>528</v>
      </c>
      <c r="E846" t="s">
        <v>528</v>
      </c>
      <c r="F846" t="s">
        <v>528</v>
      </c>
      <c r="N846">
        <v>2117</v>
      </c>
    </row>
    <row r="847" spans="1:14" x14ac:dyDescent="0.2">
      <c r="A847" t="s">
        <v>528</v>
      </c>
      <c r="B847">
        <f t="shared" si="13"/>
        <v>2118</v>
      </c>
      <c r="C847" t="s">
        <v>528</v>
      </c>
      <c r="D847" t="s">
        <v>528</v>
      </c>
      <c r="E847" t="s">
        <v>528</v>
      </c>
      <c r="F847" t="s">
        <v>528</v>
      </c>
      <c r="N847">
        <v>2118</v>
      </c>
    </row>
    <row r="848" spans="1:14" x14ac:dyDescent="0.2">
      <c r="A848" t="s">
        <v>528</v>
      </c>
      <c r="B848">
        <f t="shared" si="13"/>
        <v>2119</v>
      </c>
      <c r="C848" t="s">
        <v>528</v>
      </c>
      <c r="D848" t="s">
        <v>528</v>
      </c>
      <c r="E848" t="s">
        <v>528</v>
      </c>
      <c r="F848" t="s">
        <v>528</v>
      </c>
      <c r="N848">
        <v>2119</v>
      </c>
    </row>
    <row r="849" spans="1:14" x14ac:dyDescent="0.2">
      <c r="A849" t="s">
        <v>528</v>
      </c>
      <c r="B849">
        <f t="shared" si="13"/>
        <v>2120</v>
      </c>
      <c r="C849" t="s">
        <v>528</v>
      </c>
      <c r="D849" t="s">
        <v>528</v>
      </c>
      <c r="E849" t="s">
        <v>528</v>
      </c>
      <c r="F849" t="s">
        <v>528</v>
      </c>
      <c r="N849">
        <v>2120</v>
      </c>
    </row>
    <row r="850" spans="1:14" x14ac:dyDescent="0.2">
      <c r="A850" t="s">
        <v>528</v>
      </c>
      <c r="B850">
        <f t="shared" si="13"/>
        <v>2121</v>
      </c>
      <c r="C850" t="s">
        <v>528</v>
      </c>
      <c r="D850" t="s">
        <v>528</v>
      </c>
      <c r="E850" t="s">
        <v>528</v>
      </c>
      <c r="F850" t="s">
        <v>528</v>
      </c>
      <c r="N850">
        <v>2121</v>
      </c>
    </row>
    <row r="851" spans="1:14" x14ac:dyDescent="0.2">
      <c r="A851" t="s">
        <v>528</v>
      </c>
      <c r="B851">
        <f t="shared" si="13"/>
        <v>2122</v>
      </c>
      <c r="C851" t="s">
        <v>528</v>
      </c>
      <c r="D851" t="s">
        <v>528</v>
      </c>
      <c r="E851" t="s">
        <v>528</v>
      </c>
      <c r="F851" t="s">
        <v>528</v>
      </c>
      <c r="N851">
        <v>2122</v>
      </c>
    </row>
    <row r="852" spans="1:14" x14ac:dyDescent="0.2">
      <c r="A852" t="s">
        <v>528</v>
      </c>
      <c r="B852">
        <f t="shared" si="13"/>
        <v>3110</v>
      </c>
      <c r="C852" t="s">
        <v>528</v>
      </c>
      <c r="D852" t="s">
        <v>528</v>
      </c>
      <c r="E852" t="s">
        <v>528</v>
      </c>
      <c r="F852" t="s">
        <v>528</v>
      </c>
      <c r="N852">
        <v>3110</v>
      </c>
    </row>
    <row r="853" spans="1:14" x14ac:dyDescent="0.2">
      <c r="A853" t="s">
        <v>528</v>
      </c>
      <c r="B853">
        <f t="shared" si="13"/>
        <v>3111</v>
      </c>
      <c r="C853" t="s">
        <v>528</v>
      </c>
      <c r="D853" t="s">
        <v>528</v>
      </c>
      <c r="E853" t="s">
        <v>528</v>
      </c>
      <c r="F853" t="s">
        <v>528</v>
      </c>
      <c r="N853">
        <v>3111</v>
      </c>
    </row>
    <row r="854" spans="1:14" x14ac:dyDescent="0.2">
      <c r="A854" t="s">
        <v>528</v>
      </c>
      <c r="B854">
        <f t="shared" si="13"/>
        <v>3112</v>
      </c>
      <c r="C854" t="s">
        <v>528</v>
      </c>
      <c r="D854" t="s">
        <v>528</v>
      </c>
      <c r="E854" t="s">
        <v>528</v>
      </c>
      <c r="F854" t="s">
        <v>528</v>
      </c>
      <c r="N854">
        <v>3112</v>
      </c>
    </row>
    <row r="855" spans="1:14" x14ac:dyDescent="0.2">
      <c r="A855" t="s">
        <v>528</v>
      </c>
      <c r="B855">
        <f t="shared" si="13"/>
        <v>4111</v>
      </c>
      <c r="C855" t="s">
        <v>528</v>
      </c>
      <c r="D855" t="s">
        <v>528</v>
      </c>
      <c r="E855" t="s">
        <v>528</v>
      </c>
      <c r="F855" t="s">
        <v>528</v>
      </c>
      <c r="N855">
        <v>4111</v>
      </c>
    </row>
    <row r="856" spans="1:14" x14ac:dyDescent="0.2">
      <c r="A856" t="s">
        <v>528</v>
      </c>
      <c r="B856">
        <f t="shared" si="13"/>
        <v>4112</v>
      </c>
      <c r="C856" t="s">
        <v>528</v>
      </c>
      <c r="D856" t="s">
        <v>528</v>
      </c>
      <c r="E856" t="s">
        <v>528</v>
      </c>
      <c r="F856" t="s">
        <v>528</v>
      </c>
      <c r="N856">
        <v>4112</v>
      </c>
    </row>
    <row r="857" spans="1:14" x14ac:dyDescent="0.2">
      <c r="A857" t="s">
        <v>528</v>
      </c>
      <c r="B857">
        <f t="shared" si="13"/>
        <v>4113</v>
      </c>
      <c r="C857" t="s">
        <v>528</v>
      </c>
      <c r="D857" t="s">
        <v>528</v>
      </c>
      <c r="E857" t="s">
        <v>528</v>
      </c>
      <c r="F857" t="s">
        <v>528</v>
      </c>
      <c r="N857">
        <v>4113</v>
      </c>
    </row>
    <row r="858" spans="1:14" x14ac:dyDescent="0.2">
      <c r="A858" t="s">
        <v>528</v>
      </c>
      <c r="B858">
        <f t="shared" si="13"/>
        <v>4114</v>
      </c>
      <c r="C858" t="s">
        <v>528</v>
      </c>
      <c r="D858" t="s">
        <v>528</v>
      </c>
      <c r="E858" t="s">
        <v>528</v>
      </c>
      <c r="F858" t="s">
        <v>528</v>
      </c>
      <c r="N858">
        <v>4114</v>
      </c>
    </row>
    <row r="859" spans="1:14" x14ac:dyDescent="0.2">
      <c r="A859" t="s">
        <v>528</v>
      </c>
      <c r="B859">
        <f t="shared" si="13"/>
        <v>4115</v>
      </c>
      <c r="C859" t="s">
        <v>528</v>
      </c>
      <c r="D859" t="s">
        <v>528</v>
      </c>
      <c r="E859" t="s">
        <v>528</v>
      </c>
      <c r="F859" t="s">
        <v>528</v>
      </c>
      <c r="N859">
        <v>4115</v>
      </c>
    </row>
    <row r="860" spans="1:14" x14ac:dyDescent="0.2">
      <c r="A860" t="s">
        <v>528</v>
      </c>
      <c r="B860">
        <f t="shared" si="13"/>
        <v>4116</v>
      </c>
      <c r="C860" t="s">
        <v>528</v>
      </c>
      <c r="D860" t="s">
        <v>528</v>
      </c>
      <c r="E860" t="s">
        <v>528</v>
      </c>
      <c r="F860" t="s">
        <v>528</v>
      </c>
      <c r="N860">
        <v>4116</v>
      </c>
    </row>
    <row r="861" spans="1:14" x14ac:dyDescent="0.2">
      <c r="A861" t="s">
        <v>528</v>
      </c>
      <c r="B861">
        <f t="shared" si="13"/>
        <v>4210</v>
      </c>
      <c r="C861" t="s">
        <v>528</v>
      </c>
      <c r="D861" t="s">
        <v>528</v>
      </c>
      <c r="E861" t="s">
        <v>528</v>
      </c>
      <c r="F861" t="s">
        <v>528</v>
      </c>
      <c r="N861">
        <v>4210</v>
      </c>
    </row>
    <row r="862" spans="1:14" x14ac:dyDescent="0.2">
      <c r="A862" t="s">
        <v>528</v>
      </c>
      <c r="B862">
        <f t="shared" si="13"/>
        <v>4211</v>
      </c>
      <c r="C862" t="s">
        <v>528</v>
      </c>
      <c r="D862" t="s">
        <v>528</v>
      </c>
      <c r="E862" t="s">
        <v>528</v>
      </c>
      <c r="F862" t="s">
        <v>528</v>
      </c>
      <c r="N862">
        <v>4211</v>
      </c>
    </row>
    <row r="863" spans="1:14" x14ac:dyDescent="0.2">
      <c r="A863" t="s">
        <v>528</v>
      </c>
      <c r="B863">
        <f t="shared" si="13"/>
        <v>4212</v>
      </c>
      <c r="C863" t="s">
        <v>528</v>
      </c>
      <c r="D863" t="s">
        <v>528</v>
      </c>
      <c r="E863" t="s">
        <v>528</v>
      </c>
      <c r="F863" t="s">
        <v>528</v>
      </c>
      <c r="N863">
        <v>4212</v>
      </c>
    </row>
    <row r="864" spans="1:14" x14ac:dyDescent="0.2">
      <c r="A864" t="s">
        <v>528</v>
      </c>
      <c r="B864">
        <f t="shared" si="13"/>
        <v>4213</v>
      </c>
      <c r="C864" t="s">
        <v>528</v>
      </c>
      <c r="D864" t="s">
        <v>528</v>
      </c>
      <c r="E864" t="s">
        <v>528</v>
      </c>
      <c r="F864" t="s">
        <v>528</v>
      </c>
      <c r="N864">
        <v>4213</v>
      </c>
    </row>
    <row r="865" spans="1:14" x14ac:dyDescent="0.2">
      <c r="A865" t="s">
        <v>528</v>
      </c>
      <c r="B865">
        <f t="shared" si="13"/>
        <v>4214</v>
      </c>
      <c r="C865" t="s">
        <v>528</v>
      </c>
      <c r="D865" t="s">
        <v>528</v>
      </c>
      <c r="E865" t="s">
        <v>528</v>
      </c>
      <c r="F865" t="s">
        <v>528</v>
      </c>
      <c r="N865">
        <v>4214</v>
      </c>
    </row>
    <row r="866" spans="1:14" x14ac:dyDescent="0.2">
      <c r="A866" t="s">
        <v>528</v>
      </c>
      <c r="B866">
        <f t="shared" si="13"/>
        <v>4215</v>
      </c>
      <c r="C866" t="s">
        <v>528</v>
      </c>
      <c r="D866" t="s">
        <v>528</v>
      </c>
      <c r="E866" t="s">
        <v>528</v>
      </c>
      <c r="F866" t="s">
        <v>528</v>
      </c>
      <c r="N866">
        <v>4215</v>
      </c>
    </row>
    <row r="867" spans="1:14" x14ac:dyDescent="0.2">
      <c r="A867" t="s">
        <v>528</v>
      </c>
      <c r="B867">
        <f t="shared" si="13"/>
        <v>4216</v>
      </c>
      <c r="C867" t="s">
        <v>528</v>
      </c>
      <c r="D867" t="s">
        <v>528</v>
      </c>
      <c r="E867" t="s">
        <v>528</v>
      </c>
      <c r="F867" t="s">
        <v>528</v>
      </c>
      <c r="N867">
        <v>4216</v>
      </c>
    </row>
    <row r="868" spans="1:14" x14ac:dyDescent="0.2">
      <c r="A868" t="s">
        <v>528</v>
      </c>
      <c r="B868">
        <f t="shared" si="13"/>
        <v>4217</v>
      </c>
      <c r="C868" t="s">
        <v>528</v>
      </c>
      <c r="D868" t="s">
        <v>528</v>
      </c>
      <c r="E868" t="s">
        <v>528</v>
      </c>
      <c r="F868" t="s">
        <v>528</v>
      </c>
      <c r="N868">
        <v>4217</v>
      </c>
    </row>
    <row r="869" spans="1:14" x14ac:dyDescent="0.2">
      <c r="A869" t="s">
        <v>528</v>
      </c>
      <c r="B869">
        <f t="shared" si="13"/>
        <v>4218</v>
      </c>
      <c r="C869" t="s">
        <v>528</v>
      </c>
      <c r="D869" t="s">
        <v>528</v>
      </c>
      <c r="E869" t="s">
        <v>528</v>
      </c>
      <c r="F869" t="s">
        <v>528</v>
      </c>
      <c r="N869">
        <v>4218</v>
      </c>
    </row>
    <row r="870" spans="1:14" x14ac:dyDescent="0.2">
      <c r="A870" t="s">
        <v>528</v>
      </c>
      <c r="B870">
        <f t="shared" si="13"/>
        <v>4219</v>
      </c>
      <c r="C870" t="s">
        <v>528</v>
      </c>
      <c r="D870" t="s">
        <v>528</v>
      </c>
      <c r="E870" t="s">
        <v>528</v>
      </c>
      <c r="F870" t="s">
        <v>528</v>
      </c>
      <c r="N870">
        <v>4219</v>
      </c>
    </row>
    <row r="871" spans="1:14" x14ac:dyDescent="0.2">
      <c r="A871" t="s">
        <v>528</v>
      </c>
      <c r="B871">
        <f t="shared" si="13"/>
        <v>4220</v>
      </c>
      <c r="C871" t="s">
        <v>528</v>
      </c>
      <c r="D871" t="s">
        <v>528</v>
      </c>
      <c r="E871" t="s">
        <v>528</v>
      </c>
      <c r="F871" t="s">
        <v>528</v>
      </c>
      <c r="N871">
        <v>4220</v>
      </c>
    </row>
    <row r="872" spans="1:14" x14ac:dyDescent="0.2">
      <c r="A872" t="s">
        <v>528</v>
      </c>
      <c r="B872">
        <f t="shared" si="13"/>
        <v>4310</v>
      </c>
      <c r="C872" t="s">
        <v>528</v>
      </c>
      <c r="D872" t="s">
        <v>528</v>
      </c>
      <c r="E872" t="s">
        <v>528</v>
      </c>
      <c r="F872" t="s">
        <v>528</v>
      </c>
      <c r="N872">
        <v>4310</v>
      </c>
    </row>
    <row r="873" spans="1:14" x14ac:dyDescent="0.2">
      <c r="A873" t="s">
        <v>528</v>
      </c>
      <c r="B873">
        <f t="shared" si="13"/>
        <v>4311</v>
      </c>
      <c r="C873" t="s">
        <v>528</v>
      </c>
      <c r="D873" t="s">
        <v>528</v>
      </c>
      <c r="E873" t="s">
        <v>528</v>
      </c>
      <c r="F873" t="s">
        <v>528</v>
      </c>
      <c r="N873">
        <v>4311</v>
      </c>
    </row>
    <row r="874" spans="1:14" x14ac:dyDescent="0.2">
      <c r="A874" t="s">
        <v>528</v>
      </c>
      <c r="B874">
        <f t="shared" si="13"/>
        <v>4312</v>
      </c>
      <c r="C874" t="s">
        <v>528</v>
      </c>
      <c r="D874" t="s">
        <v>528</v>
      </c>
      <c r="E874" t="s">
        <v>528</v>
      </c>
      <c r="F874" t="s">
        <v>528</v>
      </c>
      <c r="N874">
        <v>4312</v>
      </c>
    </row>
    <row r="875" spans="1:14" x14ac:dyDescent="0.2">
      <c r="A875" t="s">
        <v>528</v>
      </c>
      <c r="B875">
        <f t="shared" si="13"/>
        <v>4313</v>
      </c>
      <c r="C875" t="s">
        <v>528</v>
      </c>
      <c r="D875" t="s">
        <v>528</v>
      </c>
      <c r="E875" t="s">
        <v>528</v>
      </c>
      <c r="F875" t="s">
        <v>528</v>
      </c>
      <c r="N875">
        <v>4313</v>
      </c>
    </row>
    <row r="876" spans="1:14" x14ac:dyDescent="0.2">
      <c r="A876" t="s">
        <v>528</v>
      </c>
      <c r="B876">
        <f t="shared" si="13"/>
        <v>4314</v>
      </c>
      <c r="C876" t="s">
        <v>528</v>
      </c>
      <c r="D876" t="s">
        <v>528</v>
      </c>
      <c r="E876" t="s">
        <v>528</v>
      </c>
      <c r="F876" t="s">
        <v>528</v>
      </c>
      <c r="N876">
        <v>4314</v>
      </c>
    </row>
    <row r="877" spans="1:14" x14ac:dyDescent="0.2">
      <c r="A877" t="s">
        <v>528</v>
      </c>
      <c r="B877">
        <f t="shared" si="13"/>
        <v>4410</v>
      </c>
      <c r="C877" t="s">
        <v>528</v>
      </c>
      <c r="D877" t="s">
        <v>528</v>
      </c>
      <c r="E877" t="s">
        <v>528</v>
      </c>
      <c r="F877" t="s">
        <v>528</v>
      </c>
      <c r="N877">
        <v>4410</v>
      </c>
    </row>
    <row r="878" spans="1:14" x14ac:dyDescent="0.2">
      <c r="A878" t="s">
        <v>528</v>
      </c>
      <c r="B878">
        <f t="shared" si="13"/>
        <v>4411</v>
      </c>
      <c r="C878" t="s">
        <v>528</v>
      </c>
      <c r="D878" t="s">
        <v>528</v>
      </c>
      <c r="E878" t="s">
        <v>528</v>
      </c>
      <c r="F878" t="s">
        <v>528</v>
      </c>
      <c r="N878">
        <v>4411</v>
      </c>
    </row>
    <row r="879" spans="1:14" x14ac:dyDescent="0.2">
      <c r="A879" t="s">
        <v>528</v>
      </c>
      <c r="B879">
        <f t="shared" si="13"/>
        <v>4412</v>
      </c>
      <c r="C879" t="s">
        <v>528</v>
      </c>
      <c r="D879" t="s">
        <v>528</v>
      </c>
      <c r="E879" t="s">
        <v>528</v>
      </c>
      <c r="F879" t="s">
        <v>528</v>
      </c>
      <c r="N879">
        <v>4412</v>
      </c>
    </row>
    <row r="880" spans="1:14" x14ac:dyDescent="0.2">
      <c r="A880" t="s">
        <v>528</v>
      </c>
      <c r="B880">
        <f t="shared" si="13"/>
        <v>4510</v>
      </c>
      <c r="C880" t="s">
        <v>528</v>
      </c>
      <c r="D880" t="s">
        <v>528</v>
      </c>
      <c r="E880" t="s">
        <v>528</v>
      </c>
      <c r="F880" t="s">
        <v>528</v>
      </c>
      <c r="N880">
        <v>4510</v>
      </c>
    </row>
    <row r="881" spans="1:14" x14ac:dyDescent="0.2">
      <c r="A881" t="s">
        <v>528</v>
      </c>
      <c r="B881">
        <f t="shared" si="13"/>
        <v>4511</v>
      </c>
      <c r="C881" t="s">
        <v>528</v>
      </c>
      <c r="D881" t="s">
        <v>528</v>
      </c>
      <c r="E881" t="s">
        <v>528</v>
      </c>
      <c r="F881" t="s">
        <v>528</v>
      </c>
      <c r="N881">
        <v>4511</v>
      </c>
    </row>
    <row r="882" spans="1:14" x14ac:dyDescent="0.2">
      <c r="A882" t="s">
        <v>528</v>
      </c>
      <c r="B882">
        <f t="shared" si="13"/>
        <v>4512</v>
      </c>
      <c r="C882" t="s">
        <v>528</v>
      </c>
      <c r="D882" t="s">
        <v>528</v>
      </c>
      <c r="E882" t="s">
        <v>528</v>
      </c>
      <c r="F882" t="s">
        <v>528</v>
      </c>
      <c r="N882">
        <v>4512</v>
      </c>
    </row>
    <row r="883" spans="1:14" x14ac:dyDescent="0.2">
      <c r="A883" t="s">
        <v>528</v>
      </c>
      <c r="B883">
        <f t="shared" si="13"/>
        <v>4513</v>
      </c>
      <c r="C883" t="s">
        <v>528</v>
      </c>
      <c r="D883" t="s">
        <v>528</v>
      </c>
      <c r="E883" t="s">
        <v>528</v>
      </c>
      <c r="F883" t="s">
        <v>528</v>
      </c>
      <c r="N883">
        <v>4513</v>
      </c>
    </row>
    <row r="884" spans="1:14" x14ac:dyDescent="0.2">
      <c r="A884" t="s">
        <v>528</v>
      </c>
      <c r="B884">
        <f t="shared" si="13"/>
        <v>4514</v>
      </c>
      <c r="C884" t="s">
        <v>528</v>
      </c>
      <c r="D884" t="s">
        <v>528</v>
      </c>
      <c r="E884" t="s">
        <v>528</v>
      </c>
      <c r="F884" t="s">
        <v>528</v>
      </c>
      <c r="N884">
        <v>4514</v>
      </c>
    </row>
    <row r="885" spans="1:14" x14ac:dyDescent="0.2">
      <c r="A885" t="s">
        <v>528</v>
      </c>
      <c r="B885">
        <f t="shared" si="13"/>
        <v>4515</v>
      </c>
      <c r="C885" t="s">
        <v>528</v>
      </c>
      <c r="D885" t="s">
        <v>528</v>
      </c>
      <c r="E885" t="s">
        <v>528</v>
      </c>
      <c r="F885" t="s">
        <v>528</v>
      </c>
      <c r="N885">
        <v>4515</v>
      </c>
    </row>
    <row r="886" spans="1:14" x14ac:dyDescent="0.2">
      <c r="A886" t="s">
        <v>528</v>
      </c>
      <c r="B886">
        <f t="shared" si="13"/>
        <v>5010</v>
      </c>
      <c r="C886" t="s">
        <v>528</v>
      </c>
      <c r="D886" t="s">
        <v>528</v>
      </c>
      <c r="E886" t="s">
        <v>528</v>
      </c>
      <c r="F886" t="s">
        <v>528</v>
      </c>
      <c r="N886">
        <v>5010</v>
      </c>
    </row>
    <row r="887" spans="1:14" x14ac:dyDescent="0.2">
      <c r="A887" t="s">
        <v>528</v>
      </c>
      <c r="B887">
        <f t="shared" si="13"/>
        <v>5011</v>
      </c>
      <c r="C887" t="s">
        <v>528</v>
      </c>
      <c r="D887" t="s">
        <v>528</v>
      </c>
      <c r="E887" t="s">
        <v>528</v>
      </c>
      <c r="F887" t="s">
        <v>528</v>
      </c>
      <c r="N887">
        <v>5011</v>
      </c>
    </row>
    <row r="888" spans="1:14" x14ac:dyDescent="0.2">
      <c r="A888" t="s">
        <v>528</v>
      </c>
      <c r="B888">
        <f t="shared" si="13"/>
        <v>5012</v>
      </c>
      <c r="C888" t="s">
        <v>528</v>
      </c>
      <c r="D888" t="s">
        <v>528</v>
      </c>
      <c r="E888" t="s">
        <v>528</v>
      </c>
      <c r="F888" t="s">
        <v>528</v>
      </c>
      <c r="N888">
        <v>5012</v>
      </c>
    </row>
    <row r="889" spans="1:14" x14ac:dyDescent="0.2">
      <c r="A889" t="s">
        <v>528</v>
      </c>
      <c r="B889">
        <f t="shared" si="13"/>
        <v>5013</v>
      </c>
      <c r="C889" t="s">
        <v>528</v>
      </c>
      <c r="D889" t="s">
        <v>528</v>
      </c>
      <c r="E889" t="s">
        <v>528</v>
      </c>
      <c r="F889" t="s">
        <v>528</v>
      </c>
      <c r="N889">
        <v>5013</v>
      </c>
    </row>
    <row r="890" spans="1:14" x14ac:dyDescent="0.2">
      <c r="A890" t="s">
        <v>528</v>
      </c>
      <c r="B890">
        <f t="shared" si="13"/>
        <v>5014</v>
      </c>
      <c r="C890" t="s">
        <v>528</v>
      </c>
      <c r="D890" t="s">
        <v>528</v>
      </c>
      <c r="E890" t="s">
        <v>528</v>
      </c>
      <c r="F890" t="s">
        <v>528</v>
      </c>
      <c r="N890">
        <v>5014</v>
      </c>
    </row>
    <row r="891" spans="1:14" x14ac:dyDescent="0.2">
      <c r="A891" t="s">
        <v>528</v>
      </c>
      <c r="B891">
        <f t="shared" si="13"/>
        <v>5016</v>
      </c>
      <c r="C891" t="s">
        <v>528</v>
      </c>
      <c r="D891" t="s">
        <v>528</v>
      </c>
      <c r="E891" t="s">
        <v>528</v>
      </c>
      <c r="F891" t="s">
        <v>528</v>
      </c>
      <c r="N891">
        <v>5016</v>
      </c>
    </row>
    <row r="892" spans="1:14" x14ac:dyDescent="0.2">
      <c r="A892" t="s">
        <v>528</v>
      </c>
      <c r="B892">
        <f t="shared" si="13"/>
        <v>1111</v>
      </c>
      <c r="C892" t="s">
        <v>528</v>
      </c>
      <c r="D892" t="s">
        <v>528</v>
      </c>
      <c r="E892" t="s">
        <v>528</v>
      </c>
      <c r="F892" t="s">
        <v>528</v>
      </c>
      <c r="N892">
        <v>1111</v>
      </c>
    </row>
    <row r="893" spans="1:14" x14ac:dyDescent="0.2">
      <c r="A893" t="s">
        <v>528</v>
      </c>
      <c r="B893">
        <f t="shared" si="13"/>
        <v>1112</v>
      </c>
      <c r="C893" t="s">
        <v>528</v>
      </c>
      <c r="D893" t="s">
        <v>528</v>
      </c>
      <c r="E893" t="s">
        <v>528</v>
      </c>
      <c r="F893" t="s">
        <v>528</v>
      </c>
      <c r="N893">
        <v>1112</v>
      </c>
    </row>
    <row r="894" spans="1:14" x14ac:dyDescent="0.2">
      <c r="A894" t="s">
        <v>528</v>
      </c>
      <c r="B894">
        <f t="shared" si="13"/>
        <v>1113</v>
      </c>
      <c r="C894" t="s">
        <v>528</v>
      </c>
      <c r="D894" t="s">
        <v>528</v>
      </c>
      <c r="E894" t="s">
        <v>528</v>
      </c>
      <c r="F894" t="s">
        <v>528</v>
      </c>
      <c r="N894">
        <v>1113</v>
      </c>
    </row>
    <row r="895" spans="1:14" x14ac:dyDescent="0.2">
      <c r="A895" t="s">
        <v>528</v>
      </c>
      <c r="B895">
        <f t="shared" si="13"/>
        <v>1210</v>
      </c>
      <c r="C895" t="s">
        <v>528</v>
      </c>
      <c r="D895" t="s">
        <v>528</v>
      </c>
      <c r="E895" t="s">
        <v>528</v>
      </c>
      <c r="F895" t="s">
        <v>528</v>
      </c>
      <c r="N895">
        <v>1210</v>
      </c>
    </row>
    <row r="896" spans="1:14" x14ac:dyDescent="0.2">
      <c r="A896" t="s">
        <v>528</v>
      </c>
      <c r="B896">
        <f t="shared" si="13"/>
        <v>1211</v>
      </c>
      <c r="C896" t="s">
        <v>528</v>
      </c>
      <c r="D896" t="s">
        <v>528</v>
      </c>
      <c r="E896" t="s">
        <v>528</v>
      </c>
      <c r="F896" t="s">
        <v>528</v>
      </c>
      <c r="N896">
        <v>1211</v>
      </c>
    </row>
    <row r="897" spans="1:14" x14ac:dyDescent="0.2">
      <c r="A897" t="s">
        <v>528</v>
      </c>
      <c r="B897">
        <f t="shared" si="13"/>
        <v>1212</v>
      </c>
      <c r="C897" t="s">
        <v>528</v>
      </c>
      <c r="D897" t="s">
        <v>528</v>
      </c>
      <c r="E897" t="s">
        <v>528</v>
      </c>
      <c r="F897" t="s">
        <v>528</v>
      </c>
      <c r="N897">
        <v>1212</v>
      </c>
    </row>
    <row r="898" spans="1:14" x14ac:dyDescent="0.2">
      <c r="A898" t="s">
        <v>528</v>
      </c>
      <c r="B898">
        <f t="shared" si="13"/>
        <v>1213</v>
      </c>
      <c r="C898" t="s">
        <v>528</v>
      </c>
      <c r="D898" t="s">
        <v>528</v>
      </c>
      <c r="E898" t="s">
        <v>528</v>
      </c>
      <c r="F898" t="s">
        <v>528</v>
      </c>
      <c r="N898">
        <v>1213</v>
      </c>
    </row>
    <row r="899" spans="1:14" x14ac:dyDescent="0.2">
      <c r="A899" t="s">
        <v>528</v>
      </c>
      <c r="B899">
        <f t="shared" ref="B899:B962" si="14">N899</f>
        <v>1214</v>
      </c>
      <c r="C899" t="s">
        <v>528</v>
      </c>
      <c r="D899" t="s">
        <v>528</v>
      </c>
      <c r="E899" t="s">
        <v>528</v>
      </c>
      <c r="F899" t="s">
        <v>528</v>
      </c>
      <c r="N899">
        <v>1214</v>
      </c>
    </row>
    <row r="900" spans="1:14" x14ac:dyDescent="0.2">
      <c r="A900" t="s">
        <v>528</v>
      </c>
      <c r="B900">
        <f t="shared" si="14"/>
        <v>1215</v>
      </c>
      <c r="C900" t="s">
        <v>528</v>
      </c>
      <c r="D900" t="s">
        <v>528</v>
      </c>
      <c r="E900" t="s">
        <v>528</v>
      </c>
      <c r="F900" t="s">
        <v>528</v>
      </c>
      <c r="N900">
        <v>1215</v>
      </c>
    </row>
    <row r="901" spans="1:14" x14ac:dyDescent="0.2">
      <c r="A901" t="s">
        <v>528</v>
      </c>
      <c r="B901">
        <f t="shared" si="14"/>
        <v>1216</v>
      </c>
      <c r="C901" t="s">
        <v>528</v>
      </c>
      <c r="D901" t="s">
        <v>528</v>
      </c>
      <c r="E901" t="s">
        <v>528</v>
      </c>
      <c r="F901" t="s">
        <v>528</v>
      </c>
      <c r="N901">
        <v>1216</v>
      </c>
    </row>
    <row r="902" spans="1:14" x14ac:dyDescent="0.2">
      <c r="A902" t="s">
        <v>528</v>
      </c>
      <c r="B902">
        <f t="shared" si="14"/>
        <v>1217</v>
      </c>
      <c r="C902" t="s">
        <v>528</v>
      </c>
      <c r="D902" t="s">
        <v>528</v>
      </c>
      <c r="E902" t="s">
        <v>528</v>
      </c>
      <c r="F902" t="s">
        <v>528</v>
      </c>
      <c r="N902">
        <v>1217</v>
      </c>
    </row>
    <row r="903" spans="1:14" x14ac:dyDescent="0.2">
      <c r="A903" t="s">
        <v>528</v>
      </c>
      <c r="B903">
        <f t="shared" si="14"/>
        <v>1218</v>
      </c>
      <c r="C903" t="s">
        <v>528</v>
      </c>
      <c r="D903" t="s">
        <v>528</v>
      </c>
      <c r="E903" t="s">
        <v>528</v>
      </c>
      <c r="F903" t="s">
        <v>528</v>
      </c>
      <c r="N903">
        <v>1218</v>
      </c>
    </row>
    <row r="904" spans="1:14" x14ac:dyDescent="0.2">
      <c r="A904" t="s">
        <v>528</v>
      </c>
      <c r="B904">
        <f t="shared" si="14"/>
        <v>1219</v>
      </c>
      <c r="C904" t="s">
        <v>528</v>
      </c>
      <c r="D904" t="s">
        <v>528</v>
      </c>
      <c r="E904" t="s">
        <v>528</v>
      </c>
      <c r="F904" t="s">
        <v>528</v>
      </c>
      <c r="N904">
        <v>1219</v>
      </c>
    </row>
    <row r="905" spans="1:14" x14ac:dyDescent="0.2">
      <c r="A905" t="s">
        <v>528</v>
      </c>
      <c r="B905">
        <f t="shared" si="14"/>
        <v>1220</v>
      </c>
      <c r="C905" t="s">
        <v>528</v>
      </c>
      <c r="D905" t="s">
        <v>528</v>
      </c>
      <c r="E905" t="s">
        <v>528</v>
      </c>
      <c r="F905" t="s">
        <v>528</v>
      </c>
      <c r="N905">
        <v>1220</v>
      </c>
    </row>
    <row r="906" spans="1:14" x14ac:dyDescent="0.2">
      <c r="A906" t="s">
        <v>528</v>
      </c>
      <c r="B906">
        <f t="shared" si="14"/>
        <v>1221</v>
      </c>
      <c r="C906" t="s">
        <v>528</v>
      </c>
      <c r="D906" t="s">
        <v>528</v>
      </c>
      <c r="E906" t="s">
        <v>528</v>
      </c>
      <c r="F906" t="s">
        <v>528</v>
      </c>
      <c r="N906">
        <v>1221</v>
      </c>
    </row>
    <row r="907" spans="1:14" x14ac:dyDescent="0.2">
      <c r="A907" t="s">
        <v>528</v>
      </c>
      <c r="B907">
        <f t="shared" si="14"/>
        <v>1222</v>
      </c>
      <c r="C907" t="s">
        <v>528</v>
      </c>
      <c r="D907" t="s">
        <v>528</v>
      </c>
      <c r="E907" t="s">
        <v>528</v>
      </c>
      <c r="F907" t="s">
        <v>528</v>
      </c>
      <c r="N907">
        <v>1222</v>
      </c>
    </row>
    <row r="908" spans="1:14" x14ac:dyDescent="0.2">
      <c r="A908" t="s">
        <v>528</v>
      </c>
      <c r="B908">
        <f t="shared" si="14"/>
        <v>1223</v>
      </c>
      <c r="C908" t="s">
        <v>528</v>
      </c>
      <c r="D908" t="s">
        <v>528</v>
      </c>
      <c r="E908" t="s">
        <v>528</v>
      </c>
      <c r="F908" t="s">
        <v>528</v>
      </c>
      <c r="N908">
        <v>1223</v>
      </c>
    </row>
    <row r="909" spans="1:14" x14ac:dyDescent="0.2">
      <c r="A909" t="s">
        <v>528</v>
      </c>
      <c r="B909">
        <f t="shared" si="14"/>
        <v>1310</v>
      </c>
      <c r="C909" t="s">
        <v>528</v>
      </c>
      <c r="D909" t="s">
        <v>528</v>
      </c>
      <c r="E909" t="s">
        <v>528</v>
      </c>
      <c r="F909" t="s">
        <v>528</v>
      </c>
      <c r="N909">
        <v>1310</v>
      </c>
    </row>
    <row r="910" spans="1:14" x14ac:dyDescent="0.2">
      <c r="A910" t="s">
        <v>528</v>
      </c>
      <c r="B910">
        <f t="shared" si="14"/>
        <v>1311</v>
      </c>
      <c r="C910" t="s">
        <v>528</v>
      </c>
      <c r="D910" t="s">
        <v>528</v>
      </c>
      <c r="E910" t="s">
        <v>528</v>
      </c>
      <c r="F910" t="s">
        <v>528</v>
      </c>
      <c r="N910">
        <v>1311</v>
      </c>
    </row>
    <row r="911" spans="1:14" x14ac:dyDescent="0.2">
      <c r="A911" t="s">
        <v>528</v>
      </c>
      <c r="B911">
        <f t="shared" si="14"/>
        <v>1312</v>
      </c>
      <c r="C911" t="s">
        <v>528</v>
      </c>
      <c r="D911" t="s">
        <v>528</v>
      </c>
      <c r="E911" t="s">
        <v>528</v>
      </c>
      <c r="F911" t="s">
        <v>528</v>
      </c>
      <c r="N911">
        <v>1312</v>
      </c>
    </row>
    <row r="912" spans="1:14" x14ac:dyDescent="0.2">
      <c r="A912" t="s">
        <v>528</v>
      </c>
      <c r="B912">
        <f t="shared" si="14"/>
        <v>1313</v>
      </c>
      <c r="C912" t="s">
        <v>528</v>
      </c>
      <c r="D912" t="s">
        <v>528</v>
      </c>
      <c r="E912" t="s">
        <v>528</v>
      </c>
      <c r="F912" t="s">
        <v>528</v>
      </c>
      <c r="N912">
        <v>1313</v>
      </c>
    </row>
    <row r="913" spans="1:14" x14ac:dyDescent="0.2">
      <c r="A913" t="s">
        <v>528</v>
      </c>
      <c r="B913">
        <f t="shared" si="14"/>
        <v>1314</v>
      </c>
      <c r="C913" t="s">
        <v>528</v>
      </c>
      <c r="D913" t="s">
        <v>528</v>
      </c>
      <c r="E913" t="s">
        <v>528</v>
      </c>
      <c r="F913" t="s">
        <v>528</v>
      </c>
      <c r="N913">
        <v>1314</v>
      </c>
    </row>
    <row r="914" spans="1:14" x14ac:dyDescent="0.2">
      <c r="A914" t="s">
        <v>528</v>
      </c>
      <c r="B914">
        <f t="shared" si="14"/>
        <v>1315</v>
      </c>
      <c r="C914" t="s">
        <v>528</v>
      </c>
      <c r="D914" t="s">
        <v>528</v>
      </c>
      <c r="E914" t="s">
        <v>528</v>
      </c>
      <c r="F914" t="s">
        <v>528</v>
      </c>
      <c r="N914">
        <v>1315</v>
      </c>
    </row>
    <row r="915" spans="1:14" x14ac:dyDescent="0.2">
      <c r="A915" t="s">
        <v>528</v>
      </c>
      <c r="B915">
        <f t="shared" si="14"/>
        <v>1316</v>
      </c>
      <c r="C915" t="s">
        <v>528</v>
      </c>
      <c r="D915" t="s">
        <v>528</v>
      </c>
      <c r="E915" t="s">
        <v>528</v>
      </c>
      <c r="F915" t="s">
        <v>528</v>
      </c>
      <c r="N915">
        <v>1316</v>
      </c>
    </row>
    <row r="916" spans="1:14" x14ac:dyDescent="0.2">
      <c r="A916" t="s">
        <v>528</v>
      </c>
      <c r="B916">
        <f t="shared" si="14"/>
        <v>1317</v>
      </c>
      <c r="C916" t="s">
        <v>528</v>
      </c>
      <c r="D916" t="s">
        <v>528</v>
      </c>
      <c r="E916" t="s">
        <v>528</v>
      </c>
      <c r="F916" t="s">
        <v>528</v>
      </c>
      <c r="N916">
        <v>1317</v>
      </c>
    </row>
    <row r="917" spans="1:14" x14ac:dyDescent="0.2">
      <c r="A917" t="s">
        <v>528</v>
      </c>
      <c r="B917">
        <f t="shared" si="14"/>
        <v>1318</v>
      </c>
      <c r="C917" t="s">
        <v>528</v>
      </c>
      <c r="D917" t="s">
        <v>528</v>
      </c>
      <c r="E917" t="s">
        <v>528</v>
      </c>
      <c r="F917" t="s">
        <v>528</v>
      </c>
      <c r="N917">
        <v>1318</v>
      </c>
    </row>
    <row r="918" spans="1:14" x14ac:dyDescent="0.2">
      <c r="A918" t="s">
        <v>528</v>
      </c>
      <c r="B918">
        <f t="shared" si="14"/>
        <v>1319</v>
      </c>
      <c r="C918" t="s">
        <v>528</v>
      </c>
      <c r="D918" t="s">
        <v>528</v>
      </c>
      <c r="E918" t="s">
        <v>528</v>
      </c>
      <c r="F918" t="s">
        <v>528</v>
      </c>
      <c r="N918">
        <v>1319</v>
      </c>
    </row>
    <row r="919" spans="1:14" x14ac:dyDescent="0.2">
      <c r="A919" t="s">
        <v>528</v>
      </c>
      <c r="B919">
        <f t="shared" si="14"/>
        <v>1320</v>
      </c>
      <c r="C919" t="s">
        <v>528</v>
      </c>
      <c r="D919" t="s">
        <v>528</v>
      </c>
      <c r="E919" t="s">
        <v>528</v>
      </c>
      <c r="F919" t="s">
        <v>528</v>
      </c>
      <c r="N919">
        <v>1320</v>
      </c>
    </row>
    <row r="920" spans="1:14" x14ac:dyDescent="0.2">
      <c r="A920" t="s">
        <v>528</v>
      </c>
      <c r="B920">
        <f t="shared" si="14"/>
        <v>1410</v>
      </c>
      <c r="C920" t="s">
        <v>528</v>
      </c>
      <c r="D920" t="s">
        <v>528</v>
      </c>
      <c r="E920" t="s">
        <v>528</v>
      </c>
      <c r="F920" t="s">
        <v>528</v>
      </c>
      <c r="N920">
        <v>1410</v>
      </c>
    </row>
    <row r="921" spans="1:14" x14ac:dyDescent="0.2">
      <c r="A921" t="s">
        <v>528</v>
      </c>
      <c r="B921">
        <f t="shared" si="14"/>
        <v>1411</v>
      </c>
      <c r="C921" t="s">
        <v>528</v>
      </c>
      <c r="D921" t="s">
        <v>528</v>
      </c>
      <c r="E921" t="s">
        <v>528</v>
      </c>
      <c r="F921" t="s">
        <v>528</v>
      </c>
      <c r="N921">
        <v>1411</v>
      </c>
    </row>
    <row r="922" spans="1:14" x14ac:dyDescent="0.2">
      <c r="A922" t="s">
        <v>528</v>
      </c>
      <c r="B922">
        <f t="shared" si="14"/>
        <v>1412</v>
      </c>
      <c r="C922" t="s">
        <v>528</v>
      </c>
      <c r="D922" t="s">
        <v>528</v>
      </c>
      <c r="E922" t="s">
        <v>528</v>
      </c>
      <c r="F922" t="s">
        <v>528</v>
      </c>
      <c r="N922">
        <v>1412</v>
      </c>
    </row>
    <row r="923" spans="1:14" x14ac:dyDescent="0.2">
      <c r="A923" t="s">
        <v>528</v>
      </c>
      <c r="B923">
        <f t="shared" si="14"/>
        <v>1413</v>
      </c>
      <c r="C923" t="s">
        <v>528</v>
      </c>
      <c r="D923" t="s">
        <v>528</v>
      </c>
      <c r="E923" t="s">
        <v>528</v>
      </c>
      <c r="F923" t="s">
        <v>528</v>
      </c>
      <c r="N923">
        <v>1413</v>
      </c>
    </row>
    <row r="924" spans="1:14" x14ac:dyDescent="0.2">
      <c r="A924" t="s">
        <v>528</v>
      </c>
      <c r="B924">
        <f t="shared" si="14"/>
        <v>1414</v>
      </c>
      <c r="C924" t="s">
        <v>528</v>
      </c>
      <c r="D924" t="s">
        <v>528</v>
      </c>
      <c r="E924" t="s">
        <v>528</v>
      </c>
      <c r="F924" t="s">
        <v>528</v>
      </c>
      <c r="N924">
        <v>1414</v>
      </c>
    </row>
    <row r="925" spans="1:14" x14ac:dyDescent="0.2">
      <c r="A925" t="s">
        <v>528</v>
      </c>
      <c r="B925">
        <f t="shared" si="14"/>
        <v>1415</v>
      </c>
      <c r="C925" t="s">
        <v>528</v>
      </c>
      <c r="D925" t="s">
        <v>528</v>
      </c>
      <c r="E925" t="s">
        <v>528</v>
      </c>
      <c r="F925" t="s">
        <v>528</v>
      </c>
      <c r="N925">
        <v>1415</v>
      </c>
    </row>
    <row r="926" spans="1:14" x14ac:dyDescent="0.2">
      <c r="A926" t="s">
        <v>528</v>
      </c>
      <c r="B926">
        <f t="shared" si="14"/>
        <v>1510</v>
      </c>
      <c r="C926" t="s">
        <v>528</v>
      </c>
      <c r="D926" t="s">
        <v>528</v>
      </c>
      <c r="E926" t="s">
        <v>528</v>
      </c>
      <c r="F926" t="s">
        <v>528</v>
      </c>
      <c r="N926">
        <v>1510</v>
      </c>
    </row>
    <row r="927" spans="1:14" x14ac:dyDescent="0.2">
      <c r="A927" t="s">
        <v>528</v>
      </c>
      <c r="B927">
        <f t="shared" si="14"/>
        <v>1511</v>
      </c>
      <c r="C927" t="s">
        <v>528</v>
      </c>
      <c r="D927" t="s">
        <v>528</v>
      </c>
      <c r="E927" t="s">
        <v>528</v>
      </c>
      <c r="F927" t="s">
        <v>528</v>
      </c>
      <c r="N927">
        <v>1511</v>
      </c>
    </row>
    <row r="928" spans="1:14" x14ac:dyDescent="0.2">
      <c r="A928" t="s">
        <v>528</v>
      </c>
      <c r="B928">
        <f t="shared" si="14"/>
        <v>2110</v>
      </c>
      <c r="C928" t="s">
        <v>528</v>
      </c>
      <c r="D928" t="s">
        <v>528</v>
      </c>
      <c r="E928" t="s">
        <v>528</v>
      </c>
      <c r="F928" t="s">
        <v>528</v>
      </c>
      <c r="N928">
        <v>2110</v>
      </c>
    </row>
    <row r="929" spans="1:14" x14ac:dyDescent="0.2">
      <c r="A929" t="s">
        <v>528</v>
      </c>
      <c r="B929">
        <f t="shared" si="14"/>
        <v>2111</v>
      </c>
      <c r="C929" t="s">
        <v>528</v>
      </c>
      <c r="D929" t="s">
        <v>528</v>
      </c>
      <c r="E929" t="s">
        <v>528</v>
      </c>
      <c r="F929" t="s">
        <v>528</v>
      </c>
      <c r="N929">
        <v>2111</v>
      </c>
    </row>
    <row r="930" spans="1:14" x14ac:dyDescent="0.2">
      <c r="A930" t="s">
        <v>528</v>
      </c>
      <c r="B930">
        <f t="shared" si="14"/>
        <v>2112</v>
      </c>
      <c r="C930" t="s">
        <v>528</v>
      </c>
      <c r="D930" t="s">
        <v>528</v>
      </c>
      <c r="E930" t="s">
        <v>528</v>
      </c>
      <c r="F930" t="s">
        <v>528</v>
      </c>
      <c r="N930">
        <v>2112</v>
      </c>
    </row>
    <row r="931" spans="1:14" x14ac:dyDescent="0.2">
      <c r="A931" t="s">
        <v>528</v>
      </c>
      <c r="B931">
        <f t="shared" si="14"/>
        <v>2113</v>
      </c>
      <c r="C931" t="s">
        <v>528</v>
      </c>
      <c r="D931" t="s">
        <v>528</v>
      </c>
      <c r="E931" t="s">
        <v>528</v>
      </c>
      <c r="F931" t="s">
        <v>528</v>
      </c>
      <c r="N931">
        <v>2113</v>
      </c>
    </row>
    <row r="932" spans="1:14" x14ac:dyDescent="0.2">
      <c r="A932" t="s">
        <v>528</v>
      </c>
      <c r="B932">
        <f t="shared" si="14"/>
        <v>2114</v>
      </c>
      <c r="C932" t="s">
        <v>528</v>
      </c>
      <c r="D932" t="s">
        <v>528</v>
      </c>
      <c r="E932" t="s">
        <v>528</v>
      </c>
      <c r="F932" t="s">
        <v>528</v>
      </c>
      <c r="N932">
        <v>2114</v>
      </c>
    </row>
    <row r="933" spans="1:14" x14ac:dyDescent="0.2">
      <c r="A933" t="s">
        <v>528</v>
      </c>
      <c r="B933">
        <f t="shared" si="14"/>
        <v>2115</v>
      </c>
      <c r="C933" t="s">
        <v>528</v>
      </c>
      <c r="D933" t="s">
        <v>528</v>
      </c>
      <c r="E933" t="s">
        <v>528</v>
      </c>
      <c r="F933" t="s">
        <v>528</v>
      </c>
      <c r="N933">
        <v>2115</v>
      </c>
    </row>
    <row r="934" spans="1:14" x14ac:dyDescent="0.2">
      <c r="A934" t="s">
        <v>528</v>
      </c>
      <c r="B934">
        <f t="shared" si="14"/>
        <v>2116</v>
      </c>
      <c r="C934" t="s">
        <v>528</v>
      </c>
      <c r="D934" t="s">
        <v>528</v>
      </c>
      <c r="E934" t="s">
        <v>528</v>
      </c>
      <c r="F934" t="s">
        <v>528</v>
      </c>
      <c r="N934">
        <v>2116</v>
      </c>
    </row>
    <row r="935" spans="1:14" x14ac:dyDescent="0.2">
      <c r="A935" t="s">
        <v>528</v>
      </c>
      <c r="B935">
        <f t="shared" si="14"/>
        <v>2117</v>
      </c>
      <c r="C935" t="s">
        <v>528</v>
      </c>
      <c r="D935" t="s">
        <v>528</v>
      </c>
      <c r="E935" t="s">
        <v>528</v>
      </c>
      <c r="F935" t="s">
        <v>528</v>
      </c>
      <c r="N935">
        <v>2117</v>
      </c>
    </row>
    <row r="936" spans="1:14" x14ac:dyDescent="0.2">
      <c r="A936" t="s">
        <v>528</v>
      </c>
      <c r="B936">
        <f t="shared" si="14"/>
        <v>2118</v>
      </c>
      <c r="C936" t="s">
        <v>528</v>
      </c>
      <c r="D936" t="s">
        <v>528</v>
      </c>
      <c r="E936" t="s">
        <v>528</v>
      </c>
      <c r="F936" t="s">
        <v>528</v>
      </c>
      <c r="N936">
        <v>2118</v>
      </c>
    </row>
    <row r="937" spans="1:14" x14ac:dyDescent="0.2">
      <c r="A937" t="s">
        <v>528</v>
      </c>
      <c r="B937">
        <f t="shared" si="14"/>
        <v>2119</v>
      </c>
      <c r="C937" t="s">
        <v>528</v>
      </c>
      <c r="D937" t="s">
        <v>528</v>
      </c>
      <c r="E937" t="s">
        <v>528</v>
      </c>
      <c r="F937" t="s">
        <v>528</v>
      </c>
      <c r="N937">
        <v>2119</v>
      </c>
    </row>
    <row r="938" spans="1:14" x14ac:dyDescent="0.2">
      <c r="A938" t="s">
        <v>528</v>
      </c>
      <c r="B938">
        <f t="shared" si="14"/>
        <v>2120</v>
      </c>
      <c r="C938" t="s">
        <v>528</v>
      </c>
      <c r="D938" t="s">
        <v>528</v>
      </c>
      <c r="E938" t="s">
        <v>528</v>
      </c>
      <c r="F938" t="s">
        <v>528</v>
      </c>
      <c r="N938">
        <v>2120</v>
      </c>
    </row>
    <row r="939" spans="1:14" x14ac:dyDescent="0.2">
      <c r="A939" t="s">
        <v>528</v>
      </c>
      <c r="B939">
        <f t="shared" si="14"/>
        <v>2121</v>
      </c>
      <c r="C939" t="s">
        <v>528</v>
      </c>
      <c r="D939" t="s">
        <v>528</v>
      </c>
      <c r="E939" t="s">
        <v>528</v>
      </c>
      <c r="F939" t="s">
        <v>528</v>
      </c>
      <c r="N939">
        <v>2121</v>
      </c>
    </row>
    <row r="940" spans="1:14" x14ac:dyDescent="0.2">
      <c r="A940" t="s">
        <v>528</v>
      </c>
      <c r="B940">
        <f t="shared" si="14"/>
        <v>2122</v>
      </c>
      <c r="C940" t="s">
        <v>528</v>
      </c>
      <c r="D940" t="s">
        <v>528</v>
      </c>
      <c r="E940" t="s">
        <v>528</v>
      </c>
      <c r="F940" t="s">
        <v>528</v>
      </c>
      <c r="N940">
        <v>2122</v>
      </c>
    </row>
    <row r="941" spans="1:14" x14ac:dyDescent="0.2">
      <c r="A941" t="s">
        <v>528</v>
      </c>
      <c r="B941">
        <f t="shared" si="14"/>
        <v>3110</v>
      </c>
      <c r="C941" t="s">
        <v>528</v>
      </c>
      <c r="D941" t="s">
        <v>528</v>
      </c>
      <c r="E941" t="s">
        <v>528</v>
      </c>
      <c r="F941" t="s">
        <v>528</v>
      </c>
      <c r="N941">
        <v>3110</v>
      </c>
    </row>
    <row r="942" spans="1:14" x14ac:dyDescent="0.2">
      <c r="A942" t="s">
        <v>528</v>
      </c>
      <c r="B942">
        <f t="shared" si="14"/>
        <v>3111</v>
      </c>
      <c r="C942" t="s">
        <v>528</v>
      </c>
      <c r="D942" t="s">
        <v>528</v>
      </c>
      <c r="E942" t="s">
        <v>528</v>
      </c>
      <c r="F942" t="s">
        <v>528</v>
      </c>
      <c r="N942">
        <v>3111</v>
      </c>
    </row>
    <row r="943" spans="1:14" x14ac:dyDescent="0.2">
      <c r="A943" t="s">
        <v>528</v>
      </c>
      <c r="B943">
        <f t="shared" si="14"/>
        <v>3112</v>
      </c>
      <c r="C943" t="s">
        <v>528</v>
      </c>
      <c r="D943" t="s">
        <v>528</v>
      </c>
      <c r="E943" t="s">
        <v>528</v>
      </c>
      <c r="F943" t="s">
        <v>528</v>
      </c>
      <c r="N943">
        <v>3112</v>
      </c>
    </row>
    <row r="944" spans="1:14" x14ac:dyDescent="0.2">
      <c r="A944" t="s">
        <v>528</v>
      </c>
      <c r="B944">
        <f t="shared" si="14"/>
        <v>4111</v>
      </c>
      <c r="C944" t="s">
        <v>528</v>
      </c>
      <c r="D944" t="s">
        <v>528</v>
      </c>
      <c r="E944" t="s">
        <v>528</v>
      </c>
      <c r="F944" t="s">
        <v>528</v>
      </c>
      <c r="N944">
        <v>4111</v>
      </c>
    </row>
    <row r="945" spans="1:14" x14ac:dyDescent="0.2">
      <c r="A945" t="s">
        <v>528</v>
      </c>
      <c r="B945">
        <f t="shared" si="14"/>
        <v>4112</v>
      </c>
      <c r="C945" t="s">
        <v>528</v>
      </c>
      <c r="D945" t="s">
        <v>528</v>
      </c>
      <c r="E945" t="s">
        <v>528</v>
      </c>
      <c r="F945" t="s">
        <v>528</v>
      </c>
      <c r="N945">
        <v>4112</v>
      </c>
    </row>
    <row r="946" spans="1:14" x14ac:dyDescent="0.2">
      <c r="A946" t="s">
        <v>528</v>
      </c>
      <c r="B946">
        <f t="shared" si="14"/>
        <v>4113</v>
      </c>
      <c r="C946" t="s">
        <v>528</v>
      </c>
      <c r="D946" t="s">
        <v>528</v>
      </c>
      <c r="E946" t="s">
        <v>528</v>
      </c>
      <c r="F946" t="s">
        <v>528</v>
      </c>
      <c r="N946">
        <v>4113</v>
      </c>
    </row>
    <row r="947" spans="1:14" x14ac:dyDescent="0.2">
      <c r="A947" t="s">
        <v>528</v>
      </c>
      <c r="B947">
        <f t="shared" si="14"/>
        <v>4114</v>
      </c>
      <c r="C947" t="s">
        <v>528</v>
      </c>
      <c r="D947" t="s">
        <v>528</v>
      </c>
      <c r="E947" t="s">
        <v>528</v>
      </c>
      <c r="F947" t="s">
        <v>528</v>
      </c>
      <c r="N947">
        <v>4114</v>
      </c>
    </row>
    <row r="948" spans="1:14" x14ac:dyDescent="0.2">
      <c r="A948" t="s">
        <v>528</v>
      </c>
      <c r="B948">
        <f t="shared" si="14"/>
        <v>4115</v>
      </c>
      <c r="C948" t="s">
        <v>528</v>
      </c>
      <c r="D948" t="s">
        <v>528</v>
      </c>
      <c r="E948" t="s">
        <v>528</v>
      </c>
      <c r="F948" t="s">
        <v>528</v>
      </c>
      <c r="N948">
        <v>4115</v>
      </c>
    </row>
    <row r="949" spans="1:14" x14ac:dyDescent="0.2">
      <c r="A949" t="s">
        <v>528</v>
      </c>
      <c r="B949">
        <f t="shared" si="14"/>
        <v>4116</v>
      </c>
      <c r="C949" t="s">
        <v>528</v>
      </c>
      <c r="D949" t="s">
        <v>528</v>
      </c>
      <c r="E949" t="s">
        <v>528</v>
      </c>
      <c r="F949" t="s">
        <v>528</v>
      </c>
      <c r="N949">
        <v>4116</v>
      </c>
    </row>
    <row r="950" spans="1:14" x14ac:dyDescent="0.2">
      <c r="A950" t="s">
        <v>528</v>
      </c>
      <c r="B950">
        <f t="shared" si="14"/>
        <v>4210</v>
      </c>
      <c r="C950" t="s">
        <v>528</v>
      </c>
      <c r="D950" t="s">
        <v>528</v>
      </c>
      <c r="E950" t="s">
        <v>528</v>
      </c>
      <c r="F950" t="s">
        <v>528</v>
      </c>
      <c r="N950">
        <v>4210</v>
      </c>
    </row>
    <row r="951" spans="1:14" x14ac:dyDescent="0.2">
      <c r="A951" t="s">
        <v>528</v>
      </c>
      <c r="B951">
        <f t="shared" si="14"/>
        <v>4211</v>
      </c>
      <c r="C951" t="s">
        <v>528</v>
      </c>
      <c r="D951" t="s">
        <v>528</v>
      </c>
      <c r="E951" t="s">
        <v>528</v>
      </c>
      <c r="F951" t="s">
        <v>528</v>
      </c>
      <c r="N951">
        <v>4211</v>
      </c>
    </row>
    <row r="952" spans="1:14" x14ac:dyDescent="0.2">
      <c r="A952" t="s">
        <v>528</v>
      </c>
      <c r="B952">
        <f t="shared" si="14"/>
        <v>4212</v>
      </c>
      <c r="C952" t="s">
        <v>528</v>
      </c>
      <c r="D952" t="s">
        <v>528</v>
      </c>
      <c r="E952" t="s">
        <v>528</v>
      </c>
      <c r="F952" t="s">
        <v>528</v>
      </c>
      <c r="N952">
        <v>4212</v>
      </c>
    </row>
    <row r="953" spans="1:14" x14ac:dyDescent="0.2">
      <c r="A953" t="s">
        <v>528</v>
      </c>
      <c r="B953">
        <f t="shared" si="14"/>
        <v>4213</v>
      </c>
      <c r="C953" t="s">
        <v>528</v>
      </c>
      <c r="D953" t="s">
        <v>528</v>
      </c>
      <c r="E953" t="s">
        <v>528</v>
      </c>
      <c r="F953" t="s">
        <v>528</v>
      </c>
      <c r="N953">
        <v>4213</v>
      </c>
    </row>
    <row r="954" spans="1:14" x14ac:dyDescent="0.2">
      <c r="A954" t="s">
        <v>528</v>
      </c>
      <c r="B954">
        <f t="shared" si="14"/>
        <v>4214</v>
      </c>
      <c r="C954" t="s">
        <v>528</v>
      </c>
      <c r="D954" t="s">
        <v>528</v>
      </c>
      <c r="E954" t="s">
        <v>528</v>
      </c>
      <c r="F954" t="s">
        <v>528</v>
      </c>
      <c r="N954">
        <v>4214</v>
      </c>
    </row>
    <row r="955" spans="1:14" x14ac:dyDescent="0.2">
      <c r="A955" t="s">
        <v>528</v>
      </c>
      <c r="B955">
        <f t="shared" si="14"/>
        <v>4215</v>
      </c>
      <c r="C955" t="s">
        <v>528</v>
      </c>
      <c r="D955" t="s">
        <v>528</v>
      </c>
      <c r="E955" t="s">
        <v>528</v>
      </c>
      <c r="F955" t="s">
        <v>528</v>
      </c>
      <c r="N955">
        <v>4215</v>
      </c>
    </row>
    <row r="956" spans="1:14" x14ac:dyDescent="0.2">
      <c r="A956" t="s">
        <v>528</v>
      </c>
      <c r="B956">
        <f t="shared" si="14"/>
        <v>4216</v>
      </c>
      <c r="C956" t="s">
        <v>528</v>
      </c>
      <c r="D956" t="s">
        <v>528</v>
      </c>
      <c r="E956" t="s">
        <v>528</v>
      </c>
      <c r="F956" t="s">
        <v>528</v>
      </c>
      <c r="N956">
        <v>4216</v>
      </c>
    </row>
    <row r="957" spans="1:14" x14ac:dyDescent="0.2">
      <c r="A957" t="s">
        <v>528</v>
      </c>
      <c r="B957">
        <f t="shared" si="14"/>
        <v>4217</v>
      </c>
      <c r="C957" t="s">
        <v>528</v>
      </c>
      <c r="D957" t="s">
        <v>528</v>
      </c>
      <c r="E957" t="s">
        <v>528</v>
      </c>
      <c r="F957" t="s">
        <v>528</v>
      </c>
      <c r="N957">
        <v>4217</v>
      </c>
    </row>
    <row r="958" spans="1:14" x14ac:dyDescent="0.2">
      <c r="A958" t="s">
        <v>528</v>
      </c>
      <c r="B958">
        <f t="shared" si="14"/>
        <v>4218</v>
      </c>
      <c r="C958" t="s">
        <v>528</v>
      </c>
      <c r="D958" t="s">
        <v>528</v>
      </c>
      <c r="E958" t="s">
        <v>528</v>
      </c>
      <c r="F958" t="s">
        <v>528</v>
      </c>
      <c r="N958">
        <v>4218</v>
      </c>
    </row>
    <row r="959" spans="1:14" x14ac:dyDescent="0.2">
      <c r="A959" t="s">
        <v>528</v>
      </c>
      <c r="B959">
        <f t="shared" si="14"/>
        <v>4219</v>
      </c>
      <c r="C959" t="s">
        <v>528</v>
      </c>
      <c r="D959" t="s">
        <v>528</v>
      </c>
      <c r="E959" t="s">
        <v>528</v>
      </c>
      <c r="F959" t="s">
        <v>528</v>
      </c>
      <c r="N959">
        <v>4219</v>
      </c>
    </row>
    <row r="960" spans="1:14" x14ac:dyDescent="0.2">
      <c r="A960" t="s">
        <v>528</v>
      </c>
      <c r="B960">
        <f t="shared" si="14"/>
        <v>4220</v>
      </c>
      <c r="C960" t="s">
        <v>528</v>
      </c>
      <c r="D960" t="s">
        <v>528</v>
      </c>
      <c r="E960" t="s">
        <v>528</v>
      </c>
      <c r="F960" t="s">
        <v>528</v>
      </c>
      <c r="N960">
        <v>4220</v>
      </c>
    </row>
    <row r="961" spans="1:14" x14ac:dyDescent="0.2">
      <c r="A961" t="s">
        <v>528</v>
      </c>
      <c r="B961">
        <f t="shared" si="14"/>
        <v>4310</v>
      </c>
      <c r="C961" t="s">
        <v>528</v>
      </c>
      <c r="D961" t="s">
        <v>528</v>
      </c>
      <c r="E961" t="s">
        <v>528</v>
      </c>
      <c r="F961" t="s">
        <v>528</v>
      </c>
      <c r="N961">
        <v>4310</v>
      </c>
    </row>
    <row r="962" spans="1:14" x14ac:dyDescent="0.2">
      <c r="A962" t="s">
        <v>528</v>
      </c>
      <c r="B962">
        <f t="shared" si="14"/>
        <v>4311</v>
      </c>
      <c r="C962" t="s">
        <v>528</v>
      </c>
      <c r="D962" t="s">
        <v>528</v>
      </c>
      <c r="E962" t="s">
        <v>528</v>
      </c>
      <c r="F962" t="s">
        <v>528</v>
      </c>
      <c r="N962">
        <v>4311</v>
      </c>
    </row>
    <row r="963" spans="1:14" x14ac:dyDescent="0.2">
      <c r="A963" t="s">
        <v>528</v>
      </c>
      <c r="B963">
        <f t="shared" ref="B963:B1026" si="15">N963</f>
        <v>4312</v>
      </c>
      <c r="C963" t="s">
        <v>528</v>
      </c>
      <c r="D963" t="s">
        <v>528</v>
      </c>
      <c r="E963" t="s">
        <v>528</v>
      </c>
      <c r="F963" t="s">
        <v>528</v>
      </c>
      <c r="N963">
        <v>4312</v>
      </c>
    </row>
    <row r="964" spans="1:14" x14ac:dyDescent="0.2">
      <c r="A964" t="s">
        <v>528</v>
      </c>
      <c r="B964">
        <f t="shared" si="15"/>
        <v>4313</v>
      </c>
      <c r="C964" t="s">
        <v>528</v>
      </c>
      <c r="D964" t="s">
        <v>528</v>
      </c>
      <c r="E964" t="s">
        <v>528</v>
      </c>
      <c r="F964" t="s">
        <v>528</v>
      </c>
      <c r="N964">
        <v>4313</v>
      </c>
    </row>
    <row r="965" spans="1:14" x14ac:dyDescent="0.2">
      <c r="A965" t="s">
        <v>528</v>
      </c>
      <c r="B965">
        <f t="shared" si="15"/>
        <v>4314</v>
      </c>
      <c r="C965" t="s">
        <v>528</v>
      </c>
      <c r="D965" t="s">
        <v>528</v>
      </c>
      <c r="E965" t="s">
        <v>528</v>
      </c>
      <c r="F965" t="s">
        <v>528</v>
      </c>
      <c r="N965">
        <v>4314</v>
      </c>
    </row>
    <row r="966" spans="1:14" x14ac:dyDescent="0.2">
      <c r="A966" t="s">
        <v>528</v>
      </c>
      <c r="B966">
        <f t="shared" si="15"/>
        <v>4410</v>
      </c>
      <c r="C966" t="s">
        <v>528</v>
      </c>
      <c r="D966" t="s">
        <v>528</v>
      </c>
      <c r="E966" t="s">
        <v>528</v>
      </c>
      <c r="F966" t="s">
        <v>528</v>
      </c>
      <c r="N966">
        <v>4410</v>
      </c>
    </row>
    <row r="967" spans="1:14" x14ac:dyDescent="0.2">
      <c r="A967" t="s">
        <v>528</v>
      </c>
      <c r="B967">
        <f t="shared" si="15"/>
        <v>4411</v>
      </c>
      <c r="C967" t="s">
        <v>528</v>
      </c>
      <c r="D967" t="s">
        <v>528</v>
      </c>
      <c r="E967" t="s">
        <v>528</v>
      </c>
      <c r="F967" t="s">
        <v>528</v>
      </c>
      <c r="N967">
        <v>4411</v>
      </c>
    </row>
    <row r="968" spans="1:14" x14ac:dyDescent="0.2">
      <c r="A968" t="s">
        <v>528</v>
      </c>
      <c r="B968">
        <f t="shared" si="15"/>
        <v>4412</v>
      </c>
      <c r="C968" t="s">
        <v>528</v>
      </c>
      <c r="D968" t="s">
        <v>528</v>
      </c>
      <c r="E968" t="s">
        <v>528</v>
      </c>
      <c r="F968" t="s">
        <v>528</v>
      </c>
      <c r="N968">
        <v>4412</v>
      </c>
    </row>
    <row r="969" spans="1:14" x14ac:dyDescent="0.2">
      <c r="A969" t="s">
        <v>528</v>
      </c>
      <c r="B969">
        <f t="shared" si="15"/>
        <v>4510</v>
      </c>
      <c r="C969" t="s">
        <v>528</v>
      </c>
      <c r="D969" t="s">
        <v>528</v>
      </c>
      <c r="E969" t="s">
        <v>528</v>
      </c>
      <c r="F969" t="s">
        <v>528</v>
      </c>
      <c r="N969">
        <v>4510</v>
      </c>
    </row>
    <row r="970" spans="1:14" x14ac:dyDescent="0.2">
      <c r="A970" t="s">
        <v>528</v>
      </c>
      <c r="B970">
        <f t="shared" si="15"/>
        <v>4511</v>
      </c>
      <c r="C970" t="s">
        <v>528</v>
      </c>
      <c r="D970" t="s">
        <v>528</v>
      </c>
      <c r="E970" t="s">
        <v>528</v>
      </c>
      <c r="F970" t="s">
        <v>528</v>
      </c>
      <c r="N970">
        <v>4511</v>
      </c>
    </row>
    <row r="971" spans="1:14" x14ac:dyDescent="0.2">
      <c r="A971" t="s">
        <v>528</v>
      </c>
      <c r="B971">
        <f t="shared" si="15"/>
        <v>4512</v>
      </c>
      <c r="C971" t="s">
        <v>528</v>
      </c>
      <c r="D971" t="s">
        <v>528</v>
      </c>
      <c r="E971" t="s">
        <v>528</v>
      </c>
      <c r="F971" t="s">
        <v>528</v>
      </c>
      <c r="N971">
        <v>4512</v>
      </c>
    </row>
    <row r="972" spans="1:14" x14ac:dyDescent="0.2">
      <c r="A972" t="s">
        <v>528</v>
      </c>
      <c r="B972">
        <f t="shared" si="15"/>
        <v>4513</v>
      </c>
      <c r="C972" t="s">
        <v>528</v>
      </c>
      <c r="D972" t="s">
        <v>528</v>
      </c>
      <c r="E972" t="s">
        <v>528</v>
      </c>
      <c r="F972" t="s">
        <v>528</v>
      </c>
      <c r="N972">
        <v>4513</v>
      </c>
    </row>
    <row r="973" spans="1:14" x14ac:dyDescent="0.2">
      <c r="A973" t="s">
        <v>528</v>
      </c>
      <c r="B973">
        <f t="shared" si="15"/>
        <v>4514</v>
      </c>
      <c r="C973" t="s">
        <v>528</v>
      </c>
      <c r="D973" t="s">
        <v>528</v>
      </c>
      <c r="E973" t="s">
        <v>528</v>
      </c>
      <c r="F973" t="s">
        <v>528</v>
      </c>
      <c r="N973">
        <v>4514</v>
      </c>
    </row>
    <row r="974" spans="1:14" x14ac:dyDescent="0.2">
      <c r="A974" t="s">
        <v>528</v>
      </c>
      <c r="B974">
        <f t="shared" si="15"/>
        <v>4515</v>
      </c>
      <c r="C974" t="s">
        <v>528</v>
      </c>
      <c r="D974" t="s">
        <v>528</v>
      </c>
      <c r="E974" t="s">
        <v>528</v>
      </c>
      <c r="F974" t="s">
        <v>528</v>
      </c>
      <c r="N974">
        <v>4515</v>
      </c>
    </row>
    <row r="975" spans="1:14" x14ac:dyDescent="0.2">
      <c r="A975" t="s">
        <v>528</v>
      </c>
      <c r="B975">
        <f t="shared" si="15"/>
        <v>5010</v>
      </c>
      <c r="C975" t="s">
        <v>528</v>
      </c>
      <c r="D975" t="s">
        <v>528</v>
      </c>
      <c r="E975" t="s">
        <v>528</v>
      </c>
      <c r="F975" t="s">
        <v>528</v>
      </c>
      <c r="N975">
        <v>5010</v>
      </c>
    </row>
    <row r="976" spans="1:14" x14ac:dyDescent="0.2">
      <c r="A976" t="s">
        <v>528</v>
      </c>
      <c r="B976">
        <f t="shared" si="15"/>
        <v>5011</v>
      </c>
      <c r="C976" t="s">
        <v>528</v>
      </c>
      <c r="D976" t="s">
        <v>528</v>
      </c>
      <c r="E976" t="s">
        <v>528</v>
      </c>
      <c r="F976" t="s">
        <v>528</v>
      </c>
      <c r="N976">
        <v>5011</v>
      </c>
    </row>
    <row r="977" spans="1:14" x14ac:dyDescent="0.2">
      <c r="A977" t="s">
        <v>528</v>
      </c>
      <c r="B977">
        <f t="shared" si="15"/>
        <v>5012</v>
      </c>
      <c r="C977" t="s">
        <v>528</v>
      </c>
      <c r="D977" t="s">
        <v>528</v>
      </c>
      <c r="E977" t="s">
        <v>528</v>
      </c>
      <c r="F977" t="s">
        <v>528</v>
      </c>
      <c r="N977">
        <v>5012</v>
      </c>
    </row>
    <row r="978" spans="1:14" x14ac:dyDescent="0.2">
      <c r="A978" t="s">
        <v>528</v>
      </c>
      <c r="B978">
        <f t="shared" si="15"/>
        <v>5013</v>
      </c>
      <c r="C978" t="s">
        <v>528</v>
      </c>
      <c r="D978" t="s">
        <v>528</v>
      </c>
      <c r="E978" t="s">
        <v>528</v>
      </c>
      <c r="F978" t="s">
        <v>528</v>
      </c>
      <c r="N978">
        <v>5013</v>
      </c>
    </row>
    <row r="979" spans="1:14" x14ac:dyDescent="0.2">
      <c r="A979" t="s">
        <v>528</v>
      </c>
      <c r="B979">
        <f t="shared" si="15"/>
        <v>5014</v>
      </c>
      <c r="C979" t="s">
        <v>528</v>
      </c>
      <c r="D979" t="s">
        <v>528</v>
      </c>
      <c r="E979" t="s">
        <v>528</v>
      </c>
      <c r="F979" t="s">
        <v>528</v>
      </c>
      <c r="N979">
        <v>5014</v>
      </c>
    </row>
    <row r="980" spans="1:14" x14ac:dyDescent="0.2">
      <c r="A980" t="s">
        <v>528</v>
      </c>
      <c r="B980">
        <f t="shared" si="15"/>
        <v>5016</v>
      </c>
      <c r="C980" t="s">
        <v>528</v>
      </c>
      <c r="D980" t="s">
        <v>528</v>
      </c>
      <c r="E980" t="s">
        <v>528</v>
      </c>
      <c r="F980" t="s">
        <v>528</v>
      </c>
      <c r="N980">
        <v>5016</v>
      </c>
    </row>
    <row r="981" spans="1:14" x14ac:dyDescent="0.2">
      <c r="A981" t="s">
        <v>528</v>
      </c>
      <c r="B981">
        <f t="shared" si="15"/>
        <v>1111</v>
      </c>
      <c r="C981" t="s">
        <v>528</v>
      </c>
      <c r="D981" t="s">
        <v>528</v>
      </c>
      <c r="E981" t="s">
        <v>528</v>
      </c>
      <c r="F981" t="s">
        <v>528</v>
      </c>
      <c r="N981">
        <v>1111</v>
      </c>
    </row>
    <row r="982" spans="1:14" x14ac:dyDescent="0.2">
      <c r="A982" t="s">
        <v>528</v>
      </c>
      <c r="B982">
        <f t="shared" si="15"/>
        <v>1112</v>
      </c>
      <c r="C982" t="s">
        <v>528</v>
      </c>
      <c r="D982" t="s">
        <v>528</v>
      </c>
      <c r="E982" t="s">
        <v>528</v>
      </c>
      <c r="F982" t="s">
        <v>528</v>
      </c>
      <c r="N982">
        <v>1112</v>
      </c>
    </row>
    <row r="983" spans="1:14" x14ac:dyDescent="0.2">
      <c r="A983" t="s">
        <v>528</v>
      </c>
      <c r="B983">
        <f t="shared" si="15"/>
        <v>1113</v>
      </c>
      <c r="C983" t="s">
        <v>528</v>
      </c>
      <c r="D983" t="s">
        <v>528</v>
      </c>
      <c r="E983" t="s">
        <v>528</v>
      </c>
      <c r="F983" t="s">
        <v>528</v>
      </c>
      <c r="N983">
        <v>1113</v>
      </c>
    </row>
    <row r="984" spans="1:14" x14ac:dyDescent="0.2">
      <c r="A984" t="s">
        <v>528</v>
      </c>
      <c r="B984">
        <f t="shared" si="15"/>
        <v>1210</v>
      </c>
      <c r="C984" t="s">
        <v>528</v>
      </c>
      <c r="D984" t="s">
        <v>528</v>
      </c>
      <c r="E984" t="s">
        <v>528</v>
      </c>
      <c r="F984" t="s">
        <v>528</v>
      </c>
      <c r="N984">
        <v>1210</v>
      </c>
    </row>
    <row r="985" spans="1:14" x14ac:dyDescent="0.2">
      <c r="A985" t="s">
        <v>528</v>
      </c>
      <c r="B985">
        <f t="shared" si="15"/>
        <v>1211</v>
      </c>
      <c r="C985" t="s">
        <v>528</v>
      </c>
      <c r="D985" t="s">
        <v>528</v>
      </c>
      <c r="E985" t="s">
        <v>528</v>
      </c>
      <c r="F985" t="s">
        <v>528</v>
      </c>
      <c r="N985">
        <v>1211</v>
      </c>
    </row>
    <row r="986" spans="1:14" x14ac:dyDescent="0.2">
      <c r="A986" t="s">
        <v>528</v>
      </c>
      <c r="B986">
        <f t="shared" si="15"/>
        <v>1212</v>
      </c>
      <c r="C986" t="s">
        <v>528</v>
      </c>
      <c r="D986" t="s">
        <v>528</v>
      </c>
      <c r="E986" t="s">
        <v>528</v>
      </c>
      <c r="F986" t="s">
        <v>528</v>
      </c>
      <c r="N986">
        <v>1212</v>
      </c>
    </row>
    <row r="987" spans="1:14" x14ac:dyDescent="0.2">
      <c r="A987" t="s">
        <v>528</v>
      </c>
      <c r="B987">
        <f t="shared" si="15"/>
        <v>1213</v>
      </c>
      <c r="C987" t="s">
        <v>528</v>
      </c>
      <c r="D987" t="s">
        <v>528</v>
      </c>
      <c r="E987" t="s">
        <v>528</v>
      </c>
      <c r="F987" t="s">
        <v>528</v>
      </c>
      <c r="N987">
        <v>1213</v>
      </c>
    </row>
    <row r="988" spans="1:14" x14ac:dyDescent="0.2">
      <c r="A988" t="s">
        <v>528</v>
      </c>
      <c r="B988">
        <f t="shared" si="15"/>
        <v>1214</v>
      </c>
      <c r="C988" t="s">
        <v>528</v>
      </c>
      <c r="D988" t="s">
        <v>528</v>
      </c>
      <c r="E988" t="s">
        <v>528</v>
      </c>
      <c r="F988" t="s">
        <v>528</v>
      </c>
      <c r="N988">
        <v>1214</v>
      </c>
    </row>
    <row r="989" spans="1:14" x14ac:dyDescent="0.2">
      <c r="A989" t="s">
        <v>528</v>
      </c>
      <c r="B989">
        <f t="shared" si="15"/>
        <v>1215</v>
      </c>
      <c r="C989" t="s">
        <v>528</v>
      </c>
      <c r="D989" t="s">
        <v>528</v>
      </c>
      <c r="E989" t="s">
        <v>528</v>
      </c>
      <c r="F989" t="s">
        <v>528</v>
      </c>
      <c r="N989">
        <v>1215</v>
      </c>
    </row>
    <row r="990" spans="1:14" x14ac:dyDescent="0.2">
      <c r="A990" t="s">
        <v>528</v>
      </c>
      <c r="B990">
        <f t="shared" si="15"/>
        <v>1216</v>
      </c>
      <c r="C990" t="s">
        <v>528</v>
      </c>
      <c r="D990" t="s">
        <v>528</v>
      </c>
      <c r="E990" t="s">
        <v>528</v>
      </c>
      <c r="F990" t="s">
        <v>528</v>
      </c>
      <c r="N990">
        <v>1216</v>
      </c>
    </row>
    <row r="991" spans="1:14" x14ac:dyDescent="0.2">
      <c r="A991" t="s">
        <v>528</v>
      </c>
      <c r="B991">
        <f t="shared" si="15"/>
        <v>1217</v>
      </c>
      <c r="C991" t="s">
        <v>528</v>
      </c>
      <c r="D991" t="s">
        <v>528</v>
      </c>
      <c r="E991" t="s">
        <v>528</v>
      </c>
      <c r="F991" t="s">
        <v>528</v>
      </c>
      <c r="N991">
        <v>1217</v>
      </c>
    </row>
    <row r="992" spans="1:14" x14ac:dyDescent="0.2">
      <c r="A992" t="s">
        <v>528</v>
      </c>
      <c r="B992">
        <f t="shared" si="15"/>
        <v>1218</v>
      </c>
      <c r="C992" t="s">
        <v>528</v>
      </c>
      <c r="D992" t="s">
        <v>528</v>
      </c>
      <c r="E992" t="s">
        <v>528</v>
      </c>
      <c r="F992" t="s">
        <v>528</v>
      </c>
      <c r="N992">
        <v>1218</v>
      </c>
    </row>
    <row r="993" spans="1:14" x14ac:dyDescent="0.2">
      <c r="A993" t="s">
        <v>528</v>
      </c>
      <c r="B993">
        <f t="shared" si="15"/>
        <v>1219</v>
      </c>
      <c r="C993" t="s">
        <v>528</v>
      </c>
      <c r="D993" t="s">
        <v>528</v>
      </c>
      <c r="E993" t="s">
        <v>528</v>
      </c>
      <c r="F993" t="s">
        <v>528</v>
      </c>
      <c r="N993">
        <v>1219</v>
      </c>
    </row>
    <row r="994" spans="1:14" x14ac:dyDescent="0.2">
      <c r="A994" t="s">
        <v>528</v>
      </c>
      <c r="B994">
        <f t="shared" si="15"/>
        <v>1220</v>
      </c>
      <c r="C994" t="s">
        <v>528</v>
      </c>
      <c r="D994" t="s">
        <v>528</v>
      </c>
      <c r="E994" t="s">
        <v>528</v>
      </c>
      <c r="F994" t="s">
        <v>528</v>
      </c>
      <c r="N994">
        <v>1220</v>
      </c>
    </row>
    <row r="995" spans="1:14" x14ac:dyDescent="0.2">
      <c r="A995" t="s">
        <v>528</v>
      </c>
      <c r="B995">
        <f t="shared" si="15"/>
        <v>1221</v>
      </c>
      <c r="C995" t="s">
        <v>528</v>
      </c>
      <c r="D995" t="s">
        <v>528</v>
      </c>
      <c r="E995" t="s">
        <v>528</v>
      </c>
      <c r="F995" t="s">
        <v>528</v>
      </c>
      <c r="N995">
        <v>1221</v>
      </c>
    </row>
    <row r="996" spans="1:14" x14ac:dyDescent="0.2">
      <c r="A996" t="s">
        <v>528</v>
      </c>
      <c r="B996">
        <f t="shared" si="15"/>
        <v>1222</v>
      </c>
      <c r="C996" t="s">
        <v>528</v>
      </c>
      <c r="D996" t="s">
        <v>528</v>
      </c>
      <c r="E996" t="s">
        <v>528</v>
      </c>
      <c r="F996" t="s">
        <v>528</v>
      </c>
      <c r="N996">
        <v>1222</v>
      </c>
    </row>
    <row r="997" spans="1:14" x14ac:dyDescent="0.2">
      <c r="A997" t="s">
        <v>528</v>
      </c>
      <c r="B997">
        <f t="shared" si="15"/>
        <v>1223</v>
      </c>
      <c r="C997" t="s">
        <v>528</v>
      </c>
      <c r="D997" t="s">
        <v>528</v>
      </c>
      <c r="E997" t="s">
        <v>528</v>
      </c>
      <c r="F997" t="s">
        <v>528</v>
      </c>
      <c r="N997">
        <v>1223</v>
      </c>
    </row>
    <row r="998" spans="1:14" x14ac:dyDescent="0.2">
      <c r="A998" t="s">
        <v>528</v>
      </c>
      <c r="B998">
        <f t="shared" si="15"/>
        <v>1310</v>
      </c>
      <c r="C998" t="s">
        <v>528</v>
      </c>
      <c r="D998" t="s">
        <v>528</v>
      </c>
      <c r="E998" t="s">
        <v>528</v>
      </c>
      <c r="F998" t="s">
        <v>528</v>
      </c>
      <c r="N998">
        <v>1310</v>
      </c>
    </row>
    <row r="999" spans="1:14" x14ac:dyDescent="0.2">
      <c r="A999" t="s">
        <v>528</v>
      </c>
      <c r="B999">
        <f t="shared" si="15"/>
        <v>1311</v>
      </c>
      <c r="C999" t="s">
        <v>528</v>
      </c>
      <c r="D999" t="s">
        <v>528</v>
      </c>
      <c r="E999" t="s">
        <v>528</v>
      </c>
      <c r="F999" t="s">
        <v>528</v>
      </c>
      <c r="N999">
        <v>1311</v>
      </c>
    </row>
    <row r="1000" spans="1:14" x14ac:dyDescent="0.2">
      <c r="A1000" t="s">
        <v>528</v>
      </c>
      <c r="B1000">
        <f t="shared" si="15"/>
        <v>1312</v>
      </c>
      <c r="C1000" t="s">
        <v>528</v>
      </c>
      <c r="D1000" t="s">
        <v>528</v>
      </c>
      <c r="E1000" t="s">
        <v>528</v>
      </c>
      <c r="F1000" t="s">
        <v>528</v>
      </c>
      <c r="N1000">
        <v>1312</v>
      </c>
    </row>
    <row r="1001" spans="1:14" x14ac:dyDescent="0.2">
      <c r="A1001" t="s">
        <v>528</v>
      </c>
      <c r="B1001">
        <f t="shared" si="15"/>
        <v>1313</v>
      </c>
      <c r="C1001" t="s">
        <v>528</v>
      </c>
      <c r="D1001" t="s">
        <v>528</v>
      </c>
      <c r="E1001" t="s">
        <v>528</v>
      </c>
      <c r="F1001" t="s">
        <v>528</v>
      </c>
      <c r="N1001">
        <v>1313</v>
      </c>
    </row>
    <row r="1002" spans="1:14" x14ac:dyDescent="0.2">
      <c r="A1002" t="s">
        <v>528</v>
      </c>
      <c r="B1002">
        <f t="shared" si="15"/>
        <v>1314</v>
      </c>
      <c r="C1002" t="s">
        <v>528</v>
      </c>
      <c r="D1002" t="s">
        <v>528</v>
      </c>
      <c r="E1002" t="s">
        <v>528</v>
      </c>
      <c r="F1002" t="s">
        <v>528</v>
      </c>
      <c r="N1002">
        <v>1314</v>
      </c>
    </row>
    <row r="1003" spans="1:14" x14ac:dyDescent="0.2">
      <c r="A1003" t="s">
        <v>528</v>
      </c>
      <c r="B1003">
        <f t="shared" si="15"/>
        <v>1315</v>
      </c>
      <c r="C1003" t="s">
        <v>528</v>
      </c>
      <c r="D1003" t="s">
        <v>528</v>
      </c>
      <c r="E1003" t="s">
        <v>528</v>
      </c>
      <c r="F1003" t="s">
        <v>528</v>
      </c>
      <c r="N1003">
        <v>1315</v>
      </c>
    </row>
    <row r="1004" spans="1:14" x14ac:dyDescent="0.2">
      <c r="A1004" t="s">
        <v>528</v>
      </c>
      <c r="B1004">
        <f t="shared" si="15"/>
        <v>1316</v>
      </c>
      <c r="C1004" t="s">
        <v>528</v>
      </c>
      <c r="D1004" t="s">
        <v>528</v>
      </c>
      <c r="E1004" t="s">
        <v>528</v>
      </c>
      <c r="F1004" t="s">
        <v>528</v>
      </c>
      <c r="N1004">
        <v>1316</v>
      </c>
    </row>
    <row r="1005" spans="1:14" x14ac:dyDescent="0.2">
      <c r="A1005" t="s">
        <v>528</v>
      </c>
      <c r="B1005">
        <f t="shared" si="15"/>
        <v>1317</v>
      </c>
      <c r="C1005" t="s">
        <v>528</v>
      </c>
      <c r="D1005" t="s">
        <v>528</v>
      </c>
      <c r="E1005" t="s">
        <v>528</v>
      </c>
      <c r="F1005" t="s">
        <v>528</v>
      </c>
      <c r="N1005">
        <v>1317</v>
      </c>
    </row>
    <row r="1006" spans="1:14" x14ac:dyDescent="0.2">
      <c r="A1006" t="s">
        <v>528</v>
      </c>
      <c r="B1006">
        <f t="shared" si="15"/>
        <v>1318</v>
      </c>
      <c r="C1006" t="s">
        <v>528</v>
      </c>
      <c r="D1006" t="s">
        <v>528</v>
      </c>
      <c r="E1006" t="s">
        <v>528</v>
      </c>
      <c r="F1006" t="s">
        <v>528</v>
      </c>
      <c r="N1006">
        <v>1318</v>
      </c>
    </row>
    <row r="1007" spans="1:14" x14ac:dyDescent="0.2">
      <c r="A1007" t="s">
        <v>528</v>
      </c>
      <c r="B1007">
        <f t="shared" si="15"/>
        <v>1319</v>
      </c>
      <c r="C1007" t="s">
        <v>528</v>
      </c>
      <c r="D1007" t="s">
        <v>528</v>
      </c>
      <c r="E1007" t="s">
        <v>528</v>
      </c>
      <c r="F1007" t="s">
        <v>528</v>
      </c>
      <c r="N1007">
        <v>1319</v>
      </c>
    </row>
    <row r="1008" spans="1:14" x14ac:dyDescent="0.2">
      <c r="A1008" t="s">
        <v>528</v>
      </c>
      <c r="B1008">
        <f t="shared" si="15"/>
        <v>1320</v>
      </c>
      <c r="C1008" t="s">
        <v>528</v>
      </c>
      <c r="D1008" t="s">
        <v>528</v>
      </c>
      <c r="E1008" t="s">
        <v>528</v>
      </c>
      <c r="F1008" t="s">
        <v>528</v>
      </c>
      <c r="N1008">
        <v>1320</v>
      </c>
    </row>
    <row r="1009" spans="1:14" x14ac:dyDescent="0.2">
      <c r="A1009" t="s">
        <v>528</v>
      </c>
      <c r="B1009">
        <f t="shared" si="15"/>
        <v>1410</v>
      </c>
      <c r="C1009" t="s">
        <v>528</v>
      </c>
      <c r="D1009" t="s">
        <v>528</v>
      </c>
      <c r="E1009" t="s">
        <v>528</v>
      </c>
      <c r="F1009" t="s">
        <v>528</v>
      </c>
      <c r="N1009">
        <v>1410</v>
      </c>
    </row>
    <row r="1010" spans="1:14" x14ac:dyDescent="0.2">
      <c r="A1010" t="s">
        <v>528</v>
      </c>
      <c r="B1010">
        <f t="shared" si="15"/>
        <v>1411</v>
      </c>
      <c r="C1010" t="s">
        <v>528</v>
      </c>
      <c r="D1010" t="s">
        <v>528</v>
      </c>
      <c r="E1010" t="s">
        <v>528</v>
      </c>
      <c r="F1010" t="s">
        <v>528</v>
      </c>
      <c r="N1010">
        <v>1411</v>
      </c>
    </row>
    <row r="1011" spans="1:14" x14ac:dyDescent="0.2">
      <c r="A1011" t="s">
        <v>528</v>
      </c>
      <c r="B1011">
        <f t="shared" si="15"/>
        <v>1412</v>
      </c>
      <c r="C1011" t="s">
        <v>528</v>
      </c>
      <c r="D1011" t="s">
        <v>528</v>
      </c>
      <c r="E1011" t="s">
        <v>528</v>
      </c>
      <c r="F1011" t="s">
        <v>528</v>
      </c>
      <c r="N1011">
        <v>1412</v>
      </c>
    </row>
    <row r="1012" spans="1:14" x14ac:dyDescent="0.2">
      <c r="A1012" t="s">
        <v>528</v>
      </c>
      <c r="B1012">
        <f t="shared" si="15"/>
        <v>1413</v>
      </c>
      <c r="C1012" t="s">
        <v>528</v>
      </c>
      <c r="D1012" t="s">
        <v>528</v>
      </c>
      <c r="E1012" t="s">
        <v>528</v>
      </c>
      <c r="F1012" t="s">
        <v>528</v>
      </c>
      <c r="N1012">
        <v>1413</v>
      </c>
    </row>
    <row r="1013" spans="1:14" x14ac:dyDescent="0.2">
      <c r="A1013" t="s">
        <v>528</v>
      </c>
      <c r="B1013">
        <f t="shared" si="15"/>
        <v>1414</v>
      </c>
      <c r="C1013" t="s">
        <v>528</v>
      </c>
      <c r="D1013" t="s">
        <v>528</v>
      </c>
      <c r="E1013" t="s">
        <v>528</v>
      </c>
      <c r="F1013" t="s">
        <v>528</v>
      </c>
      <c r="N1013">
        <v>1414</v>
      </c>
    </row>
    <row r="1014" spans="1:14" x14ac:dyDescent="0.2">
      <c r="A1014" t="s">
        <v>528</v>
      </c>
      <c r="B1014">
        <f t="shared" si="15"/>
        <v>1415</v>
      </c>
      <c r="C1014" t="s">
        <v>528</v>
      </c>
      <c r="D1014" t="s">
        <v>528</v>
      </c>
      <c r="E1014" t="s">
        <v>528</v>
      </c>
      <c r="F1014" t="s">
        <v>528</v>
      </c>
      <c r="N1014">
        <v>1415</v>
      </c>
    </row>
    <row r="1015" spans="1:14" x14ac:dyDescent="0.2">
      <c r="A1015" t="s">
        <v>528</v>
      </c>
      <c r="B1015">
        <f t="shared" si="15"/>
        <v>1510</v>
      </c>
      <c r="C1015" t="s">
        <v>528</v>
      </c>
      <c r="D1015" t="s">
        <v>528</v>
      </c>
      <c r="E1015" t="s">
        <v>528</v>
      </c>
      <c r="F1015" t="s">
        <v>528</v>
      </c>
      <c r="N1015">
        <v>1510</v>
      </c>
    </row>
    <row r="1016" spans="1:14" x14ac:dyDescent="0.2">
      <c r="A1016" t="s">
        <v>528</v>
      </c>
      <c r="B1016">
        <f t="shared" si="15"/>
        <v>1511</v>
      </c>
      <c r="C1016" t="s">
        <v>528</v>
      </c>
      <c r="D1016" t="s">
        <v>528</v>
      </c>
      <c r="E1016" t="s">
        <v>528</v>
      </c>
      <c r="F1016" t="s">
        <v>528</v>
      </c>
      <c r="N1016">
        <v>1511</v>
      </c>
    </row>
    <row r="1017" spans="1:14" x14ac:dyDescent="0.2">
      <c r="A1017" t="s">
        <v>528</v>
      </c>
      <c r="B1017">
        <f t="shared" si="15"/>
        <v>2110</v>
      </c>
      <c r="C1017" t="s">
        <v>528</v>
      </c>
      <c r="D1017" t="s">
        <v>528</v>
      </c>
      <c r="E1017" t="s">
        <v>528</v>
      </c>
      <c r="F1017" t="s">
        <v>528</v>
      </c>
      <c r="N1017">
        <v>2110</v>
      </c>
    </row>
    <row r="1018" spans="1:14" x14ac:dyDescent="0.2">
      <c r="A1018" t="s">
        <v>528</v>
      </c>
      <c r="B1018">
        <f t="shared" si="15"/>
        <v>2111</v>
      </c>
      <c r="C1018" t="s">
        <v>528</v>
      </c>
      <c r="D1018" t="s">
        <v>528</v>
      </c>
      <c r="E1018" t="s">
        <v>528</v>
      </c>
      <c r="F1018" t="s">
        <v>528</v>
      </c>
      <c r="N1018">
        <v>2111</v>
      </c>
    </row>
    <row r="1019" spans="1:14" x14ac:dyDescent="0.2">
      <c r="A1019" t="s">
        <v>528</v>
      </c>
      <c r="B1019">
        <f t="shared" si="15"/>
        <v>2112</v>
      </c>
      <c r="C1019" t="s">
        <v>528</v>
      </c>
      <c r="D1019" t="s">
        <v>528</v>
      </c>
      <c r="E1019" t="s">
        <v>528</v>
      </c>
      <c r="F1019" t="s">
        <v>528</v>
      </c>
      <c r="N1019">
        <v>2112</v>
      </c>
    </row>
    <row r="1020" spans="1:14" x14ac:dyDescent="0.2">
      <c r="A1020" t="s">
        <v>528</v>
      </c>
      <c r="B1020">
        <f t="shared" si="15"/>
        <v>2113</v>
      </c>
      <c r="C1020" t="s">
        <v>528</v>
      </c>
      <c r="D1020" t="s">
        <v>528</v>
      </c>
      <c r="E1020" t="s">
        <v>528</v>
      </c>
      <c r="F1020" t="s">
        <v>528</v>
      </c>
      <c r="N1020">
        <v>2113</v>
      </c>
    </row>
    <row r="1021" spans="1:14" x14ac:dyDescent="0.2">
      <c r="A1021" t="s">
        <v>528</v>
      </c>
      <c r="B1021">
        <f t="shared" si="15"/>
        <v>2114</v>
      </c>
      <c r="C1021" t="s">
        <v>528</v>
      </c>
      <c r="D1021" t="s">
        <v>528</v>
      </c>
      <c r="E1021" t="s">
        <v>528</v>
      </c>
      <c r="F1021" t="s">
        <v>528</v>
      </c>
      <c r="N1021">
        <v>2114</v>
      </c>
    </row>
    <row r="1022" spans="1:14" x14ac:dyDescent="0.2">
      <c r="A1022" t="s">
        <v>528</v>
      </c>
      <c r="B1022">
        <f t="shared" si="15"/>
        <v>2115</v>
      </c>
      <c r="C1022" t="s">
        <v>528</v>
      </c>
      <c r="D1022" t="s">
        <v>528</v>
      </c>
      <c r="E1022" t="s">
        <v>528</v>
      </c>
      <c r="F1022" t="s">
        <v>528</v>
      </c>
      <c r="N1022">
        <v>2115</v>
      </c>
    </row>
    <row r="1023" spans="1:14" x14ac:dyDescent="0.2">
      <c r="A1023" t="s">
        <v>528</v>
      </c>
      <c r="B1023">
        <f t="shared" si="15"/>
        <v>2116</v>
      </c>
      <c r="C1023" t="s">
        <v>528</v>
      </c>
      <c r="D1023" t="s">
        <v>528</v>
      </c>
      <c r="E1023" t="s">
        <v>528</v>
      </c>
      <c r="F1023" t="s">
        <v>528</v>
      </c>
      <c r="N1023">
        <v>2116</v>
      </c>
    </row>
    <row r="1024" spans="1:14" x14ac:dyDescent="0.2">
      <c r="A1024" t="s">
        <v>528</v>
      </c>
      <c r="B1024">
        <f t="shared" si="15"/>
        <v>2117</v>
      </c>
      <c r="C1024" t="s">
        <v>528</v>
      </c>
      <c r="D1024" t="s">
        <v>528</v>
      </c>
      <c r="E1024" t="s">
        <v>528</v>
      </c>
      <c r="F1024" t="s">
        <v>528</v>
      </c>
      <c r="N1024">
        <v>2117</v>
      </c>
    </row>
    <row r="1025" spans="1:14" x14ac:dyDescent="0.2">
      <c r="A1025" t="s">
        <v>528</v>
      </c>
      <c r="B1025">
        <f t="shared" si="15"/>
        <v>2118</v>
      </c>
      <c r="C1025" t="s">
        <v>528</v>
      </c>
      <c r="D1025" t="s">
        <v>528</v>
      </c>
      <c r="E1025" t="s">
        <v>528</v>
      </c>
      <c r="F1025" t="s">
        <v>528</v>
      </c>
      <c r="N1025">
        <v>2118</v>
      </c>
    </row>
    <row r="1026" spans="1:14" x14ac:dyDescent="0.2">
      <c r="A1026" t="s">
        <v>528</v>
      </c>
      <c r="B1026">
        <f t="shared" si="15"/>
        <v>2119</v>
      </c>
      <c r="C1026" t="s">
        <v>528</v>
      </c>
      <c r="D1026" t="s">
        <v>528</v>
      </c>
      <c r="E1026" t="s">
        <v>528</v>
      </c>
      <c r="F1026" t="s">
        <v>528</v>
      </c>
      <c r="N1026">
        <v>2119</v>
      </c>
    </row>
    <row r="1027" spans="1:14" x14ac:dyDescent="0.2">
      <c r="A1027" t="s">
        <v>528</v>
      </c>
      <c r="B1027">
        <f t="shared" ref="B1027:B1069" si="16">N1027</f>
        <v>2120</v>
      </c>
      <c r="C1027" t="s">
        <v>528</v>
      </c>
      <c r="D1027" t="s">
        <v>528</v>
      </c>
      <c r="E1027" t="s">
        <v>528</v>
      </c>
      <c r="F1027" t="s">
        <v>528</v>
      </c>
      <c r="N1027">
        <v>2120</v>
      </c>
    </row>
    <row r="1028" spans="1:14" x14ac:dyDescent="0.2">
      <c r="A1028" t="s">
        <v>528</v>
      </c>
      <c r="B1028">
        <f t="shared" si="16"/>
        <v>2121</v>
      </c>
      <c r="C1028" t="s">
        <v>528</v>
      </c>
      <c r="D1028" t="s">
        <v>528</v>
      </c>
      <c r="E1028" t="s">
        <v>528</v>
      </c>
      <c r="F1028" t="s">
        <v>528</v>
      </c>
      <c r="N1028">
        <v>2121</v>
      </c>
    </row>
    <row r="1029" spans="1:14" x14ac:dyDescent="0.2">
      <c r="A1029" t="s">
        <v>528</v>
      </c>
      <c r="B1029">
        <f t="shared" si="16"/>
        <v>2122</v>
      </c>
      <c r="C1029" t="s">
        <v>528</v>
      </c>
      <c r="D1029" t="s">
        <v>528</v>
      </c>
      <c r="E1029" t="s">
        <v>528</v>
      </c>
      <c r="F1029" t="s">
        <v>528</v>
      </c>
      <c r="N1029">
        <v>2122</v>
      </c>
    </row>
    <row r="1030" spans="1:14" x14ac:dyDescent="0.2">
      <c r="A1030" t="s">
        <v>528</v>
      </c>
      <c r="B1030">
        <f t="shared" si="16"/>
        <v>3110</v>
      </c>
      <c r="C1030" t="s">
        <v>528</v>
      </c>
      <c r="D1030" t="s">
        <v>528</v>
      </c>
      <c r="E1030" t="s">
        <v>528</v>
      </c>
      <c r="F1030" t="s">
        <v>528</v>
      </c>
      <c r="N1030">
        <v>3110</v>
      </c>
    </row>
    <row r="1031" spans="1:14" x14ac:dyDescent="0.2">
      <c r="A1031" t="s">
        <v>528</v>
      </c>
      <c r="B1031">
        <f t="shared" si="16"/>
        <v>3111</v>
      </c>
      <c r="C1031" t="s">
        <v>528</v>
      </c>
      <c r="D1031" t="s">
        <v>528</v>
      </c>
      <c r="E1031" t="s">
        <v>528</v>
      </c>
      <c r="F1031" t="s">
        <v>528</v>
      </c>
      <c r="N1031">
        <v>3111</v>
      </c>
    </row>
    <row r="1032" spans="1:14" x14ac:dyDescent="0.2">
      <c r="A1032" t="s">
        <v>528</v>
      </c>
      <c r="B1032">
        <f t="shared" si="16"/>
        <v>3112</v>
      </c>
      <c r="C1032" t="s">
        <v>528</v>
      </c>
      <c r="D1032" t="s">
        <v>528</v>
      </c>
      <c r="E1032" t="s">
        <v>528</v>
      </c>
      <c r="F1032" t="s">
        <v>528</v>
      </c>
      <c r="N1032">
        <v>3112</v>
      </c>
    </row>
    <row r="1033" spans="1:14" x14ac:dyDescent="0.2">
      <c r="A1033" t="s">
        <v>528</v>
      </c>
      <c r="B1033">
        <f t="shared" si="16"/>
        <v>4111</v>
      </c>
      <c r="C1033" t="s">
        <v>528</v>
      </c>
      <c r="D1033" t="s">
        <v>528</v>
      </c>
      <c r="E1033" t="s">
        <v>528</v>
      </c>
      <c r="F1033" t="s">
        <v>528</v>
      </c>
      <c r="N1033">
        <v>4111</v>
      </c>
    </row>
    <row r="1034" spans="1:14" x14ac:dyDescent="0.2">
      <c r="A1034" t="s">
        <v>528</v>
      </c>
      <c r="B1034">
        <f t="shared" si="16"/>
        <v>4112</v>
      </c>
      <c r="C1034" t="s">
        <v>528</v>
      </c>
      <c r="D1034" t="s">
        <v>528</v>
      </c>
      <c r="E1034" t="s">
        <v>528</v>
      </c>
      <c r="F1034" t="s">
        <v>528</v>
      </c>
      <c r="N1034">
        <v>4112</v>
      </c>
    </row>
    <row r="1035" spans="1:14" x14ac:dyDescent="0.2">
      <c r="A1035" t="s">
        <v>528</v>
      </c>
      <c r="B1035">
        <f t="shared" si="16"/>
        <v>4113</v>
      </c>
      <c r="C1035" t="s">
        <v>528</v>
      </c>
      <c r="D1035" t="s">
        <v>528</v>
      </c>
      <c r="E1035" t="s">
        <v>528</v>
      </c>
      <c r="F1035" t="s">
        <v>528</v>
      </c>
      <c r="N1035">
        <v>4113</v>
      </c>
    </row>
    <row r="1036" spans="1:14" x14ac:dyDescent="0.2">
      <c r="A1036" t="s">
        <v>528</v>
      </c>
      <c r="B1036">
        <f t="shared" si="16"/>
        <v>4114</v>
      </c>
      <c r="C1036" t="s">
        <v>528</v>
      </c>
      <c r="D1036" t="s">
        <v>528</v>
      </c>
      <c r="E1036" t="s">
        <v>528</v>
      </c>
      <c r="F1036" t="s">
        <v>528</v>
      </c>
      <c r="N1036">
        <v>4114</v>
      </c>
    </row>
    <row r="1037" spans="1:14" x14ac:dyDescent="0.2">
      <c r="A1037" t="s">
        <v>528</v>
      </c>
      <c r="B1037">
        <f t="shared" si="16"/>
        <v>4115</v>
      </c>
      <c r="C1037" t="s">
        <v>528</v>
      </c>
      <c r="D1037" t="s">
        <v>528</v>
      </c>
      <c r="E1037" t="s">
        <v>528</v>
      </c>
      <c r="F1037" t="s">
        <v>528</v>
      </c>
      <c r="N1037">
        <v>4115</v>
      </c>
    </row>
    <row r="1038" spans="1:14" x14ac:dyDescent="0.2">
      <c r="A1038" t="s">
        <v>528</v>
      </c>
      <c r="B1038">
        <f t="shared" si="16"/>
        <v>4116</v>
      </c>
      <c r="C1038" t="s">
        <v>528</v>
      </c>
      <c r="D1038" t="s">
        <v>528</v>
      </c>
      <c r="E1038" t="s">
        <v>528</v>
      </c>
      <c r="F1038" t="s">
        <v>528</v>
      </c>
      <c r="N1038">
        <v>4116</v>
      </c>
    </row>
    <row r="1039" spans="1:14" x14ac:dyDescent="0.2">
      <c r="A1039" t="s">
        <v>528</v>
      </c>
      <c r="B1039">
        <f t="shared" si="16"/>
        <v>4210</v>
      </c>
      <c r="C1039" t="s">
        <v>528</v>
      </c>
      <c r="D1039" t="s">
        <v>528</v>
      </c>
      <c r="E1039" t="s">
        <v>528</v>
      </c>
      <c r="F1039" t="s">
        <v>528</v>
      </c>
      <c r="N1039">
        <v>4210</v>
      </c>
    </row>
    <row r="1040" spans="1:14" x14ac:dyDescent="0.2">
      <c r="A1040" t="s">
        <v>528</v>
      </c>
      <c r="B1040">
        <f t="shared" si="16"/>
        <v>4211</v>
      </c>
      <c r="C1040" t="s">
        <v>528</v>
      </c>
      <c r="D1040" t="s">
        <v>528</v>
      </c>
      <c r="E1040" t="s">
        <v>528</v>
      </c>
      <c r="F1040" t="s">
        <v>528</v>
      </c>
      <c r="N1040">
        <v>4211</v>
      </c>
    </row>
    <row r="1041" spans="1:14" x14ac:dyDescent="0.2">
      <c r="A1041" t="s">
        <v>528</v>
      </c>
      <c r="B1041">
        <f t="shared" si="16"/>
        <v>4212</v>
      </c>
      <c r="C1041" t="s">
        <v>528</v>
      </c>
      <c r="D1041" t="s">
        <v>528</v>
      </c>
      <c r="E1041" t="s">
        <v>528</v>
      </c>
      <c r="F1041" t="s">
        <v>528</v>
      </c>
      <c r="N1041">
        <v>4212</v>
      </c>
    </row>
    <row r="1042" spans="1:14" x14ac:dyDescent="0.2">
      <c r="A1042" t="s">
        <v>528</v>
      </c>
      <c r="B1042">
        <f t="shared" si="16"/>
        <v>4213</v>
      </c>
      <c r="C1042" t="s">
        <v>528</v>
      </c>
      <c r="D1042" t="s">
        <v>528</v>
      </c>
      <c r="E1042" t="s">
        <v>528</v>
      </c>
      <c r="F1042" t="s">
        <v>528</v>
      </c>
      <c r="N1042">
        <v>4213</v>
      </c>
    </row>
    <row r="1043" spans="1:14" x14ac:dyDescent="0.2">
      <c r="A1043" t="s">
        <v>528</v>
      </c>
      <c r="B1043">
        <f t="shared" si="16"/>
        <v>4214</v>
      </c>
      <c r="C1043" t="s">
        <v>528</v>
      </c>
      <c r="D1043" t="s">
        <v>528</v>
      </c>
      <c r="E1043" t="s">
        <v>528</v>
      </c>
      <c r="F1043" t="s">
        <v>528</v>
      </c>
      <c r="N1043">
        <v>4214</v>
      </c>
    </row>
    <row r="1044" spans="1:14" x14ac:dyDescent="0.2">
      <c r="A1044" t="s">
        <v>528</v>
      </c>
      <c r="B1044">
        <f t="shared" si="16"/>
        <v>4215</v>
      </c>
      <c r="C1044" t="s">
        <v>528</v>
      </c>
      <c r="D1044" t="s">
        <v>528</v>
      </c>
      <c r="E1044" t="s">
        <v>528</v>
      </c>
      <c r="F1044" t="s">
        <v>528</v>
      </c>
      <c r="N1044">
        <v>4215</v>
      </c>
    </row>
    <row r="1045" spans="1:14" x14ac:dyDescent="0.2">
      <c r="A1045" t="s">
        <v>528</v>
      </c>
      <c r="B1045">
        <f t="shared" si="16"/>
        <v>4216</v>
      </c>
      <c r="C1045" t="s">
        <v>528</v>
      </c>
      <c r="D1045" t="s">
        <v>528</v>
      </c>
      <c r="E1045" t="s">
        <v>528</v>
      </c>
      <c r="F1045" t="s">
        <v>528</v>
      </c>
      <c r="N1045">
        <v>4216</v>
      </c>
    </row>
    <row r="1046" spans="1:14" x14ac:dyDescent="0.2">
      <c r="A1046" t="s">
        <v>528</v>
      </c>
      <c r="B1046">
        <f t="shared" si="16"/>
        <v>4217</v>
      </c>
      <c r="C1046" t="s">
        <v>528</v>
      </c>
      <c r="D1046" t="s">
        <v>528</v>
      </c>
      <c r="E1046" t="s">
        <v>528</v>
      </c>
      <c r="F1046" t="s">
        <v>528</v>
      </c>
      <c r="N1046">
        <v>4217</v>
      </c>
    </row>
    <row r="1047" spans="1:14" x14ac:dyDescent="0.2">
      <c r="A1047" t="s">
        <v>528</v>
      </c>
      <c r="B1047">
        <f t="shared" si="16"/>
        <v>4218</v>
      </c>
      <c r="C1047" t="s">
        <v>528</v>
      </c>
      <c r="D1047" t="s">
        <v>528</v>
      </c>
      <c r="E1047" t="s">
        <v>528</v>
      </c>
      <c r="F1047" t="s">
        <v>528</v>
      </c>
      <c r="N1047">
        <v>4218</v>
      </c>
    </row>
    <row r="1048" spans="1:14" x14ac:dyDescent="0.2">
      <c r="A1048" t="s">
        <v>528</v>
      </c>
      <c r="B1048">
        <f t="shared" si="16"/>
        <v>4219</v>
      </c>
      <c r="C1048" t="s">
        <v>528</v>
      </c>
      <c r="D1048" t="s">
        <v>528</v>
      </c>
      <c r="E1048" t="s">
        <v>528</v>
      </c>
      <c r="F1048" t="s">
        <v>528</v>
      </c>
      <c r="N1048">
        <v>4219</v>
      </c>
    </row>
    <row r="1049" spans="1:14" x14ac:dyDescent="0.2">
      <c r="A1049" t="s">
        <v>528</v>
      </c>
      <c r="B1049">
        <f t="shared" si="16"/>
        <v>4220</v>
      </c>
      <c r="C1049" t="s">
        <v>528</v>
      </c>
      <c r="D1049" t="s">
        <v>528</v>
      </c>
      <c r="E1049" t="s">
        <v>528</v>
      </c>
      <c r="F1049" t="s">
        <v>528</v>
      </c>
      <c r="N1049">
        <v>4220</v>
      </c>
    </row>
    <row r="1050" spans="1:14" x14ac:dyDescent="0.2">
      <c r="A1050" t="s">
        <v>528</v>
      </c>
      <c r="B1050">
        <f t="shared" si="16"/>
        <v>4310</v>
      </c>
      <c r="C1050" t="s">
        <v>528</v>
      </c>
      <c r="D1050" t="s">
        <v>528</v>
      </c>
      <c r="E1050" t="s">
        <v>528</v>
      </c>
      <c r="F1050" t="s">
        <v>528</v>
      </c>
      <c r="N1050">
        <v>4310</v>
      </c>
    </row>
    <row r="1051" spans="1:14" x14ac:dyDescent="0.2">
      <c r="A1051" t="s">
        <v>528</v>
      </c>
      <c r="B1051">
        <f t="shared" si="16"/>
        <v>4311</v>
      </c>
      <c r="C1051" t="s">
        <v>528</v>
      </c>
      <c r="D1051" t="s">
        <v>528</v>
      </c>
      <c r="E1051" t="s">
        <v>528</v>
      </c>
      <c r="F1051" t="s">
        <v>528</v>
      </c>
      <c r="N1051">
        <v>4311</v>
      </c>
    </row>
    <row r="1052" spans="1:14" x14ac:dyDescent="0.2">
      <c r="A1052" t="s">
        <v>528</v>
      </c>
      <c r="B1052">
        <f t="shared" si="16"/>
        <v>4312</v>
      </c>
      <c r="C1052" t="s">
        <v>528</v>
      </c>
      <c r="D1052" t="s">
        <v>528</v>
      </c>
      <c r="E1052" t="s">
        <v>528</v>
      </c>
      <c r="F1052" t="s">
        <v>528</v>
      </c>
      <c r="N1052">
        <v>4312</v>
      </c>
    </row>
    <row r="1053" spans="1:14" x14ac:dyDescent="0.2">
      <c r="A1053" t="s">
        <v>528</v>
      </c>
      <c r="B1053">
        <f t="shared" si="16"/>
        <v>4313</v>
      </c>
      <c r="C1053" t="s">
        <v>528</v>
      </c>
      <c r="D1053" t="s">
        <v>528</v>
      </c>
      <c r="E1053" t="s">
        <v>528</v>
      </c>
      <c r="F1053" t="s">
        <v>528</v>
      </c>
      <c r="N1053">
        <v>4313</v>
      </c>
    </row>
    <row r="1054" spans="1:14" x14ac:dyDescent="0.2">
      <c r="A1054" t="s">
        <v>528</v>
      </c>
      <c r="B1054">
        <f t="shared" si="16"/>
        <v>4314</v>
      </c>
      <c r="C1054" t="s">
        <v>528</v>
      </c>
      <c r="D1054" t="s">
        <v>528</v>
      </c>
      <c r="E1054" t="s">
        <v>528</v>
      </c>
      <c r="F1054" t="s">
        <v>528</v>
      </c>
      <c r="N1054">
        <v>4314</v>
      </c>
    </row>
    <row r="1055" spans="1:14" x14ac:dyDescent="0.2">
      <c r="A1055" t="s">
        <v>528</v>
      </c>
      <c r="B1055">
        <f t="shared" si="16"/>
        <v>4410</v>
      </c>
      <c r="C1055" t="s">
        <v>528</v>
      </c>
      <c r="D1055" t="s">
        <v>528</v>
      </c>
      <c r="E1055" t="s">
        <v>528</v>
      </c>
      <c r="F1055" t="s">
        <v>528</v>
      </c>
      <c r="N1055">
        <v>4410</v>
      </c>
    </row>
    <row r="1056" spans="1:14" x14ac:dyDescent="0.2">
      <c r="A1056" t="s">
        <v>528</v>
      </c>
      <c r="B1056">
        <f t="shared" si="16"/>
        <v>4411</v>
      </c>
      <c r="C1056" t="s">
        <v>528</v>
      </c>
      <c r="D1056" t="s">
        <v>528</v>
      </c>
      <c r="E1056" t="s">
        <v>528</v>
      </c>
      <c r="F1056" t="s">
        <v>528</v>
      </c>
      <c r="N1056">
        <v>4411</v>
      </c>
    </row>
    <row r="1057" spans="1:14" x14ac:dyDescent="0.2">
      <c r="A1057" t="s">
        <v>528</v>
      </c>
      <c r="B1057">
        <f t="shared" si="16"/>
        <v>4412</v>
      </c>
      <c r="C1057" t="s">
        <v>528</v>
      </c>
      <c r="D1057" t="s">
        <v>528</v>
      </c>
      <c r="E1057" t="s">
        <v>528</v>
      </c>
      <c r="F1057" t="s">
        <v>528</v>
      </c>
      <c r="N1057">
        <v>4412</v>
      </c>
    </row>
    <row r="1058" spans="1:14" x14ac:dyDescent="0.2">
      <c r="A1058" t="s">
        <v>528</v>
      </c>
      <c r="B1058">
        <f t="shared" si="16"/>
        <v>4510</v>
      </c>
      <c r="C1058" t="s">
        <v>528</v>
      </c>
      <c r="D1058" t="s">
        <v>528</v>
      </c>
      <c r="E1058" t="s">
        <v>528</v>
      </c>
      <c r="F1058" t="s">
        <v>528</v>
      </c>
      <c r="N1058">
        <v>4510</v>
      </c>
    </row>
    <row r="1059" spans="1:14" x14ac:dyDescent="0.2">
      <c r="A1059" t="s">
        <v>528</v>
      </c>
      <c r="B1059">
        <f t="shared" si="16"/>
        <v>4511</v>
      </c>
      <c r="C1059" t="s">
        <v>528</v>
      </c>
      <c r="D1059" t="s">
        <v>528</v>
      </c>
      <c r="E1059" t="s">
        <v>528</v>
      </c>
      <c r="F1059" t="s">
        <v>528</v>
      </c>
      <c r="N1059">
        <v>4511</v>
      </c>
    </row>
    <row r="1060" spans="1:14" x14ac:dyDescent="0.2">
      <c r="A1060" t="s">
        <v>528</v>
      </c>
      <c r="B1060">
        <f t="shared" si="16"/>
        <v>4512</v>
      </c>
      <c r="C1060" t="s">
        <v>528</v>
      </c>
      <c r="D1060" t="s">
        <v>528</v>
      </c>
      <c r="E1060" t="s">
        <v>528</v>
      </c>
      <c r="F1060" t="s">
        <v>528</v>
      </c>
      <c r="N1060">
        <v>4512</v>
      </c>
    </row>
    <row r="1061" spans="1:14" x14ac:dyDescent="0.2">
      <c r="A1061" t="s">
        <v>528</v>
      </c>
      <c r="B1061">
        <f t="shared" si="16"/>
        <v>4513</v>
      </c>
      <c r="C1061" t="s">
        <v>528</v>
      </c>
      <c r="D1061" t="s">
        <v>528</v>
      </c>
      <c r="E1061" t="s">
        <v>528</v>
      </c>
      <c r="F1061" t="s">
        <v>528</v>
      </c>
      <c r="N1061">
        <v>4513</v>
      </c>
    </row>
    <row r="1062" spans="1:14" x14ac:dyDescent="0.2">
      <c r="A1062" t="s">
        <v>528</v>
      </c>
      <c r="B1062">
        <f t="shared" si="16"/>
        <v>4514</v>
      </c>
      <c r="C1062" t="s">
        <v>528</v>
      </c>
      <c r="D1062" t="s">
        <v>528</v>
      </c>
      <c r="E1062" t="s">
        <v>528</v>
      </c>
      <c r="F1062" t="s">
        <v>528</v>
      </c>
      <c r="N1062">
        <v>4514</v>
      </c>
    </row>
    <row r="1063" spans="1:14" x14ac:dyDescent="0.2">
      <c r="A1063" t="s">
        <v>528</v>
      </c>
      <c r="B1063">
        <f t="shared" si="16"/>
        <v>4515</v>
      </c>
      <c r="C1063" t="s">
        <v>528</v>
      </c>
      <c r="D1063" t="s">
        <v>528</v>
      </c>
      <c r="E1063" t="s">
        <v>528</v>
      </c>
      <c r="F1063" t="s">
        <v>528</v>
      </c>
      <c r="N1063">
        <v>4515</v>
      </c>
    </row>
    <row r="1064" spans="1:14" x14ac:dyDescent="0.2">
      <c r="A1064" t="s">
        <v>528</v>
      </c>
      <c r="B1064">
        <f t="shared" si="16"/>
        <v>5010</v>
      </c>
      <c r="C1064" t="s">
        <v>528</v>
      </c>
      <c r="D1064" t="s">
        <v>528</v>
      </c>
      <c r="E1064" t="s">
        <v>528</v>
      </c>
      <c r="F1064" t="s">
        <v>528</v>
      </c>
      <c r="N1064">
        <v>5010</v>
      </c>
    </row>
    <row r="1065" spans="1:14" x14ac:dyDescent="0.2">
      <c r="A1065" t="s">
        <v>528</v>
      </c>
      <c r="B1065">
        <f t="shared" si="16"/>
        <v>5011</v>
      </c>
      <c r="C1065" t="s">
        <v>528</v>
      </c>
      <c r="D1065" t="s">
        <v>528</v>
      </c>
      <c r="E1065" t="s">
        <v>528</v>
      </c>
      <c r="F1065" t="s">
        <v>528</v>
      </c>
      <c r="N1065">
        <v>5011</v>
      </c>
    </row>
    <row r="1066" spans="1:14" x14ac:dyDescent="0.2">
      <c r="A1066" t="s">
        <v>528</v>
      </c>
      <c r="B1066">
        <f t="shared" si="16"/>
        <v>5012</v>
      </c>
      <c r="C1066" t="s">
        <v>528</v>
      </c>
      <c r="D1066" t="s">
        <v>528</v>
      </c>
      <c r="E1066" t="s">
        <v>528</v>
      </c>
      <c r="F1066" t="s">
        <v>528</v>
      </c>
      <c r="N1066">
        <v>5012</v>
      </c>
    </row>
    <row r="1067" spans="1:14" x14ac:dyDescent="0.2">
      <c r="A1067" t="s">
        <v>528</v>
      </c>
      <c r="B1067">
        <f t="shared" si="16"/>
        <v>5013</v>
      </c>
      <c r="C1067" t="s">
        <v>528</v>
      </c>
      <c r="D1067" t="s">
        <v>528</v>
      </c>
      <c r="E1067" t="s">
        <v>528</v>
      </c>
      <c r="F1067" t="s">
        <v>528</v>
      </c>
      <c r="N1067">
        <v>5013</v>
      </c>
    </row>
    <row r="1068" spans="1:14" x14ac:dyDescent="0.2">
      <c r="A1068" t="s">
        <v>528</v>
      </c>
      <c r="B1068">
        <f t="shared" si="16"/>
        <v>5014</v>
      </c>
      <c r="C1068" t="s">
        <v>528</v>
      </c>
      <c r="D1068" t="s">
        <v>528</v>
      </c>
      <c r="E1068" t="s">
        <v>528</v>
      </c>
      <c r="F1068" t="s">
        <v>528</v>
      </c>
      <c r="N1068">
        <v>5014</v>
      </c>
    </row>
    <row r="1069" spans="1:14" x14ac:dyDescent="0.2">
      <c r="A1069" t="s">
        <v>528</v>
      </c>
      <c r="B1069">
        <f t="shared" si="16"/>
        <v>5016</v>
      </c>
      <c r="C1069" t="s">
        <v>528</v>
      </c>
      <c r="D1069" t="s">
        <v>528</v>
      </c>
      <c r="E1069" t="s">
        <v>528</v>
      </c>
      <c r="F1069" t="s">
        <v>528</v>
      </c>
      <c r="N1069">
        <v>5016</v>
      </c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417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7.7109375" bestFit="1" customWidth="1"/>
    <col min="2" max="2" width="17" bestFit="1" customWidth="1"/>
    <col min="3" max="3" width="7.28515625" bestFit="1" customWidth="1"/>
    <col min="4" max="4" width="7.5703125" bestFit="1" customWidth="1"/>
    <col min="5" max="5" width="14.140625" bestFit="1" customWidth="1"/>
    <col min="6" max="6" width="8.85546875" bestFit="1" customWidth="1"/>
  </cols>
  <sheetData>
    <row r="1" spans="1:14" x14ac:dyDescent="0.2">
      <c r="A1" t="s">
        <v>679</v>
      </c>
      <c r="B1" t="s">
        <v>680</v>
      </c>
      <c r="C1" t="s">
        <v>681</v>
      </c>
      <c r="D1" t="s">
        <v>682</v>
      </c>
      <c r="E1" t="s">
        <v>690</v>
      </c>
      <c r="F1" t="s">
        <v>694</v>
      </c>
    </row>
    <row r="2" spans="1:14" x14ac:dyDescent="0.2">
      <c r="B2">
        <f>N2</f>
        <v>6111</v>
      </c>
      <c r="C2">
        <v>2017</v>
      </c>
      <c r="D2">
        <v>1</v>
      </c>
      <c r="E2" t="s">
        <v>693</v>
      </c>
      <c r="F2">
        <v>0</v>
      </c>
      <c r="N2">
        <v>6111</v>
      </c>
    </row>
    <row r="3" spans="1:14" x14ac:dyDescent="0.2">
      <c r="B3">
        <f t="shared" ref="B3:B66" si="0">N3</f>
        <v>6112</v>
      </c>
      <c r="C3">
        <v>2017</v>
      </c>
      <c r="D3">
        <v>1</v>
      </c>
      <c r="E3" t="s">
        <v>693</v>
      </c>
      <c r="F3">
        <v>0</v>
      </c>
      <c r="N3">
        <v>6112</v>
      </c>
    </row>
    <row r="4" spans="1:14" x14ac:dyDescent="0.2">
      <c r="B4">
        <f t="shared" si="0"/>
        <v>6113</v>
      </c>
      <c r="C4">
        <v>2017</v>
      </c>
      <c r="D4">
        <v>1</v>
      </c>
      <c r="E4" t="s">
        <v>693</v>
      </c>
      <c r="F4">
        <v>0</v>
      </c>
      <c r="N4">
        <v>6113</v>
      </c>
    </row>
    <row r="5" spans="1:14" x14ac:dyDescent="0.2">
      <c r="B5">
        <f t="shared" si="0"/>
        <v>6114</v>
      </c>
      <c r="C5">
        <v>2017</v>
      </c>
      <c r="D5">
        <v>1</v>
      </c>
      <c r="E5" t="s">
        <v>693</v>
      </c>
      <c r="F5">
        <v>0</v>
      </c>
      <c r="N5">
        <v>6114</v>
      </c>
    </row>
    <row r="6" spans="1:14" x14ac:dyDescent="0.2">
      <c r="B6">
        <f t="shared" si="0"/>
        <v>6115</v>
      </c>
      <c r="C6">
        <v>2017</v>
      </c>
      <c r="D6">
        <v>1</v>
      </c>
      <c r="E6" t="s">
        <v>693</v>
      </c>
      <c r="F6">
        <v>0</v>
      </c>
      <c r="N6">
        <v>6115</v>
      </c>
    </row>
    <row r="7" spans="1:14" x14ac:dyDescent="0.2">
      <c r="B7">
        <f t="shared" si="0"/>
        <v>6116</v>
      </c>
      <c r="C7">
        <v>2017</v>
      </c>
      <c r="D7">
        <v>1</v>
      </c>
      <c r="E7" t="s">
        <v>693</v>
      </c>
      <c r="F7">
        <v>0</v>
      </c>
      <c r="N7">
        <v>6116</v>
      </c>
    </row>
    <row r="8" spans="1:14" x14ac:dyDescent="0.2">
      <c r="B8">
        <f t="shared" si="0"/>
        <v>6117</v>
      </c>
      <c r="C8">
        <v>2017</v>
      </c>
      <c r="D8">
        <v>1</v>
      </c>
      <c r="E8" t="s">
        <v>693</v>
      </c>
      <c r="F8">
        <v>0</v>
      </c>
      <c r="N8">
        <v>6117</v>
      </c>
    </row>
    <row r="9" spans="1:14" x14ac:dyDescent="0.2">
      <c r="B9">
        <f t="shared" si="0"/>
        <v>6118</v>
      </c>
      <c r="C9">
        <v>2017</v>
      </c>
      <c r="D9">
        <v>1</v>
      </c>
      <c r="E9" t="s">
        <v>693</v>
      </c>
      <c r="F9">
        <v>0</v>
      </c>
      <c r="N9">
        <v>6118</v>
      </c>
    </row>
    <row r="10" spans="1:14" x14ac:dyDescent="0.2">
      <c r="B10">
        <f t="shared" si="0"/>
        <v>6119</v>
      </c>
      <c r="C10">
        <v>2017</v>
      </c>
      <c r="D10">
        <v>1</v>
      </c>
      <c r="E10" t="s">
        <v>693</v>
      </c>
      <c r="F10">
        <v>0</v>
      </c>
      <c r="N10">
        <v>6119</v>
      </c>
    </row>
    <row r="11" spans="1:14" x14ac:dyDescent="0.2">
      <c r="B11">
        <f t="shared" si="0"/>
        <v>6120</v>
      </c>
      <c r="C11">
        <v>2017</v>
      </c>
      <c r="D11">
        <v>1</v>
      </c>
      <c r="E11" t="s">
        <v>693</v>
      </c>
      <c r="F11">
        <v>0</v>
      </c>
      <c r="N11">
        <v>6120</v>
      </c>
    </row>
    <row r="12" spans="1:14" x14ac:dyDescent="0.2">
      <c r="B12">
        <f t="shared" si="0"/>
        <v>6121</v>
      </c>
      <c r="C12">
        <v>2017</v>
      </c>
      <c r="D12">
        <v>1</v>
      </c>
      <c r="E12" t="s">
        <v>693</v>
      </c>
      <c r="F12">
        <v>0</v>
      </c>
      <c r="N12">
        <v>6121</v>
      </c>
    </row>
    <row r="13" spans="1:14" x14ac:dyDescent="0.2">
      <c r="B13">
        <f t="shared" si="0"/>
        <v>6122</v>
      </c>
      <c r="C13">
        <v>2017</v>
      </c>
      <c r="D13">
        <v>1</v>
      </c>
      <c r="E13" t="s">
        <v>693</v>
      </c>
      <c r="F13">
        <v>0</v>
      </c>
      <c r="N13">
        <v>6122</v>
      </c>
    </row>
    <row r="14" spans="1:14" x14ac:dyDescent="0.2">
      <c r="B14">
        <f t="shared" si="0"/>
        <v>6123</v>
      </c>
      <c r="C14">
        <v>2017</v>
      </c>
      <c r="D14">
        <v>1</v>
      </c>
      <c r="E14" t="s">
        <v>693</v>
      </c>
      <c r="F14">
        <v>0</v>
      </c>
      <c r="N14">
        <v>6123</v>
      </c>
    </row>
    <row r="15" spans="1:14" x14ac:dyDescent="0.2">
      <c r="B15">
        <f t="shared" si="0"/>
        <v>7111</v>
      </c>
      <c r="C15">
        <v>2017</v>
      </c>
      <c r="D15">
        <v>1</v>
      </c>
      <c r="E15" t="s">
        <v>693</v>
      </c>
      <c r="F15">
        <v>0</v>
      </c>
      <c r="N15">
        <v>7111</v>
      </c>
    </row>
    <row r="16" spans="1:14" x14ac:dyDescent="0.2">
      <c r="B16">
        <f t="shared" si="0"/>
        <v>7112</v>
      </c>
      <c r="C16">
        <v>2017</v>
      </c>
      <c r="D16">
        <v>1</v>
      </c>
      <c r="E16" t="s">
        <v>693</v>
      </c>
      <c r="F16">
        <v>0</v>
      </c>
      <c r="N16">
        <v>7112</v>
      </c>
    </row>
    <row r="17" spans="2:14" x14ac:dyDescent="0.2">
      <c r="B17">
        <f t="shared" si="0"/>
        <v>7113</v>
      </c>
      <c r="C17">
        <v>2017</v>
      </c>
      <c r="D17">
        <v>1</v>
      </c>
      <c r="E17" t="s">
        <v>693</v>
      </c>
      <c r="F17">
        <v>0</v>
      </c>
      <c r="N17">
        <v>7113</v>
      </c>
    </row>
    <row r="18" spans="2:14" x14ac:dyDescent="0.2">
      <c r="B18">
        <f t="shared" si="0"/>
        <v>7114</v>
      </c>
      <c r="C18">
        <v>2017</v>
      </c>
      <c r="D18">
        <v>1</v>
      </c>
      <c r="E18" t="s">
        <v>693</v>
      </c>
      <c r="F18">
        <v>0</v>
      </c>
      <c r="N18">
        <v>7114</v>
      </c>
    </row>
    <row r="19" spans="2:14" x14ac:dyDescent="0.2">
      <c r="B19">
        <f t="shared" si="0"/>
        <v>7115</v>
      </c>
      <c r="C19">
        <v>2017</v>
      </c>
      <c r="D19">
        <v>1</v>
      </c>
      <c r="E19" t="s">
        <v>693</v>
      </c>
      <c r="F19">
        <v>0</v>
      </c>
      <c r="N19">
        <v>7115</v>
      </c>
    </row>
    <row r="20" spans="2:14" x14ac:dyDescent="0.2">
      <c r="B20">
        <f t="shared" si="0"/>
        <v>7116</v>
      </c>
      <c r="C20">
        <v>2017</v>
      </c>
      <c r="D20">
        <v>1</v>
      </c>
      <c r="E20" t="s">
        <v>693</v>
      </c>
      <c r="F20">
        <v>0</v>
      </c>
      <c r="N20">
        <v>7116</v>
      </c>
    </row>
    <row r="21" spans="2:14" x14ac:dyDescent="0.2">
      <c r="B21">
        <f t="shared" si="0"/>
        <v>7117</v>
      </c>
      <c r="C21">
        <v>2017</v>
      </c>
      <c r="D21">
        <v>1</v>
      </c>
      <c r="E21" t="s">
        <v>693</v>
      </c>
      <c r="F21">
        <v>0</v>
      </c>
      <c r="N21">
        <v>7117</v>
      </c>
    </row>
    <row r="22" spans="2:14" x14ac:dyDescent="0.2">
      <c r="B22">
        <f t="shared" si="0"/>
        <v>7121</v>
      </c>
      <c r="C22">
        <v>2017</v>
      </c>
      <c r="D22">
        <v>1</v>
      </c>
      <c r="E22" t="s">
        <v>693</v>
      </c>
      <c r="F22">
        <v>0</v>
      </c>
      <c r="N22">
        <v>7121</v>
      </c>
    </row>
    <row r="23" spans="2:14" x14ac:dyDescent="0.2">
      <c r="B23">
        <f t="shared" si="0"/>
        <v>7122</v>
      </c>
      <c r="C23">
        <v>2017</v>
      </c>
      <c r="D23">
        <v>1</v>
      </c>
      <c r="E23" t="s">
        <v>693</v>
      </c>
      <c r="F23">
        <v>0</v>
      </c>
      <c r="N23">
        <v>7122</v>
      </c>
    </row>
    <row r="24" spans="2:14" x14ac:dyDescent="0.2">
      <c r="B24">
        <f t="shared" si="0"/>
        <v>7123</v>
      </c>
      <c r="C24">
        <v>2017</v>
      </c>
      <c r="D24">
        <v>1</v>
      </c>
      <c r="E24" t="s">
        <v>693</v>
      </c>
      <c r="F24">
        <v>0</v>
      </c>
      <c r="N24">
        <v>7123</v>
      </c>
    </row>
    <row r="25" spans="2:14" x14ac:dyDescent="0.2">
      <c r="B25">
        <f t="shared" si="0"/>
        <v>7124</v>
      </c>
      <c r="C25">
        <v>2017</v>
      </c>
      <c r="D25">
        <v>1</v>
      </c>
      <c r="E25" t="s">
        <v>693</v>
      </c>
      <c r="F25">
        <v>0</v>
      </c>
      <c r="N25">
        <v>7124</v>
      </c>
    </row>
    <row r="26" spans="2:14" x14ac:dyDescent="0.2">
      <c r="B26">
        <f t="shared" si="0"/>
        <v>7131</v>
      </c>
      <c r="C26">
        <v>2017</v>
      </c>
      <c r="D26">
        <v>1</v>
      </c>
      <c r="E26" t="s">
        <v>693</v>
      </c>
      <c r="F26">
        <v>0</v>
      </c>
      <c r="N26">
        <v>7131</v>
      </c>
    </row>
    <row r="27" spans="2:14" x14ac:dyDescent="0.2">
      <c r="B27">
        <f t="shared" si="0"/>
        <v>7132</v>
      </c>
      <c r="C27">
        <v>2017</v>
      </c>
      <c r="D27">
        <v>1</v>
      </c>
      <c r="E27" t="s">
        <v>693</v>
      </c>
      <c r="F27">
        <v>0</v>
      </c>
      <c r="N27">
        <v>7132</v>
      </c>
    </row>
    <row r="28" spans="2:14" x14ac:dyDescent="0.2">
      <c r="B28">
        <f t="shared" si="0"/>
        <v>7133</v>
      </c>
      <c r="C28">
        <v>2017</v>
      </c>
      <c r="D28">
        <v>1</v>
      </c>
      <c r="E28" t="s">
        <v>693</v>
      </c>
      <c r="F28">
        <v>0</v>
      </c>
      <c r="N28">
        <v>7133</v>
      </c>
    </row>
    <row r="29" spans="2:14" x14ac:dyDescent="0.2">
      <c r="B29">
        <f t="shared" si="0"/>
        <v>7141</v>
      </c>
      <c r="C29">
        <v>2017</v>
      </c>
      <c r="D29">
        <v>1</v>
      </c>
      <c r="E29" t="s">
        <v>693</v>
      </c>
      <c r="F29">
        <v>0</v>
      </c>
      <c r="N29">
        <v>7141</v>
      </c>
    </row>
    <row r="30" spans="2:14" x14ac:dyDescent="0.2">
      <c r="B30">
        <f t="shared" si="0"/>
        <v>7142</v>
      </c>
      <c r="C30">
        <v>2017</v>
      </c>
      <c r="D30">
        <v>1</v>
      </c>
      <c r="E30" t="s">
        <v>693</v>
      </c>
      <c r="F30">
        <v>0</v>
      </c>
      <c r="N30">
        <v>7142</v>
      </c>
    </row>
    <row r="31" spans="2:14" x14ac:dyDescent="0.2">
      <c r="B31">
        <f t="shared" si="0"/>
        <v>7151</v>
      </c>
      <c r="C31">
        <v>2017</v>
      </c>
      <c r="D31">
        <v>1</v>
      </c>
      <c r="E31" t="s">
        <v>693</v>
      </c>
      <c r="F31">
        <v>0</v>
      </c>
      <c r="N31">
        <v>7151</v>
      </c>
    </row>
    <row r="32" spans="2:14" x14ac:dyDescent="0.2">
      <c r="B32">
        <f t="shared" si="0"/>
        <v>7152</v>
      </c>
      <c r="C32">
        <v>2017</v>
      </c>
      <c r="D32">
        <v>1</v>
      </c>
      <c r="E32" t="s">
        <v>693</v>
      </c>
      <c r="F32">
        <v>0</v>
      </c>
      <c r="N32">
        <v>7152</v>
      </c>
    </row>
    <row r="33" spans="2:14" x14ac:dyDescent="0.2">
      <c r="B33">
        <f t="shared" si="0"/>
        <v>7153</v>
      </c>
      <c r="C33">
        <v>2017</v>
      </c>
      <c r="D33">
        <v>1</v>
      </c>
      <c r="E33" t="s">
        <v>693</v>
      </c>
      <c r="F33">
        <v>0</v>
      </c>
      <c r="N33">
        <v>7153</v>
      </c>
    </row>
    <row r="34" spans="2:14" x14ac:dyDescent="0.2">
      <c r="B34">
        <f t="shared" si="0"/>
        <v>7211</v>
      </c>
      <c r="C34">
        <v>2017</v>
      </c>
      <c r="D34">
        <v>1</v>
      </c>
      <c r="E34" t="s">
        <v>693</v>
      </c>
      <c r="F34">
        <v>0</v>
      </c>
      <c r="N34">
        <v>7211</v>
      </c>
    </row>
    <row r="35" spans="2:14" x14ac:dyDescent="0.2">
      <c r="B35">
        <f t="shared" si="0"/>
        <v>7212</v>
      </c>
      <c r="C35">
        <v>2017</v>
      </c>
      <c r="D35">
        <v>1</v>
      </c>
      <c r="E35" t="s">
        <v>693</v>
      </c>
      <c r="F35">
        <v>0</v>
      </c>
      <c r="N35">
        <v>7212</v>
      </c>
    </row>
    <row r="36" spans="2:14" x14ac:dyDescent="0.2">
      <c r="B36">
        <f t="shared" si="0"/>
        <v>7213</v>
      </c>
      <c r="C36">
        <v>2017</v>
      </c>
      <c r="D36">
        <v>1</v>
      </c>
      <c r="E36" t="s">
        <v>693</v>
      </c>
      <c r="F36">
        <v>0</v>
      </c>
      <c r="N36">
        <v>7213</v>
      </c>
    </row>
    <row r="37" spans="2:14" x14ac:dyDescent="0.2">
      <c r="B37">
        <f t="shared" si="0"/>
        <v>7214</v>
      </c>
      <c r="C37">
        <v>2017</v>
      </c>
      <c r="D37">
        <v>1</v>
      </c>
      <c r="E37" t="s">
        <v>693</v>
      </c>
      <c r="F37">
        <v>0</v>
      </c>
      <c r="N37">
        <v>7214</v>
      </c>
    </row>
    <row r="38" spans="2:14" x14ac:dyDescent="0.2">
      <c r="B38">
        <f t="shared" si="0"/>
        <v>7215</v>
      </c>
      <c r="C38">
        <v>2017</v>
      </c>
      <c r="D38">
        <v>1</v>
      </c>
      <c r="E38" t="s">
        <v>693</v>
      </c>
      <c r="F38">
        <v>0</v>
      </c>
      <c r="N38">
        <v>7215</v>
      </c>
    </row>
    <row r="39" spans="2:14" x14ac:dyDescent="0.2">
      <c r="B39">
        <f t="shared" si="0"/>
        <v>7216</v>
      </c>
      <c r="C39">
        <v>2017</v>
      </c>
      <c r="D39">
        <v>1</v>
      </c>
      <c r="E39" t="s">
        <v>693</v>
      </c>
      <c r="F39">
        <v>0</v>
      </c>
      <c r="N39">
        <v>7216</v>
      </c>
    </row>
    <row r="40" spans="2:14" x14ac:dyDescent="0.2">
      <c r="B40">
        <f t="shared" si="0"/>
        <v>7217</v>
      </c>
      <c r="C40">
        <v>2017</v>
      </c>
      <c r="D40">
        <v>1</v>
      </c>
      <c r="E40" t="s">
        <v>693</v>
      </c>
      <c r="F40">
        <v>0</v>
      </c>
      <c r="N40">
        <v>7217</v>
      </c>
    </row>
    <row r="41" spans="2:14" x14ac:dyDescent="0.2">
      <c r="B41">
        <f t="shared" si="0"/>
        <v>7218</v>
      </c>
      <c r="C41">
        <v>2017</v>
      </c>
      <c r="D41">
        <v>1</v>
      </c>
      <c r="E41" t="s">
        <v>693</v>
      </c>
      <c r="F41">
        <v>0</v>
      </c>
      <c r="N41">
        <v>7218</v>
      </c>
    </row>
    <row r="42" spans="2:14" x14ac:dyDescent="0.2">
      <c r="B42">
        <f t="shared" si="0"/>
        <v>7219</v>
      </c>
      <c r="C42">
        <v>2017</v>
      </c>
      <c r="D42">
        <v>1</v>
      </c>
      <c r="E42" t="s">
        <v>693</v>
      </c>
      <c r="F42">
        <v>0</v>
      </c>
      <c r="N42">
        <v>7219</v>
      </c>
    </row>
    <row r="43" spans="2:14" x14ac:dyDescent="0.2">
      <c r="B43">
        <f t="shared" si="0"/>
        <v>7220</v>
      </c>
      <c r="C43">
        <v>2017</v>
      </c>
      <c r="D43">
        <v>1</v>
      </c>
      <c r="E43" t="s">
        <v>693</v>
      </c>
      <c r="F43">
        <v>0</v>
      </c>
      <c r="N43">
        <v>7220</v>
      </c>
    </row>
    <row r="44" spans="2:14" x14ac:dyDescent="0.2">
      <c r="B44">
        <f t="shared" si="0"/>
        <v>7221</v>
      </c>
      <c r="C44">
        <v>2017</v>
      </c>
      <c r="D44">
        <v>1</v>
      </c>
      <c r="E44" t="s">
        <v>693</v>
      </c>
      <c r="F44">
        <v>0</v>
      </c>
      <c r="N44">
        <v>7221</v>
      </c>
    </row>
    <row r="45" spans="2:14" x14ac:dyDescent="0.2">
      <c r="B45">
        <f t="shared" si="0"/>
        <v>7222</v>
      </c>
      <c r="C45">
        <v>2017</v>
      </c>
      <c r="D45">
        <v>1</v>
      </c>
      <c r="E45" t="s">
        <v>693</v>
      </c>
      <c r="F45">
        <v>0</v>
      </c>
      <c r="N45">
        <v>7222</v>
      </c>
    </row>
    <row r="46" spans="2:14" x14ac:dyDescent="0.2">
      <c r="B46">
        <f t="shared" si="0"/>
        <v>7223</v>
      </c>
      <c r="C46">
        <v>2017</v>
      </c>
      <c r="D46">
        <v>1</v>
      </c>
      <c r="E46" t="s">
        <v>693</v>
      </c>
      <c r="F46">
        <v>0</v>
      </c>
      <c r="N46">
        <v>7223</v>
      </c>
    </row>
    <row r="47" spans="2:14" x14ac:dyDescent="0.2">
      <c r="B47">
        <f t="shared" si="0"/>
        <v>7224</v>
      </c>
      <c r="C47">
        <v>2017</v>
      </c>
      <c r="D47">
        <v>1</v>
      </c>
      <c r="E47" t="s">
        <v>693</v>
      </c>
      <c r="F47">
        <v>0</v>
      </c>
      <c r="N47">
        <v>7224</v>
      </c>
    </row>
    <row r="48" spans="2:14" x14ac:dyDescent="0.2">
      <c r="B48">
        <f t="shared" si="0"/>
        <v>7225</v>
      </c>
      <c r="C48">
        <v>2017</v>
      </c>
      <c r="D48">
        <v>1</v>
      </c>
      <c r="E48" t="s">
        <v>693</v>
      </c>
      <c r="F48">
        <v>0</v>
      </c>
      <c r="N48">
        <v>7225</v>
      </c>
    </row>
    <row r="49" spans="2:14" x14ac:dyDescent="0.2">
      <c r="B49">
        <f t="shared" si="0"/>
        <v>7231</v>
      </c>
      <c r="C49">
        <v>2017</v>
      </c>
      <c r="D49">
        <v>1</v>
      </c>
      <c r="E49" t="s">
        <v>693</v>
      </c>
      <c r="F49">
        <v>0</v>
      </c>
      <c r="N49">
        <v>7231</v>
      </c>
    </row>
    <row r="50" spans="2:14" x14ac:dyDescent="0.2">
      <c r="B50">
        <f t="shared" si="0"/>
        <v>7232</v>
      </c>
      <c r="C50">
        <v>2017</v>
      </c>
      <c r="D50">
        <v>1</v>
      </c>
      <c r="E50" t="s">
        <v>693</v>
      </c>
      <c r="F50">
        <v>0</v>
      </c>
      <c r="N50">
        <v>7232</v>
      </c>
    </row>
    <row r="51" spans="2:14" x14ac:dyDescent="0.2">
      <c r="B51">
        <f t="shared" si="0"/>
        <v>7233</v>
      </c>
      <c r="C51">
        <v>2017</v>
      </c>
      <c r="D51">
        <v>1</v>
      </c>
      <c r="E51" t="s">
        <v>693</v>
      </c>
      <c r="F51">
        <v>0</v>
      </c>
      <c r="N51">
        <v>7233</v>
      </c>
    </row>
    <row r="52" spans="2:14" x14ac:dyDescent="0.2">
      <c r="B52">
        <f t="shared" si="0"/>
        <v>7234</v>
      </c>
      <c r="C52">
        <v>2017</v>
      </c>
      <c r="D52">
        <v>1</v>
      </c>
      <c r="E52" t="s">
        <v>693</v>
      </c>
      <c r="F52">
        <v>0</v>
      </c>
      <c r="N52">
        <v>7234</v>
      </c>
    </row>
    <row r="53" spans="2:14" x14ac:dyDescent="0.2">
      <c r="B53">
        <f t="shared" si="0"/>
        <v>7235</v>
      </c>
      <c r="C53">
        <v>2017</v>
      </c>
      <c r="D53">
        <v>1</v>
      </c>
      <c r="E53" t="s">
        <v>693</v>
      </c>
      <c r="F53">
        <v>0</v>
      </c>
      <c r="N53">
        <v>7235</v>
      </c>
    </row>
    <row r="54" spans="2:14" x14ac:dyDescent="0.2">
      <c r="B54">
        <f t="shared" si="0"/>
        <v>7236</v>
      </c>
      <c r="C54">
        <v>2017</v>
      </c>
      <c r="D54">
        <v>1</v>
      </c>
      <c r="E54" t="s">
        <v>693</v>
      </c>
      <c r="F54">
        <v>0</v>
      </c>
      <c r="N54">
        <v>7236</v>
      </c>
    </row>
    <row r="55" spans="2:14" x14ac:dyDescent="0.2">
      <c r="B55">
        <f t="shared" si="0"/>
        <v>7237</v>
      </c>
      <c r="C55">
        <v>2017</v>
      </c>
      <c r="D55">
        <v>1</v>
      </c>
      <c r="E55" t="s">
        <v>693</v>
      </c>
      <c r="F55">
        <v>0</v>
      </c>
      <c r="N55">
        <v>7237</v>
      </c>
    </row>
    <row r="56" spans="2:14" x14ac:dyDescent="0.2">
      <c r="B56">
        <f t="shared" si="0"/>
        <v>7241</v>
      </c>
      <c r="C56">
        <v>2017</v>
      </c>
      <c r="D56">
        <v>1</v>
      </c>
      <c r="E56" t="s">
        <v>693</v>
      </c>
      <c r="F56">
        <v>0</v>
      </c>
      <c r="N56">
        <v>7241</v>
      </c>
    </row>
    <row r="57" spans="2:14" x14ac:dyDescent="0.2">
      <c r="B57">
        <f t="shared" si="0"/>
        <v>7242</v>
      </c>
      <c r="C57">
        <v>2017</v>
      </c>
      <c r="D57">
        <v>1</v>
      </c>
      <c r="E57" t="s">
        <v>693</v>
      </c>
      <c r="F57">
        <v>0</v>
      </c>
      <c r="N57">
        <v>7242</v>
      </c>
    </row>
    <row r="58" spans="2:14" x14ac:dyDescent="0.2">
      <c r="B58">
        <f t="shared" si="0"/>
        <v>7243</v>
      </c>
      <c r="C58">
        <v>2017</v>
      </c>
      <c r="D58">
        <v>1</v>
      </c>
      <c r="E58" t="s">
        <v>693</v>
      </c>
      <c r="F58">
        <v>0</v>
      </c>
      <c r="N58">
        <v>7243</v>
      </c>
    </row>
    <row r="59" spans="2:14" x14ac:dyDescent="0.2">
      <c r="B59">
        <f t="shared" si="0"/>
        <v>7244</v>
      </c>
      <c r="C59">
        <v>2017</v>
      </c>
      <c r="D59">
        <v>1</v>
      </c>
      <c r="E59" t="s">
        <v>693</v>
      </c>
      <c r="F59">
        <v>0</v>
      </c>
      <c r="N59">
        <v>7244</v>
      </c>
    </row>
    <row r="60" spans="2:14" x14ac:dyDescent="0.2">
      <c r="B60">
        <f t="shared" si="0"/>
        <v>7251</v>
      </c>
      <c r="C60">
        <v>2017</v>
      </c>
      <c r="D60">
        <v>1</v>
      </c>
      <c r="E60" t="s">
        <v>693</v>
      </c>
      <c r="F60">
        <v>0</v>
      </c>
      <c r="N60">
        <v>7251</v>
      </c>
    </row>
    <row r="61" spans="2:14" x14ac:dyDescent="0.2">
      <c r="B61">
        <f t="shared" si="0"/>
        <v>7252</v>
      </c>
      <c r="C61">
        <v>2017</v>
      </c>
      <c r="D61">
        <v>1</v>
      </c>
      <c r="E61" t="s">
        <v>693</v>
      </c>
      <c r="F61">
        <v>0</v>
      </c>
      <c r="N61">
        <v>7252</v>
      </c>
    </row>
    <row r="62" spans="2:14" x14ac:dyDescent="0.2">
      <c r="B62">
        <f t="shared" si="0"/>
        <v>7253</v>
      </c>
      <c r="C62">
        <v>2017</v>
      </c>
      <c r="D62">
        <v>1</v>
      </c>
      <c r="E62" t="s">
        <v>693</v>
      </c>
      <c r="F62">
        <v>0</v>
      </c>
      <c r="N62">
        <v>7253</v>
      </c>
    </row>
    <row r="63" spans="2:14" x14ac:dyDescent="0.2">
      <c r="B63">
        <f t="shared" si="0"/>
        <v>7254</v>
      </c>
      <c r="C63">
        <v>2017</v>
      </c>
      <c r="D63">
        <v>1</v>
      </c>
      <c r="E63" t="s">
        <v>693</v>
      </c>
      <c r="F63">
        <v>0</v>
      </c>
      <c r="N63">
        <v>7254</v>
      </c>
    </row>
    <row r="64" spans="2:14" x14ac:dyDescent="0.2">
      <c r="B64">
        <f t="shared" si="0"/>
        <v>7255</v>
      </c>
      <c r="C64">
        <v>2017</v>
      </c>
      <c r="D64">
        <v>1</v>
      </c>
      <c r="E64" t="s">
        <v>693</v>
      </c>
      <c r="F64">
        <v>0</v>
      </c>
      <c r="N64">
        <v>7255</v>
      </c>
    </row>
    <row r="65" spans="2:14" x14ac:dyDescent="0.2">
      <c r="B65">
        <f t="shared" si="0"/>
        <v>7256</v>
      </c>
      <c r="C65">
        <v>2017</v>
      </c>
      <c r="D65">
        <v>1</v>
      </c>
      <c r="E65" t="s">
        <v>693</v>
      </c>
      <c r="F65">
        <v>0</v>
      </c>
      <c r="N65">
        <v>7256</v>
      </c>
    </row>
    <row r="66" spans="2:14" x14ac:dyDescent="0.2">
      <c r="B66">
        <f t="shared" si="0"/>
        <v>7261</v>
      </c>
      <c r="C66">
        <v>2017</v>
      </c>
      <c r="D66">
        <v>1</v>
      </c>
      <c r="E66" t="s">
        <v>693</v>
      </c>
      <c r="F66">
        <v>0</v>
      </c>
      <c r="N66">
        <v>7261</v>
      </c>
    </row>
    <row r="67" spans="2:14" x14ac:dyDescent="0.2">
      <c r="B67">
        <f t="shared" ref="B67:B130" si="1">N67</f>
        <v>7262</v>
      </c>
      <c r="C67">
        <v>2017</v>
      </c>
      <c r="D67">
        <v>1</v>
      </c>
      <c r="E67" t="s">
        <v>693</v>
      </c>
      <c r="F67">
        <v>0</v>
      </c>
      <c r="N67">
        <v>7262</v>
      </c>
    </row>
    <row r="68" spans="2:14" x14ac:dyDescent="0.2">
      <c r="B68">
        <f t="shared" si="1"/>
        <v>7311</v>
      </c>
      <c r="C68">
        <v>2017</v>
      </c>
      <c r="D68">
        <v>1</v>
      </c>
      <c r="E68" t="s">
        <v>693</v>
      </c>
      <c r="F68">
        <v>0</v>
      </c>
      <c r="N68">
        <v>7311</v>
      </c>
    </row>
    <row r="69" spans="2:14" x14ac:dyDescent="0.2">
      <c r="B69">
        <f t="shared" si="1"/>
        <v>7312</v>
      </c>
      <c r="C69">
        <v>2017</v>
      </c>
      <c r="D69">
        <v>1</v>
      </c>
      <c r="E69" t="s">
        <v>693</v>
      </c>
      <c r="F69">
        <v>0</v>
      </c>
      <c r="N69">
        <v>7312</v>
      </c>
    </row>
    <row r="70" spans="2:14" x14ac:dyDescent="0.2">
      <c r="B70">
        <f t="shared" si="1"/>
        <v>7313</v>
      </c>
      <c r="C70">
        <v>2017</v>
      </c>
      <c r="D70">
        <v>1</v>
      </c>
      <c r="E70" t="s">
        <v>693</v>
      </c>
      <c r="F70">
        <v>0</v>
      </c>
      <c r="N70">
        <v>7313</v>
      </c>
    </row>
    <row r="71" spans="2:14" x14ac:dyDescent="0.2">
      <c r="B71">
        <f t="shared" si="1"/>
        <v>7314</v>
      </c>
      <c r="C71">
        <v>2017</v>
      </c>
      <c r="D71">
        <v>1</v>
      </c>
      <c r="E71" t="s">
        <v>693</v>
      </c>
      <c r="F71">
        <v>0</v>
      </c>
      <c r="N71">
        <v>7314</v>
      </c>
    </row>
    <row r="72" spans="2:14" x14ac:dyDescent="0.2">
      <c r="B72">
        <f t="shared" si="1"/>
        <v>7315</v>
      </c>
      <c r="C72">
        <v>2017</v>
      </c>
      <c r="D72">
        <v>1</v>
      </c>
      <c r="E72" t="s">
        <v>693</v>
      </c>
      <c r="F72">
        <v>0</v>
      </c>
      <c r="N72">
        <v>7315</v>
      </c>
    </row>
    <row r="73" spans="2:14" x14ac:dyDescent="0.2">
      <c r="B73">
        <f t="shared" si="1"/>
        <v>7316</v>
      </c>
      <c r="C73">
        <v>2017</v>
      </c>
      <c r="D73">
        <v>1</v>
      </c>
      <c r="E73" t="s">
        <v>693</v>
      </c>
      <c r="F73">
        <v>0</v>
      </c>
      <c r="N73">
        <v>7316</v>
      </c>
    </row>
    <row r="74" spans="2:14" x14ac:dyDescent="0.2">
      <c r="B74">
        <f t="shared" si="1"/>
        <v>7321</v>
      </c>
      <c r="C74">
        <v>2017</v>
      </c>
      <c r="D74">
        <v>1</v>
      </c>
      <c r="E74" t="s">
        <v>693</v>
      </c>
      <c r="F74">
        <v>0</v>
      </c>
      <c r="N74">
        <v>7321</v>
      </c>
    </row>
    <row r="75" spans="2:14" x14ac:dyDescent="0.2">
      <c r="B75">
        <f t="shared" si="1"/>
        <v>7322</v>
      </c>
      <c r="C75">
        <v>2017</v>
      </c>
      <c r="D75">
        <v>1</v>
      </c>
      <c r="E75" t="s">
        <v>693</v>
      </c>
      <c r="F75">
        <v>0</v>
      </c>
      <c r="N75">
        <v>7322</v>
      </c>
    </row>
    <row r="76" spans="2:14" x14ac:dyDescent="0.2">
      <c r="B76">
        <f t="shared" si="1"/>
        <v>7323</v>
      </c>
      <c r="C76">
        <v>2017</v>
      </c>
      <c r="D76">
        <v>1</v>
      </c>
      <c r="E76" t="s">
        <v>693</v>
      </c>
      <c r="F76">
        <v>0</v>
      </c>
      <c r="N76">
        <v>7323</v>
      </c>
    </row>
    <row r="77" spans="2:14" x14ac:dyDescent="0.2">
      <c r="B77">
        <f t="shared" si="1"/>
        <v>7324</v>
      </c>
      <c r="C77">
        <v>2017</v>
      </c>
      <c r="D77">
        <v>1</v>
      </c>
      <c r="E77" t="s">
        <v>693</v>
      </c>
      <c r="F77">
        <v>0</v>
      </c>
      <c r="N77">
        <v>7324</v>
      </c>
    </row>
    <row r="78" spans="2:14" x14ac:dyDescent="0.2">
      <c r="B78">
        <f t="shared" si="1"/>
        <v>7331</v>
      </c>
      <c r="C78">
        <v>2017</v>
      </c>
      <c r="D78">
        <v>1</v>
      </c>
      <c r="E78" t="s">
        <v>693</v>
      </c>
      <c r="F78">
        <v>0</v>
      </c>
      <c r="N78">
        <v>7331</v>
      </c>
    </row>
    <row r="79" spans="2:14" x14ac:dyDescent="0.2">
      <c r="B79">
        <f t="shared" si="1"/>
        <v>7332</v>
      </c>
      <c r="C79">
        <v>2017</v>
      </c>
      <c r="D79">
        <v>1</v>
      </c>
      <c r="E79" t="s">
        <v>693</v>
      </c>
      <c r="F79">
        <v>0</v>
      </c>
      <c r="N79">
        <v>7332</v>
      </c>
    </row>
    <row r="80" spans="2:14" x14ac:dyDescent="0.2">
      <c r="B80">
        <f t="shared" si="1"/>
        <v>7333</v>
      </c>
      <c r="C80">
        <v>2017</v>
      </c>
      <c r="D80">
        <v>1</v>
      </c>
      <c r="E80" t="s">
        <v>693</v>
      </c>
      <c r="F80">
        <v>0</v>
      </c>
      <c r="N80">
        <v>7333</v>
      </c>
    </row>
    <row r="81" spans="2:14" x14ac:dyDescent="0.2">
      <c r="B81">
        <f t="shared" si="1"/>
        <v>7334</v>
      </c>
      <c r="C81">
        <v>2017</v>
      </c>
      <c r="D81">
        <v>1</v>
      </c>
      <c r="E81" t="s">
        <v>693</v>
      </c>
      <c r="F81">
        <v>0</v>
      </c>
      <c r="N81">
        <v>7334</v>
      </c>
    </row>
    <row r="82" spans="2:14" x14ac:dyDescent="0.2">
      <c r="B82">
        <f t="shared" si="1"/>
        <v>7335</v>
      </c>
      <c r="C82">
        <v>2017</v>
      </c>
      <c r="D82">
        <v>1</v>
      </c>
      <c r="E82" t="s">
        <v>693</v>
      </c>
      <c r="F82">
        <v>0</v>
      </c>
      <c r="N82">
        <v>7335</v>
      </c>
    </row>
    <row r="83" spans="2:14" x14ac:dyDescent="0.2">
      <c r="B83">
        <f t="shared" si="1"/>
        <v>7336</v>
      </c>
      <c r="C83">
        <v>2017</v>
      </c>
      <c r="D83">
        <v>1</v>
      </c>
      <c r="E83" t="s">
        <v>693</v>
      </c>
      <c r="F83">
        <v>0</v>
      </c>
      <c r="N83">
        <v>7336</v>
      </c>
    </row>
    <row r="84" spans="2:14" x14ac:dyDescent="0.2">
      <c r="B84">
        <f t="shared" si="1"/>
        <v>7341</v>
      </c>
      <c r="C84">
        <v>2017</v>
      </c>
      <c r="D84">
        <v>1</v>
      </c>
      <c r="E84" t="s">
        <v>693</v>
      </c>
      <c r="F84">
        <v>0</v>
      </c>
      <c r="N84">
        <v>7341</v>
      </c>
    </row>
    <row r="85" spans="2:14" x14ac:dyDescent="0.2">
      <c r="B85">
        <f t="shared" si="1"/>
        <v>7342</v>
      </c>
      <c r="C85">
        <v>2017</v>
      </c>
      <c r="D85">
        <v>1</v>
      </c>
      <c r="E85" t="s">
        <v>693</v>
      </c>
      <c r="F85">
        <v>0</v>
      </c>
      <c r="N85">
        <v>7342</v>
      </c>
    </row>
    <row r="86" spans="2:14" x14ac:dyDescent="0.2">
      <c r="B86">
        <f t="shared" si="1"/>
        <v>7343</v>
      </c>
      <c r="C86">
        <v>2017</v>
      </c>
      <c r="D86">
        <v>1</v>
      </c>
      <c r="E86" t="s">
        <v>693</v>
      </c>
      <c r="F86">
        <v>0</v>
      </c>
      <c r="N86">
        <v>7343</v>
      </c>
    </row>
    <row r="87" spans="2:14" x14ac:dyDescent="0.2">
      <c r="B87">
        <f t="shared" si="1"/>
        <v>7351</v>
      </c>
      <c r="C87">
        <v>2017</v>
      </c>
      <c r="D87">
        <v>1</v>
      </c>
      <c r="E87" t="s">
        <v>693</v>
      </c>
      <c r="F87">
        <v>0</v>
      </c>
      <c r="N87">
        <v>7351</v>
      </c>
    </row>
    <row r="88" spans="2:14" x14ac:dyDescent="0.2">
      <c r="B88">
        <f t="shared" si="1"/>
        <v>7352</v>
      </c>
      <c r="C88">
        <v>2017</v>
      </c>
      <c r="D88">
        <v>1</v>
      </c>
      <c r="E88" t="s">
        <v>693</v>
      </c>
      <c r="F88">
        <v>0</v>
      </c>
      <c r="N88">
        <v>7352</v>
      </c>
    </row>
    <row r="89" spans="2:14" x14ac:dyDescent="0.2">
      <c r="B89">
        <f t="shared" si="1"/>
        <v>7353</v>
      </c>
      <c r="C89">
        <v>2017</v>
      </c>
      <c r="D89">
        <v>1</v>
      </c>
      <c r="E89" t="s">
        <v>693</v>
      </c>
      <c r="F89">
        <v>0</v>
      </c>
      <c r="N89">
        <v>7353</v>
      </c>
    </row>
    <row r="90" spans="2:14" x14ac:dyDescent="0.2">
      <c r="B90">
        <f t="shared" si="1"/>
        <v>7354</v>
      </c>
      <c r="C90">
        <v>2017</v>
      </c>
      <c r="D90">
        <v>1</v>
      </c>
      <c r="E90" t="s">
        <v>693</v>
      </c>
      <c r="F90">
        <v>0</v>
      </c>
      <c r="N90">
        <v>7354</v>
      </c>
    </row>
    <row r="91" spans="2:14" x14ac:dyDescent="0.2">
      <c r="B91">
        <f t="shared" si="1"/>
        <v>7361</v>
      </c>
      <c r="C91">
        <v>2017</v>
      </c>
      <c r="D91">
        <v>1</v>
      </c>
      <c r="E91" t="s">
        <v>693</v>
      </c>
      <c r="F91">
        <v>0</v>
      </c>
      <c r="N91">
        <v>7361</v>
      </c>
    </row>
    <row r="92" spans="2:14" x14ac:dyDescent="0.2">
      <c r="B92">
        <f t="shared" si="1"/>
        <v>7362</v>
      </c>
      <c r="C92">
        <v>2017</v>
      </c>
      <c r="D92">
        <v>1</v>
      </c>
      <c r="E92" t="s">
        <v>693</v>
      </c>
      <c r="F92">
        <v>0</v>
      </c>
      <c r="N92">
        <v>7362</v>
      </c>
    </row>
    <row r="93" spans="2:14" x14ac:dyDescent="0.2">
      <c r="B93">
        <f t="shared" si="1"/>
        <v>7410</v>
      </c>
      <c r="C93">
        <v>2017</v>
      </c>
      <c r="D93">
        <v>1</v>
      </c>
      <c r="E93" t="s">
        <v>693</v>
      </c>
      <c r="F93">
        <v>0</v>
      </c>
      <c r="N93">
        <v>7410</v>
      </c>
    </row>
    <row r="94" spans="2:14" x14ac:dyDescent="0.2">
      <c r="B94">
        <f t="shared" si="1"/>
        <v>7411</v>
      </c>
      <c r="C94">
        <v>2017</v>
      </c>
      <c r="D94">
        <v>1</v>
      </c>
      <c r="E94" t="s">
        <v>693</v>
      </c>
      <c r="F94">
        <v>0</v>
      </c>
      <c r="N94">
        <v>7411</v>
      </c>
    </row>
    <row r="95" spans="2:14" x14ac:dyDescent="0.2">
      <c r="B95">
        <f t="shared" si="1"/>
        <v>7412</v>
      </c>
      <c r="C95">
        <v>2017</v>
      </c>
      <c r="D95">
        <v>1</v>
      </c>
      <c r="E95" t="s">
        <v>693</v>
      </c>
      <c r="F95">
        <v>0</v>
      </c>
      <c r="N95">
        <v>7412</v>
      </c>
    </row>
    <row r="96" spans="2:14" x14ac:dyDescent="0.2">
      <c r="B96">
        <f t="shared" si="1"/>
        <v>7413</v>
      </c>
      <c r="C96">
        <v>2017</v>
      </c>
      <c r="D96">
        <v>1</v>
      </c>
      <c r="E96" t="s">
        <v>693</v>
      </c>
      <c r="F96">
        <v>0</v>
      </c>
      <c r="N96">
        <v>7413</v>
      </c>
    </row>
    <row r="97" spans="2:14" x14ac:dyDescent="0.2">
      <c r="B97">
        <f t="shared" si="1"/>
        <v>7414</v>
      </c>
      <c r="C97">
        <v>2017</v>
      </c>
      <c r="D97">
        <v>1</v>
      </c>
      <c r="E97" t="s">
        <v>693</v>
      </c>
      <c r="F97">
        <v>0</v>
      </c>
      <c r="N97">
        <v>7414</v>
      </c>
    </row>
    <row r="98" spans="2:14" x14ac:dyDescent="0.2">
      <c r="B98">
        <f t="shared" si="1"/>
        <v>7415</v>
      </c>
      <c r="C98">
        <v>2017</v>
      </c>
      <c r="D98">
        <v>1</v>
      </c>
      <c r="E98" t="s">
        <v>693</v>
      </c>
      <c r="F98">
        <v>0</v>
      </c>
      <c r="N98">
        <v>7415</v>
      </c>
    </row>
    <row r="99" spans="2:14" x14ac:dyDescent="0.2">
      <c r="B99">
        <f t="shared" si="1"/>
        <v>7416</v>
      </c>
      <c r="C99">
        <v>2017</v>
      </c>
      <c r="D99">
        <v>1</v>
      </c>
      <c r="E99" t="s">
        <v>693</v>
      </c>
      <c r="F99">
        <v>0</v>
      </c>
      <c r="N99">
        <v>7416</v>
      </c>
    </row>
    <row r="100" spans="2:14" x14ac:dyDescent="0.2">
      <c r="B100">
        <f t="shared" si="1"/>
        <v>7417</v>
      </c>
      <c r="C100">
        <v>2017</v>
      </c>
      <c r="D100">
        <v>1</v>
      </c>
      <c r="E100" t="s">
        <v>693</v>
      </c>
      <c r="F100">
        <v>0</v>
      </c>
      <c r="N100">
        <v>7417</v>
      </c>
    </row>
    <row r="101" spans="2:14" x14ac:dyDescent="0.2">
      <c r="B101">
        <f t="shared" si="1"/>
        <v>7418</v>
      </c>
      <c r="C101">
        <v>2017</v>
      </c>
      <c r="D101">
        <v>1</v>
      </c>
      <c r="E101" t="s">
        <v>693</v>
      </c>
      <c r="F101">
        <v>0</v>
      </c>
      <c r="N101">
        <v>7418</v>
      </c>
    </row>
    <row r="102" spans="2:14" x14ac:dyDescent="0.2">
      <c r="B102">
        <f t="shared" si="1"/>
        <v>7419</v>
      </c>
      <c r="C102">
        <v>2017</v>
      </c>
      <c r="D102">
        <v>1</v>
      </c>
      <c r="E102" t="s">
        <v>693</v>
      </c>
      <c r="F102">
        <v>0</v>
      </c>
      <c r="N102">
        <v>7419</v>
      </c>
    </row>
    <row r="103" spans="2:14" x14ac:dyDescent="0.2">
      <c r="B103">
        <f t="shared" si="1"/>
        <v>7420</v>
      </c>
      <c r="C103">
        <v>2017</v>
      </c>
      <c r="D103">
        <v>1</v>
      </c>
      <c r="E103" t="s">
        <v>693</v>
      </c>
      <c r="F103">
        <v>0</v>
      </c>
      <c r="N103">
        <v>7420</v>
      </c>
    </row>
    <row r="104" spans="2:14" x14ac:dyDescent="0.2">
      <c r="B104">
        <f t="shared" si="1"/>
        <v>7421</v>
      </c>
      <c r="C104">
        <v>2017</v>
      </c>
      <c r="D104">
        <v>1</v>
      </c>
      <c r="E104" t="s">
        <v>693</v>
      </c>
      <c r="F104">
        <v>0</v>
      </c>
      <c r="N104">
        <v>7421</v>
      </c>
    </row>
    <row r="105" spans="2:14" x14ac:dyDescent="0.2">
      <c r="B105">
        <f t="shared" si="1"/>
        <v>7422</v>
      </c>
      <c r="C105">
        <v>2017</v>
      </c>
      <c r="D105">
        <v>1</v>
      </c>
      <c r="E105" t="s">
        <v>693</v>
      </c>
      <c r="F105">
        <v>0</v>
      </c>
      <c r="N105">
        <v>7422</v>
      </c>
    </row>
    <row r="106" spans="2:14" x14ac:dyDescent="0.2">
      <c r="B106">
        <f t="shared" si="1"/>
        <v>7423</v>
      </c>
      <c r="C106">
        <v>2017</v>
      </c>
      <c r="D106">
        <v>1</v>
      </c>
      <c r="E106" t="s">
        <v>693</v>
      </c>
      <c r="F106">
        <v>0</v>
      </c>
      <c r="N106">
        <v>7423</v>
      </c>
    </row>
    <row r="107" spans="2:14" x14ac:dyDescent="0.2">
      <c r="B107">
        <f t="shared" si="1"/>
        <v>7424</v>
      </c>
      <c r="C107">
        <v>2017</v>
      </c>
      <c r="D107">
        <v>1</v>
      </c>
      <c r="E107" t="s">
        <v>693</v>
      </c>
      <c r="F107">
        <v>0</v>
      </c>
      <c r="N107">
        <v>7424</v>
      </c>
    </row>
    <row r="108" spans="2:14" x14ac:dyDescent="0.2">
      <c r="B108">
        <f t="shared" si="1"/>
        <v>7425</v>
      </c>
      <c r="C108">
        <v>2017</v>
      </c>
      <c r="D108">
        <v>1</v>
      </c>
      <c r="E108" t="s">
        <v>693</v>
      </c>
      <c r="F108">
        <v>0</v>
      </c>
      <c r="N108">
        <v>7425</v>
      </c>
    </row>
    <row r="109" spans="2:14" x14ac:dyDescent="0.2">
      <c r="B109">
        <f t="shared" si="1"/>
        <v>7426</v>
      </c>
      <c r="C109">
        <v>2017</v>
      </c>
      <c r="D109">
        <v>1</v>
      </c>
      <c r="E109" t="s">
        <v>693</v>
      </c>
      <c r="F109">
        <v>0</v>
      </c>
      <c r="N109">
        <v>7426</v>
      </c>
    </row>
    <row r="110" spans="2:14" x14ac:dyDescent="0.2">
      <c r="B110">
        <f t="shared" si="1"/>
        <v>7427</v>
      </c>
      <c r="C110">
        <v>2017</v>
      </c>
      <c r="D110">
        <v>1</v>
      </c>
      <c r="E110" t="s">
        <v>693</v>
      </c>
      <c r="F110">
        <v>0</v>
      </c>
      <c r="N110">
        <v>7427</v>
      </c>
    </row>
    <row r="111" spans="2:14" x14ac:dyDescent="0.2">
      <c r="B111">
        <f t="shared" si="1"/>
        <v>7428</v>
      </c>
      <c r="C111">
        <v>2017</v>
      </c>
      <c r="D111">
        <v>1</v>
      </c>
      <c r="E111" t="s">
        <v>693</v>
      </c>
      <c r="F111">
        <v>0</v>
      </c>
      <c r="N111">
        <v>7428</v>
      </c>
    </row>
    <row r="112" spans="2:14" x14ac:dyDescent="0.2">
      <c r="B112">
        <f t="shared" si="1"/>
        <v>7429</v>
      </c>
      <c r="C112">
        <v>2017</v>
      </c>
      <c r="D112">
        <v>1</v>
      </c>
      <c r="E112" t="s">
        <v>693</v>
      </c>
      <c r="F112">
        <v>0</v>
      </c>
      <c r="N112">
        <v>7429</v>
      </c>
    </row>
    <row r="113" spans="1:14" x14ac:dyDescent="0.2">
      <c r="B113">
        <f t="shared" si="1"/>
        <v>7430</v>
      </c>
      <c r="C113">
        <v>2017</v>
      </c>
      <c r="D113">
        <v>1</v>
      </c>
      <c r="E113" t="s">
        <v>693</v>
      </c>
      <c r="F113">
        <v>0</v>
      </c>
      <c r="N113">
        <v>7430</v>
      </c>
    </row>
    <row r="114" spans="1:14" x14ac:dyDescent="0.2">
      <c r="B114">
        <f t="shared" si="1"/>
        <v>7431</v>
      </c>
      <c r="C114">
        <v>2017</v>
      </c>
      <c r="D114">
        <v>1</v>
      </c>
      <c r="E114" t="s">
        <v>693</v>
      </c>
      <c r="F114">
        <v>0</v>
      </c>
      <c r="N114">
        <v>7431</v>
      </c>
    </row>
    <row r="115" spans="1:14" x14ac:dyDescent="0.2">
      <c r="B115">
        <f t="shared" si="1"/>
        <v>8010</v>
      </c>
      <c r="C115">
        <v>2017</v>
      </c>
      <c r="D115">
        <v>1</v>
      </c>
      <c r="E115" t="s">
        <v>693</v>
      </c>
      <c r="F115">
        <v>0</v>
      </c>
      <c r="N115">
        <v>8010</v>
      </c>
    </row>
    <row r="116" spans="1:14" x14ac:dyDescent="0.2">
      <c r="B116">
        <f t="shared" si="1"/>
        <v>8011</v>
      </c>
      <c r="C116">
        <v>2017</v>
      </c>
      <c r="D116">
        <v>1</v>
      </c>
      <c r="E116" t="s">
        <v>693</v>
      </c>
      <c r="F116">
        <v>0</v>
      </c>
      <c r="N116">
        <v>8011</v>
      </c>
    </row>
    <row r="117" spans="1:14" x14ac:dyDescent="0.2">
      <c r="B117">
        <f t="shared" si="1"/>
        <v>8012</v>
      </c>
      <c r="C117">
        <v>2017</v>
      </c>
      <c r="D117">
        <v>1</v>
      </c>
      <c r="E117" t="s">
        <v>693</v>
      </c>
      <c r="F117">
        <v>0</v>
      </c>
      <c r="N117">
        <v>8012</v>
      </c>
    </row>
    <row r="118" spans="1:14" x14ac:dyDescent="0.2">
      <c r="B118">
        <f t="shared" si="1"/>
        <v>8013</v>
      </c>
      <c r="C118">
        <v>2017</v>
      </c>
      <c r="D118">
        <v>1</v>
      </c>
      <c r="E118" t="s">
        <v>693</v>
      </c>
      <c r="F118">
        <v>0</v>
      </c>
      <c r="N118">
        <v>8013</v>
      </c>
    </row>
    <row r="119" spans="1:14" x14ac:dyDescent="0.2">
      <c r="B119">
        <f t="shared" si="1"/>
        <v>8014</v>
      </c>
      <c r="C119">
        <v>2017</v>
      </c>
      <c r="D119">
        <v>1</v>
      </c>
      <c r="E119" t="s">
        <v>693</v>
      </c>
      <c r="F119">
        <v>0</v>
      </c>
      <c r="N119">
        <v>8014</v>
      </c>
    </row>
    <row r="120" spans="1:14" x14ac:dyDescent="0.2">
      <c r="A120" t="s">
        <v>528</v>
      </c>
      <c r="B120">
        <f t="shared" si="1"/>
        <v>6111</v>
      </c>
      <c r="C120" t="s">
        <v>528</v>
      </c>
      <c r="D120" t="s">
        <v>528</v>
      </c>
      <c r="E120" t="s">
        <v>528</v>
      </c>
      <c r="F120" t="s">
        <v>528</v>
      </c>
      <c r="N120">
        <v>6111</v>
      </c>
    </row>
    <row r="121" spans="1:14" x14ac:dyDescent="0.2">
      <c r="A121" t="s">
        <v>528</v>
      </c>
      <c r="B121">
        <f t="shared" si="1"/>
        <v>6112</v>
      </c>
      <c r="C121" t="s">
        <v>528</v>
      </c>
      <c r="D121" t="s">
        <v>528</v>
      </c>
      <c r="E121" t="s">
        <v>528</v>
      </c>
      <c r="F121" t="s">
        <v>528</v>
      </c>
      <c r="N121">
        <v>6112</v>
      </c>
    </row>
    <row r="122" spans="1:14" x14ac:dyDescent="0.2">
      <c r="A122" t="s">
        <v>528</v>
      </c>
      <c r="B122">
        <f t="shared" si="1"/>
        <v>6113</v>
      </c>
      <c r="C122" t="s">
        <v>528</v>
      </c>
      <c r="D122" t="s">
        <v>528</v>
      </c>
      <c r="E122" t="s">
        <v>528</v>
      </c>
      <c r="F122" t="s">
        <v>528</v>
      </c>
      <c r="N122">
        <v>6113</v>
      </c>
    </row>
    <row r="123" spans="1:14" x14ac:dyDescent="0.2">
      <c r="A123" t="s">
        <v>528</v>
      </c>
      <c r="B123">
        <f t="shared" si="1"/>
        <v>6114</v>
      </c>
      <c r="C123" t="s">
        <v>528</v>
      </c>
      <c r="D123" t="s">
        <v>528</v>
      </c>
      <c r="E123" t="s">
        <v>528</v>
      </c>
      <c r="F123" t="s">
        <v>528</v>
      </c>
      <c r="N123">
        <v>6114</v>
      </c>
    </row>
    <row r="124" spans="1:14" x14ac:dyDescent="0.2">
      <c r="A124" t="s">
        <v>528</v>
      </c>
      <c r="B124">
        <f t="shared" si="1"/>
        <v>6115</v>
      </c>
      <c r="C124" t="s">
        <v>528</v>
      </c>
      <c r="D124" t="s">
        <v>528</v>
      </c>
      <c r="E124" t="s">
        <v>528</v>
      </c>
      <c r="F124" t="s">
        <v>528</v>
      </c>
      <c r="N124">
        <v>6115</v>
      </c>
    </row>
    <row r="125" spans="1:14" x14ac:dyDescent="0.2">
      <c r="A125" t="s">
        <v>528</v>
      </c>
      <c r="B125">
        <f t="shared" si="1"/>
        <v>6116</v>
      </c>
      <c r="C125" t="s">
        <v>528</v>
      </c>
      <c r="D125" t="s">
        <v>528</v>
      </c>
      <c r="E125" t="s">
        <v>528</v>
      </c>
      <c r="F125" t="s">
        <v>528</v>
      </c>
      <c r="N125">
        <v>6116</v>
      </c>
    </row>
    <row r="126" spans="1:14" x14ac:dyDescent="0.2">
      <c r="A126" t="s">
        <v>528</v>
      </c>
      <c r="B126">
        <f t="shared" si="1"/>
        <v>6117</v>
      </c>
      <c r="C126" t="s">
        <v>528</v>
      </c>
      <c r="D126" t="s">
        <v>528</v>
      </c>
      <c r="E126" t="s">
        <v>528</v>
      </c>
      <c r="F126" t="s">
        <v>528</v>
      </c>
      <c r="N126">
        <v>6117</v>
      </c>
    </row>
    <row r="127" spans="1:14" x14ac:dyDescent="0.2">
      <c r="A127" t="s">
        <v>528</v>
      </c>
      <c r="B127">
        <f t="shared" si="1"/>
        <v>6118</v>
      </c>
      <c r="C127" t="s">
        <v>528</v>
      </c>
      <c r="D127" t="s">
        <v>528</v>
      </c>
      <c r="E127" t="s">
        <v>528</v>
      </c>
      <c r="F127" t="s">
        <v>528</v>
      </c>
      <c r="N127">
        <v>6118</v>
      </c>
    </row>
    <row r="128" spans="1:14" x14ac:dyDescent="0.2">
      <c r="A128" t="s">
        <v>528</v>
      </c>
      <c r="B128">
        <f t="shared" si="1"/>
        <v>6119</v>
      </c>
      <c r="C128" t="s">
        <v>528</v>
      </c>
      <c r="D128" t="s">
        <v>528</v>
      </c>
      <c r="E128" t="s">
        <v>528</v>
      </c>
      <c r="F128" t="s">
        <v>528</v>
      </c>
      <c r="N128">
        <v>6119</v>
      </c>
    </row>
    <row r="129" spans="1:14" x14ac:dyDescent="0.2">
      <c r="A129" t="s">
        <v>528</v>
      </c>
      <c r="B129">
        <f t="shared" si="1"/>
        <v>6120</v>
      </c>
      <c r="C129" t="s">
        <v>528</v>
      </c>
      <c r="D129" t="s">
        <v>528</v>
      </c>
      <c r="E129" t="s">
        <v>528</v>
      </c>
      <c r="F129" t="s">
        <v>528</v>
      </c>
      <c r="N129">
        <v>6120</v>
      </c>
    </row>
    <row r="130" spans="1:14" x14ac:dyDescent="0.2">
      <c r="A130" t="s">
        <v>528</v>
      </c>
      <c r="B130">
        <f t="shared" si="1"/>
        <v>6121</v>
      </c>
      <c r="C130" t="s">
        <v>528</v>
      </c>
      <c r="D130" t="s">
        <v>528</v>
      </c>
      <c r="E130" t="s">
        <v>528</v>
      </c>
      <c r="F130" t="s">
        <v>528</v>
      </c>
      <c r="N130">
        <v>6121</v>
      </c>
    </row>
    <row r="131" spans="1:14" x14ac:dyDescent="0.2">
      <c r="A131" t="s">
        <v>528</v>
      </c>
      <c r="B131">
        <f t="shared" ref="B131:B194" si="2">N131</f>
        <v>6122</v>
      </c>
      <c r="C131" t="s">
        <v>528</v>
      </c>
      <c r="D131" t="s">
        <v>528</v>
      </c>
      <c r="E131" t="s">
        <v>528</v>
      </c>
      <c r="F131" t="s">
        <v>528</v>
      </c>
      <c r="N131">
        <v>6122</v>
      </c>
    </row>
    <row r="132" spans="1:14" x14ac:dyDescent="0.2">
      <c r="A132" t="s">
        <v>528</v>
      </c>
      <c r="B132">
        <f t="shared" si="2"/>
        <v>6123</v>
      </c>
      <c r="C132" t="s">
        <v>528</v>
      </c>
      <c r="D132" t="s">
        <v>528</v>
      </c>
      <c r="E132" t="s">
        <v>528</v>
      </c>
      <c r="F132" t="s">
        <v>528</v>
      </c>
      <c r="N132">
        <v>6123</v>
      </c>
    </row>
    <row r="133" spans="1:14" x14ac:dyDescent="0.2">
      <c r="A133" t="s">
        <v>528</v>
      </c>
      <c r="B133">
        <f t="shared" si="2"/>
        <v>7111</v>
      </c>
      <c r="C133" t="s">
        <v>528</v>
      </c>
      <c r="D133" t="s">
        <v>528</v>
      </c>
      <c r="E133" t="s">
        <v>528</v>
      </c>
      <c r="F133" t="s">
        <v>528</v>
      </c>
      <c r="N133">
        <v>7111</v>
      </c>
    </row>
    <row r="134" spans="1:14" x14ac:dyDescent="0.2">
      <c r="A134" t="s">
        <v>528</v>
      </c>
      <c r="B134">
        <f t="shared" si="2"/>
        <v>7112</v>
      </c>
      <c r="C134" t="s">
        <v>528</v>
      </c>
      <c r="D134" t="s">
        <v>528</v>
      </c>
      <c r="E134" t="s">
        <v>528</v>
      </c>
      <c r="F134" t="s">
        <v>528</v>
      </c>
      <c r="N134">
        <v>7112</v>
      </c>
    </row>
    <row r="135" spans="1:14" x14ac:dyDescent="0.2">
      <c r="A135" t="s">
        <v>528</v>
      </c>
      <c r="B135">
        <f t="shared" si="2"/>
        <v>7113</v>
      </c>
      <c r="C135" t="s">
        <v>528</v>
      </c>
      <c r="D135" t="s">
        <v>528</v>
      </c>
      <c r="E135" t="s">
        <v>528</v>
      </c>
      <c r="F135" t="s">
        <v>528</v>
      </c>
      <c r="N135">
        <v>7113</v>
      </c>
    </row>
    <row r="136" spans="1:14" x14ac:dyDescent="0.2">
      <c r="A136" t="s">
        <v>528</v>
      </c>
      <c r="B136">
        <f t="shared" si="2"/>
        <v>7114</v>
      </c>
      <c r="C136" t="s">
        <v>528</v>
      </c>
      <c r="D136" t="s">
        <v>528</v>
      </c>
      <c r="E136" t="s">
        <v>528</v>
      </c>
      <c r="F136" t="s">
        <v>528</v>
      </c>
      <c r="N136">
        <v>7114</v>
      </c>
    </row>
    <row r="137" spans="1:14" x14ac:dyDescent="0.2">
      <c r="A137" t="s">
        <v>528</v>
      </c>
      <c r="B137">
        <f t="shared" si="2"/>
        <v>7115</v>
      </c>
      <c r="C137" t="s">
        <v>528</v>
      </c>
      <c r="D137" t="s">
        <v>528</v>
      </c>
      <c r="E137" t="s">
        <v>528</v>
      </c>
      <c r="F137" t="s">
        <v>528</v>
      </c>
      <c r="N137">
        <v>7115</v>
      </c>
    </row>
    <row r="138" spans="1:14" x14ac:dyDescent="0.2">
      <c r="A138" t="s">
        <v>528</v>
      </c>
      <c r="B138">
        <f t="shared" si="2"/>
        <v>7116</v>
      </c>
      <c r="C138" t="s">
        <v>528</v>
      </c>
      <c r="D138" t="s">
        <v>528</v>
      </c>
      <c r="E138" t="s">
        <v>528</v>
      </c>
      <c r="F138" t="s">
        <v>528</v>
      </c>
      <c r="N138">
        <v>7116</v>
      </c>
    </row>
    <row r="139" spans="1:14" x14ac:dyDescent="0.2">
      <c r="A139" t="s">
        <v>528</v>
      </c>
      <c r="B139">
        <f t="shared" si="2"/>
        <v>7117</v>
      </c>
      <c r="C139" t="s">
        <v>528</v>
      </c>
      <c r="D139" t="s">
        <v>528</v>
      </c>
      <c r="E139" t="s">
        <v>528</v>
      </c>
      <c r="F139" t="s">
        <v>528</v>
      </c>
      <c r="N139">
        <v>7117</v>
      </c>
    </row>
    <row r="140" spans="1:14" x14ac:dyDescent="0.2">
      <c r="A140" t="s">
        <v>528</v>
      </c>
      <c r="B140">
        <f t="shared" si="2"/>
        <v>7121</v>
      </c>
      <c r="C140" t="s">
        <v>528</v>
      </c>
      <c r="D140" t="s">
        <v>528</v>
      </c>
      <c r="E140" t="s">
        <v>528</v>
      </c>
      <c r="F140" t="s">
        <v>528</v>
      </c>
      <c r="N140">
        <v>7121</v>
      </c>
    </row>
    <row r="141" spans="1:14" x14ac:dyDescent="0.2">
      <c r="A141" t="s">
        <v>528</v>
      </c>
      <c r="B141">
        <f t="shared" si="2"/>
        <v>7122</v>
      </c>
      <c r="C141" t="s">
        <v>528</v>
      </c>
      <c r="D141" t="s">
        <v>528</v>
      </c>
      <c r="E141" t="s">
        <v>528</v>
      </c>
      <c r="F141" t="s">
        <v>528</v>
      </c>
      <c r="N141">
        <v>7122</v>
      </c>
    </row>
    <row r="142" spans="1:14" x14ac:dyDescent="0.2">
      <c r="A142" t="s">
        <v>528</v>
      </c>
      <c r="B142">
        <f t="shared" si="2"/>
        <v>7123</v>
      </c>
      <c r="C142" t="s">
        <v>528</v>
      </c>
      <c r="D142" t="s">
        <v>528</v>
      </c>
      <c r="E142" t="s">
        <v>528</v>
      </c>
      <c r="F142" t="s">
        <v>528</v>
      </c>
      <c r="N142">
        <v>7123</v>
      </c>
    </row>
    <row r="143" spans="1:14" x14ac:dyDescent="0.2">
      <c r="A143" t="s">
        <v>528</v>
      </c>
      <c r="B143">
        <f t="shared" si="2"/>
        <v>7124</v>
      </c>
      <c r="C143" t="s">
        <v>528</v>
      </c>
      <c r="D143" t="s">
        <v>528</v>
      </c>
      <c r="E143" t="s">
        <v>528</v>
      </c>
      <c r="F143" t="s">
        <v>528</v>
      </c>
      <c r="N143">
        <v>7124</v>
      </c>
    </row>
    <row r="144" spans="1:14" x14ac:dyDescent="0.2">
      <c r="A144" t="s">
        <v>528</v>
      </c>
      <c r="B144">
        <f t="shared" si="2"/>
        <v>7131</v>
      </c>
      <c r="C144" t="s">
        <v>528</v>
      </c>
      <c r="D144" t="s">
        <v>528</v>
      </c>
      <c r="E144" t="s">
        <v>528</v>
      </c>
      <c r="F144" t="s">
        <v>528</v>
      </c>
      <c r="N144">
        <v>7131</v>
      </c>
    </row>
    <row r="145" spans="1:14" x14ac:dyDescent="0.2">
      <c r="A145" t="s">
        <v>528</v>
      </c>
      <c r="B145">
        <f t="shared" si="2"/>
        <v>7132</v>
      </c>
      <c r="C145" t="s">
        <v>528</v>
      </c>
      <c r="D145" t="s">
        <v>528</v>
      </c>
      <c r="E145" t="s">
        <v>528</v>
      </c>
      <c r="F145" t="s">
        <v>528</v>
      </c>
      <c r="N145">
        <v>7132</v>
      </c>
    </row>
    <row r="146" spans="1:14" x14ac:dyDescent="0.2">
      <c r="A146" t="s">
        <v>528</v>
      </c>
      <c r="B146">
        <f t="shared" si="2"/>
        <v>7133</v>
      </c>
      <c r="C146" t="s">
        <v>528</v>
      </c>
      <c r="D146" t="s">
        <v>528</v>
      </c>
      <c r="E146" t="s">
        <v>528</v>
      </c>
      <c r="F146" t="s">
        <v>528</v>
      </c>
      <c r="N146">
        <v>7133</v>
      </c>
    </row>
    <row r="147" spans="1:14" x14ac:dyDescent="0.2">
      <c r="A147" t="s">
        <v>528</v>
      </c>
      <c r="B147">
        <f t="shared" si="2"/>
        <v>7141</v>
      </c>
      <c r="C147" t="s">
        <v>528</v>
      </c>
      <c r="D147" t="s">
        <v>528</v>
      </c>
      <c r="E147" t="s">
        <v>528</v>
      </c>
      <c r="F147" t="s">
        <v>528</v>
      </c>
      <c r="N147">
        <v>7141</v>
      </c>
    </row>
    <row r="148" spans="1:14" x14ac:dyDescent="0.2">
      <c r="A148" t="s">
        <v>528</v>
      </c>
      <c r="B148">
        <f t="shared" si="2"/>
        <v>7142</v>
      </c>
      <c r="C148" t="s">
        <v>528</v>
      </c>
      <c r="D148" t="s">
        <v>528</v>
      </c>
      <c r="E148" t="s">
        <v>528</v>
      </c>
      <c r="F148" t="s">
        <v>528</v>
      </c>
      <c r="N148">
        <v>7142</v>
      </c>
    </row>
    <row r="149" spans="1:14" x14ac:dyDescent="0.2">
      <c r="A149" t="s">
        <v>528</v>
      </c>
      <c r="B149">
        <f t="shared" si="2"/>
        <v>7151</v>
      </c>
      <c r="C149" t="s">
        <v>528</v>
      </c>
      <c r="D149" t="s">
        <v>528</v>
      </c>
      <c r="E149" t="s">
        <v>528</v>
      </c>
      <c r="F149" t="s">
        <v>528</v>
      </c>
      <c r="N149">
        <v>7151</v>
      </c>
    </row>
    <row r="150" spans="1:14" x14ac:dyDescent="0.2">
      <c r="A150" t="s">
        <v>528</v>
      </c>
      <c r="B150">
        <f t="shared" si="2"/>
        <v>7152</v>
      </c>
      <c r="C150" t="s">
        <v>528</v>
      </c>
      <c r="D150" t="s">
        <v>528</v>
      </c>
      <c r="E150" t="s">
        <v>528</v>
      </c>
      <c r="F150" t="s">
        <v>528</v>
      </c>
      <c r="N150">
        <v>7152</v>
      </c>
    </row>
    <row r="151" spans="1:14" x14ac:dyDescent="0.2">
      <c r="A151" t="s">
        <v>528</v>
      </c>
      <c r="B151">
        <f t="shared" si="2"/>
        <v>7153</v>
      </c>
      <c r="C151" t="s">
        <v>528</v>
      </c>
      <c r="D151" t="s">
        <v>528</v>
      </c>
      <c r="E151" t="s">
        <v>528</v>
      </c>
      <c r="F151" t="s">
        <v>528</v>
      </c>
      <c r="N151">
        <v>7153</v>
      </c>
    </row>
    <row r="152" spans="1:14" x14ac:dyDescent="0.2">
      <c r="A152" t="s">
        <v>528</v>
      </c>
      <c r="B152">
        <f t="shared" si="2"/>
        <v>7211</v>
      </c>
      <c r="C152" t="s">
        <v>528</v>
      </c>
      <c r="D152" t="s">
        <v>528</v>
      </c>
      <c r="E152" t="s">
        <v>528</v>
      </c>
      <c r="F152" t="s">
        <v>528</v>
      </c>
      <c r="N152">
        <v>7211</v>
      </c>
    </row>
    <row r="153" spans="1:14" x14ac:dyDescent="0.2">
      <c r="A153" t="s">
        <v>528</v>
      </c>
      <c r="B153">
        <f t="shared" si="2"/>
        <v>7212</v>
      </c>
      <c r="C153" t="s">
        <v>528</v>
      </c>
      <c r="D153" t="s">
        <v>528</v>
      </c>
      <c r="E153" t="s">
        <v>528</v>
      </c>
      <c r="F153" t="s">
        <v>528</v>
      </c>
      <c r="N153">
        <v>7212</v>
      </c>
    </row>
    <row r="154" spans="1:14" x14ac:dyDescent="0.2">
      <c r="A154" t="s">
        <v>528</v>
      </c>
      <c r="B154">
        <f t="shared" si="2"/>
        <v>7213</v>
      </c>
      <c r="C154" t="s">
        <v>528</v>
      </c>
      <c r="D154" t="s">
        <v>528</v>
      </c>
      <c r="E154" t="s">
        <v>528</v>
      </c>
      <c r="F154" t="s">
        <v>528</v>
      </c>
      <c r="N154">
        <v>7213</v>
      </c>
    </row>
    <row r="155" spans="1:14" x14ac:dyDescent="0.2">
      <c r="A155" t="s">
        <v>528</v>
      </c>
      <c r="B155">
        <f t="shared" si="2"/>
        <v>7214</v>
      </c>
      <c r="C155" t="s">
        <v>528</v>
      </c>
      <c r="D155" t="s">
        <v>528</v>
      </c>
      <c r="E155" t="s">
        <v>528</v>
      </c>
      <c r="F155" t="s">
        <v>528</v>
      </c>
      <c r="N155">
        <v>7214</v>
      </c>
    </row>
    <row r="156" spans="1:14" x14ac:dyDescent="0.2">
      <c r="A156" t="s">
        <v>528</v>
      </c>
      <c r="B156">
        <f t="shared" si="2"/>
        <v>7215</v>
      </c>
      <c r="C156" t="s">
        <v>528</v>
      </c>
      <c r="D156" t="s">
        <v>528</v>
      </c>
      <c r="E156" t="s">
        <v>528</v>
      </c>
      <c r="F156" t="s">
        <v>528</v>
      </c>
      <c r="N156">
        <v>7215</v>
      </c>
    </row>
    <row r="157" spans="1:14" x14ac:dyDescent="0.2">
      <c r="A157" t="s">
        <v>528</v>
      </c>
      <c r="B157">
        <f t="shared" si="2"/>
        <v>7216</v>
      </c>
      <c r="C157" t="s">
        <v>528</v>
      </c>
      <c r="D157" t="s">
        <v>528</v>
      </c>
      <c r="E157" t="s">
        <v>528</v>
      </c>
      <c r="F157" t="s">
        <v>528</v>
      </c>
      <c r="N157">
        <v>7216</v>
      </c>
    </row>
    <row r="158" spans="1:14" x14ac:dyDescent="0.2">
      <c r="A158" t="s">
        <v>528</v>
      </c>
      <c r="B158">
        <f t="shared" si="2"/>
        <v>7217</v>
      </c>
      <c r="C158" t="s">
        <v>528</v>
      </c>
      <c r="D158" t="s">
        <v>528</v>
      </c>
      <c r="E158" t="s">
        <v>528</v>
      </c>
      <c r="F158" t="s">
        <v>528</v>
      </c>
      <c r="N158">
        <v>7217</v>
      </c>
    </row>
    <row r="159" spans="1:14" x14ac:dyDescent="0.2">
      <c r="A159" t="s">
        <v>528</v>
      </c>
      <c r="B159">
        <f t="shared" si="2"/>
        <v>7218</v>
      </c>
      <c r="C159" t="s">
        <v>528</v>
      </c>
      <c r="D159" t="s">
        <v>528</v>
      </c>
      <c r="E159" t="s">
        <v>528</v>
      </c>
      <c r="F159" t="s">
        <v>528</v>
      </c>
      <c r="N159">
        <v>7218</v>
      </c>
    </row>
    <row r="160" spans="1:14" x14ac:dyDescent="0.2">
      <c r="A160" t="s">
        <v>528</v>
      </c>
      <c r="B160">
        <f t="shared" si="2"/>
        <v>7219</v>
      </c>
      <c r="C160" t="s">
        <v>528</v>
      </c>
      <c r="D160" t="s">
        <v>528</v>
      </c>
      <c r="E160" t="s">
        <v>528</v>
      </c>
      <c r="F160" t="s">
        <v>528</v>
      </c>
      <c r="N160">
        <v>7219</v>
      </c>
    </row>
    <row r="161" spans="1:14" x14ac:dyDescent="0.2">
      <c r="A161" t="s">
        <v>528</v>
      </c>
      <c r="B161">
        <f t="shared" si="2"/>
        <v>7220</v>
      </c>
      <c r="C161" t="s">
        <v>528</v>
      </c>
      <c r="D161" t="s">
        <v>528</v>
      </c>
      <c r="E161" t="s">
        <v>528</v>
      </c>
      <c r="F161" t="s">
        <v>528</v>
      </c>
      <c r="N161">
        <v>7220</v>
      </c>
    </row>
    <row r="162" spans="1:14" x14ac:dyDescent="0.2">
      <c r="A162" t="s">
        <v>528</v>
      </c>
      <c r="B162">
        <f t="shared" si="2"/>
        <v>7221</v>
      </c>
      <c r="C162" t="s">
        <v>528</v>
      </c>
      <c r="D162" t="s">
        <v>528</v>
      </c>
      <c r="E162" t="s">
        <v>528</v>
      </c>
      <c r="F162" t="s">
        <v>528</v>
      </c>
      <c r="N162">
        <v>7221</v>
      </c>
    </row>
    <row r="163" spans="1:14" x14ac:dyDescent="0.2">
      <c r="A163" t="s">
        <v>528</v>
      </c>
      <c r="B163">
        <f t="shared" si="2"/>
        <v>7222</v>
      </c>
      <c r="C163" t="s">
        <v>528</v>
      </c>
      <c r="D163" t="s">
        <v>528</v>
      </c>
      <c r="E163" t="s">
        <v>528</v>
      </c>
      <c r="F163" t="s">
        <v>528</v>
      </c>
      <c r="N163">
        <v>7222</v>
      </c>
    </row>
    <row r="164" spans="1:14" x14ac:dyDescent="0.2">
      <c r="A164" t="s">
        <v>528</v>
      </c>
      <c r="B164">
        <f t="shared" si="2"/>
        <v>7223</v>
      </c>
      <c r="C164" t="s">
        <v>528</v>
      </c>
      <c r="D164" t="s">
        <v>528</v>
      </c>
      <c r="E164" t="s">
        <v>528</v>
      </c>
      <c r="F164" t="s">
        <v>528</v>
      </c>
      <c r="N164">
        <v>7223</v>
      </c>
    </row>
    <row r="165" spans="1:14" x14ac:dyDescent="0.2">
      <c r="A165" t="s">
        <v>528</v>
      </c>
      <c r="B165">
        <f t="shared" si="2"/>
        <v>7224</v>
      </c>
      <c r="C165" t="s">
        <v>528</v>
      </c>
      <c r="D165" t="s">
        <v>528</v>
      </c>
      <c r="E165" t="s">
        <v>528</v>
      </c>
      <c r="F165" t="s">
        <v>528</v>
      </c>
      <c r="N165">
        <v>7224</v>
      </c>
    </row>
    <row r="166" spans="1:14" x14ac:dyDescent="0.2">
      <c r="A166" t="s">
        <v>528</v>
      </c>
      <c r="B166">
        <f t="shared" si="2"/>
        <v>7225</v>
      </c>
      <c r="C166" t="s">
        <v>528</v>
      </c>
      <c r="D166" t="s">
        <v>528</v>
      </c>
      <c r="E166" t="s">
        <v>528</v>
      </c>
      <c r="F166" t="s">
        <v>528</v>
      </c>
      <c r="N166">
        <v>7225</v>
      </c>
    </row>
    <row r="167" spans="1:14" x14ac:dyDescent="0.2">
      <c r="A167" t="s">
        <v>528</v>
      </c>
      <c r="B167">
        <f t="shared" si="2"/>
        <v>7231</v>
      </c>
      <c r="C167" t="s">
        <v>528</v>
      </c>
      <c r="D167" t="s">
        <v>528</v>
      </c>
      <c r="E167" t="s">
        <v>528</v>
      </c>
      <c r="F167" t="s">
        <v>528</v>
      </c>
      <c r="N167">
        <v>7231</v>
      </c>
    </row>
    <row r="168" spans="1:14" x14ac:dyDescent="0.2">
      <c r="A168" t="s">
        <v>528</v>
      </c>
      <c r="B168">
        <f t="shared" si="2"/>
        <v>7232</v>
      </c>
      <c r="C168" t="s">
        <v>528</v>
      </c>
      <c r="D168" t="s">
        <v>528</v>
      </c>
      <c r="E168" t="s">
        <v>528</v>
      </c>
      <c r="F168" t="s">
        <v>528</v>
      </c>
      <c r="N168">
        <v>7232</v>
      </c>
    </row>
    <row r="169" spans="1:14" x14ac:dyDescent="0.2">
      <c r="A169" t="s">
        <v>528</v>
      </c>
      <c r="B169">
        <f t="shared" si="2"/>
        <v>7233</v>
      </c>
      <c r="C169" t="s">
        <v>528</v>
      </c>
      <c r="D169" t="s">
        <v>528</v>
      </c>
      <c r="E169" t="s">
        <v>528</v>
      </c>
      <c r="F169" t="s">
        <v>528</v>
      </c>
      <c r="N169">
        <v>7233</v>
      </c>
    </row>
    <row r="170" spans="1:14" x14ac:dyDescent="0.2">
      <c r="A170" t="s">
        <v>528</v>
      </c>
      <c r="B170">
        <f t="shared" si="2"/>
        <v>7234</v>
      </c>
      <c r="C170" t="s">
        <v>528</v>
      </c>
      <c r="D170" t="s">
        <v>528</v>
      </c>
      <c r="E170" t="s">
        <v>528</v>
      </c>
      <c r="F170" t="s">
        <v>528</v>
      </c>
      <c r="N170">
        <v>7234</v>
      </c>
    </row>
    <row r="171" spans="1:14" x14ac:dyDescent="0.2">
      <c r="A171" t="s">
        <v>528</v>
      </c>
      <c r="B171">
        <f t="shared" si="2"/>
        <v>7235</v>
      </c>
      <c r="C171" t="s">
        <v>528</v>
      </c>
      <c r="D171" t="s">
        <v>528</v>
      </c>
      <c r="E171" t="s">
        <v>528</v>
      </c>
      <c r="F171" t="s">
        <v>528</v>
      </c>
      <c r="N171">
        <v>7235</v>
      </c>
    </row>
    <row r="172" spans="1:14" x14ac:dyDescent="0.2">
      <c r="A172" t="s">
        <v>528</v>
      </c>
      <c r="B172">
        <f t="shared" si="2"/>
        <v>7236</v>
      </c>
      <c r="C172" t="s">
        <v>528</v>
      </c>
      <c r="D172" t="s">
        <v>528</v>
      </c>
      <c r="E172" t="s">
        <v>528</v>
      </c>
      <c r="F172" t="s">
        <v>528</v>
      </c>
      <c r="N172">
        <v>7236</v>
      </c>
    </row>
    <row r="173" spans="1:14" x14ac:dyDescent="0.2">
      <c r="A173" t="s">
        <v>528</v>
      </c>
      <c r="B173">
        <f t="shared" si="2"/>
        <v>7237</v>
      </c>
      <c r="C173" t="s">
        <v>528</v>
      </c>
      <c r="D173" t="s">
        <v>528</v>
      </c>
      <c r="E173" t="s">
        <v>528</v>
      </c>
      <c r="F173" t="s">
        <v>528</v>
      </c>
      <c r="N173">
        <v>7237</v>
      </c>
    </row>
    <row r="174" spans="1:14" x14ac:dyDescent="0.2">
      <c r="A174" t="s">
        <v>528</v>
      </c>
      <c r="B174">
        <f t="shared" si="2"/>
        <v>7241</v>
      </c>
      <c r="C174" t="s">
        <v>528</v>
      </c>
      <c r="D174" t="s">
        <v>528</v>
      </c>
      <c r="E174" t="s">
        <v>528</v>
      </c>
      <c r="F174" t="s">
        <v>528</v>
      </c>
      <c r="N174">
        <v>7241</v>
      </c>
    </row>
    <row r="175" spans="1:14" x14ac:dyDescent="0.2">
      <c r="A175" t="s">
        <v>528</v>
      </c>
      <c r="B175">
        <f t="shared" si="2"/>
        <v>7242</v>
      </c>
      <c r="C175" t="s">
        <v>528</v>
      </c>
      <c r="D175" t="s">
        <v>528</v>
      </c>
      <c r="E175" t="s">
        <v>528</v>
      </c>
      <c r="F175" t="s">
        <v>528</v>
      </c>
      <c r="N175">
        <v>7242</v>
      </c>
    </row>
    <row r="176" spans="1:14" x14ac:dyDescent="0.2">
      <c r="A176" t="s">
        <v>528</v>
      </c>
      <c r="B176">
        <f t="shared" si="2"/>
        <v>7243</v>
      </c>
      <c r="C176" t="s">
        <v>528</v>
      </c>
      <c r="D176" t="s">
        <v>528</v>
      </c>
      <c r="E176" t="s">
        <v>528</v>
      </c>
      <c r="F176" t="s">
        <v>528</v>
      </c>
      <c r="N176">
        <v>7243</v>
      </c>
    </row>
    <row r="177" spans="1:14" x14ac:dyDescent="0.2">
      <c r="A177" t="s">
        <v>528</v>
      </c>
      <c r="B177">
        <f t="shared" si="2"/>
        <v>7244</v>
      </c>
      <c r="C177" t="s">
        <v>528</v>
      </c>
      <c r="D177" t="s">
        <v>528</v>
      </c>
      <c r="E177" t="s">
        <v>528</v>
      </c>
      <c r="F177" t="s">
        <v>528</v>
      </c>
      <c r="N177">
        <v>7244</v>
      </c>
    </row>
    <row r="178" spans="1:14" x14ac:dyDescent="0.2">
      <c r="A178" t="s">
        <v>528</v>
      </c>
      <c r="B178">
        <f t="shared" si="2"/>
        <v>7251</v>
      </c>
      <c r="C178" t="s">
        <v>528</v>
      </c>
      <c r="D178" t="s">
        <v>528</v>
      </c>
      <c r="E178" t="s">
        <v>528</v>
      </c>
      <c r="F178" t="s">
        <v>528</v>
      </c>
      <c r="N178">
        <v>7251</v>
      </c>
    </row>
    <row r="179" spans="1:14" x14ac:dyDescent="0.2">
      <c r="A179" t="s">
        <v>528</v>
      </c>
      <c r="B179">
        <f t="shared" si="2"/>
        <v>7252</v>
      </c>
      <c r="C179" t="s">
        <v>528</v>
      </c>
      <c r="D179" t="s">
        <v>528</v>
      </c>
      <c r="E179" t="s">
        <v>528</v>
      </c>
      <c r="F179" t="s">
        <v>528</v>
      </c>
      <c r="N179">
        <v>7252</v>
      </c>
    </row>
    <row r="180" spans="1:14" x14ac:dyDescent="0.2">
      <c r="A180" t="s">
        <v>528</v>
      </c>
      <c r="B180">
        <f t="shared" si="2"/>
        <v>7253</v>
      </c>
      <c r="C180" t="s">
        <v>528</v>
      </c>
      <c r="D180" t="s">
        <v>528</v>
      </c>
      <c r="E180" t="s">
        <v>528</v>
      </c>
      <c r="F180" t="s">
        <v>528</v>
      </c>
      <c r="N180">
        <v>7253</v>
      </c>
    </row>
    <row r="181" spans="1:14" x14ac:dyDescent="0.2">
      <c r="A181" t="s">
        <v>528</v>
      </c>
      <c r="B181">
        <f t="shared" si="2"/>
        <v>7254</v>
      </c>
      <c r="C181" t="s">
        <v>528</v>
      </c>
      <c r="D181" t="s">
        <v>528</v>
      </c>
      <c r="E181" t="s">
        <v>528</v>
      </c>
      <c r="F181" t="s">
        <v>528</v>
      </c>
      <c r="N181">
        <v>7254</v>
      </c>
    </row>
    <row r="182" spans="1:14" x14ac:dyDescent="0.2">
      <c r="A182" t="s">
        <v>528</v>
      </c>
      <c r="B182">
        <f t="shared" si="2"/>
        <v>7255</v>
      </c>
      <c r="C182" t="s">
        <v>528</v>
      </c>
      <c r="D182" t="s">
        <v>528</v>
      </c>
      <c r="E182" t="s">
        <v>528</v>
      </c>
      <c r="F182" t="s">
        <v>528</v>
      </c>
      <c r="N182">
        <v>7255</v>
      </c>
    </row>
    <row r="183" spans="1:14" x14ac:dyDescent="0.2">
      <c r="A183" t="s">
        <v>528</v>
      </c>
      <c r="B183">
        <f t="shared" si="2"/>
        <v>7256</v>
      </c>
      <c r="C183" t="s">
        <v>528</v>
      </c>
      <c r="D183" t="s">
        <v>528</v>
      </c>
      <c r="E183" t="s">
        <v>528</v>
      </c>
      <c r="F183" t="s">
        <v>528</v>
      </c>
      <c r="N183">
        <v>7256</v>
      </c>
    </row>
    <row r="184" spans="1:14" x14ac:dyDescent="0.2">
      <c r="A184" t="s">
        <v>528</v>
      </c>
      <c r="B184">
        <f t="shared" si="2"/>
        <v>7261</v>
      </c>
      <c r="C184" t="s">
        <v>528</v>
      </c>
      <c r="D184" t="s">
        <v>528</v>
      </c>
      <c r="E184" t="s">
        <v>528</v>
      </c>
      <c r="F184" t="s">
        <v>528</v>
      </c>
      <c r="N184">
        <v>7261</v>
      </c>
    </row>
    <row r="185" spans="1:14" x14ac:dyDescent="0.2">
      <c r="A185" t="s">
        <v>528</v>
      </c>
      <c r="B185">
        <f t="shared" si="2"/>
        <v>7262</v>
      </c>
      <c r="C185" t="s">
        <v>528</v>
      </c>
      <c r="D185" t="s">
        <v>528</v>
      </c>
      <c r="E185" t="s">
        <v>528</v>
      </c>
      <c r="F185" t="s">
        <v>528</v>
      </c>
      <c r="N185">
        <v>7262</v>
      </c>
    </row>
    <row r="186" spans="1:14" x14ac:dyDescent="0.2">
      <c r="A186" t="s">
        <v>528</v>
      </c>
      <c r="B186">
        <f t="shared" si="2"/>
        <v>7311</v>
      </c>
      <c r="C186" t="s">
        <v>528</v>
      </c>
      <c r="D186" t="s">
        <v>528</v>
      </c>
      <c r="E186" t="s">
        <v>528</v>
      </c>
      <c r="F186" t="s">
        <v>528</v>
      </c>
      <c r="N186">
        <v>7311</v>
      </c>
    </row>
    <row r="187" spans="1:14" x14ac:dyDescent="0.2">
      <c r="A187" t="s">
        <v>528</v>
      </c>
      <c r="B187">
        <f t="shared" si="2"/>
        <v>7312</v>
      </c>
      <c r="C187" t="s">
        <v>528</v>
      </c>
      <c r="D187" t="s">
        <v>528</v>
      </c>
      <c r="E187" t="s">
        <v>528</v>
      </c>
      <c r="F187" t="s">
        <v>528</v>
      </c>
      <c r="N187">
        <v>7312</v>
      </c>
    </row>
    <row r="188" spans="1:14" x14ac:dyDescent="0.2">
      <c r="A188" t="s">
        <v>528</v>
      </c>
      <c r="B188">
        <f t="shared" si="2"/>
        <v>7313</v>
      </c>
      <c r="C188" t="s">
        <v>528</v>
      </c>
      <c r="D188" t="s">
        <v>528</v>
      </c>
      <c r="E188" t="s">
        <v>528</v>
      </c>
      <c r="F188" t="s">
        <v>528</v>
      </c>
      <c r="N188">
        <v>7313</v>
      </c>
    </row>
    <row r="189" spans="1:14" x14ac:dyDescent="0.2">
      <c r="A189" t="s">
        <v>528</v>
      </c>
      <c r="B189">
        <f t="shared" si="2"/>
        <v>7314</v>
      </c>
      <c r="C189" t="s">
        <v>528</v>
      </c>
      <c r="D189" t="s">
        <v>528</v>
      </c>
      <c r="E189" t="s">
        <v>528</v>
      </c>
      <c r="F189" t="s">
        <v>528</v>
      </c>
      <c r="N189">
        <v>7314</v>
      </c>
    </row>
    <row r="190" spans="1:14" x14ac:dyDescent="0.2">
      <c r="A190" t="s">
        <v>528</v>
      </c>
      <c r="B190">
        <f t="shared" si="2"/>
        <v>7315</v>
      </c>
      <c r="C190" t="s">
        <v>528</v>
      </c>
      <c r="D190" t="s">
        <v>528</v>
      </c>
      <c r="E190" t="s">
        <v>528</v>
      </c>
      <c r="F190" t="s">
        <v>528</v>
      </c>
      <c r="N190">
        <v>7315</v>
      </c>
    </row>
    <row r="191" spans="1:14" x14ac:dyDescent="0.2">
      <c r="A191" t="s">
        <v>528</v>
      </c>
      <c r="B191">
        <f t="shared" si="2"/>
        <v>7316</v>
      </c>
      <c r="C191" t="s">
        <v>528</v>
      </c>
      <c r="D191" t="s">
        <v>528</v>
      </c>
      <c r="E191" t="s">
        <v>528</v>
      </c>
      <c r="F191" t="s">
        <v>528</v>
      </c>
      <c r="N191">
        <v>7316</v>
      </c>
    </row>
    <row r="192" spans="1:14" x14ac:dyDescent="0.2">
      <c r="A192" t="s">
        <v>528</v>
      </c>
      <c r="B192">
        <f t="shared" si="2"/>
        <v>7321</v>
      </c>
      <c r="C192" t="s">
        <v>528</v>
      </c>
      <c r="D192" t="s">
        <v>528</v>
      </c>
      <c r="E192" t="s">
        <v>528</v>
      </c>
      <c r="F192" t="s">
        <v>528</v>
      </c>
      <c r="N192">
        <v>7321</v>
      </c>
    </row>
    <row r="193" spans="1:14" x14ac:dyDescent="0.2">
      <c r="A193" t="s">
        <v>528</v>
      </c>
      <c r="B193">
        <f t="shared" si="2"/>
        <v>7322</v>
      </c>
      <c r="C193" t="s">
        <v>528</v>
      </c>
      <c r="D193" t="s">
        <v>528</v>
      </c>
      <c r="E193" t="s">
        <v>528</v>
      </c>
      <c r="F193" t="s">
        <v>528</v>
      </c>
      <c r="N193">
        <v>7322</v>
      </c>
    </row>
    <row r="194" spans="1:14" x14ac:dyDescent="0.2">
      <c r="A194" t="s">
        <v>528</v>
      </c>
      <c r="B194">
        <f t="shared" si="2"/>
        <v>7323</v>
      </c>
      <c r="C194" t="s">
        <v>528</v>
      </c>
      <c r="D194" t="s">
        <v>528</v>
      </c>
      <c r="E194" t="s">
        <v>528</v>
      </c>
      <c r="F194" t="s">
        <v>528</v>
      </c>
      <c r="N194">
        <v>7323</v>
      </c>
    </row>
    <row r="195" spans="1:14" x14ac:dyDescent="0.2">
      <c r="A195" t="s">
        <v>528</v>
      </c>
      <c r="B195">
        <f t="shared" ref="B195:B258" si="3">N195</f>
        <v>7324</v>
      </c>
      <c r="C195" t="s">
        <v>528</v>
      </c>
      <c r="D195" t="s">
        <v>528</v>
      </c>
      <c r="E195" t="s">
        <v>528</v>
      </c>
      <c r="F195" t="s">
        <v>528</v>
      </c>
      <c r="N195">
        <v>7324</v>
      </c>
    </row>
    <row r="196" spans="1:14" x14ac:dyDescent="0.2">
      <c r="A196" t="s">
        <v>528</v>
      </c>
      <c r="B196">
        <f t="shared" si="3"/>
        <v>7331</v>
      </c>
      <c r="C196" t="s">
        <v>528</v>
      </c>
      <c r="D196" t="s">
        <v>528</v>
      </c>
      <c r="E196" t="s">
        <v>528</v>
      </c>
      <c r="F196" t="s">
        <v>528</v>
      </c>
      <c r="N196">
        <v>7331</v>
      </c>
    </row>
    <row r="197" spans="1:14" x14ac:dyDescent="0.2">
      <c r="A197" t="s">
        <v>528</v>
      </c>
      <c r="B197">
        <f t="shared" si="3"/>
        <v>7332</v>
      </c>
      <c r="C197" t="s">
        <v>528</v>
      </c>
      <c r="D197" t="s">
        <v>528</v>
      </c>
      <c r="E197" t="s">
        <v>528</v>
      </c>
      <c r="F197" t="s">
        <v>528</v>
      </c>
      <c r="N197">
        <v>7332</v>
      </c>
    </row>
    <row r="198" spans="1:14" x14ac:dyDescent="0.2">
      <c r="A198" t="s">
        <v>528</v>
      </c>
      <c r="B198">
        <f t="shared" si="3"/>
        <v>7333</v>
      </c>
      <c r="C198" t="s">
        <v>528</v>
      </c>
      <c r="D198" t="s">
        <v>528</v>
      </c>
      <c r="E198" t="s">
        <v>528</v>
      </c>
      <c r="F198" t="s">
        <v>528</v>
      </c>
      <c r="N198">
        <v>7333</v>
      </c>
    </row>
    <row r="199" spans="1:14" x14ac:dyDescent="0.2">
      <c r="A199" t="s">
        <v>528</v>
      </c>
      <c r="B199">
        <f t="shared" si="3"/>
        <v>7334</v>
      </c>
      <c r="C199" t="s">
        <v>528</v>
      </c>
      <c r="D199" t="s">
        <v>528</v>
      </c>
      <c r="E199" t="s">
        <v>528</v>
      </c>
      <c r="F199" t="s">
        <v>528</v>
      </c>
      <c r="N199">
        <v>7334</v>
      </c>
    </row>
    <row r="200" spans="1:14" x14ac:dyDescent="0.2">
      <c r="A200" t="s">
        <v>528</v>
      </c>
      <c r="B200">
        <f t="shared" si="3"/>
        <v>7335</v>
      </c>
      <c r="C200" t="s">
        <v>528</v>
      </c>
      <c r="D200" t="s">
        <v>528</v>
      </c>
      <c r="E200" t="s">
        <v>528</v>
      </c>
      <c r="F200" t="s">
        <v>528</v>
      </c>
      <c r="N200">
        <v>7335</v>
      </c>
    </row>
    <row r="201" spans="1:14" x14ac:dyDescent="0.2">
      <c r="A201" t="s">
        <v>528</v>
      </c>
      <c r="B201">
        <f t="shared" si="3"/>
        <v>7336</v>
      </c>
      <c r="C201" t="s">
        <v>528</v>
      </c>
      <c r="D201" t="s">
        <v>528</v>
      </c>
      <c r="E201" t="s">
        <v>528</v>
      </c>
      <c r="F201" t="s">
        <v>528</v>
      </c>
      <c r="N201">
        <v>7336</v>
      </c>
    </row>
    <row r="202" spans="1:14" x14ac:dyDescent="0.2">
      <c r="A202" t="s">
        <v>528</v>
      </c>
      <c r="B202">
        <f t="shared" si="3"/>
        <v>7341</v>
      </c>
      <c r="C202" t="s">
        <v>528</v>
      </c>
      <c r="D202" t="s">
        <v>528</v>
      </c>
      <c r="E202" t="s">
        <v>528</v>
      </c>
      <c r="F202" t="s">
        <v>528</v>
      </c>
      <c r="N202">
        <v>7341</v>
      </c>
    </row>
    <row r="203" spans="1:14" x14ac:dyDescent="0.2">
      <c r="A203" t="s">
        <v>528</v>
      </c>
      <c r="B203">
        <f t="shared" si="3"/>
        <v>7342</v>
      </c>
      <c r="C203" t="s">
        <v>528</v>
      </c>
      <c r="D203" t="s">
        <v>528</v>
      </c>
      <c r="E203" t="s">
        <v>528</v>
      </c>
      <c r="F203" t="s">
        <v>528</v>
      </c>
      <c r="N203">
        <v>7342</v>
      </c>
    </row>
    <row r="204" spans="1:14" x14ac:dyDescent="0.2">
      <c r="A204" t="s">
        <v>528</v>
      </c>
      <c r="B204">
        <f t="shared" si="3"/>
        <v>7343</v>
      </c>
      <c r="C204" t="s">
        <v>528</v>
      </c>
      <c r="D204" t="s">
        <v>528</v>
      </c>
      <c r="E204" t="s">
        <v>528</v>
      </c>
      <c r="F204" t="s">
        <v>528</v>
      </c>
      <c r="N204">
        <v>7343</v>
      </c>
    </row>
    <row r="205" spans="1:14" x14ac:dyDescent="0.2">
      <c r="A205" t="s">
        <v>528</v>
      </c>
      <c r="B205">
        <f t="shared" si="3"/>
        <v>7351</v>
      </c>
      <c r="C205" t="s">
        <v>528</v>
      </c>
      <c r="D205" t="s">
        <v>528</v>
      </c>
      <c r="E205" t="s">
        <v>528</v>
      </c>
      <c r="F205" t="s">
        <v>528</v>
      </c>
      <c r="N205">
        <v>7351</v>
      </c>
    </row>
    <row r="206" spans="1:14" x14ac:dyDescent="0.2">
      <c r="A206" t="s">
        <v>528</v>
      </c>
      <c r="B206">
        <f t="shared" si="3"/>
        <v>7352</v>
      </c>
      <c r="C206" t="s">
        <v>528</v>
      </c>
      <c r="D206" t="s">
        <v>528</v>
      </c>
      <c r="E206" t="s">
        <v>528</v>
      </c>
      <c r="F206" t="s">
        <v>528</v>
      </c>
      <c r="N206">
        <v>7352</v>
      </c>
    </row>
    <row r="207" spans="1:14" x14ac:dyDescent="0.2">
      <c r="A207" t="s">
        <v>528</v>
      </c>
      <c r="B207">
        <f t="shared" si="3"/>
        <v>7353</v>
      </c>
      <c r="C207" t="s">
        <v>528</v>
      </c>
      <c r="D207" t="s">
        <v>528</v>
      </c>
      <c r="E207" t="s">
        <v>528</v>
      </c>
      <c r="F207" t="s">
        <v>528</v>
      </c>
      <c r="N207">
        <v>7353</v>
      </c>
    </row>
    <row r="208" spans="1:14" x14ac:dyDescent="0.2">
      <c r="A208" t="s">
        <v>528</v>
      </c>
      <c r="B208">
        <f t="shared" si="3"/>
        <v>7354</v>
      </c>
      <c r="C208" t="s">
        <v>528</v>
      </c>
      <c r="D208" t="s">
        <v>528</v>
      </c>
      <c r="E208" t="s">
        <v>528</v>
      </c>
      <c r="F208" t="s">
        <v>528</v>
      </c>
      <c r="N208">
        <v>7354</v>
      </c>
    </row>
    <row r="209" spans="1:14" x14ac:dyDescent="0.2">
      <c r="A209" t="s">
        <v>528</v>
      </c>
      <c r="B209">
        <f t="shared" si="3"/>
        <v>7361</v>
      </c>
      <c r="C209" t="s">
        <v>528</v>
      </c>
      <c r="D209" t="s">
        <v>528</v>
      </c>
      <c r="E209" t="s">
        <v>528</v>
      </c>
      <c r="F209" t="s">
        <v>528</v>
      </c>
      <c r="N209">
        <v>7361</v>
      </c>
    </row>
    <row r="210" spans="1:14" x14ac:dyDescent="0.2">
      <c r="A210" t="s">
        <v>528</v>
      </c>
      <c r="B210">
        <f t="shared" si="3"/>
        <v>7362</v>
      </c>
      <c r="C210" t="s">
        <v>528</v>
      </c>
      <c r="D210" t="s">
        <v>528</v>
      </c>
      <c r="E210" t="s">
        <v>528</v>
      </c>
      <c r="F210" t="s">
        <v>528</v>
      </c>
      <c r="N210">
        <v>7362</v>
      </c>
    </row>
    <row r="211" spans="1:14" x14ac:dyDescent="0.2">
      <c r="A211" t="s">
        <v>528</v>
      </c>
      <c r="B211">
        <f t="shared" si="3"/>
        <v>7410</v>
      </c>
      <c r="C211" t="s">
        <v>528</v>
      </c>
      <c r="D211" t="s">
        <v>528</v>
      </c>
      <c r="E211" t="s">
        <v>528</v>
      </c>
      <c r="F211" t="s">
        <v>528</v>
      </c>
      <c r="N211">
        <v>7410</v>
      </c>
    </row>
    <row r="212" spans="1:14" x14ac:dyDescent="0.2">
      <c r="A212" t="s">
        <v>528</v>
      </c>
      <c r="B212">
        <f t="shared" si="3"/>
        <v>7411</v>
      </c>
      <c r="C212" t="s">
        <v>528</v>
      </c>
      <c r="D212" t="s">
        <v>528</v>
      </c>
      <c r="E212" t="s">
        <v>528</v>
      </c>
      <c r="F212" t="s">
        <v>528</v>
      </c>
      <c r="N212">
        <v>7411</v>
      </c>
    </row>
    <row r="213" spans="1:14" x14ac:dyDescent="0.2">
      <c r="A213" t="s">
        <v>528</v>
      </c>
      <c r="B213">
        <f t="shared" si="3"/>
        <v>7412</v>
      </c>
      <c r="C213" t="s">
        <v>528</v>
      </c>
      <c r="D213" t="s">
        <v>528</v>
      </c>
      <c r="E213" t="s">
        <v>528</v>
      </c>
      <c r="F213" t="s">
        <v>528</v>
      </c>
      <c r="N213">
        <v>7412</v>
      </c>
    </row>
    <row r="214" spans="1:14" x14ac:dyDescent="0.2">
      <c r="A214" t="s">
        <v>528</v>
      </c>
      <c r="B214">
        <f t="shared" si="3"/>
        <v>7413</v>
      </c>
      <c r="C214" t="s">
        <v>528</v>
      </c>
      <c r="D214" t="s">
        <v>528</v>
      </c>
      <c r="E214" t="s">
        <v>528</v>
      </c>
      <c r="F214" t="s">
        <v>528</v>
      </c>
      <c r="N214">
        <v>7413</v>
      </c>
    </row>
    <row r="215" spans="1:14" x14ac:dyDescent="0.2">
      <c r="A215" t="s">
        <v>528</v>
      </c>
      <c r="B215">
        <f t="shared" si="3"/>
        <v>7414</v>
      </c>
      <c r="C215" t="s">
        <v>528</v>
      </c>
      <c r="D215" t="s">
        <v>528</v>
      </c>
      <c r="E215" t="s">
        <v>528</v>
      </c>
      <c r="F215" t="s">
        <v>528</v>
      </c>
      <c r="N215">
        <v>7414</v>
      </c>
    </row>
    <row r="216" spans="1:14" x14ac:dyDescent="0.2">
      <c r="A216" t="s">
        <v>528</v>
      </c>
      <c r="B216">
        <f t="shared" si="3"/>
        <v>7415</v>
      </c>
      <c r="C216" t="s">
        <v>528</v>
      </c>
      <c r="D216" t="s">
        <v>528</v>
      </c>
      <c r="E216" t="s">
        <v>528</v>
      </c>
      <c r="F216" t="s">
        <v>528</v>
      </c>
      <c r="N216">
        <v>7415</v>
      </c>
    </row>
    <row r="217" spans="1:14" x14ac:dyDescent="0.2">
      <c r="A217" t="s">
        <v>528</v>
      </c>
      <c r="B217">
        <f t="shared" si="3"/>
        <v>7416</v>
      </c>
      <c r="C217" t="s">
        <v>528</v>
      </c>
      <c r="D217" t="s">
        <v>528</v>
      </c>
      <c r="E217" t="s">
        <v>528</v>
      </c>
      <c r="F217" t="s">
        <v>528</v>
      </c>
      <c r="N217">
        <v>7416</v>
      </c>
    </row>
    <row r="218" spans="1:14" x14ac:dyDescent="0.2">
      <c r="A218" t="s">
        <v>528</v>
      </c>
      <c r="B218">
        <f t="shared" si="3"/>
        <v>7417</v>
      </c>
      <c r="C218" t="s">
        <v>528</v>
      </c>
      <c r="D218" t="s">
        <v>528</v>
      </c>
      <c r="E218" t="s">
        <v>528</v>
      </c>
      <c r="F218" t="s">
        <v>528</v>
      </c>
      <c r="N218">
        <v>7417</v>
      </c>
    </row>
    <row r="219" spans="1:14" x14ac:dyDescent="0.2">
      <c r="A219" t="s">
        <v>528</v>
      </c>
      <c r="B219">
        <f t="shared" si="3"/>
        <v>7418</v>
      </c>
      <c r="C219" t="s">
        <v>528</v>
      </c>
      <c r="D219" t="s">
        <v>528</v>
      </c>
      <c r="E219" t="s">
        <v>528</v>
      </c>
      <c r="F219" t="s">
        <v>528</v>
      </c>
      <c r="N219">
        <v>7418</v>
      </c>
    </row>
    <row r="220" spans="1:14" x14ac:dyDescent="0.2">
      <c r="A220" t="s">
        <v>528</v>
      </c>
      <c r="B220">
        <f t="shared" si="3"/>
        <v>7419</v>
      </c>
      <c r="C220" t="s">
        <v>528</v>
      </c>
      <c r="D220" t="s">
        <v>528</v>
      </c>
      <c r="E220" t="s">
        <v>528</v>
      </c>
      <c r="F220" t="s">
        <v>528</v>
      </c>
      <c r="N220">
        <v>7419</v>
      </c>
    </row>
    <row r="221" spans="1:14" x14ac:dyDescent="0.2">
      <c r="A221" t="s">
        <v>528</v>
      </c>
      <c r="B221">
        <f t="shared" si="3"/>
        <v>7420</v>
      </c>
      <c r="C221" t="s">
        <v>528</v>
      </c>
      <c r="D221" t="s">
        <v>528</v>
      </c>
      <c r="E221" t="s">
        <v>528</v>
      </c>
      <c r="F221" t="s">
        <v>528</v>
      </c>
      <c r="N221">
        <v>7420</v>
      </c>
    </row>
    <row r="222" spans="1:14" x14ac:dyDescent="0.2">
      <c r="A222" t="s">
        <v>528</v>
      </c>
      <c r="B222">
        <f t="shared" si="3"/>
        <v>7421</v>
      </c>
      <c r="C222" t="s">
        <v>528</v>
      </c>
      <c r="D222" t="s">
        <v>528</v>
      </c>
      <c r="E222" t="s">
        <v>528</v>
      </c>
      <c r="F222" t="s">
        <v>528</v>
      </c>
      <c r="N222">
        <v>7421</v>
      </c>
    </row>
    <row r="223" spans="1:14" x14ac:dyDescent="0.2">
      <c r="A223" t="s">
        <v>528</v>
      </c>
      <c r="B223">
        <f t="shared" si="3"/>
        <v>7422</v>
      </c>
      <c r="C223" t="s">
        <v>528</v>
      </c>
      <c r="D223" t="s">
        <v>528</v>
      </c>
      <c r="E223" t="s">
        <v>528</v>
      </c>
      <c r="F223" t="s">
        <v>528</v>
      </c>
      <c r="N223">
        <v>7422</v>
      </c>
    </row>
    <row r="224" spans="1:14" x14ac:dyDescent="0.2">
      <c r="A224" t="s">
        <v>528</v>
      </c>
      <c r="B224">
        <f t="shared" si="3"/>
        <v>7423</v>
      </c>
      <c r="C224" t="s">
        <v>528</v>
      </c>
      <c r="D224" t="s">
        <v>528</v>
      </c>
      <c r="E224" t="s">
        <v>528</v>
      </c>
      <c r="F224" t="s">
        <v>528</v>
      </c>
      <c r="N224">
        <v>7423</v>
      </c>
    </row>
    <row r="225" spans="1:14" x14ac:dyDescent="0.2">
      <c r="A225" t="s">
        <v>528</v>
      </c>
      <c r="B225">
        <f t="shared" si="3"/>
        <v>7424</v>
      </c>
      <c r="C225" t="s">
        <v>528</v>
      </c>
      <c r="D225" t="s">
        <v>528</v>
      </c>
      <c r="E225" t="s">
        <v>528</v>
      </c>
      <c r="F225" t="s">
        <v>528</v>
      </c>
      <c r="N225">
        <v>7424</v>
      </c>
    </row>
    <row r="226" spans="1:14" x14ac:dyDescent="0.2">
      <c r="A226" t="s">
        <v>528</v>
      </c>
      <c r="B226">
        <f t="shared" si="3"/>
        <v>7425</v>
      </c>
      <c r="C226" t="s">
        <v>528</v>
      </c>
      <c r="D226" t="s">
        <v>528</v>
      </c>
      <c r="E226" t="s">
        <v>528</v>
      </c>
      <c r="F226" t="s">
        <v>528</v>
      </c>
      <c r="N226">
        <v>7425</v>
      </c>
    </row>
    <row r="227" spans="1:14" x14ac:dyDescent="0.2">
      <c r="A227" t="s">
        <v>528</v>
      </c>
      <c r="B227">
        <f t="shared" si="3"/>
        <v>7426</v>
      </c>
      <c r="C227" t="s">
        <v>528</v>
      </c>
      <c r="D227" t="s">
        <v>528</v>
      </c>
      <c r="E227" t="s">
        <v>528</v>
      </c>
      <c r="F227" t="s">
        <v>528</v>
      </c>
      <c r="N227">
        <v>7426</v>
      </c>
    </row>
    <row r="228" spans="1:14" x14ac:dyDescent="0.2">
      <c r="A228" t="s">
        <v>528</v>
      </c>
      <c r="B228">
        <f t="shared" si="3"/>
        <v>7427</v>
      </c>
      <c r="C228" t="s">
        <v>528</v>
      </c>
      <c r="D228" t="s">
        <v>528</v>
      </c>
      <c r="E228" t="s">
        <v>528</v>
      </c>
      <c r="F228" t="s">
        <v>528</v>
      </c>
      <c r="N228">
        <v>7427</v>
      </c>
    </row>
    <row r="229" spans="1:14" x14ac:dyDescent="0.2">
      <c r="A229" t="s">
        <v>528</v>
      </c>
      <c r="B229">
        <f t="shared" si="3"/>
        <v>7428</v>
      </c>
      <c r="C229" t="s">
        <v>528</v>
      </c>
      <c r="D229" t="s">
        <v>528</v>
      </c>
      <c r="E229" t="s">
        <v>528</v>
      </c>
      <c r="F229" t="s">
        <v>528</v>
      </c>
      <c r="N229">
        <v>7428</v>
      </c>
    </row>
    <row r="230" spans="1:14" x14ac:dyDescent="0.2">
      <c r="A230" t="s">
        <v>528</v>
      </c>
      <c r="B230">
        <f t="shared" si="3"/>
        <v>7429</v>
      </c>
      <c r="C230" t="s">
        <v>528</v>
      </c>
      <c r="D230" t="s">
        <v>528</v>
      </c>
      <c r="E230" t="s">
        <v>528</v>
      </c>
      <c r="F230" t="s">
        <v>528</v>
      </c>
      <c r="N230">
        <v>7429</v>
      </c>
    </row>
    <row r="231" spans="1:14" x14ac:dyDescent="0.2">
      <c r="A231" t="s">
        <v>528</v>
      </c>
      <c r="B231">
        <f t="shared" si="3"/>
        <v>7430</v>
      </c>
      <c r="C231" t="s">
        <v>528</v>
      </c>
      <c r="D231" t="s">
        <v>528</v>
      </c>
      <c r="E231" t="s">
        <v>528</v>
      </c>
      <c r="F231" t="s">
        <v>528</v>
      </c>
      <c r="N231">
        <v>7430</v>
      </c>
    </row>
    <row r="232" spans="1:14" x14ac:dyDescent="0.2">
      <c r="A232" t="s">
        <v>528</v>
      </c>
      <c r="B232">
        <f t="shared" si="3"/>
        <v>7431</v>
      </c>
      <c r="C232" t="s">
        <v>528</v>
      </c>
      <c r="D232" t="s">
        <v>528</v>
      </c>
      <c r="E232" t="s">
        <v>528</v>
      </c>
      <c r="F232" t="s">
        <v>528</v>
      </c>
      <c r="N232">
        <v>7431</v>
      </c>
    </row>
    <row r="233" spans="1:14" x14ac:dyDescent="0.2">
      <c r="A233" t="s">
        <v>528</v>
      </c>
      <c r="B233">
        <f t="shared" si="3"/>
        <v>8010</v>
      </c>
      <c r="C233" t="s">
        <v>528</v>
      </c>
      <c r="D233" t="s">
        <v>528</v>
      </c>
      <c r="E233" t="s">
        <v>528</v>
      </c>
      <c r="F233" t="s">
        <v>528</v>
      </c>
      <c r="N233">
        <v>8010</v>
      </c>
    </row>
    <row r="234" spans="1:14" x14ac:dyDescent="0.2">
      <c r="A234" t="s">
        <v>528</v>
      </c>
      <c r="B234">
        <f t="shared" si="3"/>
        <v>8011</v>
      </c>
      <c r="C234" t="s">
        <v>528</v>
      </c>
      <c r="D234" t="s">
        <v>528</v>
      </c>
      <c r="E234" t="s">
        <v>528</v>
      </c>
      <c r="F234" t="s">
        <v>528</v>
      </c>
      <c r="N234">
        <v>8011</v>
      </c>
    </row>
    <row r="235" spans="1:14" x14ac:dyDescent="0.2">
      <c r="A235" t="s">
        <v>528</v>
      </c>
      <c r="B235">
        <f t="shared" si="3"/>
        <v>8012</v>
      </c>
      <c r="C235" t="s">
        <v>528</v>
      </c>
      <c r="D235" t="s">
        <v>528</v>
      </c>
      <c r="E235" t="s">
        <v>528</v>
      </c>
      <c r="F235" t="s">
        <v>528</v>
      </c>
      <c r="N235">
        <v>8012</v>
      </c>
    </row>
    <row r="236" spans="1:14" x14ac:dyDescent="0.2">
      <c r="A236" t="s">
        <v>528</v>
      </c>
      <c r="B236">
        <f t="shared" si="3"/>
        <v>8013</v>
      </c>
      <c r="C236" t="s">
        <v>528</v>
      </c>
      <c r="D236" t="s">
        <v>528</v>
      </c>
      <c r="E236" t="s">
        <v>528</v>
      </c>
      <c r="F236" t="s">
        <v>528</v>
      </c>
      <c r="N236">
        <v>8013</v>
      </c>
    </row>
    <row r="237" spans="1:14" x14ac:dyDescent="0.2">
      <c r="A237" t="s">
        <v>528</v>
      </c>
      <c r="B237">
        <f t="shared" si="3"/>
        <v>8014</v>
      </c>
      <c r="C237" t="s">
        <v>528</v>
      </c>
      <c r="D237" t="s">
        <v>528</v>
      </c>
      <c r="E237" t="s">
        <v>528</v>
      </c>
      <c r="F237" t="s">
        <v>528</v>
      </c>
      <c r="N237">
        <v>8014</v>
      </c>
    </row>
    <row r="238" spans="1:14" x14ac:dyDescent="0.2">
      <c r="A238" t="s">
        <v>528</v>
      </c>
      <c r="B238">
        <f t="shared" si="3"/>
        <v>6111</v>
      </c>
      <c r="C238" t="s">
        <v>528</v>
      </c>
      <c r="D238" t="s">
        <v>528</v>
      </c>
      <c r="E238" t="s">
        <v>528</v>
      </c>
      <c r="F238" t="s">
        <v>528</v>
      </c>
      <c r="N238">
        <v>6111</v>
      </c>
    </row>
    <row r="239" spans="1:14" x14ac:dyDescent="0.2">
      <c r="A239" t="s">
        <v>528</v>
      </c>
      <c r="B239">
        <f t="shared" si="3"/>
        <v>6112</v>
      </c>
      <c r="C239" t="s">
        <v>528</v>
      </c>
      <c r="D239" t="s">
        <v>528</v>
      </c>
      <c r="E239" t="s">
        <v>528</v>
      </c>
      <c r="F239" t="s">
        <v>528</v>
      </c>
      <c r="N239">
        <v>6112</v>
      </c>
    </row>
    <row r="240" spans="1:14" x14ac:dyDescent="0.2">
      <c r="A240" t="s">
        <v>528</v>
      </c>
      <c r="B240">
        <f t="shared" si="3"/>
        <v>6113</v>
      </c>
      <c r="C240" t="s">
        <v>528</v>
      </c>
      <c r="D240" t="s">
        <v>528</v>
      </c>
      <c r="E240" t="s">
        <v>528</v>
      </c>
      <c r="F240" t="s">
        <v>528</v>
      </c>
      <c r="N240">
        <v>6113</v>
      </c>
    </row>
    <row r="241" spans="1:14" x14ac:dyDescent="0.2">
      <c r="A241" t="s">
        <v>528</v>
      </c>
      <c r="B241">
        <f t="shared" si="3"/>
        <v>6114</v>
      </c>
      <c r="C241" t="s">
        <v>528</v>
      </c>
      <c r="D241" t="s">
        <v>528</v>
      </c>
      <c r="E241" t="s">
        <v>528</v>
      </c>
      <c r="F241" t="s">
        <v>528</v>
      </c>
      <c r="N241">
        <v>6114</v>
      </c>
    </row>
    <row r="242" spans="1:14" x14ac:dyDescent="0.2">
      <c r="A242" t="s">
        <v>528</v>
      </c>
      <c r="B242">
        <f t="shared" si="3"/>
        <v>6115</v>
      </c>
      <c r="C242" t="s">
        <v>528</v>
      </c>
      <c r="D242" t="s">
        <v>528</v>
      </c>
      <c r="E242" t="s">
        <v>528</v>
      </c>
      <c r="F242" t="s">
        <v>528</v>
      </c>
      <c r="N242">
        <v>6115</v>
      </c>
    </row>
    <row r="243" spans="1:14" x14ac:dyDescent="0.2">
      <c r="A243" t="s">
        <v>528</v>
      </c>
      <c r="B243">
        <f t="shared" si="3"/>
        <v>6116</v>
      </c>
      <c r="C243" t="s">
        <v>528</v>
      </c>
      <c r="D243" t="s">
        <v>528</v>
      </c>
      <c r="E243" t="s">
        <v>528</v>
      </c>
      <c r="F243" t="s">
        <v>528</v>
      </c>
      <c r="N243">
        <v>6116</v>
      </c>
    </row>
    <row r="244" spans="1:14" x14ac:dyDescent="0.2">
      <c r="A244" t="s">
        <v>528</v>
      </c>
      <c r="B244">
        <f t="shared" si="3"/>
        <v>6117</v>
      </c>
      <c r="C244" t="s">
        <v>528</v>
      </c>
      <c r="D244" t="s">
        <v>528</v>
      </c>
      <c r="E244" t="s">
        <v>528</v>
      </c>
      <c r="F244" t="s">
        <v>528</v>
      </c>
      <c r="N244">
        <v>6117</v>
      </c>
    </row>
    <row r="245" spans="1:14" x14ac:dyDescent="0.2">
      <c r="A245" t="s">
        <v>528</v>
      </c>
      <c r="B245">
        <f t="shared" si="3"/>
        <v>6118</v>
      </c>
      <c r="C245" t="s">
        <v>528</v>
      </c>
      <c r="D245" t="s">
        <v>528</v>
      </c>
      <c r="E245" t="s">
        <v>528</v>
      </c>
      <c r="F245" t="s">
        <v>528</v>
      </c>
      <c r="N245">
        <v>6118</v>
      </c>
    </row>
    <row r="246" spans="1:14" x14ac:dyDescent="0.2">
      <c r="A246" t="s">
        <v>528</v>
      </c>
      <c r="B246">
        <f t="shared" si="3"/>
        <v>6119</v>
      </c>
      <c r="C246" t="s">
        <v>528</v>
      </c>
      <c r="D246" t="s">
        <v>528</v>
      </c>
      <c r="E246" t="s">
        <v>528</v>
      </c>
      <c r="F246" t="s">
        <v>528</v>
      </c>
      <c r="N246">
        <v>6119</v>
      </c>
    </row>
    <row r="247" spans="1:14" x14ac:dyDescent="0.2">
      <c r="A247" t="s">
        <v>528</v>
      </c>
      <c r="B247">
        <f t="shared" si="3"/>
        <v>6120</v>
      </c>
      <c r="C247" t="s">
        <v>528</v>
      </c>
      <c r="D247" t="s">
        <v>528</v>
      </c>
      <c r="E247" t="s">
        <v>528</v>
      </c>
      <c r="F247" t="s">
        <v>528</v>
      </c>
      <c r="N247">
        <v>6120</v>
      </c>
    </row>
    <row r="248" spans="1:14" x14ac:dyDescent="0.2">
      <c r="A248" t="s">
        <v>528</v>
      </c>
      <c r="B248">
        <f t="shared" si="3"/>
        <v>6121</v>
      </c>
      <c r="C248" t="s">
        <v>528</v>
      </c>
      <c r="D248" t="s">
        <v>528</v>
      </c>
      <c r="E248" t="s">
        <v>528</v>
      </c>
      <c r="F248" t="s">
        <v>528</v>
      </c>
      <c r="N248">
        <v>6121</v>
      </c>
    </row>
    <row r="249" spans="1:14" x14ac:dyDescent="0.2">
      <c r="A249" t="s">
        <v>528</v>
      </c>
      <c r="B249">
        <f t="shared" si="3"/>
        <v>6122</v>
      </c>
      <c r="C249" t="s">
        <v>528</v>
      </c>
      <c r="D249" t="s">
        <v>528</v>
      </c>
      <c r="E249" t="s">
        <v>528</v>
      </c>
      <c r="F249" t="s">
        <v>528</v>
      </c>
      <c r="N249">
        <v>6122</v>
      </c>
    </row>
    <row r="250" spans="1:14" x14ac:dyDescent="0.2">
      <c r="A250" t="s">
        <v>528</v>
      </c>
      <c r="B250">
        <f t="shared" si="3"/>
        <v>6123</v>
      </c>
      <c r="C250" t="s">
        <v>528</v>
      </c>
      <c r="D250" t="s">
        <v>528</v>
      </c>
      <c r="E250" t="s">
        <v>528</v>
      </c>
      <c r="F250" t="s">
        <v>528</v>
      </c>
      <c r="N250">
        <v>6123</v>
      </c>
    </row>
    <row r="251" spans="1:14" x14ac:dyDescent="0.2">
      <c r="A251" t="s">
        <v>528</v>
      </c>
      <c r="B251">
        <f t="shared" si="3"/>
        <v>7111</v>
      </c>
      <c r="C251" t="s">
        <v>528</v>
      </c>
      <c r="D251" t="s">
        <v>528</v>
      </c>
      <c r="E251" t="s">
        <v>528</v>
      </c>
      <c r="F251" t="s">
        <v>528</v>
      </c>
      <c r="N251">
        <v>7111</v>
      </c>
    </row>
    <row r="252" spans="1:14" x14ac:dyDescent="0.2">
      <c r="A252" t="s">
        <v>528</v>
      </c>
      <c r="B252">
        <f t="shared" si="3"/>
        <v>7112</v>
      </c>
      <c r="C252" t="s">
        <v>528</v>
      </c>
      <c r="D252" t="s">
        <v>528</v>
      </c>
      <c r="E252" t="s">
        <v>528</v>
      </c>
      <c r="F252" t="s">
        <v>528</v>
      </c>
      <c r="N252">
        <v>7112</v>
      </c>
    </row>
    <row r="253" spans="1:14" x14ac:dyDescent="0.2">
      <c r="A253" t="s">
        <v>528</v>
      </c>
      <c r="B253">
        <f t="shared" si="3"/>
        <v>7113</v>
      </c>
      <c r="C253" t="s">
        <v>528</v>
      </c>
      <c r="D253" t="s">
        <v>528</v>
      </c>
      <c r="E253" t="s">
        <v>528</v>
      </c>
      <c r="F253" t="s">
        <v>528</v>
      </c>
      <c r="N253">
        <v>7113</v>
      </c>
    </row>
    <row r="254" spans="1:14" x14ac:dyDescent="0.2">
      <c r="A254" t="s">
        <v>528</v>
      </c>
      <c r="B254">
        <f t="shared" si="3"/>
        <v>7114</v>
      </c>
      <c r="C254" t="s">
        <v>528</v>
      </c>
      <c r="D254" t="s">
        <v>528</v>
      </c>
      <c r="E254" t="s">
        <v>528</v>
      </c>
      <c r="F254" t="s">
        <v>528</v>
      </c>
      <c r="N254">
        <v>7114</v>
      </c>
    </row>
    <row r="255" spans="1:14" x14ac:dyDescent="0.2">
      <c r="A255" t="s">
        <v>528</v>
      </c>
      <c r="B255">
        <f t="shared" si="3"/>
        <v>7115</v>
      </c>
      <c r="C255" t="s">
        <v>528</v>
      </c>
      <c r="D255" t="s">
        <v>528</v>
      </c>
      <c r="E255" t="s">
        <v>528</v>
      </c>
      <c r="F255" t="s">
        <v>528</v>
      </c>
      <c r="N255">
        <v>7115</v>
      </c>
    </row>
    <row r="256" spans="1:14" x14ac:dyDescent="0.2">
      <c r="A256" t="s">
        <v>528</v>
      </c>
      <c r="B256">
        <f t="shared" si="3"/>
        <v>7116</v>
      </c>
      <c r="C256" t="s">
        <v>528</v>
      </c>
      <c r="D256" t="s">
        <v>528</v>
      </c>
      <c r="E256" t="s">
        <v>528</v>
      </c>
      <c r="F256" t="s">
        <v>528</v>
      </c>
      <c r="N256">
        <v>7116</v>
      </c>
    </row>
    <row r="257" spans="1:14" x14ac:dyDescent="0.2">
      <c r="A257" t="s">
        <v>528</v>
      </c>
      <c r="B257">
        <f t="shared" si="3"/>
        <v>7117</v>
      </c>
      <c r="C257" t="s">
        <v>528</v>
      </c>
      <c r="D257" t="s">
        <v>528</v>
      </c>
      <c r="E257" t="s">
        <v>528</v>
      </c>
      <c r="F257" t="s">
        <v>528</v>
      </c>
      <c r="N257">
        <v>7117</v>
      </c>
    </row>
    <row r="258" spans="1:14" x14ac:dyDescent="0.2">
      <c r="A258" t="s">
        <v>528</v>
      </c>
      <c r="B258">
        <f t="shared" si="3"/>
        <v>7121</v>
      </c>
      <c r="C258" t="s">
        <v>528</v>
      </c>
      <c r="D258" t="s">
        <v>528</v>
      </c>
      <c r="E258" t="s">
        <v>528</v>
      </c>
      <c r="F258" t="s">
        <v>528</v>
      </c>
      <c r="N258">
        <v>7121</v>
      </c>
    </row>
    <row r="259" spans="1:14" x14ac:dyDescent="0.2">
      <c r="A259" t="s">
        <v>528</v>
      </c>
      <c r="B259">
        <f t="shared" ref="B259:B322" si="4">N259</f>
        <v>7122</v>
      </c>
      <c r="C259" t="s">
        <v>528</v>
      </c>
      <c r="D259" t="s">
        <v>528</v>
      </c>
      <c r="E259" t="s">
        <v>528</v>
      </c>
      <c r="F259" t="s">
        <v>528</v>
      </c>
      <c r="N259">
        <v>7122</v>
      </c>
    </row>
    <row r="260" spans="1:14" x14ac:dyDescent="0.2">
      <c r="A260" t="s">
        <v>528</v>
      </c>
      <c r="B260">
        <f t="shared" si="4"/>
        <v>7123</v>
      </c>
      <c r="C260" t="s">
        <v>528</v>
      </c>
      <c r="D260" t="s">
        <v>528</v>
      </c>
      <c r="E260" t="s">
        <v>528</v>
      </c>
      <c r="F260" t="s">
        <v>528</v>
      </c>
      <c r="N260">
        <v>7123</v>
      </c>
    </row>
    <row r="261" spans="1:14" x14ac:dyDescent="0.2">
      <c r="A261" t="s">
        <v>528</v>
      </c>
      <c r="B261">
        <f t="shared" si="4"/>
        <v>7124</v>
      </c>
      <c r="C261" t="s">
        <v>528</v>
      </c>
      <c r="D261" t="s">
        <v>528</v>
      </c>
      <c r="E261" t="s">
        <v>528</v>
      </c>
      <c r="F261" t="s">
        <v>528</v>
      </c>
      <c r="N261">
        <v>7124</v>
      </c>
    </row>
    <row r="262" spans="1:14" x14ac:dyDescent="0.2">
      <c r="A262" t="s">
        <v>528</v>
      </c>
      <c r="B262">
        <f t="shared" si="4"/>
        <v>7131</v>
      </c>
      <c r="C262" t="s">
        <v>528</v>
      </c>
      <c r="D262" t="s">
        <v>528</v>
      </c>
      <c r="E262" t="s">
        <v>528</v>
      </c>
      <c r="F262" t="s">
        <v>528</v>
      </c>
      <c r="N262">
        <v>7131</v>
      </c>
    </row>
    <row r="263" spans="1:14" x14ac:dyDescent="0.2">
      <c r="A263" t="s">
        <v>528</v>
      </c>
      <c r="B263">
        <f t="shared" si="4"/>
        <v>7132</v>
      </c>
      <c r="C263" t="s">
        <v>528</v>
      </c>
      <c r="D263" t="s">
        <v>528</v>
      </c>
      <c r="E263" t="s">
        <v>528</v>
      </c>
      <c r="F263" t="s">
        <v>528</v>
      </c>
      <c r="N263">
        <v>7132</v>
      </c>
    </row>
    <row r="264" spans="1:14" x14ac:dyDescent="0.2">
      <c r="A264" t="s">
        <v>528</v>
      </c>
      <c r="B264">
        <f t="shared" si="4"/>
        <v>7133</v>
      </c>
      <c r="C264" t="s">
        <v>528</v>
      </c>
      <c r="D264" t="s">
        <v>528</v>
      </c>
      <c r="E264" t="s">
        <v>528</v>
      </c>
      <c r="F264" t="s">
        <v>528</v>
      </c>
      <c r="N264">
        <v>7133</v>
      </c>
    </row>
    <row r="265" spans="1:14" x14ac:dyDescent="0.2">
      <c r="A265" t="s">
        <v>528</v>
      </c>
      <c r="B265">
        <f t="shared" si="4"/>
        <v>7141</v>
      </c>
      <c r="C265" t="s">
        <v>528</v>
      </c>
      <c r="D265" t="s">
        <v>528</v>
      </c>
      <c r="E265" t="s">
        <v>528</v>
      </c>
      <c r="F265" t="s">
        <v>528</v>
      </c>
      <c r="N265">
        <v>7141</v>
      </c>
    </row>
    <row r="266" spans="1:14" x14ac:dyDescent="0.2">
      <c r="A266" t="s">
        <v>528</v>
      </c>
      <c r="B266">
        <f t="shared" si="4"/>
        <v>7142</v>
      </c>
      <c r="C266" t="s">
        <v>528</v>
      </c>
      <c r="D266" t="s">
        <v>528</v>
      </c>
      <c r="E266" t="s">
        <v>528</v>
      </c>
      <c r="F266" t="s">
        <v>528</v>
      </c>
      <c r="N266">
        <v>7142</v>
      </c>
    </row>
    <row r="267" spans="1:14" x14ac:dyDescent="0.2">
      <c r="A267" t="s">
        <v>528</v>
      </c>
      <c r="B267">
        <f t="shared" si="4"/>
        <v>7151</v>
      </c>
      <c r="C267" t="s">
        <v>528</v>
      </c>
      <c r="D267" t="s">
        <v>528</v>
      </c>
      <c r="E267" t="s">
        <v>528</v>
      </c>
      <c r="F267" t="s">
        <v>528</v>
      </c>
      <c r="N267">
        <v>7151</v>
      </c>
    </row>
    <row r="268" spans="1:14" x14ac:dyDescent="0.2">
      <c r="A268" t="s">
        <v>528</v>
      </c>
      <c r="B268">
        <f t="shared" si="4"/>
        <v>7152</v>
      </c>
      <c r="C268" t="s">
        <v>528</v>
      </c>
      <c r="D268" t="s">
        <v>528</v>
      </c>
      <c r="E268" t="s">
        <v>528</v>
      </c>
      <c r="F268" t="s">
        <v>528</v>
      </c>
      <c r="N268">
        <v>7152</v>
      </c>
    </row>
    <row r="269" spans="1:14" x14ac:dyDescent="0.2">
      <c r="A269" t="s">
        <v>528</v>
      </c>
      <c r="B269">
        <f t="shared" si="4"/>
        <v>7153</v>
      </c>
      <c r="C269" t="s">
        <v>528</v>
      </c>
      <c r="D269" t="s">
        <v>528</v>
      </c>
      <c r="E269" t="s">
        <v>528</v>
      </c>
      <c r="F269" t="s">
        <v>528</v>
      </c>
      <c r="N269">
        <v>7153</v>
      </c>
    </row>
    <row r="270" spans="1:14" x14ac:dyDescent="0.2">
      <c r="A270" t="s">
        <v>528</v>
      </c>
      <c r="B270">
        <f t="shared" si="4"/>
        <v>7211</v>
      </c>
      <c r="C270" t="s">
        <v>528</v>
      </c>
      <c r="D270" t="s">
        <v>528</v>
      </c>
      <c r="E270" t="s">
        <v>528</v>
      </c>
      <c r="F270" t="s">
        <v>528</v>
      </c>
      <c r="N270">
        <v>7211</v>
      </c>
    </row>
    <row r="271" spans="1:14" x14ac:dyDescent="0.2">
      <c r="A271" t="s">
        <v>528</v>
      </c>
      <c r="B271">
        <f t="shared" si="4"/>
        <v>7212</v>
      </c>
      <c r="C271" t="s">
        <v>528</v>
      </c>
      <c r="D271" t="s">
        <v>528</v>
      </c>
      <c r="E271" t="s">
        <v>528</v>
      </c>
      <c r="F271" t="s">
        <v>528</v>
      </c>
      <c r="N271">
        <v>7212</v>
      </c>
    </row>
    <row r="272" spans="1:14" x14ac:dyDescent="0.2">
      <c r="A272" t="s">
        <v>528</v>
      </c>
      <c r="B272">
        <f t="shared" si="4"/>
        <v>7213</v>
      </c>
      <c r="C272" t="s">
        <v>528</v>
      </c>
      <c r="D272" t="s">
        <v>528</v>
      </c>
      <c r="E272" t="s">
        <v>528</v>
      </c>
      <c r="F272" t="s">
        <v>528</v>
      </c>
      <c r="N272">
        <v>7213</v>
      </c>
    </row>
    <row r="273" spans="1:14" x14ac:dyDescent="0.2">
      <c r="A273" t="s">
        <v>528</v>
      </c>
      <c r="B273">
        <f t="shared" si="4"/>
        <v>7214</v>
      </c>
      <c r="C273" t="s">
        <v>528</v>
      </c>
      <c r="D273" t="s">
        <v>528</v>
      </c>
      <c r="E273" t="s">
        <v>528</v>
      </c>
      <c r="F273" t="s">
        <v>528</v>
      </c>
      <c r="N273">
        <v>7214</v>
      </c>
    </row>
    <row r="274" spans="1:14" x14ac:dyDescent="0.2">
      <c r="A274" t="s">
        <v>528</v>
      </c>
      <c r="B274">
        <f t="shared" si="4"/>
        <v>7215</v>
      </c>
      <c r="C274" t="s">
        <v>528</v>
      </c>
      <c r="D274" t="s">
        <v>528</v>
      </c>
      <c r="E274" t="s">
        <v>528</v>
      </c>
      <c r="F274" t="s">
        <v>528</v>
      </c>
      <c r="N274">
        <v>7215</v>
      </c>
    </row>
    <row r="275" spans="1:14" x14ac:dyDescent="0.2">
      <c r="A275" t="s">
        <v>528</v>
      </c>
      <c r="B275">
        <f t="shared" si="4"/>
        <v>7216</v>
      </c>
      <c r="C275" t="s">
        <v>528</v>
      </c>
      <c r="D275" t="s">
        <v>528</v>
      </c>
      <c r="E275" t="s">
        <v>528</v>
      </c>
      <c r="F275" t="s">
        <v>528</v>
      </c>
      <c r="N275">
        <v>7216</v>
      </c>
    </row>
    <row r="276" spans="1:14" x14ac:dyDescent="0.2">
      <c r="A276" t="s">
        <v>528</v>
      </c>
      <c r="B276">
        <f t="shared" si="4"/>
        <v>7217</v>
      </c>
      <c r="C276" t="s">
        <v>528</v>
      </c>
      <c r="D276" t="s">
        <v>528</v>
      </c>
      <c r="E276" t="s">
        <v>528</v>
      </c>
      <c r="F276" t="s">
        <v>528</v>
      </c>
      <c r="N276">
        <v>7217</v>
      </c>
    </row>
    <row r="277" spans="1:14" x14ac:dyDescent="0.2">
      <c r="A277" t="s">
        <v>528</v>
      </c>
      <c r="B277">
        <f t="shared" si="4"/>
        <v>7218</v>
      </c>
      <c r="C277" t="s">
        <v>528</v>
      </c>
      <c r="D277" t="s">
        <v>528</v>
      </c>
      <c r="E277" t="s">
        <v>528</v>
      </c>
      <c r="F277" t="s">
        <v>528</v>
      </c>
      <c r="N277">
        <v>7218</v>
      </c>
    </row>
    <row r="278" spans="1:14" x14ac:dyDescent="0.2">
      <c r="A278" t="s">
        <v>528</v>
      </c>
      <c r="B278">
        <f t="shared" si="4"/>
        <v>7219</v>
      </c>
      <c r="C278" t="s">
        <v>528</v>
      </c>
      <c r="D278" t="s">
        <v>528</v>
      </c>
      <c r="E278" t="s">
        <v>528</v>
      </c>
      <c r="F278" t="s">
        <v>528</v>
      </c>
      <c r="N278">
        <v>7219</v>
      </c>
    </row>
    <row r="279" spans="1:14" x14ac:dyDescent="0.2">
      <c r="A279" t="s">
        <v>528</v>
      </c>
      <c r="B279">
        <f t="shared" si="4"/>
        <v>7220</v>
      </c>
      <c r="C279" t="s">
        <v>528</v>
      </c>
      <c r="D279" t="s">
        <v>528</v>
      </c>
      <c r="E279" t="s">
        <v>528</v>
      </c>
      <c r="F279" t="s">
        <v>528</v>
      </c>
      <c r="N279">
        <v>7220</v>
      </c>
    </row>
    <row r="280" spans="1:14" x14ac:dyDescent="0.2">
      <c r="A280" t="s">
        <v>528</v>
      </c>
      <c r="B280">
        <f t="shared" si="4"/>
        <v>7221</v>
      </c>
      <c r="C280" t="s">
        <v>528</v>
      </c>
      <c r="D280" t="s">
        <v>528</v>
      </c>
      <c r="E280" t="s">
        <v>528</v>
      </c>
      <c r="F280" t="s">
        <v>528</v>
      </c>
      <c r="N280">
        <v>7221</v>
      </c>
    </row>
    <row r="281" spans="1:14" x14ac:dyDescent="0.2">
      <c r="A281" t="s">
        <v>528</v>
      </c>
      <c r="B281">
        <f t="shared" si="4"/>
        <v>7222</v>
      </c>
      <c r="C281" t="s">
        <v>528</v>
      </c>
      <c r="D281" t="s">
        <v>528</v>
      </c>
      <c r="E281" t="s">
        <v>528</v>
      </c>
      <c r="F281" t="s">
        <v>528</v>
      </c>
      <c r="N281">
        <v>7222</v>
      </c>
    </row>
    <row r="282" spans="1:14" x14ac:dyDescent="0.2">
      <c r="A282" t="s">
        <v>528</v>
      </c>
      <c r="B282">
        <f t="shared" si="4"/>
        <v>7223</v>
      </c>
      <c r="C282" t="s">
        <v>528</v>
      </c>
      <c r="D282" t="s">
        <v>528</v>
      </c>
      <c r="E282" t="s">
        <v>528</v>
      </c>
      <c r="F282" t="s">
        <v>528</v>
      </c>
      <c r="N282">
        <v>7223</v>
      </c>
    </row>
    <row r="283" spans="1:14" x14ac:dyDescent="0.2">
      <c r="A283" t="s">
        <v>528</v>
      </c>
      <c r="B283">
        <f t="shared" si="4"/>
        <v>7224</v>
      </c>
      <c r="C283" t="s">
        <v>528</v>
      </c>
      <c r="D283" t="s">
        <v>528</v>
      </c>
      <c r="E283" t="s">
        <v>528</v>
      </c>
      <c r="F283" t="s">
        <v>528</v>
      </c>
      <c r="N283">
        <v>7224</v>
      </c>
    </row>
    <row r="284" spans="1:14" x14ac:dyDescent="0.2">
      <c r="A284" t="s">
        <v>528</v>
      </c>
      <c r="B284">
        <f t="shared" si="4"/>
        <v>7225</v>
      </c>
      <c r="C284" t="s">
        <v>528</v>
      </c>
      <c r="D284" t="s">
        <v>528</v>
      </c>
      <c r="E284" t="s">
        <v>528</v>
      </c>
      <c r="F284" t="s">
        <v>528</v>
      </c>
      <c r="N284">
        <v>7225</v>
      </c>
    </row>
    <row r="285" spans="1:14" x14ac:dyDescent="0.2">
      <c r="A285" t="s">
        <v>528</v>
      </c>
      <c r="B285">
        <f t="shared" si="4"/>
        <v>7231</v>
      </c>
      <c r="C285" t="s">
        <v>528</v>
      </c>
      <c r="D285" t="s">
        <v>528</v>
      </c>
      <c r="E285" t="s">
        <v>528</v>
      </c>
      <c r="F285" t="s">
        <v>528</v>
      </c>
      <c r="N285">
        <v>7231</v>
      </c>
    </row>
    <row r="286" spans="1:14" x14ac:dyDescent="0.2">
      <c r="A286" t="s">
        <v>528</v>
      </c>
      <c r="B286">
        <f t="shared" si="4"/>
        <v>7232</v>
      </c>
      <c r="C286" t="s">
        <v>528</v>
      </c>
      <c r="D286" t="s">
        <v>528</v>
      </c>
      <c r="E286" t="s">
        <v>528</v>
      </c>
      <c r="F286" t="s">
        <v>528</v>
      </c>
      <c r="N286">
        <v>7232</v>
      </c>
    </row>
    <row r="287" spans="1:14" x14ac:dyDescent="0.2">
      <c r="A287" t="s">
        <v>528</v>
      </c>
      <c r="B287">
        <f t="shared" si="4"/>
        <v>7233</v>
      </c>
      <c r="C287" t="s">
        <v>528</v>
      </c>
      <c r="D287" t="s">
        <v>528</v>
      </c>
      <c r="E287" t="s">
        <v>528</v>
      </c>
      <c r="F287" t="s">
        <v>528</v>
      </c>
      <c r="N287">
        <v>7233</v>
      </c>
    </row>
    <row r="288" spans="1:14" x14ac:dyDescent="0.2">
      <c r="A288" t="s">
        <v>528</v>
      </c>
      <c r="B288">
        <f t="shared" si="4"/>
        <v>7234</v>
      </c>
      <c r="C288" t="s">
        <v>528</v>
      </c>
      <c r="D288" t="s">
        <v>528</v>
      </c>
      <c r="E288" t="s">
        <v>528</v>
      </c>
      <c r="F288" t="s">
        <v>528</v>
      </c>
      <c r="N288">
        <v>7234</v>
      </c>
    </row>
    <row r="289" spans="1:14" x14ac:dyDescent="0.2">
      <c r="A289" t="s">
        <v>528</v>
      </c>
      <c r="B289">
        <f t="shared" si="4"/>
        <v>7235</v>
      </c>
      <c r="C289" t="s">
        <v>528</v>
      </c>
      <c r="D289" t="s">
        <v>528</v>
      </c>
      <c r="E289" t="s">
        <v>528</v>
      </c>
      <c r="F289" t="s">
        <v>528</v>
      </c>
      <c r="N289">
        <v>7235</v>
      </c>
    </row>
    <row r="290" spans="1:14" x14ac:dyDescent="0.2">
      <c r="A290" t="s">
        <v>528</v>
      </c>
      <c r="B290">
        <f t="shared" si="4"/>
        <v>7236</v>
      </c>
      <c r="C290" t="s">
        <v>528</v>
      </c>
      <c r="D290" t="s">
        <v>528</v>
      </c>
      <c r="E290" t="s">
        <v>528</v>
      </c>
      <c r="F290" t="s">
        <v>528</v>
      </c>
      <c r="N290">
        <v>7236</v>
      </c>
    </row>
    <row r="291" spans="1:14" x14ac:dyDescent="0.2">
      <c r="A291" t="s">
        <v>528</v>
      </c>
      <c r="B291">
        <f t="shared" si="4"/>
        <v>7237</v>
      </c>
      <c r="C291" t="s">
        <v>528</v>
      </c>
      <c r="D291" t="s">
        <v>528</v>
      </c>
      <c r="E291" t="s">
        <v>528</v>
      </c>
      <c r="F291" t="s">
        <v>528</v>
      </c>
      <c r="N291">
        <v>7237</v>
      </c>
    </row>
    <row r="292" spans="1:14" x14ac:dyDescent="0.2">
      <c r="A292" t="s">
        <v>528</v>
      </c>
      <c r="B292">
        <f t="shared" si="4"/>
        <v>7241</v>
      </c>
      <c r="C292" t="s">
        <v>528</v>
      </c>
      <c r="D292" t="s">
        <v>528</v>
      </c>
      <c r="E292" t="s">
        <v>528</v>
      </c>
      <c r="F292" t="s">
        <v>528</v>
      </c>
      <c r="N292">
        <v>7241</v>
      </c>
    </row>
    <row r="293" spans="1:14" x14ac:dyDescent="0.2">
      <c r="A293" t="s">
        <v>528</v>
      </c>
      <c r="B293">
        <f t="shared" si="4"/>
        <v>7242</v>
      </c>
      <c r="C293" t="s">
        <v>528</v>
      </c>
      <c r="D293" t="s">
        <v>528</v>
      </c>
      <c r="E293" t="s">
        <v>528</v>
      </c>
      <c r="F293" t="s">
        <v>528</v>
      </c>
      <c r="N293">
        <v>7242</v>
      </c>
    </row>
    <row r="294" spans="1:14" x14ac:dyDescent="0.2">
      <c r="A294" t="s">
        <v>528</v>
      </c>
      <c r="B294">
        <f t="shared" si="4"/>
        <v>7243</v>
      </c>
      <c r="C294" t="s">
        <v>528</v>
      </c>
      <c r="D294" t="s">
        <v>528</v>
      </c>
      <c r="E294" t="s">
        <v>528</v>
      </c>
      <c r="F294" t="s">
        <v>528</v>
      </c>
      <c r="N294">
        <v>7243</v>
      </c>
    </row>
    <row r="295" spans="1:14" x14ac:dyDescent="0.2">
      <c r="A295" t="s">
        <v>528</v>
      </c>
      <c r="B295">
        <f t="shared" si="4"/>
        <v>7244</v>
      </c>
      <c r="C295" t="s">
        <v>528</v>
      </c>
      <c r="D295" t="s">
        <v>528</v>
      </c>
      <c r="E295" t="s">
        <v>528</v>
      </c>
      <c r="F295" t="s">
        <v>528</v>
      </c>
      <c r="N295">
        <v>7244</v>
      </c>
    </row>
    <row r="296" spans="1:14" x14ac:dyDescent="0.2">
      <c r="A296" t="s">
        <v>528</v>
      </c>
      <c r="B296">
        <f t="shared" si="4"/>
        <v>7251</v>
      </c>
      <c r="C296" t="s">
        <v>528</v>
      </c>
      <c r="D296" t="s">
        <v>528</v>
      </c>
      <c r="E296" t="s">
        <v>528</v>
      </c>
      <c r="F296" t="s">
        <v>528</v>
      </c>
      <c r="N296">
        <v>7251</v>
      </c>
    </row>
    <row r="297" spans="1:14" x14ac:dyDescent="0.2">
      <c r="A297" t="s">
        <v>528</v>
      </c>
      <c r="B297">
        <f t="shared" si="4"/>
        <v>7252</v>
      </c>
      <c r="C297" t="s">
        <v>528</v>
      </c>
      <c r="D297" t="s">
        <v>528</v>
      </c>
      <c r="E297" t="s">
        <v>528</v>
      </c>
      <c r="F297" t="s">
        <v>528</v>
      </c>
      <c r="N297">
        <v>7252</v>
      </c>
    </row>
    <row r="298" spans="1:14" x14ac:dyDescent="0.2">
      <c r="A298" t="s">
        <v>528</v>
      </c>
      <c r="B298">
        <f t="shared" si="4"/>
        <v>7253</v>
      </c>
      <c r="C298" t="s">
        <v>528</v>
      </c>
      <c r="D298" t="s">
        <v>528</v>
      </c>
      <c r="E298" t="s">
        <v>528</v>
      </c>
      <c r="F298" t="s">
        <v>528</v>
      </c>
      <c r="N298">
        <v>7253</v>
      </c>
    </row>
    <row r="299" spans="1:14" x14ac:dyDescent="0.2">
      <c r="A299" t="s">
        <v>528</v>
      </c>
      <c r="B299">
        <f t="shared" si="4"/>
        <v>7254</v>
      </c>
      <c r="C299" t="s">
        <v>528</v>
      </c>
      <c r="D299" t="s">
        <v>528</v>
      </c>
      <c r="E299" t="s">
        <v>528</v>
      </c>
      <c r="F299" t="s">
        <v>528</v>
      </c>
      <c r="N299">
        <v>7254</v>
      </c>
    </row>
    <row r="300" spans="1:14" x14ac:dyDescent="0.2">
      <c r="A300" t="s">
        <v>528</v>
      </c>
      <c r="B300">
        <f t="shared" si="4"/>
        <v>7255</v>
      </c>
      <c r="C300" t="s">
        <v>528</v>
      </c>
      <c r="D300" t="s">
        <v>528</v>
      </c>
      <c r="E300" t="s">
        <v>528</v>
      </c>
      <c r="F300" t="s">
        <v>528</v>
      </c>
      <c r="N300">
        <v>7255</v>
      </c>
    </row>
    <row r="301" spans="1:14" x14ac:dyDescent="0.2">
      <c r="A301" t="s">
        <v>528</v>
      </c>
      <c r="B301">
        <f t="shared" si="4"/>
        <v>7256</v>
      </c>
      <c r="C301" t="s">
        <v>528</v>
      </c>
      <c r="D301" t="s">
        <v>528</v>
      </c>
      <c r="E301" t="s">
        <v>528</v>
      </c>
      <c r="F301" t="s">
        <v>528</v>
      </c>
      <c r="N301">
        <v>7256</v>
      </c>
    </row>
    <row r="302" spans="1:14" x14ac:dyDescent="0.2">
      <c r="A302" t="s">
        <v>528</v>
      </c>
      <c r="B302">
        <f t="shared" si="4"/>
        <v>7261</v>
      </c>
      <c r="C302" t="s">
        <v>528</v>
      </c>
      <c r="D302" t="s">
        <v>528</v>
      </c>
      <c r="E302" t="s">
        <v>528</v>
      </c>
      <c r="F302" t="s">
        <v>528</v>
      </c>
      <c r="N302">
        <v>7261</v>
      </c>
    </row>
    <row r="303" spans="1:14" x14ac:dyDescent="0.2">
      <c r="A303" t="s">
        <v>528</v>
      </c>
      <c r="B303">
        <f t="shared" si="4"/>
        <v>7262</v>
      </c>
      <c r="C303" t="s">
        <v>528</v>
      </c>
      <c r="D303" t="s">
        <v>528</v>
      </c>
      <c r="E303" t="s">
        <v>528</v>
      </c>
      <c r="F303" t="s">
        <v>528</v>
      </c>
      <c r="N303">
        <v>7262</v>
      </c>
    </row>
    <row r="304" spans="1:14" x14ac:dyDescent="0.2">
      <c r="A304" t="s">
        <v>528</v>
      </c>
      <c r="B304">
        <f t="shared" si="4"/>
        <v>7311</v>
      </c>
      <c r="C304" t="s">
        <v>528</v>
      </c>
      <c r="D304" t="s">
        <v>528</v>
      </c>
      <c r="E304" t="s">
        <v>528</v>
      </c>
      <c r="F304" t="s">
        <v>528</v>
      </c>
      <c r="N304">
        <v>7311</v>
      </c>
    </row>
    <row r="305" spans="1:14" x14ac:dyDescent="0.2">
      <c r="A305" t="s">
        <v>528</v>
      </c>
      <c r="B305">
        <f t="shared" si="4"/>
        <v>7312</v>
      </c>
      <c r="C305" t="s">
        <v>528</v>
      </c>
      <c r="D305" t="s">
        <v>528</v>
      </c>
      <c r="E305" t="s">
        <v>528</v>
      </c>
      <c r="F305" t="s">
        <v>528</v>
      </c>
      <c r="N305">
        <v>7312</v>
      </c>
    </row>
    <row r="306" spans="1:14" x14ac:dyDescent="0.2">
      <c r="A306" t="s">
        <v>528</v>
      </c>
      <c r="B306">
        <f t="shared" si="4"/>
        <v>7313</v>
      </c>
      <c r="C306" t="s">
        <v>528</v>
      </c>
      <c r="D306" t="s">
        <v>528</v>
      </c>
      <c r="E306" t="s">
        <v>528</v>
      </c>
      <c r="F306" t="s">
        <v>528</v>
      </c>
      <c r="N306">
        <v>7313</v>
      </c>
    </row>
    <row r="307" spans="1:14" x14ac:dyDescent="0.2">
      <c r="A307" t="s">
        <v>528</v>
      </c>
      <c r="B307">
        <f t="shared" si="4"/>
        <v>7314</v>
      </c>
      <c r="C307" t="s">
        <v>528</v>
      </c>
      <c r="D307" t="s">
        <v>528</v>
      </c>
      <c r="E307" t="s">
        <v>528</v>
      </c>
      <c r="F307" t="s">
        <v>528</v>
      </c>
      <c r="N307">
        <v>7314</v>
      </c>
    </row>
    <row r="308" spans="1:14" x14ac:dyDescent="0.2">
      <c r="A308" t="s">
        <v>528</v>
      </c>
      <c r="B308">
        <f t="shared" si="4"/>
        <v>7315</v>
      </c>
      <c r="C308" t="s">
        <v>528</v>
      </c>
      <c r="D308" t="s">
        <v>528</v>
      </c>
      <c r="E308" t="s">
        <v>528</v>
      </c>
      <c r="F308" t="s">
        <v>528</v>
      </c>
      <c r="N308">
        <v>7315</v>
      </c>
    </row>
    <row r="309" spans="1:14" x14ac:dyDescent="0.2">
      <c r="A309" t="s">
        <v>528</v>
      </c>
      <c r="B309">
        <f t="shared" si="4"/>
        <v>7316</v>
      </c>
      <c r="C309" t="s">
        <v>528</v>
      </c>
      <c r="D309" t="s">
        <v>528</v>
      </c>
      <c r="E309" t="s">
        <v>528</v>
      </c>
      <c r="F309" t="s">
        <v>528</v>
      </c>
      <c r="N309">
        <v>7316</v>
      </c>
    </row>
    <row r="310" spans="1:14" x14ac:dyDescent="0.2">
      <c r="A310" t="s">
        <v>528</v>
      </c>
      <c r="B310">
        <f t="shared" si="4"/>
        <v>7321</v>
      </c>
      <c r="C310" t="s">
        <v>528</v>
      </c>
      <c r="D310" t="s">
        <v>528</v>
      </c>
      <c r="E310" t="s">
        <v>528</v>
      </c>
      <c r="F310" t="s">
        <v>528</v>
      </c>
      <c r="N310">
        <v>7321</v>
      </c>
    </row>
    <row r="311" spans="1:14" x14ac:dyDescent="0.2">
      <c r="A311" t="s">
        <v>528</v>
      </c>
      <c r="B311">
        <f t="shared" si="4"/>
        <v>7322</v>
      </c>
      <c r="C311" t="s">
        <v>528</v>
      </c>
      <c r="D311" t="s">
        <v>528</v>
      </c>
      <c r="E311" t="s">
        <v>528</v>
      </c>
      <c r="F311" t="s">
        <v>528</v>
      </c>
      <c r="N311">
        <v>7322</v>
      </c>
    </row>
    <row r="312" spans="1:14" x14ac:dyDescent="0.2">
      <c r="A312" t="s">
        <v>528</v>
      </c>
      <c r="B312">
        <f t="shared" si="4"/>
        <v>7323</v>
      </c>
      <c r="C312" t="s">
        <v>528</v>
      </c>
      <c r="D312" t="s">
        <v>528</v>
      </c>
      <c r="E312" t="s">
        <v>528</v>
      </c>
      <c r="F312" t="s">
        <v>528</v>
      </c>
      <c r="N312">
        <v>7323</v>
      </c>
    </row>
    <row r="313" spans="1:14" x14ac:dyDescent="0.2">
      <c r="A313" t="s">
        <v>528</v>
      </c>
      <c r="B313">
        <f t="shared" si="4"/>
        <v>7324</v>
      </c>
      <c r="C313" t="s">
        <v>528</v>
      </c>
      <c r="D313" t="s">
        <v>528</v>
      </c>
      <c r="E313" t="s">
        <v>528</v>
      </c>
      <c r="F313" t="s">
        <v>528</v>
      </c>
      <c r="N313">
        <v>7324</v>
      </c>
    </row>
    <row r="314" spans="1:14" x14ac:dyDescent="0.2">
      <c r="A314" t="s">
        <v>528</v>
      </c>
      <c r="B314">
        <f t="shared" si="4"/>
        <v>7331</v>
      </c>
      <c r="C314" t="s">
        <v>528</v>
      </c>
      <c r="D314" t="s">
        <v>528</v>
      </c>
      <c r="E314" t="s">
        <v>528</v>
      </c>
      <c r="F314" t="s">
        <v>528</v>
      </c>
      <c r="N314">
        <v>7331</v>
      </c>
    </row>
    <row r="315" spans="1:14" x14ac:dyDescent="0.2">
      <c r="A315" t="s">
        <v>528</v>
      </c>
      <c r="B315">
        <f t="shared" si="4"/>
        <v>7332</v>
      </c>
      <c r="C315" t="s">
        <v>528</v>
      </c>
      <c r="D315" t="s">
        <v>528</v>
      </c>
      <c r="E315" t="s">
        <v>528</v>
      </c>
      <c r="F315" t="s">
        <v>528</v>
      </c>
      <c r="N315">
        <v>7332</v>
      </c>
    </row>
    <row r="316" spans="1:14" x14ac:dyDescent="0.2">
      <c r="A316" t="s">
        <v>528</v>
      </c>
      <c r="B316">
        <f t="shared" si="4"/>
        <v>7333</v>
      </c>
      <c r="C316" t="s">
        <v>528</v>
      </c>
      <c r="D316" t="s">
        <v>528</v>
      </c>
      <c r="E316" t="s">
        <v>528</v>
      </c>
      <c r="F316" t="s">
        <v>528</v>
      </c>
      <c r="N316">
        <v>7333</v>
      </c>
    </row>
    <row r="317" spans="1:14" x14ac:dyDescent="0.2">
      <c r="A317" t="s">
        <v>528</v>
      </c>
      <c r="B317">
        <f t="shared" si="4"/>
        <v>7334</v>
      </c>
      <c r="C317" t="s">
        <v>528</v>
      </c>
      <c r="D317" t="s">
        <v>528</v>
      </c>
      <c r="E317" t="s">
        <v>528</v>
      </c>
      <c r="F317" t="s">
        <v>528</v>
      </c>
      <c r="N317">
        <v>7334</v>
      </c>
    </row>
    <row r="318" spans="1:14" x14ac:dyDescent="0.2">
      <c r="A318" t="s">
        <v>528</v>
      </c>
      <c r="B318">
        <f t="shared" si="4"/>
        <v>7335</v>
      </c>
      <c r="C318" t="s">
        <v>528</v>
      </c>
      <c r="D318" t="s">
        <v>528</v>
      </c>
      <c r="E318" t="s">
        <v>528</v>
      </c>
      <c r="F318" t="s">
        <v>528</v>
      </c>
      <c r="N318">
        <v>7335</v>
      </c>
    </row>
    <row r="319" spans="1:14" x14ac:dyDescent="0.2">
      <c r="A319" t="s">
        <v>528</v>
      </c>
      <c r="B319">
        <f t="shared" si="4"/>
        <v>7336</v>
      </c>
      <c r="C319" t="s">
        <v>528</v>
      </c>
      <c r="D319" t="s">
        <v>528</v>
      </c>
      <c r="E319" t="s">
        <v>528</v>
      </c>
      <c r="F319" t="s">
        <v>528</v>
      </c>
      <c r="N319">
        <v>7336</v>
      </c>
    </row>
    <row r="320" spans="1:14" x14ac:dyDescent="0.2">
      <c r="A320" t="s">
        <v>528</v>
      </c>
      <c r="B320">
        <f t="shared" si="4"/>
        <v>7341</v>
      </c>
      <c r="C320" t="s">
        <v>528</v>
      </c>
      <c r="D320" t="s">
        <v>528</v>
      </c>
      <c r="E320" t="s">
        <v>528</v>
      </c>
      <c r="F320" t="s">
        <v>528</v>
      </c>
      <c r="N320">
        <v>7341</v>
      </c>
    </row>
    <row r="321" spans="1:14" x14ac:dyDescent="0.2">
      <c r="A321" t="s">
        <v>528</v>
      </c>
      <c r="B321">
        <f t="shared" si="4"/>
        <v>7342</v>
      </c>
      <c r="C321" t="s">
        <v>528</v>
      </c>
      <c r="D321" t="s">
        <v>528</v>
      </c>
      <c r="E321" t="s">
        <v>528</v>
      </c>
      <c r="F321" t="s">
        <v>528</v>
      </c>
      <c r="N321">
        <v>7342</v>
      </c>
    </row>
    <row r="322" spans="1:14" x14ac:dyDescent="0.2">
      <c r="A322" t="s">
        <v>528</v>
      </c>
      <c r="B322">
        <f t="shared" si="4"/>
        <v>7343</v>
      </c>
      <c r="C322" t="s">
        <v>528</v>
      </c>
      <c r="D322" t="s">
        <v>528</v>
      </c>
      <c r="E322" t="s">
        <v>528</v>
      </c>
      <c r="F322" t="s">
        <v>528</v>
      </c>
      <c r="N322">
        <v>7343</v>
      </c>
    </row>
    <row r="323" spans="1:14" x14ac:dyDescent="0.2">
      <c r="A323" t="s">
        <v>528</v>
      </c>
      <c r="B323">
        <f t="shared" ref="B323:B386" si="5">N323</f>
        <v>7351</v>
      </c>
      <c r="C323" t="s">
        <v>528</v>
      </c>
      <c r="D323" t="s">
        <v>528</v>
      </c>
      <c r="E323" t="s">
        <v>528</v>
      </c>
      <c r="F323" t="s">
        <v>528</v>
      </c>
      <c r="N323">
        <v>7351</v>
      </c>
    </row>
    <row r="324" spans="1:14" x14ac:dyDescent="0.2">
      <c r="A324" t="s">
        <v>528</v>
      </c>
      <c r="B324">
        <f t="shared" si="5"/>
        <v>7352</v>
      </c>
      <c r="C324" t="s">
        <v>528</v>
      </c>
      <c r="D324" t="s">
        <v>528</v>
      </c>
      <c r="E324" t="s">
        <v>528</v>
      </c>
      <c r="F324" t="s">
        <v>528</v>
      </c>
      <c r="N324">
        <v>7352</v>
      </c>
    </row>
    <row r="325" spans="1:14" x14ac:dyDescent="0.2">
      <c r="A325" t="s">
        <v>528</v>
      </c>
      <c r="B325">
        <f t="shared" si="5"/>
        <v>7353</v>
      </c>
      <c r="C325" t="s">
        <v>528</v>
      </c>
      <c r="D325" t="s">
        <v>528</v>
      </c>
      <c r="E325" t="s">
        <v>528</v>
      </c>
      <c r="F325" t="s">
        <v>528</v>
      </c>
      <c r="N325">
        <v>7353</v>
      </c>
    </row>
    <row r="326" spans="1:14" x14ac:dyDescent="0.2">
      <c r="A326" t="s">
        <v>528</v>
      </c>
      <c r="B326">
        <f t="shared" si="5"/>
        <v>7354</v>
      </c>
      <c r="C326" t="s">
        <v>528</v>
      </c>
      <c r="D326" t="s">
        <v>528</v>
      </c>
      <c r="E326" t="s">
        <v>528</v>
      </c>
      <c r="F326" t="s">
        <v>528</v>
      </c>
      <c r="N326">
        <v>7354</v>
      </c>
    </row>
    <row r="327" spans="1:14" x14ac:dyDescent="0.2">
      <c r="A327" t="s">
        <v>528</v>
      </c>
      <c r="B327">
        <f t="shared" si="5"/>
        <v>7361</v>
      </c>
      <c r="C327" t="s">
        <v>528</v>
      </c>
      <c r="D327" t="s">
        <v>528</v>
      </c>
      <c r="E327" t="s">
        <v>528</v>
      </c>
      <c r="F327" t="s">
        <v>528</v>
      </c>
      <c r="N327">
        <v>7361</v>
      </c>
    </row>
    <row r="328" spans="1:14" x14ac:dyDescent="0.2">
      <c r="A328" t="s">
        <v>528</v>
      </c>
      <c r="B328">
        <f t="shared" si="5"/>
        <v>7362</v>
      </c>
      <c r="C328" t="s">
        <v>528</v>
      </c>
      <c r="D328" t="s">
        <v>528</v>
      </c>
      <c r="E328" t="s">
        <v>528</v>
      </c>
      <c r="F328" t="s">
        <v>528</v>
      </c>
      <c r="N328">
        <v>7362</v>
      </c>
    </row>
    <row r="329" spans="1:14" x14ac:dyDescent="0.2">
      <c r="A329" t="s">
        <v>528</v>
      </c>
      <c r="B329">
        <f t="shared" si="5"/>
        <v>7410</v>
      </c>
      <c r="C329" t="s">
        <v>528</v>
      </c>
      <c r="D329" t="s">
        <v>528</v>
      </c>
      <c r="E329" t="s">
        <v>528</v>
      </c>
      <c r="F329" t="s">
        <v>528</v>
      </c>
      <c r="N329">
        <v>7410</v>
      </c>
    </row>
    <row r="330" spans="1:14" x14ac:dyDescent="0.2">
      <c r="A330" t="s">
        <v>528</v>
      </c>
      <c r="B330">
        <f t="shared" si="5"/>
        <v>7411</v>
      </c>
      <c r="C330" t="s">
        <v>528</v>
      </c>
      <c r="D330" t="s">
        <v>528</v>
      </c>
      <c r="E330" t="s">
        <v>528</v>
      </c>
      <c r="F330" t="s">
        <v>528</v>
      </c>
      <c r="N330">
        <v>7411</v>
      </c>
    </row>
    <row r="331" spans="1:14" x14ac:dyDescent="0.2">
      <c r="A331" t="s">
        <v>528</v>
      </c>
      <c r="B331">
        <f t="shared" si="5"/>
        <v>7412</v>
      </c>
      <c r="C331" t="s">
        <v>528</v>
      </c>
      <c r="D331" t="s">
        <v>528</v>
      </c>
      <c r="E331" t="s">
        <v>528</v>
      </c>
      <c r="F331" t="s">
        <v>528</v>
      </c>
      <c r="N331">
        <v>7412</v>
      </c>
    </row>
    <row r="332" spans="1:14" x14ac:dyDescent="0.2">
      <c r="A332" t="s">
        <v>528</v>
      </c>
      <c r="B332">
        <f t="shared" si="5"/>
        <v>7413</v>
      </c>
      <c r="C332" t="s">
        <v>528</v>
      </c>
      <c r="D332" t="s">
        <v>528</v>
      </c>
      <c r="E332" t="s">
        <v>528</v>
      </c>
      <c r="F332" t="s">
        <v>528</v>
      </c>
      <c r="N332">
        <v>7413</v>
      </c>
    </row>
    <row r="333" spans="1:14" x14ac:dyDescent="0.2">
      <c r="A333" t="s">
        <v>528</v>
      </c>
      <c r="B333">
        <f t="shared" si="5"/>
        <v>7414</v>
      </c>
      <c r="C333" t="s">
        <v>528</v>
      </c>
      <c r="D333" t="s">
        <v>528</v>
      </c>
      <c r="E333" t="s">
        <v>528</v>
      </c>
      <c r="F333" t="s">
        <v>528</v>
      </c>
      <c r="N333">
        <v>7414</v>
      </c>
    </row>
    <row r="334" spans="1:14" x14ac:dyDescent="0.2">
      <c r="A334" t="s">
        <v>528</v>
      </c>
      <c r="B334">
        <f t="shared" si="5"/>
        <v>7415</v>
      </c>
      <c r="C334" t="s">
        <v>528</v>
      </c>
      <c r="D334" t="s">
        <v>528</v>
      </c>
      <c r="E334" t="s">
        <v>528</v>
      </c>
      <c r="F334" t="s">
        <v>528</v>
      </c>
      <c r="N334">
        <v>7415</v>
      </c>
    </row>
    <row r="335" spans="1:14" x14ac:dyDescent="0.2">
      <c r="A335" t="s">
        <v>528</v>
      </c>
      <c r="B335">
        <f t="shared" si="5"/>
        <v>7416</v>
      </c>
      <c r="C335" t="s">
        <v>528</v>
      </c>
      <c r="D335" t="s">
        <v>528</v>
      </c>
      <c r="E335" t="s">
        <v>528</v>
      </c>
      <c r="F335" t="s">
        <v>528</v>
      </c>
      <c r="N335">
        <v>7416</v>
      </c>
    </row>
    <row r="336" spans="1:14" x14ac:dyDescent="0.2">
      <c r="A336" t="s">
        <v>528</v>
      </c>
      <c r="B336">
        <f t="shared" si="5"/>
        <v>7417</v>
      </c>
      <c r="C336" t="s">
        <v>528</v>
      </c>
      <c r="D336" t="s">
        <v>528</v>
      </c>
      <c r="E336" t="s">
        <v>528</v>
      </c>
      <c r="F336" t="s">
        <v>528</v>
      </c>
      <c r="N336">
        <v>7417</v>
      </c>
    </row>
    <row r="337" spans="1:14" x14ac:dyDescent="0.2">
      <c r="A337" t="s">
        <v>528</v>
      </c>
      <c r="B337">
        <f t="shared" si="5"/>
        <v>7418</v>
      </c>
      <c r="C337" t="s">
        <v>528</v>
      </c>
      <c r="D337" t="s">
        <v>528</v>
      </c>
      <c r="E337" t="s">
        <v>528</v>
      </c>
      <c r="F337" t="s">
        <v>528</v>
      </c>
      <c r="N337">
        <v>7418</v>
      </c>
    </row>
    <row r="338" spans="1:14" x14ac:dyDescent="0.2">
      <c r="A338" t="s">
        <v>528</v>
      </c>
      <c r="B338">
        <f t="shared" si="5"/>
        <v>7419</v>
      </c>
      <c r="C338" t="s">
        <v>528</v>
      </c>
      <c r="D338" t="s">
        <v>528</v>
      </c>
      <c r="E338" t="s">
        <v>528</v>
      </c>
      <c r="F338" t="s">
        <v>528</v>
      </c>
      <c r="N338">
        <v>7419</v>
      </c>
    </row>
    <row r="339" spans="1:14" x14ac:dyDescent="0.2">
      <c r="A339" t="s">
        <v>528</v>
      </c>
      <c r="B339">
        <f t="shared" si="5"/>
        <v>7420</v>
      </c>
      <c r="C339" t="s">
        <v>528</v>
      </c>
      <c r="D339" t="s">
        <v>528</v>
      </c>
      <c r="E339" t="s">
        <v>528</v>
      </c>
      <c r="F339" t="s">
        <v>528</v>
      </c>
      <c r="N339">
        <v>7420</v>
      </c>
    </row>
    <row r="340" spans="1:14" x14ac:dyDescent="0.2">
      <c r="A340" t="s">
        <v>528</v>
      </c>
      <c r="B340">
        <f t="shared" si="5"/>
        <v>7421</v>
      </c>
      <c r="C340" t="s">
        <v>528</v>
      </c>
      <c r="D340" t="s">
        <v>528</v>
      </c>
      <c r="E340" t="s">
        <v>528</v>
      </c>
      <c r="F340" t="s">
        <v>528</v>
      </c>
      <c r="N340">
        <v>7421</v>
      </c>
    </row>
    <row r="341" spans="1:14" x14ac:dyDescent="0.2">
      <c r="A341" t="s">
        <v>528</v>
      </c>
      <c r="B341">
        <f t="shared" si="5"/>
        <v>7422</v>
      </c>
      <c r="C341" t="s">
        <v>528</v>
      </c>
      <c r="D341" t="s">
        <v>528</v>
      </c>
      <c r="E341" t="s">
        <v>528</v>
      </c>
      <c r="F341" t="s">
        <v>528</v>
      </c>
      <c r="N341">
        <v>7422</v>
      </c>
    </row>
    <row r="342" spans="1:14" x14ac:dyDescent="0.2">
      <c r="A342" t="s">
        <v>528</v>
      </c>
      <c r="B342">
        <f t="shared" si="5"/>
        <v>7423</v>
      </c>
      <c r="C342" t="s">
        <v>528</v>
      </c>
      <c r="D342" t="s">
        <v>528</v>
      </c>
      <c r="E342" t="s">
        <v>528</v>
      </c>
      <c r="F342" t="s">
        <v>528</v>
      </c>
      <c r="N342">
        <v>7423</v>
      </c>
    </row>
    <row r="343" spans="1:14" x14ac:dyDescent="0.2">
      <c r="A343" t="s">
        <v>528</v>
      </c>
      <c r="B343">
        <f t="shared" si="5"/>
        <v>7424</v>
      </c>
      <c r="C343" t="s">
        <v>528</v>
      </c>
      <c r="D343" t="s">
        <v>528</v>
      </c>
      <c r="E343" t="s">
        <v>528</v>
      </c>
      <c r="F343" t="s">
        <v>528</v>
      </c>
      <c r="N343">
        <v>7424</v>
      </c>
    </row>
    <row r="344" spans="1:14" x14ac:dyDescent="0.2">
      <c r="A344" t="s">
        <v>528</v>
      </c>
      <c r="B344">
        <f t="shared" si="5"/>
        <v>7425</v>
      </c>
      <c r="C344" t="s">
        <v>528</v>
      </c>
      <c r="D344" t="s">
        <v>528</v>
      </c>
      <c r="E344" t="s">
        <v>528</v>
      </c>
      <c r="F344" t="s">
        <v>528</v>
      </c>
      <c r="N344">
        <v>7425</v>
      </c>
    </row>
    <row r="345" spans="1:14" x14ac:dyDescent="0.2">
      <c r="A345" t="s">
        <v>528</v>
      </c>
      <c r="B345">
        <f t="shared" si="5"/>
        <v>7426</v>
      </c>
      <c r="C345" t="s">
        <v>528</v>
      </c>
      <c r="D345" t="s">
        <v>528</v>
      </c>
      <c r="E345" t="s">
        <v>528</v>
      </c>
      <c r="F345" t="s">
        <v>528</v>
      </c>
      <c r="N345">
        <v>7426</v>
      </c>
    </row>
    <row r="346" spans="1:14" x14ac:dyDescent="0.2">
      <c r="A346" t="s">
        <v>528</v>
      </c>
      <c r="B346">
        <f t="shared" si="5"/>
        <v>7427</v>
      </c>
      <c r="C346" t="s">
        <v>528</v>
      </c>
      <c r="D346" t="s">
        <v>528</v>
      </c>
      <c r="E346" t="s">
        <v>528</v>
      </c>
      <c r="F346" t="s">
        <v>528</v>
      </c>
      <c r="N346">
        <v>7427</v>
      </c>
    </row>
    <row r="347" spans="1:14" x14ac:dyDescent="0.2">
      <c r="A347" t="s">
        <v>528</v>
      </c>
      <c r="B347">
        <f t="shared" si="5"/>
        <v>7428</v>
      </c>
      <c r="C347" t="s">
        <v>528</v>
      </c>
      <c r="D347" t="s">
        <v>528</v>
      </c>
      <c r="E347" t="s">
        <v>528</v>
      </c>
      <c r="F347" t="s">
        <v>528</v>
      </c>
      <c r="N347">
        <v>7428</v>
      </c>
    </row>
    <row r="348" spans="1:14" x14ac:dyDescent="0.2">
      <c r="A348" t="s">
        <v>528</v>
      </c>
      <c r="B348">
        <f t="shared" si="5"/>
        <v>7429</v>
      </c>
      <c r="C348" t="s">
        <v>528</v>
      </c>
      <c r="D348" t="s">
        <v>528</v>
      </c>
      <c r="E348" t="s">
        <v>528</v>
      </c>
      <c r="F348" t="s">
        <v>528</v>
      </c>
      <c r="N348">
        <v>7429</v>
      </c>
    </row>
    <row r="349" spans="1:14" x14ac:dyDescent="0.2">
      <c r="A349" t="s">
        <v>528</v>
      </c>
      <c r="B349">
        <f t="shared" si="5"/>
        <v>7430</v>
      </c>
      <c r="C349" t="s">
        <v>528</v>
      </c>
      <c r="D349" t="s">
        <v>528</v>
      </c>
      <c r="E349" t="s">
        <v>528</v>
      </c>
      <c r="F349" t="s">
        <v>528</v>
      </c>
      <c r="N349">
        <v>7430</v>
      </c>
    </row>
    <row r="350" spans="1:14" x14ac:dyDescent="0.2">
      <c r="A350" t="s">
        <v>528</v>
      </c>
      <c r="B350">
        <f t="shared" si="5"/>
        <v>7431</v>
      </c>
      <c r="C350" t="s">
        <v>528</v>
      </c>
      <c r="D350" t="s">
        <v>528</v>
      </c>
      <c r="E350" t="s">
        <v>528</v>
      </c>
      <c r="F350" t="s">
        <v>528</v>
      </c>
      <c r="N350">
        <v>7431</v>
      </c>
    </row>
    <row r="351" spans="1:14" x14ac:dyDescent="0.2">
      <c r="A351" t="s">
        <v>528</v>
      </c>
      <c r="B351">
        <f t="shared" si="5"/>
        <v>8010</v>
      </c>
      <c r="C351" t="s">
        <v>528</v>
      </c>
      <c r="D351" t="s">
        <v>528</v>
      </c>
      <c r="E351" t="s">
        <v>528</v>
      </c>
      <c r="F351" t="s">
        <v>528</v>
      </c>
      <c r="N351">
        <v>8010</v>
      </c>
    </row>
    <row r="352" spans="1:14" x14ac:dyDescent="0.2">
      <c r="A352" t="s">
        <v>528</v>
      </c>
      <c r="B352">
        <f t="shared" si="5"/>
        <v>8011</v>
      </c>
      <c r="C352" t="s">
        <v>528</v>
      </c>
      <c r="D352" t="s">
        <v>528</v>
      </c>
      <c r="E352" t="s">
        <v>528</v>
      </c>
      <c r="F352" t="s">
        <v>528</v>
      </c>
      <c r="N352">
        <v>8011</v>
      </c>
    </row>
    <row r="353" spans="1:14" x14ac:dyDescent="0.2">
      <c r="A353" t="s">
        <v>528</v>
      </c>
      <c r="B353">
        <f t="shared" si="5"/>
        <v>8012</v>
      </c>
      <c r="C353" t="s">
        <v>528</v>
      </c>
      <c r="D353" t="s">
        <v>528</v>
      </c>
      <c r="E353" t="s">
        <v>528</v>
      </c>
      <c r="F353" t="s">
        <v>528</v>
      </c>
      <c r="N353">
        <v>8012</v>
      </c>
    </row>
    <row r="354" spans="1:14" x14ac:dyDescent="0.2">
      <c r="A354" t="s">
        <v>528</v>
      </c>
      <c r="B354">
        <f t="shared" si="5"/>
        <v>8013</v>
      </c>
      <c r="C354" t="s">
        <v>528</v>
      </c>
      <c r="D354" t="s">
        <v>528</v>
      </c>
      <c r="E354" t="s">
        <v>528</v>
      </c>
      <c r="F354" t="s">
        <v>528</v>
      </c>
      <c r="N354">
        <v>8013</v>
      </c>
    </row>
    <row r="355" spans="1:14" x14ac:dyDescent="0.2">
      <c r="A355" t="s">
        <v>528</v>
      </c>
      <c r="B355">
        <f t="shared" si="5"/>
        <v>8014</v>
      </c>
      <c r="C355" t="s">
        <v>528</v>
      </c>
      <c r="D355" t="s">
        <v>528</v>
      </c>
      <c r="E355" t="s">
        <v>528</v>
      </c>
      <c r="F355" t="s">
        <v>528</v>
      </c>
      <c r="N355">
        <v>8014</v>
      </c>
    </row>
    <row r="356" spans="1:14" x14ac:dyDescent="0.2">
      <c r="A356" t="s">
        <v>528</v>
      </c>
      <c r="B356">
        <f t="shared" si="5"/>
        <v>6111</v>
      </c>
      <c r="C356" t="s">
        <v>528</v>
      </c>
      <c r="D356" t="s">
        <v>528</v>
      </c>
      <c r="E356" t="s">
        <v>528</v>
      </c>
      <c r="F356" t="s">
        <v>528</v>
      </c>
      <c r="N356">
        <v>6111</v>
      </c>
    </row>
    <row r="357" spans="1:14" x14ac:dyDescent="0.2">
      <c r="A357" t="s">
        <v>528</v>
      </c>
      <c r="B357">
        <f t="shared" si="5"/>
        <v>6112</v>
      </c>
      <c r="C357" t="s">
        <v>528</v>
      </c>
      <c r="D357" t="s">
        <v>528</v>
      </c>
      <c r="E357" t="s">
        <v>528</v>
      </c>
      <c r="F357" t="s">
        <v>528</v>
      </c>
      <c r="N357">
        <v>6112</v>
      </c>
    </row>
    <row r="358" spans="1:14" x14ac:dyDescent="0.2">
      <c r="A358" t="s">
        <v>528</v>
      </c>
      <c r="B358">
        <f t="shared" si="5"/>
        <v>6113</v>
      </c>
      <c r="C358" t="s">
        <v>528</v>
      </c>
      <c r="D358" t="s">
        <v>528</v>
      </c>
      <c r="E358" t="s">
        <v>528</v>
      </c>
      <c r="F358" t="s">
        <v>528</v>
      </c>
      <c r="N358">
        <v>6113</v>
      </c>
    </row>
    <row r="359" spans="1:14" x14ac:dyDescent="0.2">
      <c r="A359" t="s">
        <v>528</v>
      </c>
      <c r="B359">
        <f t="shared" si="5"/>
        <v>6114</v>
      </c>
      <c r="C359" t="s">
        <v>528</v>
      </c>
      <c r="D359" t="s">
        <v>528</v>
      </c>
      <c r="E359" t="s">
        <v>528</v>
      </c>
      <c r="F359" t="s">
        <v>528</v>
      </c>
      <c r="N359">
        <v>6114</v>
      </c>
    </row>
    <row r="360" spans="1:14" x14ac:dyDescent="0.2">
      <c r="A360" t="s">
        <v>528</v>
      </c>
      <c r="B360">
        <f t="shared" si="5"/>
        <v>6115</v>
      </c>
      <c r="C360" t="s">
        <v>528</v>
      </c>
      <c r="D360" t="s">
        <v>528</v>
      </c>
      <c r="E360" t="s">
        <v>528</v>
      </c>
      <c r="F360" t="s">
        <v>528</v>
      </c>
      <c r="N360">
        <v>6115</v>
      </c>
    </row>
    <row r="361" spans="1:14" x14ac:dyDescent="0.2">
      <c r="A361" t="s">
        <v>528</v>
      </c>
      <c r="B361">
        <f t="shared" si="5"/>
        <v>6116</v>
      </c>
      <c r="C361" t="s">
        <v>528</v>
      </c>
      <c r="D361" t="s">
        <v>528</v>
      </c>
      <c r="E361" t="s">
        <v>528</v>
      </c>
      <c r="F361" t="s">
        <v>528</v>
      </c>
      <c r="N361">
        <v>6116</v>
      </c>
    </row>
    <row r="362" spans="1:14" x14ac:dyDescent="0.2">
      <c r="A362" t="s">
        <v>528</v>
      </c>
      <c r="B362">
        <f t="shared" si="5"/>
        <v>6117</v>
      </c>
      <c r="C362" t="s">
        <v>528</v>
      </c>
      <c r="D362" t="s">
        <v>528</v>
      </c>
      <c r="E362" t="s">
        <v>528</v>
      </c>
      <c r="F362" t="s">
        <v>528</v>
      </c>
      <c r="N362">
        <v>6117</v>
      </c>
    </row>
    <row r="363" spans="1:14" x14ac:dyDescent="0.2">
      <c r="A363" t="s">
        <v>528</v>
      </c>
      <c r="B363">
        <f t="shared" si="5"/>
        <v>6118</v>
      </c>
      <c r="C363" t="s">
        <v>528</v>
      </c>
      <c r="D363" t="s">
        <v>528</v>
      </c>
      <c r="E363" t="s">
        <v>528</v>
      </c>
      <c r="F363" t="s">
        <v>528</v>
      </c>
      <c r="N363">
        <v>6118</v>
      </c>
    </row>
    <row r="364" spans="1:14" x14ac:dyDescent="0.2">
      <c r="A364" t="s">
        <v>528</v>
      </c>
      <c r="B364">
        <f t="shared" si="5"/>
        <v>6119</v>
      </c>
      <c r="C364" t="s">
        <v>528</v>
      </c>
      <c r="D364" t="s">
        <v>528</v>
      </c>
      <c r="E364" t="s">
        <v>528</v>
      </c>
      <c r="F364" t="s">
        <v>528</v>
      </c>
      <c r="N364">
        <v>6119</v>
      </c>
    </row>
    <row r="365" spans="1:14" x14ac:dyDescent="0.2">
      <c r="A365" t="s">
        <v>528</v>
      </c>
      <c r="B365">
        <f t="shared" si="5"/>
        <v>6120</v>
      </c>
      <c r="C365" t="s">
        <v>528</v>
      </c>
      <c r="D365" t="s">
        <v>528</v>
      </c>
      <c r="E365" t="s">
        <v>528</v>
      </c>
      <c r="F365" t="s">
        <v>528</v>
      </c>
      <c r="N365">
        <v>6120</v>
      </c>
    </row>
    <row r="366" spans="1:14" x14ac:dyDescent="0.2">
      <c r="A366" t="s">
        <v>528</v>
      </c>
      <c r="B366">
        <f t="shared" si="5"/>
        <v>6121</v>
      </c>
      <c r="C366" t="s">
        <v>528</v>
      </c>
      <c r="D366" t="s">
        <v>528</v>
      </c>
      <c r="E366" t="s">
        <v>528</v>
      </c>
      <c r="F366" t="s">
        <v>528</v>
      </c>
      <c r="N366">
        <v>6121</v>
      </c>
    </row>
    <row r="367" spans="1:14" x14ac:dyDescent="0.2">
      <c r="A367" t="s">
        <v>528</v>
      </c>
      <c r="B367">
        <f t="shared" si="5"/>
        <v>6122</v>
      </c>
      <c r="C367" t="s">
        <v>528</v>
      </c>
      <c r="D367" t="s">
        <v>528</v>
      </c>
      <c r="E367" t="s">
        <v>528</v>
      </c>
      <c r="F367" t="s">
        <v>528</v>
      </c>
      <c r="N367">
        <v>6122</v>
      </c>
    </row>
    <row r="368" spans="1:14" x14ac:dyDescent="0.2">
      <c r="A368" t="s">
        <v>528</v>
      </c>
      <c r="B368">
        <f t="shared" si="5"/>
        <v>6123</v>
      </c>
      <c r="C368" t="s">
        <v>528</v>
      </c>
      <c r="D368" t="s">
        <v>528</v>
      </c>
      <c r="E368" t="s">
        <v>528</v>
      </c>
      <c r="F368" t="s">
        <v>528</v>
      </c>
      <c r="N368">
        <v>6123</v>
      </c>
    </row>
    <row r="369" spans="1:14" x14ac:dyDescent="0.2">
      <c r="A369" t="s">
        <v>528</v>
      </c>
      <c r="B369">
        <f t="shared" si="5"/>
        <v>7111</v>
      </c>
      <c r="C369" t="s">
        <v>528</v>
      </c>
      <c r="D369" t="s">
        <v>528</v>
      </c>
      <c r="E369" t="s">
        <v>528</v>
      </c>
      <c r="F369" t="s">
        <v>528</v>
      </c>
      <c r="N369">
        <v>7111</v>
      </c>
    </row>
    <row r="370" spans="1:14" x14ac:dyDescent="0.2">
      <c r="A370" t="s">
        <v>528</v>
      </c>
      <c r="B370">
        <f t="shared" si="5"/>
        <v>7112</v>
      </c>
      <c r="C370" t="s">
        <v>528</v>
      </c>
      <c r="D370" t="s">
        <v>528</v>
      </c>
      <c r="E370" t="s">
        <v>528</v>
      </c>
      <c r="F370" t="s">
        <v>528</v>
      </c>
      <c r="N370">
        <v>7112</v>
      </c>
    </row>
    <row r="371" spans="1:14" x14ac:dyDescent="0.2">
      <c r="A371" t="s">
        <v>528</v>
      </c>
      <c r="B371">
        <f t="shared" si="5"/>
        <v>7113</v>
      </c>
      <c r="C371" t="s">
        <v>528</v>
      </c>
      <c r="D371" t="s">
        <v>528</v>
      </c>
      <c r="E371" t="s">
        <v>528</v>
      </c>
      <c r="F371" t="s">
        <v>528</v>
      </c>
      <c r="N371">
        <v>7113</v>
      </c>
    </row>
    <row r="372" spans="1:14" x14ac:dyDescent="0.2">
      <c r="A372" t="s">
        <v>528</v>
      </c>
      <c r="B372">
        <f t="shared" si="5"/>
        <v>7114</v>
      </c>
      <c r="C372" t="s">
        <v>528</v>
      </c>
      <c r="D372" t="s">
        <v>528</v>
      </c>
      <c r="E372" t="s">
        <v>528</v>
      </c>
      <c r="F372" t="s">
        <v>528</v>
      </c>
      <c r="N372">
        <v>7114</v>
      </c>
    </row>
    <row r="373" spans="1:14" x14ac:dyDescent="0.2">
      <c r="A373" t="s">
        <v>528</v>
      </c>
      <c r="B373">
        <f t="shared" si="5"/>
        <v>7115</v>
      </c>
      <c r="C373" t="s">
        <v>528</v>
      </c>
      <c r="D373" t="s">
        <v>528</v>
      </c>
      <c r="E373" t="s">
        <v>528</v>
      </c>
      <c r="F373" t="s">
        <v>528</v>
      </c>
      <c r="N373">
        <v>7115</v>
      </c>
    </row>
    <row r="374" spans="1:14" x14ac:dyDescent="0.2">
      <c r="A374" t="s">
        <v>528</v>
      </c>
      <c r="B374">
        <f t="shared" si="5"/>
        <v>7116</v>
      </c>
      <c r="C374" t="s">
        <v>528</v>
      </c>
      <c r="D374" t="s">
        <v>528</v>
      </c>
      <c r="E374" t="s">
        <v>528</v>
      </c>
      <c r="F374" t="s">
        <v>528</v>
      </c>
      <c r="N374">
        <v>7116</v>
      </c>
    </row>
    <row r="375" spans="1:14" x14ac:dyDescent="0.2">
      <c r="A375" t="s">
        <v>528</v>
      </c>
      <c r="B375">
        <f t="shared" si="5"/>
        <v>7117</v>
      </c>
      <c r="C375" t="s">
        <v>528</v>
      </c>
      <c r="D375" t="s">
        <v>528</v>
      </c>
      <c r="E375" t="s">
        <v>528</v>
      </c>
      <c r="F375" t="s">
        <v>528</v>
      </c>
      <c r="N375">
        <v>7117</v>
      </c>
    </row>
    <row r="376" spans="1:14" x14ac:dyDescent="0.2">
      <c r="A376" t="s">
        <v>528</v>
      </c>
      <c r="B376">
        <f t="shared" si="5"/>
        <v>7121</v>
      </c>
      <c r="C376" t="s">
        <v>528</v>
      </c>
      <c r="D376" t="s">
        <v>528</v>
      </c>
      <c r="E376" t="s">
        <v>528</v>
      </c>
      <c r="F376" t="s">
        <v>528</v>
      </c>
      <c r="N376">
        <v>7121</v>
      </c>
    </row>
    <row r="377" spans="1:14" x14ac:dyDescent="0.2">
      <c r="A377" t="s">
        <v>528</v>
      </c>
      <c r="B377">
        <f t="shared" si="5"/>
        <v>7122</v>
      </c>
      <c r="C377" t="s">
        <v>528</v>
      </c>
      <c r="D377" t="s">
        <v>528</v>
      </c>
      <c r="E377" t="s">
        <v>528</v>
      </c>
      <c r="F377" t="s">
        <v>528</v>
      </c>
      <c r="N377">
        <v>7122</v>
      </c>
    </row>
    <row r="378" spans="1:14" x14ac:dyDescent="0.2">
      <c r="A378" t="s">
        <v>528</v>
      </c>
      <c r="B378">
        <f t="shared" si="5"/>
        <v>7123</v>
      </c>
      <c r="C378" t="s">
        <v>528</v>
      </c>
      <c r="D378" t="s">
        <v>528</v>
      </c>
      <c r="E378" t="s">
        <v>528</v>
      </c>
      <c r="F378" t="s">
        <v>528</v>
      </c>
      <c r="N378">
        <v>7123</v>
      </c>
    </row>
    <row r="379" spans="1:14" x14ac:dyDescent="0.2">
      <c r="A379" t="s">
        <v>528</v>
      </c>
      <c r="B379">
        <f t="shared" si="5"/>
        <v>7124</v>
      </c>
      <c r="C379" t="s">
        <v>528</v>
      </c>
      <c r="D379" t="s">
        <v>528</v>
      </c>
      <c r="E379" t="s">
        <v>528</v>
      </c>
      <c r="F379" t="s">
        <v>528</v>
      </c>
      <c r="N379">
        <v>7124</v>
      </c>
    </row>
    <row r="380" spans="1:14" x14ac:dyDescent="0.2">
      <c r="A380" t="s">
        <v>528</v>
      </c>
      <c r="B380">
        <f t="shared" si="5"/>
        <v>7131</v>
      </c>
      <c r="C380" t="s">
        <v>528</v>
      </c>
      <c r="D380" t="s">
        <v>528</v>
      </c>
      <c r="E380" t="s">
        <v>528</v>
      </c>
      <c r="F380" t="s">
        <v>528</v>
      </c>
      <c r="N380">
        <v>7131</v>
      </c>
    </row>
    <row r="381" spans="1:14" x14ac:dyDescent="0.2">
      <c r="A381" t="s">
        <v>528</v>
      </c>
      <c r="B381">
        <f t="shared" si="5"/>
        <v>7132</v>
      </c>
      <c r="C381" t="s">
        <v>528</v>
      </c>
      <c r="D381" t="s">
        <v>528</v>
      </c>
      <c r="E381" t="s">
        <v>528</v>
      </c>
      <c r="F381" t="s">
        <v>528</v>
      </c>
      <c r="N381">
        <v>7132</v>
      </c>
    </row>
    <row r="382" spans="1:14" x14ac:dyDescent="0.2">
      <c r="A382" t="s">
        <v>528</v>
      </c>
      <c r="B382">
        <f t="shared" si="5"/>
        <v>7133</v>
      </c>
      <c r="C382" t="s">
        <v>528</v>
      </c>
      <c r="D382" t="s">
        <v>528</v>
      </c>
      <c r="E382" t="s">
        <v>528</v>
      </c>
      <c r="F382" t="s">
        <v>528</v>
      </c>
      <c r="N382">
        <v>7133</v>
      </c>
    </row>
    <row r="383" spans="1:14" x14ac:dyDescent="0.2">
      <c r="A383" t="s">
        <v>528</v>
      </c>
      <c r="B383">
        <f t="shared" si="5"/>
        <v>7141</v>
      </c>
      <c r="C383" t="s">
        <v>528</v>
      </c>
      <c r="D383" t="s">
        <v>528</v>
      </c>
      <c r="E383" t="s">
        <v>528</v>
      </c>
      <c r="F383" t="s">
        <v>528</v>
      </c>
      <c r="N383">
        <v>7141</v>
      </c>
    </row>
    <row r="384" spans="1:14" x14ac:dyDescent="0.2">
      <c r="A384" t="s">
        <v>528</v>
      </c>
      <c r="B384">
        <f t="shared" si="5"/>
        <v>7142</v>
      </c>
      <c r="C384" t="s">
        <v>528</v>
      </c>
      <c r="D384" t="s">
        <v>528</v>
      </c>
      <c r="E384" t="s">
        <v>528</v>
      </c>
      <c r="F384" t="s">
        <v>528</v>
      </c>
      <c r="N384">
        <v>7142</v>
      </c>
    </row>
    <row r="385" spans="1:14" x14ac:dyDescent="0.2">
      <c r="A385" t="s">
        <v>528</v>
      </c>
      <c r="B385">
        <f t="shared" si="5"/>
        <v>7151</v>
      </c>
      <c r="C385" t="s">
        <v>528</v>
      </c>
      <c r="D385" t="s">
        <v>528</v>
      </c>
      <c r="E385" t="s">
        <v>528</v>
      </c>
      <c r="F385" t="s">
        <v>528</v>
      </c>
      <c r="N385">
        <v>7151</v>
      </c>
    </row>
    <row r="386" spans="1:14" x14ac:dyDescent="0.2">
      <c r="A386" t="s">
        <v>528</v>
      </c>
      <c r="B386">
        <f t="shared" si="5"/>
        <v>7152</v>
      </c>
      <c r="C386" t="s">
        <v>528</v>
      </c>
      <c r="D386" t="s">
        <v>528</v>
      </c>
      <c r="E386" t="s">
        <v>528</v>
      </c>
      <c r="F386" t="s">
        <v>528</v>
      </c>
      <c r="N386">
        <v>7152</v>
      </c>
    </row>
    <row r="387" spans="1:14" x14ac:dyDescent="0.2">
      <c r="A387" t="s">
        <v>528</v>
      </c>
      <c r="B387">
        <f t="shared" ref="B387:B450" si="6">N387</f>
        <v>7153</v>
      </c>
      <c r="C387" t="s">
        <v>528</v>
      </c>
      <c r="D387" t="s">
        <v>528</v>
      </c>
      <c r="E387" t="s">
        <v>528</v>
      </c>
      <c r="F387" t="s">
        <v>528</v>
      </c>
      <c r="N387">
        <v>7153</v>
      </c>
    </row>
    <row r="388" spans="1:14" x14ac:dyDescent="0.2">
      <c r="A388" t="s">
        <v>528</v>
      </c>
      <c r="B388">
        <f t="shared" si="6"/>
        <v>7211</v>
      </c>
      <c r="C388" t="s">
        <v>528</v>
      </c>
      <c r="D388" t="s">
        <v>528</v>
      </c>
      <c r="E388" t="s">
        <v>528</v>
      </c>
      <c r="F388" t="s">
        <v>528</v>
      </c>
      <c r="N388">
        <v>7211</v>
      </c>
    </row>
    <row r="389" spans="1:14" x14ac:dyDescent="0.2">
      <c r="A389" t="s">
        <v>528</v>
      </c>
      <c r="B389">
        <f t="shared" si="6"/>
        <v>7212</v>
      </c>
      <c r="C389" t="s">
        <v>528</v>
      </c>
      <c r="D389" t="s">
        <v>528</v>
      </c>
      <c r="E389" t="s">
        <v>528</v>
      </c>
      <c r="F389" t="s">
        <v>528</v>
      </c>
      <c r="N389">
        <v>7212</v>
      </c>
    </row>
    <row r="390" spans="1:14" x14ac:dyDescent="0.2">
      <c r="A390" t="s">
        <v>528</v>
      </c>
      <c r="B390">
        <f t="shared" si="6"/>
        <v>7213</v>
      </c>
      <c r="C390" t="s">
        <v>528</v>
      </c>
      <c r="D390" t="s">
        <v>528</v>
      </c>
      <c r="E390" t="s">
        <v>528</v>
      </c>
      <c r="F390" t="s">
        <v>528</v>
      </c>
      <c r="N390">
        <v>7213</v>
      </c>
    </row>
    <row r="391" spans="1:14" x14ac:dyDescent="0.2">
      <c r="A391" t="s">
        <v>528</v>
      </c>
      <c r="B391">
        <f t="shared" si="6"/>
        <v>7214</v>
      </c>
      <c r="C391" t="s">
        <v>528</v>
      </c>
      <c r="D391" t="s">
        <v>528</v>
      </c>
      <c r="E391" t="s">
        <v>528</v>
      </c>
      <c r="F391" t="s">
        <v>528</v>
      </c>
      <c r="N391">
        <v>7214</v>
      </c>
    </row>
    <row r="392" spans="1:14" x14ac:dyDescent="0.2">
      <c r="A392" t="s">
        <v>528</v>
      </c>
      <c r="B392">
        <f t="shared" si="6"/>
        <v>7215</v>
      </c>
      <c r="C392" t="s">
        <v>528</v>
      </c>
      <c r="D392" t="s">
        <v>528</v>
      </c>
      <c r="E392" t="s">
        <v>528</v>
      </c>
      <c r="F392" t="s">
        <v>528</v>
      </c>
      <c r="N392">
        <v>7215</v>
      </c>
    </row>
    <row r="393" spans="1:14" x14ac:dyDescent="0.2">
      <c r="A393" t="s">
        <v>528</v>
      </c>
      <c r="B393">
        <f t="shared" si="6"/>
        <v>7216</v>
      </c>
      <c r="C393" t="s">
        <v>528</v>
      </c>
      <c r="D393" t="s">
        <v>528</v>
      </c>
      <c r="E393" t="s">
        <v>528</v>
      </c>
      <c r="F393" t="s">
        <v>528</v>
      </c>
      <c r="N393">
        <v>7216</v>
      </c>
    </row>
    <row r="394" spans="1:14" x14ac:dyDescent="0.2">
      <c r="A394" t="s">
        <v>528</v>
      </c>
      <c r="B394">
        <f t="shared" si="6"/>
        <v>7217</v>
      </c>
      <c r="C394" t="s">
        <v>528</v>
      </c>
      <c r="D394" t="s">
        <v>528</v>
      </c>
      <c r="E394" t="s">
        <v>528</v>
      </c>
      <c r="F394" t="s">
        <v>528</v>
      </c>
      <c r="N394">
        <v>7217</v>
      </c>
    </row>
    <row r="395" spans="1:14" x14ac:dyDescent="0.2">
      <c r="A395" t="s">
        <v>528</v>
      </c>
      <c r="B395">
        <f t="shared" si="6"/>
        <v>7218</v>
      </c>
      <c r="C395" t="s">
        <v>528</v>
      </c>
      <c r="D395" t="s">
        <v>528</v>
      </c>
      <c r="E395" t="s">
        <v>528</v>
      </c>
      <c r="F395" t="s">
        <v>528</v>
      </c>
      <c r="N395">
        <v>7218</v>
      </c>
    </row>
    <row r="396" spans="1:14" x14ac:dyDescent="0.2">
      <c r="A396" t="s">
        <v>528</v>
      </c>
      <c r="B396">
        <f t="shared" si="6"/>
        <v>7219</v>
      </c>
      <c r="C396" t="s">
        <v>528</v>
      </c>
      <c r="D396" t="s">
        <v>528</v>
      </c>
      <c r="E396" t="s">
        <v>528</v>
      </c>
      <c r="F396" t="s">
        <v>528</v>
      </c>
      <c r="N396">
        <v>7219</v>
      </c>
    </row>
    <row r="397" spans="1:14" x14ac:dyDescent="0.2">
      <c r="A397" t="s">
        <v>528</v>
      </c>
      <c r="B397">
        <f t="shared" si="6"/>
        <v>7220</v>
      </c>
      <c r="C397" t="s">
        <v>528</v>
      </c>
      <c r="D397" t="s">
        <v>528</v>
      </c>
      <c r="E397" t="s">
        <v>528</v>
      </c>
      <c r="F397" t="s">
        <v>528</v>
      </c>
      <c r="N397">
        <v>7220</v>
      </c>
    </row>
    <row r="398" spans="1:14" x14ac:dyDescent="0.2">
      <c r="A398" t="s">
        <v>528</v>
      </c>
      <c r="B398">
        <f t="shared" si="6"/>
        <v>7221</v>
      </c>
      <c r="C398" t="s">
        <v>528</v>
      </c>
      <c r="D398" t="s">
        <v>528</v>
      </c>
      <c r="E398" t="s">
        <v>528</v>
      </c>
      <c r="F398" t="s">
        <v>528</v>
      </c>
      <c r="N398">
        <v>7221</v>
      </c>
    </row>
    <row r="399" spans="1:14" x14ac:dyDescent="0.2">
      <c r="A399" t="s">
        <v>528</v>
      </c>
      <c r="B399">
        <f t="shared" si="6"/>
        <v>7222</v>
      </c>
      <c r="C399" t="s">
        <v>528</v>
      </c>
      <c r="D399" t="s">
        <v>528</v>
      </c>
      <c r="E399" t="s">
        <v>528</v>
      </c>
      <c r="F399" t="s">
        <v>528</v>
      </c>
      <c r="N399">
        <v>7222</v>
      </c>
    </row>
    <row r="400" spans="1:14" x14ac:dyDescent="0.2">
      <c r="A400" t="s">
        <v>528</v>
      </c>
      <c r="B400">
        <f t="shared" si="6"/>
        <v>7223</v>
      </c>
      <c r="C400" t="s">
        <v>528</v>
      </c>
      <c r="D400" t="s">
        <v>528</v>
      </c>
      <c r="E400" t="s">
        <v>528</v>
      </c>
      <c r="F400" t="s">
        <v>528</v>
      </c>
      <c r="N400">
        <v>7223</v>
      </c>
    </row>
    <row r="401" spans="1:14" x14ac:dyDescent="0.2">
      <c r="A401" t="s">
        <v>528</v>
      </c>
      <c r="B401">
        <f t="shared" si="6"/>
        <v>7224</v>
      </c>
      <c r="C401" t="s">
        <v>528</v>
      </c>
      <c r="D401" t="s">
        <v>528</v>
      </c>
      <c r="E401" t="s">
        <v>528</v>
      </c>
      <c r="F401" t="s">
        <v>528</v>
      </c>
      <c r="N401">
        <v>7224</v>
      </c>
    </row>
    <row r="402" spans="1:14" x14ac:dyDescent="0.2">
      <c r="A402" t="s">
        <v>528</v>
      </c>
      <c r="B402">
        <f t="shared" si="6"/>
        <v>7225</v>
      </c>
      <c r="C402" t="s">
        <v>528</v>
      </c>
      <c r="D402" t="s">
        <v>528</v>
      </c>
      <c r="E402" t="s">
        <v>528</v>
      </c>
      <c r="F402" t="s">
        <v>528</v>
      </c>
      <c r="N402">
        <v>7225</v>
      </c>
    </row>
    <row r="403" spans="1:14" x14ac:dyDescent="0.2">
      <c r="A403" t="s">
        <v>528</v>
      </c>
      <c r="B403">
        <f t="shared" si="6"/>
        <v>7231</v>
      </c>
      <c r="C403" t="s">
        <v>528</v>
      </c>
      <c r="D403" t="s">
        <v>528</v>
      </c>
      <c r="E403" t="s">
        <v>528</v>
      </c>
      <c r="F403" t="s">
        <v>528</v>
      </c>
      <c r="N403">
        <v>7231</v>
      </c>
    </row>
    <row r="404" spans="1:14" x14ac:dyDescent="0.2">
      <c r="A404" t="s">
        <v>528</v>
      </c>
      <c r="B404">
        <f t="shared" si="6"/>
        <v>7232</v>
      </c>
      <c r="C404" t="s">
        <v>528</v>
      </c>
      <c r="D404" t="s">
        <v>528</v>
      </c>
      <c r="E404" t="s">
        <v>528</v>
      </c>
      <c r="F404" t="s">
        <v>528</v>
      </c>
      <c r="N404">
        <v>7232</v>
      </c>
    </row>
    <row r="405" spans="1:14" x14ac:dyDescent="0.2">
      <c r="A405" t="s">
        <v>528</v>
      </c>
      <c r="B405">
        <f t="shared" si="6"/>
        <v>7233</v>
      </c>
      <c r="C405" t="s">
        <v>528</v>
      </c>
      <c r="D405" t="s">
        <v>528</v>
      </c>
      <c r="E405" t="s">
        <v>528</v>
      </c>
      <c r="F405" t="s">
        <v>528</v>
      </c>
      <c r="N405">
        <v>7233</v>
      </c>
    </row>
    <row r="406" spans="1:14" x14ac:dyDescent="0.2">
      <c r="A406" t="s">
        <v>528</v>
      </c>
      <c r="B406">
        <f t="shared" si="6"/>
        <v>7234</v>
      </c>
      <c r="C406" t="s">
        <v>528</v>
      </c>
      <c r="D406" t="s">
        <v>528</v>
      </c>
      <c r="E406" t="s">
        <v>528</v>
      </c>
      <c r="F406" t="s">
        <v>528</v>
      </c>
      <c r="N406">
        <v>7234</v>
      </c>
    </row>
    <row r="407" spans="1:14" x14ac:dyDescent="0.2">
      <c r="A407" t="s">
        <v>528</v>
      </c>
      <c r="B407">
        <f t="shared" si="6"/>
        <v>7235</v>
      </c>
      <c r="C407" t="s">
        <v>528</v>
      </c>
      <c r="D407" t="s">
        <v>528</v>
      </c>
      <c r="E407" t="s">
        <v>528</v>
      </c>
      <c r="F407" t="s">
        <v>528</v>
      </c>
      <c r="N407">
        <v>7235</v>
      </c>
    </row>
    <row r="408" spans="1:14" x14ac:dyDescent="0.2">
      <c r="A408" t="s">
        <v>528</v>
      </c>
      <c r="B408">
        <f t="shared" si="6"/>
        <v>7236</v>
      </c>
      <c r="C408" t="s">
        <v>528</v>
      </c>
      <c r="D408" t="s">
        <v>528</v>
      </c>
      <c r="E408" t="s">
        <v>528</v>
      </c>
      <c r="F408" t="s">
        <v>528</v>
      </c>
      <c r="N408">
        <v>7236</v>
      </c>
    </row>
    <row r="409" spans="1:14" x14ac:dyDescent="0.2">
      <c r="A409" t="s">
        <v>528</v>
      </c>
      <c r="B409">
        <f t="shared" si="6"/>
        <v>7237</v>
      </c>
      <c r="C409" t="s">
        <v>528</v>
      </c>
      <c r="D409" t="s">
        <v>528</v>
      </c>
      <c r="E409" t="s">
        <v>528</v>
      </c>
      <c r="F409" t="s">
        <v>528</v>
      </c>
      <c r="N409">
        <v>7237</v>
      </c>
    </row>
    <row r="410" spans="1:14" x14ac:dyDescent="0.2">
      <c r="A410" t="s">
        <v>528</v>
      </c>
      <c r="B410">
        <f t="shared" si="6"/>
        <v>7241</v>
      </c>
      <c r="C410" t="s">
        <v>528</v>
      </c>
      <c r="D410" t="s">
        <v>528</v>
      </c>
      <c r="E410" t="s">
        <v>528</v>
      </c>
      <c r="F410" t="s">
        <v>528</v>
      </c>
      <c r="N410">
        <v>7241</v>
      </c>
    </row>
    <row r="411" spans="1:14" x14ac:dyDescent="0.2">
      <c r="A411" t="s">
        <v>528</v>
      </c>
      <c r="B411">
        <f t="shared" si="6"/>
        <v>7242</v>
      </c>
      <c r="C411" t="s">
        <v>528</v>
      </c>
      <c r="D411" t="s">
        <v>528</v>
      </c>
      <c r="E411" t="s">
        <v>528</v>
      </c>
      <c r="F411" t="s">
        <v>528</v>
      </c>
      <c r="N411">
        <v>7242</v>
      </c>
    </row>
    <row r="412" spans="1:14" x14ac:dyDescent="0.2">
      <c r="A412" t="s">
        <v>528</v>
      </c>
      <c r="B412">
        <f t="shared" si="6"/>
        <v>7243</v>
      </c>
      <c r="C412" t="s">
        <v>528</v>
      </c>
      <c r="D412" t="s">
        <v>528</v>
      </c>
      <c r="E412" t="s">
        <v>528</v>
      </c>
      <c r="F412" t="s">
        <v>528</v>
      </c>
      <c r="N412">
        <v>7243</v>
      </c>
    </row>
    <row r="413" spans="1:14" x14ac:dyDescent="0.2">
      <c r="A413" t="s">
        <v>528</v>
      </c>
      <c r="B413">
        <f t="shared" si="6"/>
        <v>7244</v>
      </c>
      <c r="C413" t="s">
        <v>528</v>
      </c>
      <c r="D413" t="s">
        <v>528</v>
      </c>
      <c r="E413" t="s">
        <v>528</v>
      </c>
      <c r="F413" t="s">
        <v>528</v>
      </c>
      <c r="N413">
        <v>7244</v>
      </c>
    </row>
    <row r="414" spans="1:14" x14ac:dyDescent="0.2">
      <c r="A414" t="s">
        <v>528</v>
      </c>
      <c r="B414">
        <f t="shared" si="6"/>
        <v>7251</v>
      </c>
      <c r="C414" t="s">
        <v>528</v>
      </c>
      <c r="D414" t="s">
        <v>528</v>
      </c>
      <c r="E414" t="s">
        <v>528</v>
      </c>
      <c r="F414" t="s">
        <v>528</v>
      </c>
      <c r="N414">
        <v>7251</v>
      </c>
    </row>
    <row r="415" spans="1:14" x14ac:dyDescent="0.2">
      <c r="A415" t="s">
        <v>528</v>
      </c>
      <c r="B415">
        <f t="shared" si="6"/>
        <v>7252</v>
      </c>
      <c r="C415" t="s">
        <v>528</v>
      </c>
      <c r="D415" t="s">
        <v>528</v>
      </c>
      <c r="E415" t="s">
        <v>528</v>
      </c>
      <c r="F415" t="s">
        <v>528</v>
      </c>
      <c r="N415">
        <v>7252</v>
      </c>
    </row>
    <row r="416" spans="1:14" x14ac:dyDescent="0.2">
      <c r="A416" t="s">
        <v>528</v>
      </c>
      <c r="B416">
        <f t="shared" si="6"/>
        <v>7253</v>
      </c>
      <c r="C416" t="s">
        <v>528</v>
      </c>
      <c r="D416" t="s">
        <v>528</v>
      </c>
      <c r="E416" t="s">
        <v>528</v>
      </c>
      <c r="F416" t="s">
        <v>528</v>
      </c>
      <c r="N416">
        <v>7253</v>
      </c>
    </row>
    <row r="417" spans="1:14" x14ac:dyDescent="0.2">
      <c r="A417" t="s">
        <v>528</v>
      </c>
      <c r="B417">
        <f t="shared" si="6"/>
        <v>7254</v>
      </c>
      <c r="C417" t="s">
        <v>528</v>
      </c>
      <c r="D417" t="s">
        <v>528</v>
      </c>
      <c r="E417" t="s">
        <v>528</v>
      </c>
      <c r="F417" t="s">
        <v>528</v>
      </c>
      <c r="N417">
        <v>7254</v>
      </c>
    </row>
    <row r="418" spans="1:14" x14ac:dyDescent="0.2">
      <c r="A418" t="s">
        <v>528</v>
      </c>
      <c r="B418">
        <f t="shared" si="6"/>
        <v>7255</v>
      </c>
      <c r="C418" t="s">
        <v>528</v>
      </c>
      <c r="D418" t="s">
        <v>528</v>
      </c>
      <c r="E418" t="s">
        <v>528</v>
      </c>
      <c r="F418" t="s">
        <v>528</v>
      </c>
      <c r="N418">
        <v>7255</v>
      </c>
    </row>
    <row r="419" spans="1:14" x14ac:dyDescent="0.2">
      <c r="A419" t="s">
        <v>528</v>
      </c>
      <c r="B419">
        <f t="shared" si="6"/>
        <v>7256</v>
      </c>
      <c r="C419" t="s">
        <v>528</v>
      </c>
      <c r="D419" t="s">
        <v>528</v>
      </c>
      <c r="E419" t="s">
        <v>528</v>
      </c>
      <c r="F419" t="s">
        <v>528</v>
      </c>
      <c r="N419">
        <v>7256</v>
      </c>
    </row>
    <row r="420" spans="1:14" x14ac:dyDescent="0.2">
      <c r="A420" t="s">
        <v>528</v>
      </c>
      <c r="B420">
        <f t="shared" si="6"/>
        <v>7261</v>
      </c>
      <c r="C420" t="s">
        <v>528</v>
      </c>
      <c r="D420" t="s">
        <v>528</v>
      </c>
      <c r="E420" t="s">
        <v>528</v>
      </c>
      <c r="F420" t="s">
        <v>528</v>
      </c>
      <c r="N420">
        <v>7261</v>
      </c>
    </row>
    <row r="421" spans="1:14" x14ac:dyDescent="0.2">
      <c r="A421" t="s">
        <v>528</v>
      </c>
      <c r="B421">
        <f t="shared" si="6"/>
        <v>7262</v>
      </c>
      <c r="C421" t="s">
        <v>528</v>
      </c>
      <c r="D421" t="s">
        <v>528</v>
      </c>
      <c r="E421" t="s">
        <v>528</v>
      </c>
      <c r="F421" t="s">
        <v>528</v>
      </c>
      <c r="N421">
        <v>7262</v>
      </c>
    </row>
    <row r="422" spans="1:14" x14ac:dyDescent="0.2">
      <c r="A422" t="s">
        <v>528</v>
      </c>
      <c r="B422">
        <f t="shared" si="6"/>
        <v>7311</v>
      </c>
      <c r="C422" t="s">
        <v>528</v>
      </c>
      <c r="D422" t="s">
        <v>528</v>
      </c>
      <c r="E422" t="s">
        <v>528</v>
      </c>
      <c r="F422" t="s">
        <v>528</v>
      </c>
      <c r="N422">
        <v>7311</v>
      </c>
    </row>
    <row r="423" spans="1:14" x14ac:dyDescent="0.2">
      <c r="A423" t="s">
        <v>528</v>
      </c>
      <c r="B423">
        <f t="shared" si="6"/>
        <v>7312</v>
      </c>
      <c r="C423" t="s">
        <v>528</v>
      </c>
      <c r="D423" t="s">
        <v>528</v>
      </c>
      <c r="E423" t="s">
        <v>528</v>
      </c>
      <c r="F423" t="s">
        <v>528</v>
      </c>
      <c r="N423">
        <v>7312</v>
      </c>
    </row>
    <row r="424" spans="1:14" x14ac:dyDescent="0.2">
      <c r="A424" t="s">
        <v>528</v>
      </c>
      <c r="B424">
        <f t="shared" si="6"/>
        <v>7313</v>
      </c>
      <c r="C424" t="s">
        <v>528</v>
      </c>
      <c r="D424" t="s">
        <v>528</v>
      </c>
      <c r="E424" t="s">
        <v>528</v>
      </c>
      <c r="F424" t="s">
        <v>528</v>
      </c>
      <c r="N424">
        <v>7313</v>
      </c>
    </row>
    <row r="425" spans="1:14" x14ac:dyDescent="0.2">
      <c r="A425" t="s">
        <v>528</v>
      </c>
      <c r="B425">
        <f t="shared" si="6"/>
        <v>7314</v>
      </c>
      <c r="C425" t="s">
        <v>528</v>
      </c>
      <c r="D425" t="s">
        <v>528</v>
      </c>
      <c r="E425" t="s">
        <v>528</v>
      </c>
      <c r="F425" t="s">
        <v>528</v>
      </c>
      <c r="N425">
        <v>7314</v>
      </c>
    </row>
    <row r="426" spans="1:14" x14ac:dyDescent="0.2">
      <c r="A426" t="s">
        <v>528</v>
      </c>
      <c r="B426">
        <f t="shared" si="6"/>
        <v>7315</v>
      </c>
      <c r="C426" t="s">
        <v>528</v>
      </c>
      <c r="D426" t="s">
        <v>528</v>
      </c>
      <c r="E426" t="s">
        <v>528</v>
      </c>
      <c r="F426" t="s">
        <v>528</v>
      </c>
      <c r="N426">
        <v>7315</v>
      </c>
    </row>
    <row r="427" spans="1:14" x14ac:dyDescent="0.2">
      <c r="A427" t="s">
        <v>528</v>
      </c>
      <c r="B427">
        <f t="shared" si="6"/>
        <v>7316</v>
      </c>
      <c r="C427" t="s">
        <v>528</v>
      </c>
      <c r="D427" t="s">
        <v>528</v>
      </c>
      <c r="E427" t="s">
        <v>528</v>
      </c>
      <c r="F427" t="s">
        <v>528</v>
      </c>
      <c r="N427">
        <v>7316</v>
      </c>
    </row>
    <row r="428" spans="1:14" x14ac:dyDescent="0.2">
      <c r="A428" t="s">
        <v>528</v>
      </c>
      <c r="B428">
        <f t="shared" si="6"/>
        <v>7321</v>
      </c>
      <c r="C428" t="s">
        <v>528</v>
      </c>
      <c r="D428" t="s">
        <v>528</v>
      </c>
      <c r="E428" t="s">
        <v>528</v>
      </c>
      <c r="F428" t="s">
        <v>528</v>
      </c>
      <c r="N428">
        <v>7321</v>
      </c>
    </row>
    <row r="429" spans="1:14" x14ac:dyDescent="0.2">
      <c r="A429" t="s">
        <v>528</v>
      </c>
      <c r="B429">
        <f t="shared" si="6"/>
        <v>7322</v>
      </c>
      <c r="C429" t="s">
        <v>528</v>
      </c>
      <c r="D429" t="s">
        <v>528</v>
      </c>
      <c r="E429" t="s">
        <v>528</v>
      </c>
      <c r="F429" t="s">
        <v>528</v>
      </c>
      <c r="N429">
        <v>7322</v>
      </c>
    </row>
    <row r="430" spans="1:14" x14ac:dyDescent="0.2">
      <c r="A430" t="s">
        <v>528</v>
      </c>
      <c r="B430">
        <f t="shared" si="6"/>
        <v>7323</v>
      </c>
      <c r="C430" t="s">
        <v>528</v>
      </c>
      <c r="D430" t="s">
        <v>528</v>
      </c>
      <c r="E430" t="s">
        <v>528</v>
      </c>
      <c r="F430" t="s">
        <v>528</v>
      </c>
      <c r="N430">
        <v>7323</v>
      </c>
    </row>
    <row r="431" spans="1:14" x14ac:dyDescent="0.2">
      <c r="A431" t="s">
        <v>528</v>
      </c>
      <c r="B431">
        <f t="shared" si="6"/>
        <v>7324</v>
      </c>
      <c r="C431" t="s">
        <v>528</v>
      </c>
      <c r="D431" t="s">
        <v>528</v>
      </c>
      <c r="E431" t="s">
        <v>528</v>
      </c>
      <c r="F431" t="s">
        <v>528</v>
      </c>
      <c r="N431">
        <v>7324</v>
      </c>
    </row>
    <row r="432" spans="1:14" x14ac:dyDescent="0.2">
      <c r="A432" t="s">
        <v>528</v>
      </c>
      <c r="B432">
        <f t="shared" si="6"/>
        <v>7331</v>
      </c>
      <c r="C432" t="s">
        <v>528</v>
      </c>
      <c r="D432" t="s">
        <v>528</v>
      </c>
      <c r="E432" t="s">
        <v>528</v>
      </c>
      <c r="F432" t="s">
        <v>528</v>
      </c>
      <c r="N432">
        <v>7331</v>
      </c>
    </row>
    <row r="433" spans="1:14" x14ac:dyDescent="0.2">
      <c r="A433" t="s">
        <v>528</v>
      </c>
      <c r="B433">
        <f t="shared" si="6"/>
        <v>7332</v>
      </c>
      <c r="C433" t="s">
        <v>528</v>
      </c>
      <c r="D433" t="s">
        <v>528</v>
      </c>
      <c r="E433" t="s">
        <v>528</v>
      </c>
      <c r="F433" t="s">
        <v>528</v>
      </c>
      <c r="N433">
        <v>7332</v>
      </c>
    </row>
    <row r="434" spans="1:14" x14ac:dyDescent="0.2">
      <c r="A434" t="s">
        <v>528</v>
      </c>
      <c r="B434">
        <f t="shared" si="6"/>
        <v>7333</v>
      </c>
      <c r="C434" t="s">
        <v>528</v>
      </c>
      <c r="D434" t="s">
        <v>528</v>
      </c>
      <c r="E434" t="s">
        <v>528</v>
      </c>
      <c r="F434" t="s">
        <v>528</v>
      </c>
      <c r="N434">
        <v>7333</v>
      </c>
    </row>
    <row r="435" spans="1:14" x14ac:dyDescent="0.2">
      <c r="A435" t="s">
        <v>528</v>
      </c>
      <c r="B435">
        <f t="shared" si="6"/>
        <v>7334</v>
      </c>
      <c r="C435" t="s">
        <v>528</v>
      </c>
      <c r="D435" t="s">
        <v>528</v>
      </c>
      <c r="E435" t="s">
        <v>528</v>
      </c>
      <c r="F435" t="s">
        <v>528</v>
      </c>
      <c r="N435">
        <v>7334</v>
      </c>
    </row>
    <row r="436" spans="1:14" x14ac:dyDescent="0.2">
      <c r="A436" t="s">
        <v>528</v>
      </c>
      <c r="B436">
        <f t="shared" si="6"/>
        <v>7335</v>
      </c>
      <c r="C436" t="s">
        <v>528</v>
      </c>
      <c r="D436" t="s">
        <v>528</v>
      </c>
      <c r="E436" t="s">
        <v>528</v>
      </c>
      <c r="F436" t="s">
        <v>528</v>
      </c>
      <c r="N436">
        <v>7335</v>
      </c>
    </row>
    <row r="437" spans="1:14" x14ac:dyDescent="0.2">
      <c r="A437" t="s">
        <v>528</v>
      </c>
      <c r="B437">
        <f t="shared" si="6"/>
        <v>7336</v>
      </c>
      <c r="C437" t="s">
        <v>528</v>
      </c>
      <c r="D437" t="s">
        <v>528</v>
      </c>
      <c r="E437" t="s">
        <v>528</v>
      </c>
      <c r="F437" t="s">
        <v>528</v>
      </c>
      <c r="N437">
        <v>7336</v>
      </c>
    </row>
    <row r="438" spans="1:14" x14ac:dyDescent="0.2">
      <c r="A438" t="s">
        <v>528</v>
      </c>
      <c r="B438">
        <f t="shared" si="6"/>
        <v>7341</v>
      </c>
      <c r="C438" t="s">
        <v>528</v>
      </c>
      <c r="D438" t="s">
        <v>528</v>
      </c>
      <c r="E438" t="s">
        <v>528</v>
      </c>
      <c r="F438" t="s">
        <v>528</v>
      </c>
      <c r="N438">
        <v>7341</v>
      </c>
    </row>
    <row r="439" spans="1:14" x14ac:dyDescent="0.2">
      <c r="A439" t="s">
        <v>528</v>
      </c>
      <c r="B439">
        <f t="shared" si="6"/>
        <v>7342</v>
      </c>
      <c r="C439" t="s">
        <v>528</v>
      </c>
      <c r="D439" t="s">
        <v>528</v>
      </c>
      <c r="E439" t="s">
        <v>528</v>
      </c>
      <c r="F439" t="s">
        <v>528</v>
      </c>
      <c r="N439">
        <v>7342</v>
      </c>
    </row>
    <row r="440" spans="1:14" x14ac:dyDescent="0.2">
      <c r="A440" t="s">
        <v>528</v>
      </c>
      <c r="B440">
        <f t="shared" si="6"/>
        <v>7343</v>
      </c>
      <c r="C440" t="s">
        <v>528</v>
      </c>
      <c r="D440" t="s">
        <v>528</v>
      </c>
      <c r="E440" t="s">
        <v>528</v>
      </c>
      <c r="F440" t="s">
        <v>528</v>
      </c>
      <c r="N440">
        <v>7343</v>
      </c>
    </row>
    <row r="441" spans="1:14" x14ac:dyDescent="0.2">
      <c r="A441" t="s">
        <v>528</v>
      </c>
      <c r="B441">
        <f t="shared" si="6"/>
        <v>7351</v>
      </c>
      <c r="C441" t="s">
        <v>528</v>
      </c>
      <c r="D441" t="s">
        <v>528</v>
      </c>
      <c r="E441" t="s">
        <v>528</v>
      </c>
      <c r="F441" t="s">
        <v>528</v>
      </c>
      <c r="N441">
        <v>7351</v>
      </c>
    </row>
    <row r="442" spans="1:14" x14ac:dyDescent="0.2">
      <c r="A442" t="s">
        <v>528</v>
      </c>
      <c r="B442">
        <f t="shared" si="6"/>
        <v>7352</v>
      </c>
      <c r="C442" t="s">
        <v>528</v>
      </c>
      <c r="D442" t="s">
        <v>528</v>
      </c>
      <c r="E442" t="s">
        <v>528</v>
      </c>
      <c r="F442" t="s">
        <v>528</v>
      </c>
      <c r="N442">
        <v>7352</v>
      </c>
    </row>
    <row r="443" spans="1:14" x14ac:dyDescent="0.2">
      <c r="A443" t="s">
        <v>528</v>
      </c>
      <c r="B443">
        <f t="shared" si="6"/>
        <v>7353</v>
      </c>
      <c r="C443" t="s">
        <v>528</v>
      </c>
      <c r="D443" t="s">
        <v>528</v>
      </c>
      <c r="E443" t="s">
        <v>528</v>
      </c>
      <c r="F443" t="s">
        <v>528</v>
      </c>
      <c r="N443">
        <v>7353</v>
      </c>
    </row>
    <row r="444" spans="1:14" x14ac:dyDescent="0.2">
      <c r="A444" t="s">
        <v>528</v>
      </c>
      <c r="B444">
        <f t="shared" si="6"/>
        <v>7354</v>
      </c>
      <c r="C444" t="s">
        <v>528</v>
      </c>
      <c r="D444" t="s">
        <v>528</v>
      </c>
      <c r="E444" t="s">
        <v>528</v>
      </c>
      <c r="F444" t="s">
        <v>528</v>
      </c>
      <c r="N444">
        <v>7354</v>
      </c>
    </row>
    <row r="445" spans="1:14" x14ac:dyDescent="0.2">
      <c r="A445" t="s">
        <v>528</v>
      </c>
      <c r="B445">
        <f t="shared" si="6"/>
        <v>7361</v>
      </c>
      <c r="C445" t="s">
        <v>528</v>
      </c>
      <c r="D445" t="s">
        <v>528</v>
      </c>
      <c r="E445" t="s">
        <v>528</v>
      </c>
      <c r="F445" t="s">
        <v>528</v>
      </c>
      <c r="N445">
        <v>7361</v>
      </c>
    </row>
    <row r="446" spans="1:14" x14ac:dyDescent="0.2">
      <c r="A446" t="s">
        <v>528</v>
      </c>
      <c r="B446">
        <f t="shared" si="6"/>
        <v>7362</v>
      </c>
      <c r="C446" t="s">
        <v>528</v>
      </c>
      <c r="D446" t="s">
        <v>528</v>
      </c>
      <c r="E446" t="s">
        <v>528</v>
      </c>
      <c r="F446" t="s">
        <v>528</v>
      </c>
      <c r="N446">
        <v>7362</v>
      </c>
    </row>
    <row r="447" spans="1:14" x14ac:dyDescent="0.2">
      <c r="A447" t="s">
        <v>528</v>
      </c>
      <c r="B447">
        <f t="shared" si="6"/>
        <v>7410</v>
      </c>
      <c r="C447" t="s">
        <v>528</v>
      </c>
      <c r="D447" t="s">
        <v>528</v>
      </c>
      <c r="E447" t="s">
        <v>528</v>
      </c>
      <c r="F447" t="s">
        <v>528</v>
      </c>
      <c r="N447">
        <v>7410</v>
      </c>
    </row>
    <row r="448" spans="1:14" x14ac:dyDescent="0.2">
      <c r="A448" t="s">
        <v>528</v>
      </c>
      <c r="B448">
        <f t="shared" si="6"/>
        <v>7411</v>
      </c>
      <c r="C448" t="s">
        <v>528</v>
      </c>
      <c r="D448" t="s">
        <v>528</v>
      </c>
      <c r="E448" t="s">
        <v>528</v>
      </c>
      <c r="F448" t="s">
        <v>528</v>
      </c>
      <c r="N448">
        <v>7411</v>
      </c>
    </row>
    <row r="449" spans="1:14" x14ac:dyDescent="0.2">
      <c r="A449" t="s">
        <v>528</v>
      </c>
      <c r="B449">
        <f t="shared" si="6"/>
        <v>7412</v>
      </c>
      <c r="C449" t="s">
        <v>528</v>
      </c>
      <c r="D449" t="s">
        <v>528</v>
      </c>
      <c r="E449" t="s">
        <v>528</v>
      </c>
      <c r="F449" t="s">
        <v>528</v>
      </c>
      <c r="N449">
        <v>7412</v>
      </c>
    </row>
    <row r="450" spans="1:14" x14ac:dyDescent="0.2">
      <c r="A450" t="s">
        <v>528</v>
      </c>
      <c r="B450">
        <f t="shared" si="6"/>
        <v>7413</v>
      </c>
      <c r="C450" t="s">
        <v>528</v>
      </c>
      <c r="D450" t="s">
        <v>528</v>
      </c>
      <c r="E450" t="s">
        <v>528</v>
      </c>
      <c r="F450" t="s">
        <v>528</v>
      </c>
      <c r="N450">
        <v>7413</v>
      </c>
    </row>
    <row r="451" spans="1:14" x14ac:dyDescent="0.2">
      <c r="A451" t="s">
        <v>528</v>
      </c>
      <c r="B451">
        <f t="shared" ref="B451:B514" si="7">N451</f>
        <v>7414</v>
      </c>
      <c r="C451" t="s">
        <v>528</v>
      </c>
      <c r="D451" t="s">
        <v>528</v>
      </c>
      <c r="E451" t="s">
        <v>528</v>
      </c>
      <c r="F451" t="s">
        <v>528</v>
      </c>
      <c r="N451">
        <v>7414</v>
      </c>
    </row>
    <row r="452" spans="1:14" x14ac:dyDescent="0.2">
      <c r="A452" t="s">
        <v>528</v>
      </c>
      <c r="B452">
        <f t="shared" si="7"/>
        <v>7415</v>
      </c>
      <c r="C452" t="s">
        <v>528</v>
      </c>
      <c r="D452" t="s">
        <v>528</v>
      </c>
      <c r="E452" t="s">
        <v>528</v>
      </c>
      <c r="F452" t="s">
        <v>528</v>
      </c>
      <c r="N452">
        <v>7415</v>
      </c>
    </row>
    <row r="453" spans="1:14" x14ac:dyDescent="0.2">
      <c r="A453" t="s">
        <v>528</v>
      </c>
      <c r="B453">
        <f t="shared" si="7"/>
        <v>7416</v>
      </c>
      <c r="C453" t="s">
        <v>528</v>
      </c>
      <c r="D453" t="s">
        <v>528</v>
      </c>
      <c r="E453" t="s">
        <v>528</v>
      </c>
      <c r="F453" t="s">
        <v>528</v>
      </c>
      <c r="N453">
        <v>7416</v>
      </c>
    </row>
    <row r="454" spans="1:14" x14ac:dyDescent="0.2">
      <c r="A454" t="s">
        <v>528</v>
      </c>
      <c r="B454">
        <f t="shared" si="7"/>
        <v>7417</v>
      </c>
      <c r="C454" t="s">
        <v>528</v>
      </c>
      <c r="D454" t="s">
        <v>528</v>
      </c>
      <c r="E454" t="s">
        <v>528</v>
      </c>
      <c r="F454" t="s">
        <v>528</v>
      </c>
      <c r="N454">
        <v>7417</v>
      </c>
    </row>
    <row r="455" spans="1:14" x14ac:dyDescent="0.2">
      <c r="A455" t="s">
        <v>528</v>
      </c>
      <c r="B455">
        <f t="shared" si="7"/>
        <v>7418</v>
      </c>
      <c r="C455" t="s">
        <v>528</v>
      </c>
      <c r="D455" t="s">
        <v>528</v>
      </c>
      <c r="E455" t="s">
        <v>528</v>
      </c>
      <c r="F455" t="s">
        <v>528</v>
      </c>
      <c r="N455">
        <v>7418</v>
      </c>
    </row>
    <row r="456" spans="1:14" x14ac:dyDescent="0.2">
      <c r="A456" t="s">
        <v>528</v>
      </c>
      <c r="B456">
        <f t="shared" si="7"/>
        <v>7419</v>
      </c>
      <c r="C456" t="s">
        <v>528</v>
      </c>
      <c r="D456" t="s">
        <v>528</v>
      </c>
      <c r="E456" t="s">
        <v>528</v>
      </c>
      <c r="F456" t="s">
        <v>528</v>
      </c>
      <c r="N456">
        <v>7419</v>
      </c>
    </row>
    <row r="457" spans="1:14" x14ac:dyDescent="0.2">
      <c r="A457" t="s">
        <v>528</v>
      </c>
      <c r="B457">
        <f t="shared" si="7"/>
        <v>7420</v>
      </c>
      <c r="C457" t="s">
        <v>528</v>
      </c>
      <c r="D457" t="s">
        <v>528</v>
      </c>
      <c r="E457" t="s">
        <v>528</v>
      </c>
      <c r="F457" t="s">
        <v>528</v>
      </c>
      <c r="N457">
        <v>7420</v>
      </c>
    </row>
    <row r="458" spans="1:14" x14ac:dyDescent="0.2">
      <c r="A458" t="s">
        <v>528</v>
      </c>
      <c r="B458">
        <f t="shared" si="7"/>
        <v>7421</v>
      </c>
      <c r="C458" t="s">
        <v>528</v>
      </c>
      <c r="D458" t="s">
        <v>528</v>
      </c>
      <c r="E458" t="s">
        <v>528</v>
      </c>
      <c r="F458" t="s">
        <v>528</v>
      </c>
      <c r="N458">
        <v>7421</v>
      </c>
    </row>
    <row r="459" spans="1:14" x14ac:dyDescent="0.2">
      <c r="A459" t="s">
        <v>528</v>
      </c>
      <c r="B459">
        <f t="shared" si="7"/>
        <v>7422</v>
      </c>
      <c r="C459" t="s">
        <v>528</v>
      </c>
      <c r="D459" t="s">
        <v>528</v>
      </c>
      <c r="E459" t="s">
        <v>528</v>
      </c>
      <c r="F459" t="s">
        <v>528</v>
      </c>
      <c r="N459">
        <v>7422</v>
      </c>
    </row>
    <row r="460" spans="1:14" x14ac:dyDescent="0.2">
      <c r="A460" t="s">
        <v>528</v>
      </c>
      <c r="B460">
        <f t="shared" si="7"/>
        <v>7423</v>
      </c>
      <c r="C460" t="s">
        <v>528</v>
      </c>
      <c r="D460" t="s">
        <v>528</v>
      </c>
      <c r="E460" t="s">
        <v>528</v>
      </c>
      <c r="F460" t="s">
        <v>528</v>
      </c>
      <c r="N460">
        <v>7423</v>
      </c>
    </row>
    <row r="461" spans="1:14" x14ac:dyDescent="0.2">
      <c r="A461" t="s">
        <v>528</v>
      </c>
      <c r="B461">
        <f t="shared" si="7"/>
        <v>7424</v>
      </c>
      <c r="C461" t="s">
        <v>528</v>
      </c>
      <c r="D461" t="s">
        <v>528</v>
      </c>
      <c r="E461" t="s">
        <v>528</v>
      </c>
      <c r="F461" t="s">
        <v>528</v>
      </c>
      <c r="N461">
        <v>7424</v>
      </c>
    </row>
    <row r="462" spans="1:14" x14ac:dyDescent="0.2">
      <c r="A462" t="s">
        <v>528</v>
      </c>
      <c r="B462">
        <f t="shared" si="7"/>
        <v>7425</v>
      </c>
      <c r="C462" t="s">
        <v>528</v>
      </c>
      <c r="D462" t="s">
        <v>528</v>
      </c>
      <c r="E462" t="s">
        <v>528</v>
      </c>
      <c r="F462" t="s">
        <v>528</v>
      </c>
      <c r="N462">
        <v>7425</v>
      </c>
    </row>
    <row r="463" spans="1:14" x14ac:dyDescent="0.2">
      <c r="A463" t="s">
        <v>528</v>
      </c>
      <c r="B463">
        <f t="shared" si="7"/>
        <v>7426</v>
      </c>
      <c r="C463" t="s">
        <v>528</v>
      </c>
      <c r="D463" t="s">
        <v>528</v>
      </c>
      <c r="E463" t="s">
        <v>528</v>
      </c>
      <c r="F463" t="s">
        <v>528</v>
      </c>
      <c r="N463">
        <v>7426</v>
      </c>
    </row>
    <row r="464" spans="1:14" x14ac:dyDescent="0.2">
      <c r="A464" t="s">
        <v>528</v>
      </c>
      <c r="B464">
        <f t="shared" si="7"/>
        <v>7427</v>
      </c>
      <c r="C464" t="s">
        <v>528</v>
      </c>
      <c r="D464" t="s">
        <v>528</v>
      </c>
      <c r="E464" t="s">
        <v>528</v>
      </c>
      <c r="F464" t="s">
        <v>528</v>
      </c>
      <c r="N464">
        <v>7427</v>
      </c>
    </row>
    <row r="465" spans="1:14" x14ac:dyDescent="0.2">
      <c r="A465" t="s">
        <v>528</v>
      </c>
      <c r="B465">
        <f t="shared" si="7"/>
        <v>7428</v>
      </c>
      <c r="C465" t="s">
        <v>528</v>
      </c>
      <c r="D465" t="s">
        <v>528</v>
      </c>
      <c r="E465" t="s">
        <v>528</v>
      </c>
      <c r="F465" t="s">
        <v>528</v>
      </c>
      <c r="N465">
        <v>7428</v>
      </c>
    </row>
    <row r="466" spans="1:14" x14ac:dyDescent="0.2">
      <c r="A466" t="s">
        <v>528</v>
      </c>
      <c r="B466">
        <f t="shared" si="7"/>
        <v>7429</v>
      </c>
      <c r="C466" t="s">
        <v>528</v>
      </c>
      <c r="D466" t="s">
        <v>528</v>
      </c>
      <c r="E466" t="s">
        <v>528</v>
      </c>
      <c r="F466" t="s">
        <v>528</v>
      </c>
      <c r="N466">
        <v>7429</v>
      </c>
    </row>
    <row r="467" spans="1:14" x14ac:dyDescent="0.2">
      <c r="A467" t="s">
        <v>528</v>
      </c>
      <c r="B467">
        <f t="shared" si="7"/>
        <v>7430</v>
      </c>
      <c r="C467" t="s">
        <v>528</v>
      </c>
      <c r="D467" t="s">
        <v>528</v>
      </c>
      <c r="E467" t="s">
        <v>528</v>
      </c>
      <c r="F467" t="s">
        <v>528</v>
      </c>
      <c r="N467">
        <v>7430</v>
      </c>
    </row>
    <row r="468" spans="1:14" x14ac:dyDescent="0.2">
      <c r="A468" t="s">
        <v>528</v>
      </c>
      <c r="B468">
        <f t="shared" si="7"/>
        <v>7431</v>
      </c>
      <c r="C468" t="s">
        <v>528</v>
      </c>
      <c r="D468" t="s">
        <v>528</v>
      </c>
      <c r="E468" t="s">
        <v>528</v>
      </c>
      <c r="F468" t="s">
        <v>528</v>
      </c>
      <c r="N468">
        <v>7431</v>
      </c>
    </row>
    <row r="469" spans="1:14" x14ac:dyDescent="0.2">
      <c r="A469" t="s">
        <v>528</v>
      </c>
      <c r="B469">
        <f t="shared" si="7"/>
        <v>8010</v>
      </c>
      <c r="C469" t="s">
        <v>528</v>
      </c>
      <c r="D469" t="s">
        <v>528</v>
      </c>
      <c r="E469" t="s">
        <v>528</v>
      </c>
      <c r="F469" t="s">
        <v>528</v>
      </c>
      <c r="N469">
        <v>8010</v>
      </c>
    </row>
    <row r="470" spans="1:14" x14ac:dyDescent="0.2">
      <c r="A470" t="s">
        <v>528</v>
      </c>
      <c r="B470">
        <f t="shared" si="7"/>
        <v>8011</v>
      </c>
      <c r="C470" t="s">
        <v>528</v>
      </c>
      <c r="D470" t="s">
        <v>528</v>
      </c>
      <c r="E470" t="s">
        <v>528</v>
      </c>
      <c r="F470" t="s">
        <v>528</v>
      </c>
      <c r="N470">
        <v>8011</v>
      </c>
    </row>
    <row r="471" spans="1:14" x14ac:dyDescent="0.2">
      <c r="A471" t="s">
        <v>528</v>
      </c>
      <c r="B471">
        <f t="shared" si="7"/>
        <v>8012</v>
      </c>
      <c r="C471" t="s">
        <v>528</v>
      </c>
      <c r="D471" t="s">
        <v>528</v>
      </c>
      <c r="E471" t="s">
        <v>528</v>
      </c>
      <c r="F471" t="s">
        <v>528</v>
      </c>
      <c r="N471">
        <v>8012</v>
      </c>
    </row>
    <row r="472" spans="1:14" x14ac:dyDescent="0.2">
      <c r="A472" t="s">
        <v>528</v>
      </c>
      <c r="B472">
        <f t="shared" si="7"/>
        <v>8013</v>
      </c>
      <c r="C472" t="s">
        <v>528</v>
      </c>
      <c r="D472" t="s">
        <v>528</v>
      </c>
      <c r="E472" t="s">
        <v>528</v>
      </c>
      <c r="F472" t="s">
        <v>528</v>
      </c>
      <c r="N472">
        <v>8013</v>
      </c>
    </row>
    <row r="473" spans="1:14" x14ac:dyDescent="0.2">
      <c r="A473" t="s">
        <v>528</v>
      </c>
      <c r="B473">
        <f t="shared" si="7"/>
        <v>8014</v>
      </c>
      <c r="C473" t="s">
        <v>528</v>
      </c>
      <c r="D473" t="s">
        <v>528</v>
      </c>
      <c r="E473" t="s">
        <v>528</v>
      </c>
      <c r="F473" t="s">
        <v>528</v>
      </c>
      <c r="N473">
        <v>8014</v>
      </c>
    </row>
    <row r="474" spans="1:14" x14ac:dyDescent="0.2">
      <c r="A474" t="s">
        <v>528</v>
      </c>
      <c r="B474">
        <f t="shared" si="7"/>
        <v>6111</v>
      </c>
      <c r="C474" t="s">
        <v>528</v>
      </c>
      <c r="D474" t="s">
        <v>528</v>
      </c>
      <c r="E474" t="s">
        <v>528</v>
      </c>
      <c r="F474" t="s">
        <v>528</v>
      </c>
      <c r="N474">
        <v>6111</v>
      </c>
    </row>
    <row r="475" spans="1:14" x14ac:dyDescent="0.2">
      <c r="A475" t="s">
        <v>528</v>
      </c>
      <c r="B475">
        <f t="shared" si="7"/>
        <v>6112</v>
      </c>
      <c r="C475" t="s">
        <v>528</v>
      </c>
      <c r="D475" t="s">
        <v>528</v>
      </c>
      <c r="E475" t="s">
        <v>528</v>
      </c>
      <c r="F475" t="s">
        <v>528</v>
      </c>
      <c r="N475">
        <v>6112</v>
      </c>
    </row>
    <row r="476" spans="1:14" x14ac:dyDescent="0.2">
      <c r="A476" t="s">
        <v>528</v>
      </c>
      <c r="B476">
        <f t="shared" si="7"/>
        <v>6113</v>
      </c>
      <c r="C476" t="s">
        <v>528</v>
      </c>
      <c r="D476" t="s">
        <v>528</v>
      </c>
      <c r="E476" t="s">
        <v>528</v>
      </c>
      <c r="F476" t="s">
        <v>528</v>
      </c>
      <c r="N476">
        <v>6113</v>
      </c>
    </row>
    <row r="477" spans="1:14" x14ac:dyDescent="0.2">
      <c r="A477" t="s">
        <v>528</v>
      </c>
      <c r="B477">
        <f t="shared" si="7"/>
        <v>6114</v>
      </c>
      <c r="C477" t="s">
        <v>528</v>
      </c>
      <c r="D477" t="s">
        <v>528</v>
      </c>
      <c r="E477" t="s">
        <v>528</v>
      </c>
      <c r="F477" t="s">
        <v>528</v>
      </c>
      <c r="N477">
        <v>6114</v>
      </c>
    </row>
    <row r="478" spans="1:14" x14ac:dyDescent="0.2">
      <c r="A478" t="s">
        <v>528</v>
      </c>
      <c r="B478">
        <f t="shared" si="7"/>
        <v>6115</v>
      </c>
      <c r="C478" t="s">
        <v>528</v>
      </c>
      <c r="D478" t="s">
        <v>528</v>
      </c>
      <c r="E478" t="s">
        <v>528</v>
      </c>
      <c r="F478" t="s">
        <v>528</v>
      </c>
      <c r="N478">
        <v>6115</v>
      </c>
    </row>
    <row r="479" spans="1:14" x14ac:dyDescent="0.2">
      <c r="A479" t="s">
        <v>528</v>
      </c>
      <c r="B479">
        <f t="shared" si="7"/>
        <v>6116</v>
      </c>
      <c r="C479" t="s">
        <v>528</v>
      </c>
      <c r="D479" t="s">
        <v>528</v>
      </c>
      <c r="E479" t="s">
        <v>528</v>
      </c>
      <c r="F479" t="s">
        <v>528</v>
      </c>
      <c r="N479">
        <v>6116</v>
      </c>
    </row>
    <row r="480" spans="1:14" x14ac:dyDescent="0.2">
      <c r="A480" t="s">
        <v>528</v>
      </c>
      <c r="B480">
        <f t="shared" si="7"/>
        <v>6117</v>
      </c>
      <c r="C480" t="s">
        <v>528</v>
      </c>
      <c r="D480" t="s">
        <v>528</v>
      </c>
      <c r="E480" t="s">
        <v>528</v>
      </c>
      <c r="F480" t="s">
        <v>528</v>
      </c>
      <c r="N480">
        <v>6117</v>
      </c>
    </row>
    <row r="481" spans="1:14" x14ac:dyDescent="0.2">
      <c r="A481" t="s">
        <v>528</v>
      </c>
      <c r="B481">
        <f t="shared" si="7"/>
        <v>6118</v>
      </c>
      <c r="C481" t="s">
        <v>528</v>
      </c>
      <c r="D481" t="s">
        <v>528</v>
      </c>
      <c r="E481" t="s">
        <v>528</v>
      </c>
      <c r="F481" t="s">
        <v>528</v>
      </c>
      <c r="N481">
        <v>6118</v>
      </c>
    </row>
    <row r="482" spans="1:14" x14ac:dyDescent="0.2">
      <c r="A482" t="s">
        <v>528</v>
      </c>
      <c r="B482">
        <f t="shared" si="7"/>
        <v>6119</v>
      </c>
      <c r="C482" t="s">
        <v>528</v>
      </c>
      <c r="D482" t="s">
        <v>528</v>
      </c>
      <c r="E482" t="s">
        <v>528</v>
      </c>
      <c r="F482" t="s">
        <v>528</v>
      </c>
      <c r="N482">
        <v>6119</v>
      </c>
    </row>
    <row r="483" spans="1:14" x14ac:dyDescent="0.2">
      <c r="A483" t="s">
        <v>528</v>
      </c>
      <c r="B483">
        <f t="shared" si="7"/>
        <v>6120</v>
      </c>
      <c r="C483" t="s">
        <v>528</v>
      </c>
      <c r="D483" t="s">
        <v>528</v>
      </c>
      <c r="E483" t="s">
        <v>528</v>
      </c>
      <c r="F483" t="s">
        <v>528</v>
      </c>
      <c r="N483">
        <v>6120</v>
      </c>
    </row>
    <row r="484" spans="1:14" x14ac:dyDescent="0.2">
      <c r="A484" t="s">
        <v>528</v>
      </c>
      <c r="B484">
        <f t="shared" si="7"/>
        <v>6121</v>
      </c>
      <c r="C484" t="s">
        <v>528</v>
      </c>
      <c r="D484" t="s">
        <v>528</v>
      </c>
      <c r="E484" t="s">
        <v>528</v>
      </c>
      <c r="F484" t="s">
        <v>528</v>
      </c>
      <c r="N484">
        <v>6121</v>
      </c>
    </row>
    <row r="485" spans="1:14" x14ac:dyDescent="0.2">
      <c r="A485" t="s">
        <v>528</v>
      </c>
      <c r="B485">
        <f t="shared" si="7"/>
        <v>6122</v>
      </c>
      <c r="C485" t="s">
        <v>528</v>
      </c>
      <c r="D485" t="s">
        <v>528</v>
      </c>
      <c r="E485" t="s">
        <v>528</v>
      </c>
      <c r="F485" t="s">
        <v>528</v>
      </c>
      <c r="N485">
        <v>6122</v>
      </c>
    </row>
    <row r="486" spans="1:14" x14ac:dyDescent="0.2">
      <c r="A486" t="s">
        <v>528</v>
      </c>
      <c r="B486">
        <f t="shared" si="7"/>
        <v>6123</v>
      </c>
      <c r="C486" t="s">
        <v>528</v>
      </c>
      <c r="D486" t="s">
        <v>528</v>
      </c>
      <c r="E486" t="s">
        <v>528</v>
      </c>
      <c r="F486" t="s">
        <v>528</v>
      </c>
      <c r="N486">
        <v>6123</v>
      </c>
    </row>
    <row r="487" spans="1:14" x14ac:dyDescent="0.2">
      <c r="A487" t="s">
        <v>528</v>
      </c>
      <c r="B487">
        <f t="shared" si="7"/>
        <v>7111</v>
      </c>
      <c r="C487" t="s">
        <v>528</v>
      </c>
      <c r="D487" t="s">
        <v>528</v>
      </c>
      <c r="E487" t="s">
        <v>528</v>
      </c>
      <c r="F487" t="s">
        <v>528</v>
      </c>
      <c r="N487">
        <v>7111</v>
      </c>
    </row>
    <row r="488" spans="1:14" x14ac:dyDescent="0.2">
      <c r="A488" t="s">
        <v>528</v>
      </c>
      <c r="B488">
        <f t="shared" si="7"/>
        <v>7112</v>
      </c>
      <c r="C488" t="s">
        <v>528</v>
      </c>
      <c r="D488" t="s">
        <v>528</v>
      </c>
      <c r="E488" t="s">
        <v>528</v>
      </c>
      <c r="F488" t="s">
        <v>528</v>
      </c>
      <c r="N488">
        <v>7112</v>
      </c>
    </row>
    <row r="489" spans="1:14" x14ac:dyDescent="0.2">
      <c r="A489" t="s">
        <v>528</v>
      </c>
      <c r="B489">
        <f t="shared" si="7"/>
        <v>7113</v>
      </c>
      <c r="C489" t="s">
        <v>528</v>
      </c>
      <c r="D489" t="s">
        <v>528</v>
      </c>
      <c r="E489" t="s">
        <v>528</v>
      </c>
      <c r="F489" t="s">
        <v>528</v>
      </c>
      <c r="N489">
        <v>7113</v>
      </c>
    </row>
    <row r="490" spans="1:14" x14ac:dyDescent="0.2">
      <c r="A490" t="s">
        <v>528</v>
      </c>
      <c r="B490">
        <f t="shared" si="7"/>
        <v>7114</v>
      </c>
      <c r="C490" t="s">
        <v>528</v>
      </c>
      <c r="D490" t="s">
        <v>528</v>
      </c>
      <c r="E490" t="s">
        <v>528</v>
      </c>
      <c r="F490" t="s">
        <v>528</v>
      </c>
      <c r="N490">
        <v>7114</v>
      </c>
    </row>
    <row r="491" spans="1:14" x14ac:dyDescent="0.2">
      <c r="A491" t="s">
        <v>528</v>
      </c>
      <c r="B491">
        <f t="shared" si="7"/>
        <v>7115</v>
      </c>
      <c r="C491" t="s">
        <v>528</v>
      </c>
      <c r="D491" t="s">
        <v>528</v>
      </c>
      <c r="E491" t="s">
        <v>528</v>
      </c>
      <c r="F491" t="s">
        <v>528</v>
      </c>
      <c r="N491">
        <v>7115</v>
      </c>
    </row>
    <row r="492" spans="1:14" x14ac:dyDescent="0.2">
      <c r="A492" t="s">
        <v>528</v>
      </c>
      <c r="B492">
        <f t="shared" si="7"/>
        <v>7116</v>
      </c>
      <c r="C492" t="s">
        <v>528</v>
      </c>
      <c r="D492" t="s">
        <v>528</v>
      </c>
      <c r="E492" t="s">
        <v>528</v>
      </c>
      <c r="F492" t="s">
        <v>528</v>
      </c>
      <c r="N492">
        <v>7116</v>
      </c>
    </row>
    <row r="493" spans="1:14" x14ac:dyDescent="0.2">
      <c r="A493" t="s">
        <v>528</v>
      </c>
      <c r="B493">
        <f t="shared" si="7"/>
        <v>7117</v>
      </c>
      <c r="C493" t="s">
        <v>528</v>
      </c>
      <c r="D493" t="s">
        <v>528</v>
      </c>
      <c r="E493" t="s">
        <v>528</v>
      </c>
      <c r="F493" t="s">
        <v>528</v>
      </c>
      <c r="N493">
        <v>7117</v>
      </c>
    </row>
    <row r="494" spans="1:14" x14ac:dyDescent="0.2">
      <c r="A494" t="s">
        <v>528</v>
      </c>
      <c r="B494">
        <f t="shared" si="7"/>
        <v>7121</v>
      </c>
      <c r="C494" t="s">
        <v>528</v>
      </c>
      <c r="D494" t="s">
        <v>528</v>
      </c>
      <c r="E494" t="s">
        <v>528</v>
      </c>
      <c r="F494" t="s">
        <v>528</v>
      </c>
      <c r="N494">
        <v>7121</v>
      </c>
    </row>
    <row r="495" spans="1:14" x14ac:dyDescent="0.2">
      <c r="A495" t="s">
        <v>528</v>
      </c>
      <c r="B495">
        <f t="shared" si="7"/>
        <v>7122</v>
      </c>
      <c r="C495" t="s">
        <v>528</v>
      </c>
      <c r="D495" t="s">
        <v>528</v>
      </c>
      <c r="E495" t="s">
        <v>528</v>
      </c>
      <c r="F495" t="s">
        <v>528</v>
      </c>
      <c r="N495">
        <v>7122</v>
      </c>
    </row>
    <row r="496" spans="1:14" x14ac:dyDescent="0.2">
      <c r="A496" t="s">
        <v>528</v>
      </c>
      <c r="B496">
        <f t="shared" si="7"/>
        <v>7123</v>
      </c>
      <c r="C496" t="s">
        <v>528</v>
      </c>
      <c r="D496" t="s">
        <v>528</v>
      </c>
      <c r="E496" t="s">
        <v>528</v>
      </c>
      <c r="F496" t="s">
        <v>528</v>
      </c>
      <c r="N496">
        <v>7123</v>
      </c>
    </row>
    <row r="497" spans="1:14" x14ac:dyDescent="0.2">
      <c r="A497" t="s">
        <v>528</v>
      </c>
      <c r="B497">
        <f t="shared" si="7"/>
        <v>7124</v>
      </c>
      <c r="C497" t="s">
        <v>528</v>
      </c>
      <c r="D497" t="s">
        <v>528</v>
      </c>
      <c r="E497" t="s">
        <v>528</v>
      </c>
      <c r="F497" t="s">
        <v>528</v>
      </c>
      <c r="N497">
        <v>7124</v>
      </c>
    </row>
    <row r="498" spans="1:14" x14ac:dyDescent="0.2">
      <c r="A498" t="s">
        <v>528</v>
      </c>
      <c r="B498">
        <f t="shared" si="7"/>
        <v>7131</v>
      </c>
      <c r="C498" t="s">
        <v>528</v>
      </c>
      <c r="D498" t="s">
        <v>528</v>
      </c>
      <c r="E498" t="s">
        <v>528</v>
      </c>
      <c r="F498" t="s">
        <v>528</v>
      </c>
      <c r="N498">
        <v>7131</v>
      </c>
    </row>
    <row r="499" spans="1:14" x14ac:dyDescent="0.2">
      <c r="A499" t="s">
        <v>528</v>
      </c>
      <c r="B499">
        <f t="shared" si="7"/>
        <v>7132</v>
      </c>
      <c r="C499" t="s">
        <v>528</v>
      </c>
      <c r="D499" t="s">
        <v>528</v>
      </c>
      <c r="E499" t="s">
        <v>528</v>
      </c>
      <c r="F499" t="s">
        <v>528</v>
      </c>
      <c r="N499">
        <v>7132</v>
      </c>
    </row>
    <row r="500" spans="1:14" x14ac:dyDescent="0.2">
      <c r="A500" t="s">
        <v>528</v>
      </c>
      <c r="B500">
        <f t="shared" si="7"/>
        <v>7133</v>
      </c>
      <c r="C500" t="s">
        <v>528</v>
      </c>
      <c r="D500" t="s">
        <v>528</v>
      </c>
      <c r="E500" t="s">
        <v>528</v>
      </c>
      <c r="F500" t="s">
        <v>528</v>
      </c>
      <c r="N500">
        <v>7133</v>
      </c>
    </row>
    <row r="501" spans="1:14" x14ac:dyDescent="0.2">
      <c r="A501" t="s">
        <v>528</v>
      </c>
      <c r="B501">
        <f t="shared" si="7"/>
        <v>7141</v>
      </c>
      <c r="C501" t="s">
        <v>528</v>
      </c>
      <c r="D501" t="s">
        <v>528</v>
      </c>
      <c r="E501" t="s">
        <v>528</v>
      </c>
      <c r="F501" t="s">
        <v>528</v>
      </c>
      <c r="N501">
        <v>7141</v>
      </c>
    </row>
    <row r="502" spans="1:14" x14ac:dyDescent="0.2">
      <c r="A502" t="s">
        <v>528</v>
      </c>
      <c r="B502">
        <f t="shared" si="7"/>
        <v>7142</v>
      </c>
      <c r="C502" t="s">
        <v>528</v>
      </c>
      <c r="D502" t="s">
        <v>528</v>
      </c>
      <c r="E502" t="s">
        <v>528</v>
      </c>
      <c r="F502" t="s">
        <v>528</v>
      </c>
      <c r="N502">
        <v>7142</v>
      </c>
    </row>
    <row r="503" spans="1:14" x14ac:dyDescent="0.2">
      <c r="A503" t="s">
        <v>528</v>
      </c>
      <c r="B503">
        <f t="shared" si="7"/>
        <v>7151</v>
      </c>
      <c r="C503" t="s">
        <v>528</v>
      </c>
      <c r="D503" t="s">
        <v>528</v>
      </c>
      <c r="E503" t="s">
        <v>528</v>
      </c>
      <c r="F503" t="s">
        <v>528</v>
      </c>
      <c r="N503">
        <v>7151</v>
      </c>
    </row>
    <row r="504" spans="1:14" x14ac:dyDescent="0.2">
      <c r="A504" t="s">
        <v>528</v>
      </c>
      <c r="B504">
        <f t="shared" si="7"/>
        <v>7152</v>
      </c>
      <c r="C504" t="s">
        <v>528</v>
      </c>
      <c r="D504" t="s">
        <v>528</v>
      </c>
      <c r="E504" t="s">
        <v>528</v>
      </c>
      <c r="F504" t="s">
        <v>528</v>
      </c>
      <c r="N504">
        <v>7152</v>
      </c>
    </row>
    <row r="505" spans="1:14" x14ac:dyDescent="0.2">
      <c r="A505" t="s">
        <v>528</v>
      </c>
      <c r="B505">
        <f t="shared" si="7"/>
        <v>7153</v>
      </c>
      <c r="C505" t="s">
        <v>528</v>
      </c>
      <c r="D505" t="s">
        <v>528</v>
      </c>
      <c r="E505" t="s">
        <v>528</v>
      </c>
      <c r="F505" t="s">
        <v>528</v>
      </c>
      <c r="N505">
        <v>7153</v>
      </c>
    </row>
    <row r="506" spans="1:14" x14ac:dyDescent="0.2">
      <c r="A506" t="s">
        <v>528</v>
      </c>
      <c r="B506">
        <f t="shared" si="7"/>
        <v>7211</v>
      </c>
      <c r="C506" t="s">
        <v>528</v>
      </c>
      <c r="D506" t="s">
        <v>528</v>
      </c>
      <c r="E506" t="s">
        <v>528</v>
      </c>
      <c r="F506" t="s">
        <v>528</v>
      </c>
      <c r="N506">
        <v>7211</v>
      </c>
    </row>
    <row r="507" spans="1:14" x14ac:dyDescent="0.2">
      <c r="A507" t="s">
        <v>528</v>
      </c>
      <c r="B507">
        <f t="shared" si="7"/>
        <v>7212</v>
      </c>
      <c r="C507" t="s">
        <v>528</v>
      </c>
      <c r="D507" t="s">
        <v>528</v>
      </c>
      <c r="E507" t="s">
        <v>528</v>
      </c>
      <c r="F507" t="s">
        <v>528</v>
      </c>
      <c r="N507">
        <v>7212</v>
      </c>
    </row>
    <row r="508" spans="1:14" x14ac:dyDescent="0.2">
      <c r="A508" t="s">
        <v>528</v>
      </c>
      <c r="B508">
        <f t="shared" si="7"/>
        <v>7213</v>
      </c>
      <c r="C508" t="s">
        <v>528</v>
      </c>
      <c r="D508" t="s">
        <v>528</v>
      </c>
      <c r="E508" t="s">
        <v>528</v>
      </c>
      <c r="F508" t="s">
        <v>528</v>
      </c>
      <c r="N508">
        <v>7213</v>
      </c>
    </row>
    <row r="509" spans="1:14" x14ac:dyDescent="0.2">
      <c r="A509" t="s">
        <v>528</v>
      </c>
      <c r="B509">
        <f t="shared" si="7"/>
        <v>7214</v>
      </c>
      <c r="C509" t="s">
        <v>528</v>
      </c>
      <c r="D509" t="s">
        <v>528</v>
      </c>
      <c r="E509" t="s">
        <v>528</v>
      </c>
      <c r="F509" t="s">
        <v>528</v>
      </c>
      <c r="N509">
        <v>7214</v>
      </c>
    </row>
    <row r="510" spans="1:14" x14ac:dyDescent="0.2">
      <c r="A510" t="s">
        <v>528</v>
      </c>
      <c r="B510">
        <f t="shared" si="7"/>
        <v>7215</v>
      </c>
      <c r="C510" t="s">
        <v>528</v>
      </c>
      <c r="D510" t="s">
        <v>528</v>
      </c>
      <c r="E510" t="s">
        <v>528</v>
      </c>
      <c r="F510" t="s">
        <v>528</v>
      </c>
      <c r="N510">
        <v>7215</v>
      </c>
    </row>
    <row r="511" spans="1:14" x14ac:dyDescent="0.2">
      <c r="A511" t="s">
        <v>528</v>
      </c>
      <c r="B511">
        <f t="shared" si="7"/>
        <v>7216</v>
      </c>
      <c r="C511" t="s">
        <v>528</v>
      </c>
      <c r="D511" t="s">
        <v>528</v>
      </c>
      <c r="E511" t="s">
        <v>528</v>
      </c>
      <c r="F511" t="s">
        <v>528</v>
      </c>
      <c r="N511">
        <v>7216</v>
      </c>
    </row>
    <row r="512" spans="1:14" x14ac:dyDescent="0.2">
      <c r="A512" t="s">
        <v>528</v>
      </c>
      <c r="B512">
        <f t="shared" si="7"/>
        <v>7217</v>
      </c>
      <c r="C512" t="s">
        <v>528</v>
      </c>
      <c r="D512" t="s">
        <v>528</v>
      </c>
      <c r="E512" t="s">
        <v>528</v>
      </c>
      <c r="F512" t="s">
        <v>528</v>
      </c>
      <c r="N512">
        <v>7217</v>
      </c>
    </row>
    <row r="513" spans="1:14" x14ac:dyDescent="0.2">
      <c r="A513" t="s">
        <v>528</v>
      </c>
      <c r="B513">
        <f t="shared" si="7"/>
        <v>7218</v>
      </c>
      <c r="C513" t="s">
        <v>528</v>
      </c>
      <c r="D513" t="s">
        <v>528</v>
      </c>
      <c r="E513" t="s">
        <v>528</v>
      </c>
      <c r="F513" t="s">
        <v>528</v>
      </c>
      <c r="N513">
        <v>7218</v>
      </c>
    </row>
    <row r="514" spans="1:14" x14ac:dyDescent="0.2">
      <c r="A514" t="s">
        <v>528</v>
      </c>
      <c r="B514">
        <f t="shared" si="7"/>
        <v>7219</v>
      </c>
      <c r="C514" t="s">
        <v>528</v>
      </c>
      <c r="D514" t="s">
        <v>528</v>
      </c>
      <c r="E514" t="s">
        <v>528</v>
      </c>
      <c r="F514" t="s">
        <v>528</v>
      </c>
      <c r="N514">
        <v>7219</v>
      </c>
    </row>
    <row r="515" spans="1:14" x14ac:dyDescent="0.2">
      <c r="A515" t="s">
        <v>528</v>
      </c>
      <c r="B515">
        <f t="shared" ref="B515:B578" si="8">N515</f>
        <v>7220</v>
      </c>
      <c r="C515" t="s">
        <v>528</v>
      </c>
      <c r="D515" t="s">
        <v>528</v>
      </c>
      <c r="E515" t="s">
        <v>528</v>
      </c>
      <c r="F515" t="s">
        <v>528</v>
      </c>
      <c r="N515">
        <v>7220</v>
      </c>
    </row>
    <row r="516" spans="1:14" x14ac:dyDescent="0.2">
      <c r="A516" t="s">
        <v>528</v>
      </c>
      <c r="B516">
        <f t="shared" si="8"/>
        <v>7221</v>
      </c>
      <c r="C516" t="s">
        <v>528</v>
      </c>
      <c r="D516" t="s">
        <v>528</v>
      </c>
      <c r="E516" t="s">
        <v>528</v>
      </c>
      <c r="F516" t="s">
        <v>528</v>
      </c>
      <c r="N516">
        <v>7221</v>
      </c>
    </row>
    <row r="517" spans="1:14" x14ac:dyDescent="0.2">
      <c r="A517" t="s">
        <v>528</v>
      </c>
      <c r="B517">
        <f t="shared" si="8"/>
        <v>7222</v>
      </c>
      <c r="C517" t="s">
        <v>528</v>
      </c>
      <c r="D517" t="s">
        <v>528</v>
      </c>
      <c r="E517" t="s">
        <v>528</v>
      </c>
      <c r="F517" t="s">
        <v>528</v>
      </c>
      <c r="N517">
        <v>7222</v>
      </c>
    </row>
    <row r="518" spans="1:14" x14ac:dyDescent="0.2">
      <c r="A518" t="s">
        <v>528</v>
      </c>
      <c r="B518">
        <f t="shared" si="8"/>
        <v>7223</v>
      </c>
      <c r="C518" t="s">
        <v>528</v>
      </c>
      <c r="D518" t="s">
        <v>528</v>
      </c>
      <c r="E518" t="s">
        <v>528</v>
      </c>
      <c r="F518" t="s">
        <v>528</v>
      </c>
      <c r="N518">
        <v>7223</v>
      </c>
    </row>
    <row r="519" spans="1:14" x14ac:dyDescent="0.2">
      <c r="A519" t="s">
        <v>528</v>
      </c>
      <c r="B519">
        <f t="shared" si="8"/>
        <v>7224</v>
      </c>
      <c r="C519" t="s">
        <v>528</v>
      </c>
      <c r="D519" t="s">
        <v>528</v>
      </c>
      <c r="E519" t="s">
        <v>528</v>
      </c>
      <c r="F519" t="s">
        <v>528</v>
      </c>
      <c r="N519">
        <v>7224</v>
      </c>
    </row>
    <row r="520" spans="1:14" x14ac:dyDescent="0.2">
      <c r="A520" t="s">
        <v>528</v>
      </c>
      <c r="B520">
        <f t="shared" si="8"/>
        <v>7225</v>
      </c>
      <c r="C520" t="s">
        <v>528</v>
      </c>
      <c r="D520" t="s">
        <v>528</v>
      </c>
      <c r="E520" t="s">
        <v>528</v>
      </c>
      <c r="F520" t="s">
        <v>528</v>
      </c>
      <c r="N520">
        <v>7225</v>
      </c>
    </row>
    <row r="521" spans="1:14" x14ac:dyDescent="0.2">
      <c r="A521" t="s">
        <v>528</v>
      </c>
      <c r="B521">
        <f t="shared" si="8"/>
        <v>7231</v>
      </c>
      <c r="C521" t="s">
        <v>528</v>
      </c>
      <c r="D521" t="s">
        <v>528</v>
      </c>
      <c r="E521" t="s">
        <v>528</v>
      </c>
      <c r="F521" t="s">
        <v>528</v>
      </c>
      <c r="N521">
        <v>7231</v>
      </c>
    </row>
    <row r="522" spans="1:14" x14ac:dyDescent="0.2">
      <c r="A522" t="s">
        <v>528</v>
      </c>
      <c r="B522">
        <f t="shared" si="8"/>
        <v>7232</v>
      </c>
      <c r="C522" t="s">
        <v>528</v>
      </c>
      <c r="D522" t="s">
        <v>528</v>
      </c>
      <c r="E522" t="s">
        <v>528</v>
      </c>
      <c r="F522" t="s">
        <v>528</v>
      </c>
      <c r="N522">
        <v>7232</v>
      </c>
    </row>
    <row r="523" spans="1:14" x14ac:dyDescent="0.2">
      <c r="A523" t="s">
        <v>528</v>
      </c>
      <c r="B523">
        <f t="shared" si="8"/>
        <v>7233</v>
      </c>
      <c r="C523" t="s">
        <v>528</v>
      </c>
      <c r="D523" t="s">
        <v>528</v>
      </c>
      <c r="E523" t="s">
        <v>528</v>
      </c>
      <c r="F523" t="s">
        <v>528</v>
      </c>
      <c r="N523">
        <v>7233</v>
      </c>
    </row>
    <row r="524" spans="1:14" x14ac:dyDescent="0.2">
      <c r="A524" t="s">
        <v>528</v>
      </c>
      <c r="B524">
        <f t="shared" si="8"/>
        <v>7234</v>
      </c>
      <c r="C524" t="s">
        <v>528</v>
      </c>
      <c r="D524" t="s">
        <v>528</v>
      </c>
      <c r="E524" t="s">
        <v>528</v>
      </c>
      <c r="F524" t="s">
        <v>528</v>
      </c>
      <c r="N524">
        <v>7234</v>
      </c>
    </row>
    <row r="525" spans="1:14" x14ac:dyDescent="0.2">
      <c r="A525" t="s">
        <v>528</v>
      </c>
      <c r="B525">
        <f t="shared" si="8"/>
        <v>7235</v>
      </c>
      <c r="C525" t="s">
        <v>528</v>
      </c>
      <c r="D525" t="s">
        <v>528</v>
      </c>
      <c r="E525" t="s">
        <v>528</v>
      </c>
      <c r="F525" t="s">
        <v>528</v>
      </c>
      <c r="N525">
        <v>7235</v>
      </c>
    </row>
    <row r="526" spans="1:14" x14ac:dyDescent="0.2">
      <c r="A526" t="s">
        <v>528</v>
      </c>
      <c r="B526">
        <f t="shared" si="8"/>
        <v>7236</v>
      </c>
      <c r="C526" t="s">
        <v>528</v>
      </c>
      <c r="D526" t="s">
        <v>528</v>
      </c>
      <c r="E526" t="s">
        <v>528</v>
      </c>
      <c r="F526" t="s">
        <v>528</v>
      </c>
      <c r="N526">
        <v>7236</v>
      </c>
    </row>
    <row r="527" spans="1:14" x14ac:dyDescent="0.2">
      <c r="A527" t="s">
        <v>528</v>
      </c>
      <c r="B527">
        <f t="shared" si="8"/>
        <v>7237</v>
      </c>
      <c r="C527" t="s">
        <v>528</v>
      </c>
      <c r="D527" t="s">
        <v>528</v>
      </c>
      <c r="E527" t="s">
        <v>528</v>
      </c>
      <c r="F527" t="s">
        <v>528</v>
      </c>
      <c r="N527">
        <v>7237</v>
      </c>
    </row>
    <row r="528" spans="1:14" x14ac:dyDescent="0.2">
      <c r="A528" t="s">
        <v>528</v>
      </c>
      <c r="B528">
        <f t="shared" si="8"/>
        <v>7241</v>
      </c>
      <c r="C528" t="s">
        <v>528</v>
      </c>
      <c r="D528" t="s">
        <v>528</v>
      </c>
      <c r="E528" t="s">
        <v>528</v>
      </c>
      <c r="F528" t="s">
        <v>528</v>
      </c>
      <c r="N528">
        <v>7241</v>
      </c>
    </row>
    <row r="529" spans="1:14" x14ac:dyDescent="0.2">
      <c r="A529" t="s">
        <v>528</v>
      </c>
      <c r="B529">
        <f t="shared" si="8"/>
        <v>7242</v>
      </c>
      <c r="C529" t="s">
        <v>528</v>
      </c>
      <c r="D529" t="s">
        <v>528</v>
      </c>
      <c r="E529" t="s">
        <v>528</v>
      </c>
      <c r="F529" t="s">
        <v>528</v>
      </c>
      <c r="N529">
        <v>7242</v>
      </c>
    </row>
    <row r="530" spans="1:14" x14ac:dyDescent="0.2">
      <c r="A530" t="s">
        <v>528</v>
      </c>
      <c r="B530">
        <f t="shared" si="8"/>
        <v>7243</v>
      </c>
      <c r="C530" t="s">
        <v>528</v>
      </c>
      <c r="D530" t="s">
        <v>528</v>
      </c>
      <c r="E530" t="s">
        <v>528</v>
      </c>
      <c r="F530" t="s">
        <v>528</v>
      </c>
      <c r="N530">
        <v>7243</v>
      </c>
    </row>
    <row r="531" spans="1:14" x14ac:dyDescent="0.2">
      <c r="A531" t="s">
        <v>528</v>
      </c>
      <c r="B531">
        <f t="shared" si="8"/>
        <v>7244</v>
      </c>
      <c r="C531" t="s">
        <v>528</v>
      </c>
      <c r="D531" t="s">
        <v>528</v>
      </c>
      <c r="E531" t="s">
        <v>528</v>
      </c>
      <c r="F531" t="s">
        <v>528</v>
      </c>
      <c r="N531">
        <v>7244</v>
      </c>
    </row>
    <row r="532" spans="1:14" x14ac:dyDescent="0.2">
      <c r="A532" t="s">
        <v>528</v>
      </c>
      <c r="B532">
        <f t="shared" si="8"/>
        <v>7251</v>
      </c>
      <c r="C532" t="s">
        <v>528</v>
      </c>
      <c r="D532" t="s">
        <v>528</v>
      </c>
      <c r="E532" t="s">
        <v>528</v>
      </c>
      <c r="F532" t="s">
        <v>528</v>
      </c>
      <c r="N532">
        <v>7251</v>
      </c>
    </row>
    <row r="533" spans="1:14" x14ac:dyDescent="0.2">
      <c r="A533" t="s">
        <v>528</v>
      </c>
      <c r="B533">
        <f t="shared" si="8"/>
        <v>7252</v>
      </c>
      <c r="C533" t="s">
        <v>528</v>
      </c>
      <c r="D533" t="s">
        <v>528</v>
      </c>
      <c r="E533" t="s">
        <v>528</v>
      </c>
      <c r="F533" t="s">
        <v>528</v>
      </c>
      <c r="N533">
        <v>7252</v>
      </c>
    </row>
    <row r="534" spans="1:14" x14ac:dyDescent="0.2">
      <c r="A534" t="s">
        <v>528</v>
      </c>
      <c r="B534">
        <f t="shared" si="8"/>
        <v>7253</v>
      </c>
      <c r="C534" t="s">
        <v>528</v>
      </c>
      <c r="D534" t="s">
        <v>528</v>
      </c>
      <c r="E534" t="s">
        <v>528</v>
      </c>
      <c r="F534" t="s">
        <v>528</v>
      </c>
      <c r="N534">
        <v>7253</v>
      </c>
    </row>
    <row r="535" spans="1:14" x14ac:dyDescent="0.2">
      <c r="A535" t="s">
        <v>528</v>
      </c>
      <c r="B535">
        <f t="shared" si="8"/>
        <v>7254</v>
      </c>
      <c r="C535" t="s">
        <v>528</v>
      </c>
      <c r="D535" t="s">
        <v>528</v>
      </c>
      <c r="E535" t="s">
        <v>528</v>
      </c>
      <c r="F535" t="s">
        <v>528</v>
      </c>
      <c r="N535">
        <v>7254</v>
      </c>
    </row>
    <row r="536" spans="1:14" x14ac:dyDescent="0.2">
      <c r="A536" t="s">
        <v>528</v>
      </c>
      <c r="B536">
        <f t="shared" si="8"/>
        <v>7255</v>
      </c>
      <c r="C536" t="s">
        <v>528</v>
      </c>
      <c r="D536" t="s">
        <v>528</v>
      </c>
      <c r="E536" t="s">
        <v>528</v>
      </c>
      <c r="F536" t="s">
        <v>528</v>
      </c>
      <c r="N536">
        <v>7255</v>
      </c>
    </row>
    <row r="537" spans="1:14" x14ac:dyDescent="0.2">
      <c r="A537" t="s">
        <v>528</v>
      </c>
      <c r="B537">
        <f t="shared" si="8"/>
        <v>7256</v>
      </c>
      <c r="C537" t="s">
        <v>528</v>
      </c>
      <c r="D537" t="s">
        <v>528</v>
      </c>
      <c r="E537" t="s">
        <v>528</v>
      </c>
      <c r="F537" t="s">
        <v>528</v>
      </c>
      <c r="N537">
        <v>7256</v>
      </c>
    </row>
    <row r="538" spans="1:14" x14ac:dyDescent="0.2">
      <c r="A538" t="s">
        <v>528</v>
      </c>
      <c r="B538">
        <f t="shared" si="8"/>
        <v>7261</v>
      </c>
      <c r="C538" t="s">
        <v>528</v>
      </c>
      <c r="D538" t="s">
        <v>528</v>
      </c>
      <c r="E538" t="s">
        <v>528</v>
      </c>
      <c r="F538" t="s">
        <v>528</v>
      </c>
      <c r="N538">
        <v>7261</v>
      </c>
    </row>
    <row r="539" spans="1:14" x14ac:dyDescent="0.2">
      <c r="A539" t="s">
        <v>528</v>
      </c>
      <c r="B539">
        <f t="shared" si="8"/>
        <v>7262</v>
      </c>
      <c r="C539" t="s">
        <v>528</v>
      </c>
      <c r="D539" t="s">
        <v>528</v>
      </c>
      <c r="E539" t="s">
        <v>528</v>
      </c>
      <c r="F539" t="s">
        <v>528</v>
      </c>
      <c r="N539">
        <v>7262</v>
      </c>
    </row>
    <row r="540" spans="1:14" x14ac:dyDescent="0.2">
      <c r="A540" t="s">
        <v>528</v>
      </c>
      <c r="B540">
        <f t="shared" si="8"/>
        <v>7311</v>
      </c>
      <c r="C540" t="s">
        <v>528</v>
      </c>
      <c r="D540" t="s">
        <v>528</v>
      </c>
      <c r="E540" t="s">
        <v>528</v>
      </c>
      <c r="F540" t="s">
        <v>528</v>
      </c>
      <c r="N540">
        <v>7311</v>
      </c>
    </row>
    <row r="541" spans="1:14" x14ac:dyDescent="0.2">
      <c r="A541" t="s">
        <v>528</v>
      </c>
      <c r="B541">
        <f t="shared" si="8"/>
        <v>7312</v>
      </c>
      <c r="C541" t="s">
        <v>528</v>
      </c>
      <c r="D541" t="s">
        <v>528</v>
      </c>
      <c r="E541" t="s">
        <v>528</v>
      </c>
      <c r="F541" t="s">
        <v>528</v>
      </c>
      <c r="N541">
        <v>7312</v>
      </c>
    </row>
    <row r="542" spans="1:14" x14ac:dyDescent="0.2">
      <c r="A542" t="s">
        <v>528</v>
      </c>
      <c r="B542">
        <f t="shared" si="8"/>
        <v>7313</v>
      </c>
      <c r="C542" t="s">
        <v>528</v>
      </c>
      <c r="D542" t="s">
        <v>528</v>
      </c>
      <c r="E542" t="s">
        <v>528</v>
      </c>
      <c r="F542" t="s">
        <v>528</v>
      </c>
      <c r="N542">
        <v>7313</v>
      </c>
    </row>
    <row r="543" spans="1:14" x14ac:dyDescent="0.2">
      <c r="A543" t="s">
        <v>528</v>
      </c>
      <c r="B543">
        <f t="shared" si="8"/>
        <v>7314</v>
      </c>
      <c r="C543" t="s">
        <v>528</v>
      </c>
      <c r="D543" t="s">
        <v>528</v>
      </c>
      <c r="E543" t="s">
        <v>528</v>
      </c>
      <c r="F543" t="s">
        <v>528</v>
      </c>
      <c r="N543">
        <v>7314</v>
      </c>
    </row>
    <row r="544" spans="1:14" x14ac:dyDescent="0.2">
      <c r="A544" t="s">
        <v>528</v>
      </c>
      <c r="B544">
        <f t="shared" si="8"/>
        <v>7315</v>
      </c>
      <c r="C544" t="s">
        <v>528</v>
      </c>
      <c r="D544" t="s">
        <v>528</v>
      </c>
      <c r="E544" t="s">
        <v>528</v>
      </c>
      <c r="F544" t="s">
        <v>528</v>
      </c>
      <c r="N544">
        <v>7315</v>
      </c>
    </row>
    <row r="545" spans="1:14" x14ac:dyDescent="0.2">
      <c r="A545" t="s">
        <v>528</v>
      </c>
      <c r="B545">
        <f t="shared" si="8"/>
        <v>7316</v>
      </c>
      <c r="C545" t="s">
        <v>528</v>
      </c>
      <c r="D545" t="s">
        <v>528</v>
      </c>
      <c r="E545" t="s">
        <v>528</v>
      </c>
      <c r="F545" t="s">
        <v>528</v>
      </c>
      <c r="N545">
        <v>7316</v>
      </c>
    </row>
    <row r="546" spans="1:14" x14ac:dyDescent="0.2">
      <c r="A546" t="s">
        <v>528</v>
      </c>
      <c r="B546">
        <f t="shared" si="8"/>
        <v>7321</v>
      </c>
      <c r="C546" t="s">
        <v>528</v>
      </c>
      <c r="D546" t="s">
        <v>528</v>
      </c>
      <c r="E546" t="s">
        <v>528</v>
      </c>
      <c r="F546" t="s">
        <v>528</v>
      </c>
      <c r="N546">
        <v>7321</v>
      </c>
    </row>
    <row r="547" spans="1:14" x14ac:dyDescent="0.2">
      <c r="A547" t="s">
        <v>528</v>
      </c>
      <c r="B547">
        <f t="shared" si="8"/>
        <v>7322</v>
      </c>
      <c r="C547" t="s">
        <v>528</v>
      </c>
      <c r="D547" t="s">
        <v>528</v>
      </c>
      <c r="E547" t="s">
        <v>528</v>
      </c>
      <c r="F547" t="s">
        <v>528</v>
      </c>
      <c r="N547">
        <v>7322</v>
      </c>
    </row>
    <row r="548" spans="1:14" x14ac:dyDescent="0.2">
      <c r="A548" t="s">
        <v>528</v>
      </c>
      <c r="B548">
        <f t="shared" si="8"/>
        <v>7323</v>
      </c>
      <c r="C548" t="s">
        <v>528</v>
      </c>
      <c r="D548" t="s">
        <v>528</v>
      </c>
      <c r="E548" t="s">
        <v>528</v>
      </c>
      <c r="F548" t="s">
        <v>528</v>
      </c>
      <c r="N548">
        <v>7323</v>
      </c>
    </row>
    <row r="549" spans="1:14" x14ac:dyDescent="0.2">
      <c r="A549" t="s">
        <v>528</v>
      </c>
      <c r="B549">
        <f t="shared" si="8"/>
        <v>7324</v>
      </c>
      <c r="C549" t="s">
        <v>528</v>
      </c>
      <c r="D549" t="s">
        <v>528</v>
      </c>
      <c r="E549" t="s">
        <v>528</v>
      </c>
      <c r="F549" t="s">
        <v>528</v>
      </c>
      <c r="N549">
        <v>7324</v>
      </c>
    </row>
    <row r="550" spans="1:14" x14ac:dyDescent="0.2">
      <c r="A550" t="s">
        <v>528</v>
      </c>
      <c r="B550">
        <f t="shared" si="8"/>
        <v>7331</v>
      </c>
      <c r="C550" t="s">
        <v>528</v>
      </c>
      <c r="D550" t="s">
        <v>528</v>
      </c>
      <c r="E550" t="s">
        <v>528</v>
      </c>
      <c r="F550" t="s">
        <v>528</v>
      </c>
      <c r="N550">
        <v>7331</v>
      </c>
    </row>
    <row r="551" spans="1:14" x14ac:dyDescent="0.2">
      <c r="A551" t="s">
        <v>528</v>
      </c>
      <c r="B551">
        <f t="shared" si="8"/>
        <v>7332</v>
      </c>
      <c r="C551" t="s">
        <v>528</v>
      </c>
      <c r="D551" t="s">
        <v>528</v>
      </c>
      <c r="E551" t="s">
        <v>528</v>
      </c>
      <c r="F551" t="s">
        <v>528</v>
      </c>
      <c r="N551">
        <v>7332</v>
      </c>
    </row>
    <row r="552" spans="1:14" x14ac:dyDescent="0.2">
      <c r="A552" t="s">
        <v>528</v>
      </c>
      <c r="B552">
        <f t="shared" si="8"/>
        <v>7333</v>
      </c>
      <c r="C552" t="s">
        <v>528</v>
      </c>
      <c r="D552" t="s">
        <v>528</v>
      </c>
      <c r="E552" t="s">
        <v>528</v>
      </c>
      <c r="F552" t="s">
        <v>528</v>
      </c>
      <c r="N552">
        <v>7333</v>
      </c>
    </row>
    <row r="553" spans="1:14" x14ac:dyDescent="0.2">
      <c r="A553" t="s">
        <v>528</v>
      </c>
      <c r="B553">
        <f t="shared" si="8"/>
        <v>7334</v>
      </c>
      <c r="C553" t="s">
        <v>528</v>
      </c>
      <c r="D553" t="s">
        <v>528</v>
      </c>
      <c r="E553" t="s">
        <v>528</v>
      </c>
      <c r="F553" t="s">
        <v>528</v>
      </c>
      <c r="N553">
        <v>7334</v>
      </c>
    </row>
    <row r="554" spans="1:14" x14ac:dyDescent="0.2">
      <c r="A554" t="s">
        <v>528</v>
      </c>
      <c r="B554">
        <f t="shared" si="8"/>
        <v>7335</v>
      </c>
      <c r="C554" t="s">
        <v>528</v>
      </c>
      <c r="D554" t="s">
        <v>528</v>
      </c>
      <c r="E554" t="s">
        <v>528</v>
      </c>
      <c r="F554" t="s">
        <v>528</v>
      </c>
      <c r="N554">
        <v>7335</v>
      </c>
    </row>
    <row r="555" spans="1:14" x14ac:dyDescent="0.2">
      <c r="A555" t="s">
        <v>528</v>
      </c>
      <c r="B555">
        <f t="shared" si="8"/>
        <v>7336</v>
      </c>
      <c r="C555" t="s">
        <v>528</v>
      </c>
      <c r="D555" t="s">
        <v>528</v>
      </c>
      <c r="E555" t="s">
        <v>528</v>
      </c>
      <c r="F555" t="s">
        <v>528</v>
      </c>
      <c r="N555">
        <v>7336</v>
      </c>
    </row>
    <row r="556" spans="1:14" x14ac:dyDescent="0.2">
      <c r="A556" t="s">
        <v>528</v>
      </c>
      <c r="B556">
        <f t="shared" si="8"/>
        <v>7341</v>
      </c>
      <c r="C556" t="s">
        <v>528</v>
      </c>
      <c r="D556" t="s">
        <v>528</v>
      </c>
      <c r="E556" t="s">
        <v>528</v>
      </c>
      <c r="F556" t="s">
        <v>528</v>
      </c>
      <c r="N556">
        <v>7341</v>
      </c>
    </row>
    <row r="557" spans="1:14" x14ac:dyDescent="0.2">
      <c r="A557" t="s">
        <v>528</v>
      </c>
      <c r="B557">
        <f t="shared" si="8"/>
        <v>7342</v>
      </c>
      <c r="C557" t="s">
        <v>528</v>
      </c>
      <c r="D557" t="s">
        <v>528</v>
      </c>
      <c r="E557" t="s">
        <v>528</v>
      </c>
      <c r="F557" t="s">
        <v>528</v>
      </c>
      <c r="N557">
        <v>7342</v>
      </c>
    </row>
    <row r="558" spans="1:14" x14ac:dyDescent="0.2">
      <c r="A558" t="s">
        <v>528</v>
      </c>
      <c r="B558">
        <f t="shared" si="8"/>
        <v>7343</v>
      </c>
      <c r="C558" t="s">
        <v>528</v>
      </c>
      <c r="D558" t="s">
        <v>528</v>
      </c>
      <c r="E558" t="s">
        <v>528</v>
      </c>
      <c r="F558" t="s">
        <v>528</v>
      </c>
      <c r="N558">
        <v>7343</v>
      </c>
    </row>
    <row r="559" spans="1:14" x14ac:dyDescent="0.2">
      <c r="A559" t="s">
        <v>528</v>
      </c>
      <c r="B559">
        <f t="shared" si="8"/>
        <v>7351</v>
      </c>
      <c r="C559" t="s">
        <v>528</v>
      </c>
      <c r="D559" t="s">
        <v>528</v>
      </c>
      <c r="E559" t="s">
        <v>528</v>
      </c>
      <c r="F559" t="s">
        <v>528</v>
      </c>
      <c r="N559">
        <v>7351</v>
      </c>
    </row>
    <row r="560" spans="1:14" x14ac:dyDescent="0.2">
      <c r="A560" t="s">
        <v>528</v>
      </c>
      <c r="B560">
        <f t="shared" si="8"/>
        <v>7352</v>
      </c>
      <c r="C560" t="s">
        <v>528</v>
      </c>
      <c r="D560" t="s">
        <v>528</v>
      </c>
      <c r="E560" t="s">
        <v>528</v>
      </c>
      <c r="F560" t="s">
        <v>528</v>
      </c>
      <c r="N560">
        <v>7352</v>
      </c>
    </row>
    <row r="561" spans="1:14" x14ac:dyDescent="0.2">
      <c r="A561" t="s">
        <v>528</v>
      </c>
      <c r="B561">
        <f t="shared" si="8"/>
        <v>7353</v>
      </c>
      <c r="C561" t="s">
        <v>528</v>
      </c>
      <c r="D561" t="s">
        <v>528</v>
      </c>
      <c r="E561" t="s">
        <v>528</v>
      </c>
      <c r="F561" t="s">
        <v>528</v>
      </c>
      <c r="N561">
        <v>7353</v>
      </c>
    </row>
    <row r="562" spans="1:14" x14ac:dyDescent="0.2">
      <c r="A562" t="s">
        <v>528</v>
      </c>
      <c r="B562">
        <f t="shared" si="8"/>
        <v>7354</v>
      </c>
      <c r="C562" t="s">
        <v>528</v>
      </c>
      <c r="D562" t="s">
        <v>528</v>
      </c>
      <c r="E562" t="s">
        <v>528</v>
      </c>
      <c r="F562" t="s">
        <v>528</v>
      </c>
      <c r="N562">
        <v>7354</v>
      </c>
    </row>
    <row r="563" spans="1:14" x14ac:dyDescent="0.2">
      <c r="A563" t="s">
        <v>528</v>
      </c>
      <c r="B563">
        <f t="shared" si="8"/>
        <v>7361</v>
      </c>
      <c r="C563" t="s">
        <v>528</v>
      </c>
      <c r="D563" t="s">
        <v>528</v>
      </c>
      <c r="E563" t="s">
        <v>528</v>
      </c>
      <c r="F563" t="s">
        <v>528</v>
      </c>
      <c r="N563">
        <v>7361</v>
      </c>
    </row>
    <row r="564" spans="1:14" x14ac:dyDescent="0.2">
      <c r="A564" t="s">
        <v>528</v>
      </c>
      <c r="B564">
        <f t="shared" si="8"/>
        <v>7362</v>
      </c>
      <c r="C564" t="s">
        <v>528</v>
      </c>
      <c r="D564" t="s">
        <v>528</v>
      </c>
      <c r="E564" t="s">
        <v>528</v>
      </c>
      <c r="F564" t="s">
        <v>528</v>
      </c>
      <c r="N564">
        <v>7362</v>
      </c>
    </row>
    <row r="565" spans="1:14" x14ac:dyDescent="0.2">
      <c r="A565" t="s">
        <v>528</v>
      </c>
      <c r="B565">
        <f t="shared" si="8"/>
        <v>7410</v>
      </c>
      <c r="C565" t="s">
        <v>528</v>
      </c>
      <c r="D565" t="s">
        <v>528</v>
      </c>
      <c r="E565" t="s">
        <v>528</v>
      </c>
      <c r="F565" t="s">
        <v>528</v>
      </c>
      <c r="N565">
        <v>7410</v>
      </c>
    </row>
    <row r="566" spans="1:14" x14ac:dyDescent="0.2">
      <c r="A566" t="s">
        <v>528</v>
      </c>
      <c r="B566">
        <f t="shared" si="8"/>
        <v>7411</v>
      </c>
      <c r="C566" t="s">
        <v>528</v>
      </c>
      <c r="D566" t="s">
        <v>528</v>
      </c>
      <c r="E566" t="s">
        <v>528</v>
      </c>
      <c r="F566" t="s">
        <v>528</v>
      </c>
      <c r="N566">
        <v>7411</v>
      </c>
    </row>
    <row r="567" spans="1:14" x14ac:dyDescent="0.2">
      <c r="A567" t="s">
        <v>528</v>
      </c>
      <c r="B567">
        <f t="shared" si="8"/>
        <v>7412</v>
      </c>
      <c r="C567" t="s">
        <v>528</v>
      </c>
      <c r="D567" t="s">
        <v>528</v>
      </c>
      <c r="E567" t="s">
        <v>528</v>
      </c>
      <c r="F567" t="s">
        <v>528</v>
      </c>
      <c r="N567">
        <v>7412</v>
      </c>
    </row>
    <row r="568" spans="1:14" x14ac:dyDescent="0.2">
      <c r="A568" t="s">
        <v>528</v>
      </c>
      <c r="B568">
        <f t="shared" si="8"/>
        <v>7413</v>
      </c>
      <c r="C568" t="s">
        <v>528</v>
      </c>
      <c r="D568" t="s">
        <v>528</v>
      </c>
      <c r="E568" t="s">
        <v>528</v>
      </c>
      <c r="F568" t="s">
        <v>528</v>
      </c>
      <c r="N568">
        <v>7413</v>
      </c>
    </row>
    <row r="569" spans="1:14" x14ac:dyDescent="0.2">
      <c r="A569" t="s">
        <v>528</v>
      </c>
      <c r="B569">
        <f t="shared" si="8"/>
        <v>7414</v>
      </c>
      <c r="C569" t="s">
        <v>528</v>
      </c>
      <c r="D569" t="s">
        <v>528</v>
      </c>
      <c r="E569" t="s">
        <v>528</v>
      </c>
      <c r="F569" t="s">
        <v>528</v>
      </c>
      <c r="N569">
        <v>7414</v>
      </c>
    </row>
    <row r="570" spans="1:14" x14ac:dyDescent="0.2">
      <c r="A570" t="s">
        <v>528</v>
      </c>
      <c r="B570">
        <f t="shared" si="8"/>
        <v>7415</v>
      </c>
      <c r="C570" t="s">
        <v>528</v>
      </c>
      <c r="D570" t="s">
        <v>528</v>
      </c>
      <c r="E570" t="s">
        <v>528</v>
      </c>
      <c r="F570" t="s">
        <v>528</v>
      </c>
      <c r="N570">
        <v>7415</v>
      </c>
    </row>
    <row r="571" spans="1:14" x14ac:dyDescent="0.2">
      <c r="A571" t="s">
        <v>528</v>
      </c>
      <c r="B571">
        <f t="shared" si="8"/>
        <v>7416</v>
      </c>
      <c r="C571" t="s">
        <v>528</v>
      </c>
      <c r="D571" t="s">
        <v>528</v>
      </c>
      <c r="E571" t="s">
        <v>528</v>
      </c>
      <c r="F571" t="s">
        <v>528</v>
      </c>
      <c r="N571">
        <v>7416</v>
      </c>
    </row>
    <row r="572" spans="1:14" x14ac:dyDescent="0.2">
      <c r="A572" t="s">
        <v>528</v>
      </c>
      <c r="B572">
        <f t="shared" si="8"/>
        <v>7417</v>
      </c>
      <c r="C572" t="s">
        <v>528</v>
      </c>
      <c r="D572" t="s">
        <v>528</v>
      </c>
      <c r="E572" t="s">
        <v>528</v>
      </c>
      <c r="F572" t="s">
        <v>528</v>
      </c>
      <c r="N572">
        <v>7417</v>
      </c>
    </row>
    <row r="573" spans="1:14" x14ac:dyDescent="0.2">
      <c r="A573" t="s">
        <v>528</v>
      </c>
      <c r="B573">
        <f t="shared" si="8"/>
        <v>7418</v>
      </c>
      <c r="C573" t="s">
        <v>528</v>
      </c>
      <c r="D573" t="s">
        <v>528</v>
      </c>
      <c r="E573" t="s">
        <v>528</v>
      </c>
      <c r="F573" t="s">
        <v>528</v>
      </c>
      <c r="N573">
        <v>7418</v>
      </c>
    </row>
    <row r="574" spans="1:14" x14ac:dyDescent="0.2">
      <c r="A574" t="s">
        <v>528</v>
      </c>
      <c r="B574">
        <f t="shared" si="8"/>
        <v>7419</v>
      </c>
      <c r="C574" t="s">
        <v>528</v>
      </c>
      <c r="D574" t="s">
        <v>528</v>
      </c>
      <c r="E574" t="s">
        <v>528</v>
      </c>
      <c r="F574" t="s">
        <v>528</v>
      </c>
      <c r="N574">
        <v>7419</v>
      </c>
    </row>
    <row r="575" spans="1:14" x14ac:dyDescent="0.2">
      <c r="A575" t="s">
        <v>528</v>
      </c>
      <c r="B575">
        <f t="shared" si="8"/>
        <v>7420</v>
      </c>
      <c r="C575" t="s">
        <v>528</v>
      </c>
      <c r="D575" t="s">
        <v>528</v>
      </c>
      <c r="E575" t="s">
        <v>528</v>
      </c>
      <c r="F575" t="s">
        <v>528</v>
      </c>
      <c r="N575">
        <v>7420</v>
      </c>
    </row>
    <row r="576" spans="1:14" x14ac:dyDescent="0.2">
      <c r="A576" t="s">
        <v>528</v>
      </c>
      <c r="B576">
        <f t="shared" si="8"/>
        <v>7421</v>
      </c>
      <c r="C576" t="s">
        <v>528</v>
      </c>
      <c r="D576" t="s">
        <v>528</v>
      </c>
      <c r="E576" t="s">
        <v>528</v>
      </c>
      <c r="F576" t="s">
        <v>528</v>
      </c>
      <c r="N576">
        <v>7421</v>
      </c>
    </row>
    <row r="577" spans="1:14" x14ac:dyDescent="0.2">
      <c r="A577" t="s">
        <v>528</v>
      </c>
      <c r="B577">
        <f t="shared" si="8"/>
        <v>7422</v>
      </c>
      <c r="C577" t="s">
        <v>528</v>
      </c>
      <c r="D577" t="s">
        <v>528</v>
      </c>
      <c r="E577" t="s">
        <v>528</v>
      </c>
      <c r="F577" t="s">
        <v>528</v>
      </c>
      <c r="N577">
        <v>7422</v>
      </c>
    </row>
    <row r="578" spans="1:14" x14ac:dyDescent="0.2">
      <c r="A578" t="s">
        <v>528</v>
      </c>
      <c r="B578">
        <f t="shared" si="8"/>
        <v>7423</v>
      </c>
      <c r="C578" t="s">
        <v>528</v>
      </c>
      <c r="D578" t="s">
        <v>528</v>
      </c>
      <c r="E578" t="s">
        <v>528</v>
      </c>
      <c r="F578" t="s">
        <v>528</v>
      </c>
      <c r="N578">
        <v>7423</v>
      </c>
    </row>
    <row r="579" spans="1:14" x14ac:dyDescent="0.2">
      <c r="A579" t="s">
        <v>528</v>
      </c>
      <c r="B579">
        <f t="shared" ref="B579:B642" si="9">N579</f>
        <v>7424</v>
      </c>
      <c r="C579" t="s">
        <v>528</v>
      </c>
      <c r="D579" t="s">
        <v>528</v>
      </c>
      <c r="E579" t="s">
        <v>528</v>
      </c>
      <c r="F579" t="s">
        <v>528</v>
      </c>
      <c r="N579">
        <v>7424</v>
      </c>
    </row>
    <row r="580" spans="1:14" x14ac:dyDescent="0.2">
      <c r="A580" t="s">
        <v>528</v>
      </c>
      <c r="B580">
        <f t="shared" si="9"/>
        <v>7425</v>
      </c>
      <c r="C580" t="s">
        <v>528</v>
      </c>
      <c r="D580" t="s">
        <v>528</v>
      </c>
      <c r="E580" t="s">
        <v>528</v>
      </c>
      <c r="F580" t="s">
        <v>528</v>
      </c>
      <c r="N580">
        <v>7425</v>
      </c>
    </row>
    <row r="581" spans="1:14" x14ac:dyDescent="0.2">
      <c r="A581" t="s">
        <v>528</v>
      </c>
      <c r="B581">
        <f t="shared" si="9"/>
        <v>7426</v>
      </c>
      <c r="C581" t="s">
        <v>528</v>
      </c>
      <c r="D581" t="s">
        <v>528</v>
      </c>
      <c r="E581" t="s">
        <v>528</v>
      </c>
      <c r="F581" t="s">
        <v>528</v>
      </c>
      <c r="N581">
        <v>7426</v>
      </c>
    </row>
    <row r="582" spans="1:14" x14ac:dyDescent="0.2">
      <c r="A582" t="s">
        <v>528</v>
      </c>
      <c r="B582">
        <f t="shared" si="9"/>
        <v>7427</v>
      </c>
      <c r="C582" t="s">
        <v>528</v>
      </c>
      <c r="D582" t="s">
        <v>528</v>
      </c>
      <c r="E582" t="s">
        <v>528</v>
      </c>
      <c r="F582" t="s">
        <v>528</v>
      </c>
      <c r="N582">
        <v>7427</v>
      </c>
    </row>
    <row r="583" spans="1:14" x14ac:dyDescent="0.2">
      <c r="A583" t="s">
        <v>528</v>
      </c>
      <c r="B583">
        <f t="shared" si="9"/>
        <v>7428</v>
      </c>
      <c r="C583" t="s">
        <v>528</v>
      </c>
      <c r="D583" t="s">
        <v>528</v>
      </c>
      <c r="E583" t="s">
        <v>528</v>
      </c>
      <c r="F583" t="s">
        <v>528</v>
      </c>
      <c r="N583">
        <v>7428</v>
      </c>
    </row>
    <row r="584" spans="1:14" x14ac:dyDescent="0.2">
      <c r="A584" t="s">
        <v>528</v>
      </c>
      <c r="B584">
        <f t="shared" si="9"/>
        <v>7429</v>
      </c>
      <c r="C584" t="s">
        <v>528</v>
      </c>
      <c r="D584" t="s">
        <v>528</v>
      </c>
      <c r="E584" t="s">
        <v>528</v>
      </c>
      <c r="F584" t="s">
        <v>528</v>
      </c>
      <c r="N584">
        <v>7429</v>
      </c>
    </row>
    <row r="585" spans="1:14" x14ac:dyDescent="0.2">
      <c r="A585" t="s">
        <v>528</v>
      </c>
      <c r="B585">
        <f t="shared" si="9"/>
        <v>7430</v>
      </c>
      <c r="C585" t="s">
        <v>528</v>
      </c>
      <c r="D585" t="s">
        <v>528</v>
      </c>
      <c r="E585" t="s">
        <v>528</v>
      </c>
      <c r="F585" t="s">
        <v>528</v>
      </c>
      <c r="N585">
        <v>7430</v>
      </c>
    </row>
    <row r="586" spans="1:14" x14ac:dyDescent="0.2">
      <c r="A586" t="s">
        <v>528</v>
      </c>
      <c r="B586">
        <f t="shared" si="9"/>
        <v>7431</v>
      </c>
      <c r="C586" t="s">
        <v>528</v>
      </c>
      <c r="D586" t="s">
        <v>528</v>
      </c>
      <c r="E586" t="s">
        <v>528</v>
      </c>
      <c r="F586" t="s">
        <v>528</v>
      </c>
      <c r="N586">
        <v>7431</v>
      </c>
    </row>
    <row r="587" spans="1:14" x14ac:dyDescent="0.2">
      <c r="A587" t="s">
        <v>528</v>
      </c>
      <c r="B587">
        <f t="shared" si="9"/>
        <v>8010</v>
      </c>
      <c r="C587" t="s">
        <v>528</v>
      </c>
      <c r="D587" t="s">
        <v>528</v>
      </c>
      <c r="E587" t="s">
        <v>528</v>
      </c>
      <c r="F587" t="s">
        <v>528</v>
      </c>
      <c r="N587">
        <v>8010</v>
      </c>
    </row>
    <row r="588" spans="1:14" x14ac:dyDescent="0.2">
      <c r="A588" t="s">
        <v>528</v>
      </c>
      <c r="B588">
        <f t="shared" si="9"/>
        <v>8011</v>
      </c>
      <c r="C588" t="s">
        <v>528</v>
      </c>
      <c r="D588" t="s">
        <v>528</v>
      </c>
      <c r="E588" t="s">
        <v>528</v>
      </c>
      <c r="F588" t="s">
        <v>528</v>
      </c>
      <c r="N588">
        <v>8011</v>
      </c>
    </row>
    <row r="589" spans="1:14" x14ac:dyDescent="0.2">
      <c r="A589" t="s">
        <v>528</v>
      </c>
      <c r="B589">
        <f t="shared" si="9"/>
        <v>8012</v>
      </c>
      <c r="C589" t="s">
        <v>528</v>
      </c>
      <c r="D589" t="s">
        <v>528</v>
      </c>
      <c r="E589" t="s">
        <v>528</v>
      </c>
      <c r="F589" t="s">
        <v>528</v>
      </c>
      <c r="N589">
        <v>8012</v>
      </c>
    </row>
    <row r="590" spans="1:14" x14ac:dyDescent="0.2">
      <c r="A590" t="s">
        <v>528</v>
      </c>
      <c r="B590">
        <f t="shared" si="9"/>
        <v>8013</v>
      </c>
      <c r="C590" t="s">
        <v>528</v>
      </c>
      <c r="D590" t="s">
        <v>528</v>
      </c>
      <c r="E590" t="s">
        <v>528</v>
      </c>
      <c r="F590" t="s">
        <v>528</v>
      </c>
      <c r="N590">
        <v>8013</v>
      </c>
    </row>
    <row r="591" spans="1:14" x14ac:dyDescent="0.2">
      <c r="A591" t="s">
        <v>528</v>
      </c>
      <c r="B591">
        <f t="shared" si="9"/>
        <v>8014</v>
      </c>
      <c r="C591" t="s">
        <v>528</v>
      </c>
      <c r="D591" t="s">
        <v>528</v>
      </c>
      <c r="E591" t="s">
        <v>528</v>
      </c>
      <c r="F591" t="s">
        <v>528</v>
      </c>
      <c r="N591">
        <v>8014</v>
      </c>
    </row>
    <row r="592" spans="1:14" x14ac:dyDescent="0.2">
      <c r="A592" t="s">
        <v>528</v>
      </c>
      <c r="B592">
        <f t="shared" si="9"/>
        <v>6111</v>
      </c>
      <c r="C592" t="s">
        <v>528</v>
      </c>
      <c r="D592" t="s">
        <v>528</v>
      </c>
      <c r="E592" t="s">
        <v>528</v>
      </c>
      <c r="F592" t="s">
        <v>528</v>
      </c>
      <c r="N592">
        <v>6111</v>
      </c>
    </row>
    <row r="593" spans="1:14" x14ac:dyDescent="0.2">
      <c r="A593" t="s">
        <v>528</v>
      </c>
      <c r="B593">
        <f t="shared" si="9"/>
        <v>6112</v>
      </c>
      <c r="C593" t="s">
        <v>528</v>
      </c>
      <c r="D593" t="s">
        <v>528</v>
      </c>
      <c r="E593" t="s">
        <v>528</v>
      </c>
      <c r="F593" t="s">
        <v>528</v>
      </c>
      <c r="N593">
        <v>6112</v>
      </c>
    </row>
    <row r="594" spans="1:14" x14ac:dyDescent="0.2">
      <c r="A594" t="s">
        <v>528</v>
      </c>
      <c r="B594">
        <f t="shared" si="9"/>
        <v>6113</v>
      </c>
      <c r="C594" t="s">
        <v>528</v>
      </c>
      <c r="D594" t="s">
        <v>528</v>
      </c>
      <c r="E594" t="s">
        <v>528</v>
      </c>
      <c r="F594" t="s">
        <v>528</v>
      </c>
      <c r="N594">
        <v>6113</v>
      </c>
    </row>
    <row r="595" spans="1:14" x14ac:dyDescent="0.2">
      <c r="A595" t="s">
        <v>528</v>
      </c>
      <c r="B595">
        <f t="shared" si="9"/>
        <v>6114</v>
      </c>
      <c r="C595" t="s">
        <v>528</v>
      </c>
      <c r="D595" t="s">
        <v>528</v>
      </c>
      <c r="E595" t="s">
        <v>528</v>
      </c>
      <c r="F595" t="s">
        <v>528</v>
      </c>
      <c r="N595">
        <v>6114</v>
      </c>
    </row>
    <row r="596" spans="1:14" x14ac:dyDescent="0.2">
      <c r="A596" t="s">
        <v>528</v>
      </c>
      <c r="B596">
        <f t="shared" si="9"/>
        <v>6115</v>
      </c>
      <c r="C596" t="s">
        <v>528</v>
      </c>
      <c r="D596" t="s">
        <v>528</v>
      </c>
      <c r="E596" t="s">
        <v>528</v>
      </c>
      <c r="F596" t="s">
        <v>528</v>
      </c>
      <c r="N596">
        <v>6115</v>
      </c>
    </row>
    <row r="597" spans="1:14" x14ac:dyDescent="0.2">
      <c r="A597" t="s">
        <v>528</v>
      </c>
      <c r="B597">
        <f t="shared" si="9"/>
        <v>6116</v>
      </c>
      <c r="C597" t="s">
        <v>528</v>
      </c>
      <c r="D597" t="s">
        <v>528</v>
      </c>
      <c r="E597" t="s">
        <v>528</v>
      </c>
      <c r="F597" t="s">
        <v>528</v>
      </c>
      <c r="N597">
        <v>6116</v>
      </c>
    </row>
    <row r="598" spans="1:14" x14ac:dyDescent="0.2">
      <c r="A598" t="s">
        <v>528</v>
      </c>
      <c r="B598">
        <f t="shared" si="9"/>
        <v>6117</v>
      </c>
      <c r="C598" t="s">
        <v>528</v>
      </c>
      <c r="D598" t="s">
        <v>528</v>
      </c>
      <c r="E598" t="s">
        <v>528</v>
      </c>
      <c r="F598" t="s">
        <v>528</v>
      </c>
      <c r="N598">
        <v>6117</v>
      </c>
    </row>
    <row r="599" spans="1:14" x14ac:dyDescent="0.2">
      <c r="A599" t="s">
        <v>528</v>
      </c>
      <c r="B599">
        <f t="shared" si="9"/>
        <v>6118</v>
      </c>
      <c r="C599" t="s">
        <v>528</v>
      </c>
      <c r="D599" t="s">
        <v>528</v>
      </c>
      <c r="E599" t="s">
        <v>528</v>
      </c>
      <c r="F599" t="s">
        <v>528</v>
      </c>
      <c r="N599">
        <v>6118</v>
      </c>
    </row>
    <row r="600" spans="1:14" x14ac:dyDescent="0.2">
      <c r="A600" t="s">
        <v>528</v>
      </c>
      <c r="B600">
        <f t="shared" si="9"/>
        <v>6119</v>
      </c>
      <c r="C600" t="s">
        <v>528</v>
      </c>
      <c r="D600" t="s">
        <v>528</v>
      </c>
      <c r="E600" t="s">
        <v>528</v>
      </c>
      <c r="F600" t="s">
        <v>528</v>
      </c>
      <c r="N600">
        <v>6119</v>
      </c>
    </row>
    <row r="601" spans="1:14" x14ac:dyDescent="0.2">
      <c r="A601" t="s">
        <v>528</v>
      </c>
      <c r="B601">
        <f t="shared" si="9"/>
        <v>6120</v>
      </c>
      <c r="C601" t="s">
        <v>528</v>
      </c>
      <c r="D601" t="s">
        <v>528</v>
      </c>
      <c r="E601" t="s">
        <v>528</v>
      </c>
      <c r="F601" t="s">
        <v>528</v>
      </c>
      <c r="N601">
        <v>6120</v>
      </c>
    </row>
    <row r="602" spans="1:14" x14ac:dyDescent="0.2">
      <c r="A602" t="s">
        <v>528</v>
      </c>
      <c r="B602">
        <f t="shared" si="9"/>
        <v>6121</v>
      </c>
      <c r="C602" t="s">
        <v>528</v>
      </c>
      <c r="D602" t="s">
        <v>528</v>
      </c>
      <c r="E602" t="s">
        <v>528</v>
      </c>
      <c r="F602" t="s">
        <v>528</v>
      </c>
      <c r="N602">
        <v>6121</v>
      </c>
    </row>
    <row r="603" spans="1:14" x14ac:dyDescent="0.2">
      <c r="A603" t="s">
        <v>528</v>
      </c>
      <c r="B603">
        <f t="shared" si="9"/>
        <v>6122</v>
      </c>
      <c r="C603" t="s">
        <v>528</v>
      </c>
      <c r="D603" t="s">
        <v>528</v>
      </c>
      <c r="E603" t="s">
        <v>528</v>
      </c>
      <c r="F603" t="s">
        <v>528</v>
      </c>
      <c r="N603">
        <v>6122</v>
      </c>
    </row>
    <row r="604" spans="1:14" x14ac:dyDescent="0.2">
      <c r="A604" t="s">
        <v>528</v>
      </c>
      <c r="B604">
        <f t="shared" si="9"/>
        <v>6123</v>
      </c>
      <c r="C604" t="s">
        <v>528</v>
      </c>
      <c r="D604" t="s">
        <v>528</v>
      </c>
      <c r="E604" t="s">
        <v>528</v>
      </c>
      <c r="F604" t="s">
        <v>528</v>
      </c>
      <c r="N604">
        <v>6123</v>
      </c>
    </row>
    <row r="605" spans="1:14" x14ac:dyDescent="0.2">
      <c r="A605" t="s">
        <v>528</v>
      </c>
      <c r="B605">
        <f t="shared" si="9"/>
        <v>7111</v>
      </c>
      <c r="C605" t="s">
        <v>528</v>
      </c>
      <c r="D605" t="s">
        <v>528</v>
      </c>
      <c r="E605" t="s">
        <v>528</v>
      </c>
      <c r="F605" t="s">
        <v>528</v>
      </c>
      <c r="N605">
        <v>7111</v>
      </c>
    </row>
    <row r="606" spans="1:14" x14ac:dyDescent="0.2">
      <c r="A606" t="s">
        <v>528</v>
      </c>
      <c r="B606">
        <f t="shared" si="9"/>
        <v>7112</v>
      </c>
      <c r="C606" t="s">
        <v>528</v>
      </c>
      <c r="D606" t="s">
        <v>528</v>
      </c>
      <c r="E606" t="s">
        <v>528</v>
      </c>
      <c r="F606" t="s">
        <v>528</v>
      </c>
      <c r="N606">
        <v>7112</v>
      </c>
    </row>
    <row r="607" spans="1:14" x14ac:dyDescent="0.2">
      <c r="A607" t="s">
        <v>528</v>
      </c>
      <c r="B607">
        <f t="shared" si="9"/>
        <v>7113</v>
      </c>
      <c r="C607" t="s">
        <v>528</v>
      </c>
      <c r="D607" t="s">
        <v>528</v>
      </c>
      <c r="E607" t="s">
        <v>528</v>
      </c>
      <c r="F607" t="s">
        <v>528</v>
      </c>
      <c r="N607">
        <v>7113</v>
      </c>
    </row>
    <row r="608" spans="1:14" x14ac:dyDescent="0.2">
      <c r="A608" t="s">
        <v>528</v>
      </c>
      <c r="B608">
        <f t="shared" si="9"/>
        <v>7114</v>
      </c>
      <c r="C608" t="s">
        <v>528</v>
      </c>
      <c r="D608" t="s">
        <v>528</v>
      </c>
      <c r="E608" t="s">
        <v>528</v>
      </c>
      <c r="F608" t="s">
        <v>528</v>
      </c>
      <c r="N608">
        <v>7114</v>
      </c>
    </row>
    <row r="609" spans="1:14" x14ac:dyDescent="0.2">
      <c r="A609" t="s">
        <v>528</v>
      </c>
      <c r="B609">
        <f t="shared" si="9"/>
        <v>7115</v>
      </c>
      <c r="C609" t="s">
        <v>528</v>
      </c>
      <c r="D609" t="s">
        <v>528</v>
      </c>
      <c r="E609" t="s">
        <v>528</v>
      </c>
      <c r="F609" t="s">
        <v>528</v>
      </c>
      <c r="N609">
        <v>7115</v>
      </c>
    </row>
    <row r="610" spans="1:14" x14ac:dyDescent="0.2">
      <c r="A610" t="s">
        <v>528</v>
      </c>
      <c r="B610">
        <f t="shared" si="9"/>
        <v>7116</v>
      </c>
      <c r="C610" t="s">
        <v>528</v>
      </c>
      <c r="D610" t="s">
        <v>528</v>
      </c>
      <c r="E610" t="s">
        <v>528</v>
      </c>
      <c r="F610" t="s">
        <v>528</v>
      </c>
      <c r="N610">
        <v>7116</v>
      </c>
    </row>
    <row r="611" spans="1:14" x14ac:dyDescent="0.2">
      <c r="A611" t="s">
        <v>528</v>
      </c>
      <c r="B611">
        <f t="shared" si="9"/>
        <v>7117</v>
      </c>
      <c r="C611" t="s">
        <v>528</v>
      </c>
      <c r="D611" t="s">
        <v>528</v>
      </c>
      <c r="E611" t="s">
        <v>528</v>
      </c>
      <c r="F611" t="s">
        <v>528</v>
      </c>
      <c r="N611">
        <v>7117</v>
      </c>
    </row>
    <row r="612" spans="1:14" x14ac:dyDescent="0.2">
      <c r="A612" t="s">
        <v>528</v>
      </c>
      <c r="B612">
        <f t="shared" si="9"/>
        <v>7121</v>
      </c>
      <c r="C612" t="s">
        <v>528</v>
      </c>
      <c r="D612" t="s">
        <v>528</v>
      </c>
      <c r="E612" t="s">
        <v>528</v>
      </c>
      <c r="F612" t="s">
        <v>528</v>
      </c>
      <c r="N612">
        <v>7121</v>
      </c>
    </row>
    <row r="613" spans="1:14" x14ac:dyDescent="0.2">
      <c r="A613" t="s">
        <v>528</v>
      </c>
      <c r="B613">
        <f t="shared" si="9"/>
        <v>7122</v>
      </c>
      <c r="C613" t="s">
        <v>528</v>
      </c>
      <c r="D613" t="s">
        <v>528</v>
      </c>
      <c r="E613" t="s">
        <v>528</v>
      </c>
      <c r="F613" t="s">
        <v>528</v>
      </c>
      <c r="N613">
        <v>7122</v>
      </c>
    </row>
    <row r="614" spans="1:14" x14ac:dyDescent="0.2">
      <c r="A614" t="s">
        <v>528</v>
      </c>
      <c r="B614">
        <f t="shared" si="9"/>
        <v>7123</v>
      </c>
      <c r="C614" t="s">
        <v>528</v>
      </c>
      <c r="D614" t="s">
        <v>528</v>
      </c>
      <c r="E614" t="s">
        <v>528</v>
      </c>
      <c r="F614" t="s">
        <v>528</v>
      </c>
      <c r="N614">
        <v>7123</v>
      </c>
    </row>
    <row r="615" spans="1:14" x14ac:dyDescent="0.2">
      <c r="A615" t="s">
        <v>528</v>
      </c>
      <c r="B615">
        <f t="shared" si="9"/>
        <v>7124</v>
      </c>
      <c r="C615" t="s">
        <v>528</v>
      </c>
      <c r="D615" t="s">
        <v>528</v>
      </c>
      <c r="E615" t="s">
        <v>528</v>
      </c>
      <c r="F615" t="s">
        <v>528</v>
      </c>
      <c r="N615">
        <v>7124</v>
      </c>
    </row>
    <row r="616" spans="1:14" x14ac:dyDescent="0.2">
      <c r="A616" t="s">
        <v>528</v>
      </c>
      <c r="B616">
        <f t="shared" si="9"/>
        <v>7131</v>
      </c>
      <c r="C616" t="s">
        <v>528</v>
      </c>
      <c r="D616" t="s">
        <v>528</v>
      </c>
      <c r="E616" t="s">
        <v>528</v>
      </c>
      <c r="F616" t="s">
        <v>528</v>
      </c>
      <c r="N616">
        <v>7131</v>
      </c>
    </row>
    <row r="617" spans="1:14" x14ac:dyDescent="0.2">
      <c r="A617" t="s">
        <v>528</v>
      </c>
      <c r="B617">
        <f t="shared" si="9"/>
        <v>7132</v>
      </c>
      <c r="C617" t="s">
        <v>528</v>
      </c>
      <c r="D617" t="s">
        <v>528</v>
      </c>
      <c r="E617" t="s">
        <v>528</v>
      </c>
      <c r="F617" t="s">
        <v>528</v>
      </c>
      <c r="N617">
        <v>7132</v>
      </c>
    </row>
    <row r="618" spans="1:14" x14ac:dyDescent="0.2">
      <c r="A618" t="s">
        <v>528</v>
      </c>
      <c r="B618">
        <f t="shared" si="9"/>
        <v>7133</v>
      </c>
      <c r="C618" t="s">
        <v>528</v>
      </c>
      <c r="D618" t="s">
        <v>528</v>
      </c>
      <c r="E618" t="s">
        <v>528</v>
      </c>
      <c r="F618" t="s">
        <v>528</v>
      </c>
      <c r="N618">
        <v>7133</v>
      </c>
    </row>
    <row r="619" spans="1:14" x14ac:dyDescent="0.2">
      <c r="A619" t="s">
        <v>528</v>
      </c>
      <c r="B619">
        <f t="shared" si="9"/>
        <v>7141</v>
      </c>
      <c r="C619" t="s">
        <v>528</v>
      </c>
      <c r="D619" t="s">
        <v>528</v>
      </c>
      <c r="E619" t="s">
        <v>528</v>
      </c>
      <c r="F619" t="s">
        <v>528</v>
      </c>
      <c r="N619">
        <v>7141</v>
      </c>
    </row>
    <row r="620" spans="1:14" x14ac:dyDescent="0.2">
      <c r="A620" t="s">
        <v>528</v>
      </c>
      <c r="B620">
        <f t="shared" si="9"/>
        <v>7142</v>
      </c>
      <c r="C620" t="s">
        <v>528</v>
      </c>
      <c r="D620" t="s">
        <v>528</v>
      </c>
      <c r="E620" t="s">
        <v>528</v>
      </c>
      <c r="F620" t="s">
        <v>528</v>
      </c>
      <c r="N620">
        <v>7142</v>
      </c>
    </row>
    <row r="621" spans="1:14" x14ac:dyDescent="0.2">
      <c r="A621" t="s">
        <v>528</v>
      </c>
      <c r="B621">
        <f t="shared" si="9"/>
        <v>7151</v>
      </c>
      <c r="C621" t="s">
        <v>528</v>
      </c>
      <c r="D621" t="s">
        <v>528</v>
      </c>
      <c r="E621" t="s">
        <v>528</v>
      </c>
      <c r="F621" t="s">
        <v>528</v>
      </c>
      <c r="N621">
        <v>7151</v>
      </c>
    </row>
    <row r="622" spans="1:14" x14ac:dyDescent="0.2">
      <c r="A622" t="s">
        <v>528</v>
      </c>
      <c r="B622">
        <f t="shared" si="9"/>
        <v>7152</v>
      </c>
      <c r="C622" t="s">
        <v>528</v>
      </c>
      <c r="D622" t="s">
        <v>528</v>
      </c>
      <c r="E622" t="s">
        <v>528</v>
      </c>
      <c r="F622" t="s">
        <v>528</v>
      </c>
      <c r="N622">
        <v>7152</v>
      </c>
    </row>
    <row r="623" spans="1:14" x14ac:dyDescent="0.2">
      <c r="A623" t="s">
        <v>528</v>
      </c>
      <c r="B623">
        <f t="shared" si="9"/>
        <v>7153</v>
      </c>
      <c r="C623" t="s">
        <v>528</v>
      </c>
      <c r="D623" t="s">
        <v>528</v>
      </c>
      <c r="E623" t="s">
        <v>528</v>
      </c>
      <c r="F623" t="s">
        <v>528</v>
      </c>
      <c r="N623">
        <v>7153</v>
      </c>
    </row>
    <row r="624" spans="1:14" x14ac:dyDescent="0.2">
      <c r="A624" t="s">
        <v>528</v>
      </c>
      <c r="B624">
        <f t="shared" si="9"/>
        <v>7211</v>
      </c>
      <c r="C624" t="s">
        <v>528</v>
      </c>
      <c r="D624" t="s">
        <v>528</v>
      </c>
      <c r="E624" t="s">
        <v>528</v>
      </c>
      <c r="F624" t="s">
        <v>528</v>
      </c>
      <c r="N624">
        <v>7211</v>
      </c>
    </row>
    <row r="625" spans="1:14" x14ac:dyDescent="0.2">
      <c r="A625" t="s">
        <v>528</v>
      </c>
      <c r="B625">
        <f t="shared" si="9"/>
        <v>7212</v>
      </c>
      <c r="C625" t="s">
        <v>528</v>
      </c>
      <c r="D625" t="s">
        <v>528</v>
      </c>
      <c r="E625" t="s">
        <v>528</v>
      </c>
      <c r="F625" t="s">
        <v>528</v>
      </c>
      <c r="N625">
        <v>7212</v>
      </c>
    </row>
    <row r="626" spans="1:14" x14ac:dyDescent="0.2">
      <c r="A626" t="s">
        <v>528</v>
      </c>
      <c r="B626">
        <f t="shared" si="9"/>
        <v>7213</v>
      </c>
      <c r="C626" t="s">
        <v>528</v>
      </c>
      <c r="D626" t="s">
        <v>528</v>
      </c>
      <c r="E626" t="s">
        <v>528</v>
      </c>
      <c r="F626" t="s">
        <v>528</v>
      </c>
      <c r="N626">
        <v>7213</v>
      </c>
    </row>
    <row r="627" spans="1:14" x14ac:dyDescent="0.2">
      <c r="A627" t="s">
        <v>528</v>
      </c>
      <c r="B627">
        <f t="shared" si="9"/>
        <v>7214</v>
      </c>
      <c r="C627" t="s">
        <v>528</v>
      </c>
      <c r="D627" t="s">
        <v>528</v>
      </c>
      <c r="E627" t="s">
        <v>528</v>
      </c>
      <c r="F627" t="s">
        <v>528</v>
      </c>
      <c r="N627">
        <v>7214</v>
      </c>
    </row>
    <row r="628" spans="1:14" x14ac:dyDescent="0.2">
      <c r="A628" t="s">
        <v>528</v>
      </c>
      <c r="B628">
        <f t="shared" si="9"/>
        <v>7215</v>
      </c>
      <c r="C628" t="s">
        <v>528</v>
      </c>
      <c r="D628" t="s">
        <v>528</v>
      </c>
      <c r="E628" t="s">
        <v>528</v>
      </c>
      <c r="F628" t="s">
        <v>528</v>
      </c>
      <c r="N628">
        <v>7215</v>
      </c>
    </row>
    <row r="629" spans="1:14" x14ac:dyDescent="0.2">
      <c r="A629" t="s">
        <v>528</v>
      </c>
      <c r="B629">
        <f t="shared" si="9"/>
        <v>7216</v>
      </c>
      <c r="C629" t="s">
        <v>528</v>
      </c>
      <c r="D629" t="s">
        <v>528</v>
      </c>
      <c r="E629" t="s">
        <v>528</v>
      </c>
      <c r="F629" t="s">
        <v>528</v>
      </c>
      <c r="N629">
        <v>7216</v>
      </c>
    </row>
    <row r="630" spans="1:14" x14ac:dyDescent="0.2">
      <c r="A630" t="s">
        <v>528</v>
      </c>
      <c r="B630">
        <f t="shared" si="9"/>
        <v>7217</v>
      </c>
      <c r="C630" t="s">
        <v>528</v>
      </c>
      <c r="D630" t="s">
        <v>528</v>
      </c>
      <c r="E630" t="s">
        <v>528</v>
      </c>
      <c r="F630" t="s">
        <v>528</v>
      </c>
      <c r="N630">
        <v>7217</v>
      </c>
    </row>
    <row r="631" spans="1:14" x14ac:dyDescent="0.2">
      <c r="A631" t="s">
        <v>528</v>
      </c>
      <c r="B631">
        <f t="shared" si="9"/>
        <v>7218</v>
      </c>
      <c r="C631" t="s">
        <v>528</v>
      </c>
      <c r="D631" t="s">
        <v>528</v>
      </c>
      <c r="E631" t="s">
        <v>528</v>
      </c>
      <c r="F631" t="s">
        <v>528</v>
      </c>
      <c r="N631">
        <v>7218</v>
      </c>
    </row>
    <row r="632" spans="1:14" x14ac:dyDescent="0.2">
      <c r="A632" t="s">
        <v>528</v>
      </c>
      <c r="B632">
        <f t="shared" si="9"/>
        <v>7219</v>
      </c>
      <c r="C632" t="s">
        <v>528</v>
      </c>
      <c r="D632" t="s">
        <v>528</v>
      </c>
      <c r="E632" t="s">
        <v>528</v>
      </c>
      <c r="F632" t="s">
        <v>528</v>
      </c>
      <c r="N632">
        <v>7219</v>
      </c>
    </row>
    <row r="633" spans="1:14" x14ac:dyDescent="0.2">
      <c r="A633" t="s">
        <v>528</v>
      </c>
      <c r="B633">
        <f t="shared" si="9"/>
        <v>7220</v>
      </c>
      <c r="C633" t="s">
        <v>528</v>
      </c>
      <c r="D633" t="s">
        <v>528</v>
      </c>
      <c r="E633" t="s">
        <v>528</v>
      </c>
      <c r="F633" t="s">
        <v>528</v>
      </c>
      <c r="N633">
        <v>7220</v>
      </c>
    </row>
    <row r="634" spans="1:14" x14ac:dyDescent="0.2">
      <c r="A634" t="s">
        <v>528</v>
      </c>
      <c r="B634">
        <f t="shared" si="9"/>
        <v>7221</v>
      </c>
      <c r="C634" t="s">
        <v>528</v>
      </c>
      <c r="D634" t="s">
        <v>528</v>
      </c>
      <c r="E634" t="s">
        <v>528</v>
      </c>
      <c r="F634" t="s">
        <v>528</v>
      </c>
      <c r="N634">
        <v>7221</v>
      </c>
    </row>
    <row r="635" spans="1:14" x14ac:dyDescent="0.2">
      <c r="A635" t="s">
        <v>528</v>
      </c>
      <c r="B635">
        <f t="shared" si="9"/>
        <v>7222</v>
      </c>
      <c r="C635" t="s">
        <v>528</v>
      </c>
      <c r="D635" t="s">
        <v>528</v>
      </c>
      <c r="E635" t="s">
        <v>528</v>
      </c>
      <c r="F635" t="s">
        <v>528</v>
      </c>
      <c r="N635">
        <v>7222</v>
      </c>
    </row>
    <row r="636" spans="1:14" x14ac:dyDescent="0.2">
      <c r="A636" t="s">
        <v>528</v>
      </c>
      <c r="B636">
        <f t="shared" si="9"/>
        <v>7223</v>
      </c>
      <c r="C636" t="s">
        <v>528</v>
      </c>
      <c r="D636" t="s">
        <v>528</v>
      </c>
      <c r="E636" t="s">
        <v>528</v>
      </c>
      <c r="F636" t="s">
        <v>528</v>
      </c>
      <c r="N636">
        <v>7223</v>
      </c>
    </row>
    <row r="637" spans="1:14" x14ac:dyDescent="0.2">
      <c r="A637" t="s">
        <v>528</v>
      </c>
      <c r="B637">
        <f t="shared" si="9"/>
        <v>7224</v>
      </c>
      <c r="C637" t="s">
        <v>528</v>
      </c>
      <c r="D637" t="s">
        <v>528</v>
      </c>
      <c r="E637" t="s">
        <v>528</v>
      </c>
      <c r="F637" t="s">
        <v>528</v>
      </c>
      <c r="N637">
        <v>7224</v>
      </c>
    </row>
    <row r="638" spans="1:14" x14ac:dyDescent="0.2">
      <c r="A638" t="s">
        <v>528</v>
      </c>
      <c r="B638">
        <f t="shared" si="9"/>
        <v>7225</v>
      </c>
      <c r="C638" t="s">
        <v>528</v>
      </c>
      <c r="D638" t="s">
        <v>528</v>
      </c>
      <c r="E638" t="s">
        <v>528</v>
      </c>
      <c r="F638" t="s">
        <v>528</v>
      </c>
      <c r="N638">
        <v>7225</v>
      </c>
    </row>
    <row r="639" spans="1:14" x14ac:dyDescent="0.2">
      <c r="A639" t="s">
        <v>528</v>
      </c>
      <c r="B639">
        <f t="shared" si="9"/>
        <v>7231</v>
      </c>
      <c r="C639" t="s">
        <v>528</v>
      </c>
      <c r="D639" t="s">
        <v>528</v>
      </c>
      <c r="E639" t="s">
        <v>528</v>
      </c>
      <c r="F639" t="s">
        <v>528</v>
      </c>
      <c r="N639">
        <v>7231</v>
      </c>
    </row>
    <row r="640" spans="1:14" x14ac:dyDescent="0.2">
      <c r="A640" t="s">
        <v>528</v>
      </c>
      <c r="B640">
        <f t="shared" si="9"/>
        <v>7232</v>
      </c>
      <c r="C640" t="s">
        <v>528</v>
      </c>
      <c r="D640" t="s">
        <v>528</v>
      </c>
      <c r="E640" t="s">
        <v>528</v>
      </c>
      <c r="F640" t="s">
        <v>528</v>
      </c>
      <c r="N640">
        <v>7232</v>
      </c>
    </row>
    <row r="641" spans="1:14" x14ac:dyDescent="0.2">
      <c r="A641" t="s">
        <v>528</v>
      </c>
      <c r="B641">
        <f t="shared" si="9"/>
        <v>7233</v>
      </c>
      <c r="C641" t="s">
        <v>528</v>
      </c>
      <c r="D641" t="s">
        <v>528</v>
      </c>
      <c r="E641" t="s">
        <v>528</v>
      </c>
      <c r="F641" t="s">
        <v>528</v>
      </c>
      <c r="N641">
        <v>7233</v>
      </c>
    </row>
    <row r="642" spans="1:14" x14ac:dyDescent="0.2">
      <c r="A642" t="s">
        <v>528</v>
      </c>
      <c r="B642">
        <f t="shared" si="9"/>
        <v>7234</v>
      </c>
      <c r="C642" t="s">
        <v>528</v>
      </c>
      <c r="D642" t="s">
        <v>528</v>
      </c>
      <c r="E642" t="s">
        <v>528</v>
      </c>
      <c r="F642" t="s">
        <v>528</v>
      </c>
      <c r="N642">
        <v>7234</v>
      </c>
    </row>
    <row r="643" spans="1:14" x14ac:dyDescent="0.2">
      <c r="A643" t="s">
        <v>528</v>
      </c>
      <c r="B643">
        <f t="shared" ref="B643:B706" si="10">N643</f>
        <v>7235</v>
      </c>
      <c r="C643" t="s">
        <v>528</v>
      </c>
      <c r="D643" t="s">
        <v>528</v>
      </c>
      <c r="E643" t="s">
        <v>528</v>
      </c>
      <c r="F643" t="s">
        <v>528</v>
      </c>
      <c r="N643">
        <v>7235</v>
      </c>
    </row>
    <row r="644" spans="1:14" x14ac:dyDescent="0.2">
      <c r="A644" t="s">
        <v>528</v>
      </c>
      <c r="B644">
        <f t="shared" si="10"/>
        <v>7236</v>
      </c>
      <c r="C644" t="s">
        <v>528</v>
      </c>
      <c r="D644" t="s">
        <v>528</v>
      </c>
      <c r="E644" t="s">
        <v>528</v>
      </c>
      <c r="F644" t="s">
        <v>528</v>
      </c>
      <c r="N644">
        <v>7236</v>
      </c>
    </row>
    <row r="645" spans="1:14" x14ac:dyDescent="0.2">
      <c r="A645" t="s">
        <v>528</v>
      </c>
      <c r="B645">
        <f t="shared" si="10"/>
        <v>7237</v>
      </c>
      <c r="C645" t="s">
        <v>528</v>
      </c>
      <c r="D645" t="s">
        <v>528</v>
      </c>
      <c r="E645" t="s">
        <v>528</v>
      </c>
      <c r="F645" t="s">
        <v>528</v>
      </c>
      <c r="N645">
        <v>7237</v>
      </c>
    </row>
    <row r="646" spans="1:14" x14ac:dyDescent="0.2">
      <c r="A646" t="s">
        <v>528</v>
      </c>
      <c r="B646">
        <f t="shared" si="10"/>
        <v>7241</v>
      </c>
      <c r="C646" t="s">
        <v>528</v>
      </c>
      <c r="D646" t="s">
        <v>528</v>
      </c>
      <c r="E646" t="s">
        <v>528</v>
      </c>
      <c r="F646" t="s">
        <v>528</v>
      </c>
      <c r="N646">
        <v>7241</v>
      </c>
    </row>
    <row r="647" spans="1:14" x14ac:dyDescent="0.2">
      <c r="A647" t="s">
        <v>528</v>
      </c>
      <c r="B647">
        <f t="shared" si="10"/>
        <v>7242</v>
      </c>
      <c r="C647" t="s">
        <v>528</v>
      </c>
      <c r="D647" t="s">
        <v>528</v>
      </c>
      <c r="E647" t="s">
        <v>528</v>
      </c>
      <c r="F647" t="s">
        <v>528</v>
      </c>
      <c r="N647">
        <v>7242</v>
      </c>
    </row>
    <row r="648" spans="1:14" x14ac:dyDescent="0.2">
      <c r="A648" t="s">
        <v>528</v>
      </c>
      <c r="B648">
        <f t="shared" si="10"/>
        <v>7243</v>
      </c>
      <c r="C648" t="s">
        <v>528</v>
      </c>
      <c r="D648" t="s">
        <v>528</v>
      </c>
      <c r="E648" t="s">
        <v>528</v>
      </c>
      <c r="F648" t="s">
        <v>528</v>
      </c>
      <c r="N648">
        <v>7243</v>
      </c>
    </row>
    <row r="649" spans="1:14" x14ac:dyDescent="0.2">
      <c r="A649" t="s">
        <v>528</v>
      </c>
      <c r="B649">
        <f t="shared" si="10"/>
        <v>7244</v>
      </c>
      <c r="C649" t="s">
        <v>528</v>
      </c>
      <c r="D649" t="s">
        <v>528</v>
      </c>
      <c r="E649" t="s">
        <v>528</v>
      </c>
      <c r="F649" t="s">
        <v>528</v>
      </c>
      <c r="N649">
        <v>7244</v>
      </c>
    </row>
    <row r="650" spans="1:14" x14ac:dyDescent="0.2">
      <c r="A650" t="s">
        <v>528</v>
      </c>
      <c r="B650">
        <f t="shared" si="10"/>
        <v>7251</v>
      </c>
      <c r="C650" t="s">
        <v>528</v>
      </c>
      <c r="D650" t="s">
        <v>528</v>
      </c>
      <c r="E650" t="s">
        <v>528</v>
      </c>
      <c r="F650" t="s">
        <v>528</v>
      </c>
      <c r="N650">
        <v>7251</v>
      </c>
    </row>
    <row r="651" spans="1:14" x14ac:dyDescent="0.2">
      <c r="A651" t="s">
        <v>528</v>
      </c>
      <c r="B651">
        <f t="shared" si="10"/>
        <v>7252</v>
      </c>
      <c r="C651" t="s">
        <v>528</v>
      </c>
      <c r="D651" t="s">
        <v>528</v>
      </c>
      <c r="E651" t="s">
        <v>528</v>
      </c>
      <c r="F651" t="s">
        <v>528</v>
      </c>
      <c r="N651">
        <v>7252</v>
      </c>
    </row>
    <row r="652" spans="1:14" x14ac:dyDescent="0.2">
      <c r="A652" t="s">
        <v>528</v>
      </c>
      <c r="B652">
        <f t="shared" si="10"/>
        <v>7253</v>
      </c>
      <c r="C652" t="s">
        <v>528</v>
      </c>
      <c r="D652" t="s">
        <v>528</v>
      </c>
      <c r="E652" t="s">
        <v>528</v>
      </c>
      <c r="F652" t="s">
        <v>528</v>
      </c>
      <c r="N652">
        <v>7253</v>
      </c>
    </row>
    <row r="653" spans="1:14" x14ac:dyDescent="0.2">
      <c r="A653" t="s">
        <v>528</v>
      </c>
      <c r="B653">
        <f t="shared" si="10"/>
        <v>7254</v>
      </c>
      <c r="C653" t="s">
        <v>528</v>
      </c>
      <c r="D653" t="s">
        <v>528</v>
      </c>
      <c r="E653" t="s">
        <v>528</v>
      </c>
      <c r="F653" t="s">
        <v>528</v>
      </c>
      <c r="N653">
        <v>7254</v>
      </c>
    </row>
    <row r="654" spans="1:14" x14ac:dyDescent="0.2">
      <c r="A654" t="s">
        <v>528</v>
      </c>
      <c r="B654">
        <f t="shared" si="10"/>
        <v>7255</v>
      </c>
      <c r="C654" t="s">
        <v>528</v>
      </c>
      <c r="D654" t="s">
        <v>528</v>
      </c>
      <c r="E654" t="s">
        <v>528</v>
      </c>
      <c r="F654" t="s">
        <v>528</v>
      </c>
      <c r="N654">
        <v>7255</v>
      </c>
    </row>
    <row r="655" spans="1:14" x14ac:dyDescent="0.2">
      <c r="A655" t="s">
        <v>528</v>
      </c>
      <c r="B655">
        <f t="shared" si="10"/>
        <v>7256</v>
      </c>
      <c r="C655" t="s">
        <v>528</v>
      </c>
      <c r="D655" t="s">
        <v>528</v>
      </c>
      <c r="E655" t="s">
        <v>528</v>
      </c>
      <c r="F655" t="s">
        <v>528</v>
      </c>
      <c r="N655">
        <v>7256</v>
      </c>
    </row>
    <row r="656" spans="1:14" x14ac:dyDescent="0.2">
      <c r="A656" t="s">
        <v>528</v>
      </c>
      <c r="B656">
        <f t="shared" si="10"/>
        <v>7261</v>
      </c>
      <c r="C656" t="s">
        <v>528</v>
      </c>
      <c r="D656" t="s">
        <v>528</v>
      </c>
      <c r="E656" t="s">
        <v>528</v>
      </c>
      <c r="F656" t="s">
        <v>528</v>
      </c>
      <c r="N656">
        <v>7261</v>
      </c>
    </row>
    <row r="657" spans="1:14" x14ac:dyDescent="0.2">
      <c r="A657" t="s">
        <v>528</v>
      </c>
      <c r="B657">
        <f t="shared" si="10"/>
        <v>7262</v>
      </c>
      <c r="C657" t="s">
        <v>528</v>
      </c>
      <c r="D657" t="s">
        <v>528</v>
      </c>
      <c r="E657" t="s">
        <v>528</v>
      </c>
      <c r="F657" t="s">
        <v>528</v>
      </c>
      <c r="N657">
        <v>7262</v>
      </c>
    </row>
    <row r="658" spans="1:14" x14ac:dyDescent="0.2">
      <c r="A658" t="s">
        <v>528</v>
      </c>
      <c r="B658">
        <f t="shared" si="10"/>
        <v>7311</v>
      </c>
      <c r="C658" t="s">
        <v>528</v>
      </c>
      <c r="D658" t="s">
        <v>528</v>
      </c>
      <c r="E658" t="s">
        <v>528</v>
      </c>
      <c r="F658" t="s">
        <v>528</v>
      </c>
      <c r="N658">
        <v>7311</v>
      </c>
    </row>
    <row r="659" spans="1:14" x14ac:dyDescent="0.2">
      <c r="A659" t="s">
        <v>528</v>
      </c>
      <c r="B659">
        <f t="shared" si="10"/>
        <v>7312</v>
      </c>
      <c r="C659" t="s">
        <v>528</v>
      </c>
      <c r="D659" t="s">
        <v>528</v>
      </c>
      <c r="E659" t="s">
        <v>528</v>
      </c>
      <c r="F659" t="s">
        <v>528</v>
      </c>
      <c r="N659">
        <v>7312</v>
      </c>
    </row>
    <row r="660" spans="1:14" x14ac:dyDescent="0.2">
      <c r="A660" t="s">
        <v>528</v>
      </c>
      <c r="B660">
        <f t="shared" si="10"/>
        <v>7313</v>
      </c>
      <c r="C660" t="s">
        <v>528</v>
      </c>
      <c r="D660" t="s">
        <v>528</v>
      </c>
      <c r="E660" t="s">
        <v>528</v>
      </c>
      <c r="F660" t="s">
        <v>528</v>
      </c>
      <c r="N660">
        <v>7313</v>
      </c>
    </row>
    <row r="661" spans="1:14" x14ac:dyDescent="0.2">
      <c r="A661" t="s">
        <v>528</v>
      </c>
      <c r="B661">
        <f t="shared" si="10"/>
        <v>7314</v>
      </c>
      <c r="C661" t="s">
        <v>528</v>
      </c>
      <c r="D661" t="s">
        <v>528</v>
      </c>
      <c r="E661" t="s">
        <v>528</v>
      </c>
      <c r="F661" t="s">
        <v>528</v>
      </c>
      <c r="N661">
        <v>7314</v>
      </c>
    </row>
    <row r="662" spans="1:14" x14ac:dyDescent="0.2">
      <c r="A662" t="s">
        <v>528</v>
      </c>
      <c r="B662">
        <f t="shared" si="10"/>
        <v>7315</v>
      </c>
      <c r="C662" t="s">
        <v>528</v>
      </c>
      <c r="D662" t="s">
        <v>528</v>
      </c>
      <c r="E662" t="s">
        <v>528</v>
      </c>
      <c r="F662" t="s">
        <v>528</v>
      </c>
      <c r="N662">
        <v>7315</v>
      </c>
    </row>
    <row r="663" spans="1:14" x14ac:dyDescent="0.2">
      <c r="A663" t="s">
        <v>528</v>
      </c>
      <c r="B663">
        <f t="shared" si="10"/>
        <v>7316</v>
      </c>
      <c r="C663" t="s">
        <v>528</v>
      </c>
      <c r="D663" t="s">
        <v>528</v>
      </c>
      <c r="E663" t="s">
        <v>528</v>
      </c>
      <c r="F663" t="s">
        <v>528</v>
      </c>
      <c r="N663">
        <v>7316</v>
      </c>
    </row>
    <row r="664" spans="1:14" x14ac:dyDescent="0.2">
      <c r="A664" t="s">
        <v>528</v>
      </c>
      <c r="B664">
        <f t="shared" si="10"/>
        <v>7321</v>
      </c>
      <c r="C664" t="s">
        <v>528</v>
      </c>
      <c r="D664" t="s">
        <v>528</v>
      </c>
      <c r="E664" t="s">
        <v>528</v>
      </c>
      <c r="F664" t="s">
        <v>528</v>
      </c>
      <c r="N664">
        <v>7321</v>
      </c>
    </row>
    <row r="665" spans="1:14" x14ac:dyDescent="0.2">
      <c r="A665" t="s">
        <v>528</v>
      </c>
      <c r="B665">
        <f t="shared" si="10"/>
        <v>7322</v>
      </c>
      <c r="C665" t="s">
        <v>528</v>
      </c>
      <c r="D665" t="s">
        <v>528</v>
      </c>
      <c r="E665" t="s">
        <v>528</v>
      </c>
      <c r="F665" t="s">
        <v>528</v>
      </c>
      <c r="N665">
        <v>7322</v>
      </c>
    </row>
    <row r="666" spans="1:14" x14ac:dyDescent="0.2">
      <c r="A666" t="s">
        <v>528</v>
      </c>
      <c r="B666">
        <f t="shared" si="10"/>
        <v>7323</v>
      </c>
      <c r="C666" t="s">
        <v>528</v>
      </c>
      <c r="D666" t="s">
        <v>528</v>
      </c>
      <c r="E666" t="s">
        <v>528</v>
      </c>
      <c r="F666" t="s">
        <v>528</v>
      </c>
      <c r="N666">
        <v>7323</v>
      </c>
    </row>
    <row r="667" spans="1:14" x14ac:dyDescent="0.2">
      <c r="A667" t="s">
        <v>528</v>
      </c>
      <c r="B667">
        <f t="shared" si="10"/>
        <v>7324</v>
      </c>
      <c r="C667" t="s">
        <v>528</v>
      </c>
      <c r="D667" t="s">
        <v>528</v>
      </c>
      <c r="E667" t="s">
        <v>528</v>
      </c>
      <c r="F667" t="s">
        <v>528</v>
      </c>
      <c r="N667">
        <v>7324</v>
      </c>
    </row>
    <row r="668" spans="1:14" x14ac:dyDescent="0.2">
      <c r="A668" t="s">
        <v>528</v>
      </c>
      <c r="B668">
        <f t="shared" si="10"/>
        <v>7331</v>
      </c>
      <c r="C668" t="s">
        <v>528</v>
      </c>
      <c r="D668" t="s">
        <v>528</v>
      </c>
      <c r="E668" t="s">
        <v>528</v>
      </c>
      <c r="F668" t="s">
        <v>528</v>
      </c>
      <c r="N668">
        <v>7331</v>
      </c>
    </row>
    <row r="669" spans="1:14" x14ac:dyDescent="0.2">
      <c r="A669" t="s">
        <v>528</v>
      </c>
      <c r="B669">
        <f t="shared" si="10"/>
        <v>7332</v>
      </c>
      <c r="C669" t="s">
        <v>528</v>
      </c>
      <c r="D669" t="s">
        <v>528</v>
      </c>
      <c r="E669" t="s">
        <v>528</v>
      </c>
      <c r="F669" t="s">
        <v>528</v>
      </c>
      <c r="N669">
        <v>7332</v>
      </c>
    </row>
    <row r="670" spans="1:14" x14ac:dyDescent="0.2">
      <c r="A670" t="s">
        <v>528</v>
      </c>
      <c r="B670">
        <f t="shared" si="10"/>
        <v>7333</v>
      </c>
      <c r="C670" t="s">
        <v>528</v>
      </c>
      <c r="D670" t="s">
        <v>528</v>
      </c>
      <c r="E670" t="s">
        <v>528</v>
      </c>
      <c r="F670" t="s">
        <v>528</v>
      </c>
      <c r="N670">
        <v>7333</v>
      </c>
    </row>
    <row r="671" spans="1:14" x14ac:dyDescent="0.2">
      <c r="A671" t="s">
        <v>528</v>
      </c>
      <c r="B671">
        <f t="shared" si="10"/>
        <v>7334</v>
      </c>
      <c r="C671" t="s">
        <v>528</v>
      </c>
      <c r="D671" t="s">
        <v>528</v>
      </c>
      <c r="E671" t="s">
        <v>528</v>
      </c>
      <c r="F671" t="s">
        <v>528</v>
      </c>
      <c r="N671">
        <v>7334</v>
      </c>
    </row>
    <row r="672" spans="1:14" x14ac:dyDescent="0.2">
      <c r="A672" t="s">
        <v>528</v>
      </c>
      <c r="B672">
        <f t="shared" si="10"/>
        <v>7335</v>
      </c>
      <c r="C672" t="s">
        <v>528</v>
      </c>
      <c r="D672" t="s">
        <v>528</v>
      </c>
      <c r="E672" t="s">
        <v>528</v>
      </c>
      <c r="F672" t="s">
        <v>528</v>
      </c>
      <c r="N672">
        <v>7335</v>
      </c>
    </row>
    <row r="673" spans="1:14" x14ac:dyDescent="0.2">
      <c r="A673" t="s">
        <v>528</v>
      </c>
      <c r="B673">
        <f t="shared" si="10"/>
        <v>7336</v>
      </c>
      <c r="C673" t="s">
        <v>528</v>
      </c>
      <c r="D673" t="s">
        <v>528</v>
      </c>
      <c r="E673" t="s">
        <v>528</v>
      </c>
      <c r="F673" t="s">
        <v>528</v>
      </c>
      <c r="N673">
        <v>7336</v>
      </c>
    </row>
    <row r="674" spans="1:14" x14ac:dyDescent="0.2">
      <c r="A674" t="s">
        <v>528</v>
      </c>
      <c r="B674">
        <f t="shared" si="10"/>
        <v>7341</v>
      </c>
      <c r="C674" t="s">
        <v>528</v>
      </c>
      <c r="D674" t="s">
        <v>528</v>
      </c>
      <c r="E674" t="s">
        <v>528</v>
      </c>
      <c r="F674" t="s">
        <v>528</v>
      </c>
      <c r="N674">
        <v>7341</v>
      </c>
    </row>
    <row r="675" spans="1:14" x14ac:dyDescent="0.2">
      <c r="A675" t="s">
        <v>528</v>
      </c>
      <c r="B675">
        <f t="shared" si="10"/>
        <v>7342</v>
      </c>
      <c r="C675" t="s">
        <v>528</v>
      </c>
      <c r="D675" t="s">
        <v>528</v>
      </c>
      <c r="E675" t="s">
        <v>528</v>
      </c>
      <c r="F675" t="s">
        <v>528</v>
      </c>
      <c r="N675">
        <v>7342</v>
      </c>
    </row>
    <row r="676" spans="1:14" x14ac:dyDescent="0.2">
      <c r="A676" t="s">
        <v>528</v>
      </c>
      <c r="B676">
        <f t="shared" si="10"/>
        <v>7343</v>
      </c>
      <c r="C676" t="s">
        <v>528</v>
      </c>
      <c r="D676" t="s">
        <v>528</v>
      </c>
      <c r="E676" t="s">
        <v>528</v>
      </c>
      <c r="F676" t="s">
        <v>528</v>
      </c>
      <c r="N676">
        <v>7343</v>
      </c>
    </row>
    <row r="677" spans="1:14" x14ac:dyDescent="0.2">
      <c r="A677" t="s">
        <v>528</v>
      </c>
      <c r="B677">
        <f t="shared" si="10"/>
        <v>7351</v>
      </c>
      <c r="C677" t="s">
        <v>528</v>
      </c>
      <c r="D677" t="s">
        <v>528</v>
      </c>
      <c r="E677" t="s">
        <v>528</v>
      </c>
      <c r="F677" t="s">
        <v>528</v>
      </c>
      <c r="N677">
        <v>7351</v>
      </c>
    </row>
    <row r="678" spans="1:14" x14ac:dyDescent="0.2">
      <c r="A678" t="s">
        <v>528</v>
      </c>
      <c r="B678">
        <f t="shared" si="10"/>
        <v>7352</v>
      </c>
      <c r="C678" t="s">
        <v>528</v>
      </c>
      <c r="D678" t="s">
        <v>528</v>
      </c>
      <c r="E678" t="s">
        <v>528</v>
      </c>
      <c r="F678" t="s">
        <v>528</v>
      </c>
      <c r="N678">
        <v>7352</v>
      </c>
    </row>
    <row r="679" spans="1:14" x14ac:dyDescent="0.2">
      <c r="A679" t="s">
        <v>528</v>
      </c>
      <c r="B679">
        <f t="shared" si="10"/>
        <v>7353</v>
      </c>
      <c r="C679" t="s">
        <v>528</v>
      </c>
      <c r="D679" t="s">
        <v>528</v>
      </c>
      <c r="E679" t="s">
        <v>528</v>
      </c>
      <c r="F679" t="s">
        <v>528</v>
      </c>
      <c r="N679">
        <v>7353</v>
      </c>
    </row>
    <row r="680" spans="1:14" x14ac:dyDescent="0.2">
      <c r="A680" t="s">
        <v>528</v>
      </c>
      <c r="B680">
        <f t="shared" si="10"/>
        <v>7354</v>
      </c>
      <c r="C680" t="s">
        <v>528</v>
      </c>
      <c r="D680" t="s">
        <v>528</v>
      </c>
      <c r="E680" t="s">
        <v>528</v>
      </c>
      <c r="F680" t="s">
        <v>528</v>
      </c>
      <c r="N680">
        <v>7354</v>
      </c>
    </row>
    <row r="681" spans="1:14" x14ac:dyDescent="0.2">
      <c r="A681" t="s">
        <v>528</v>
      </c>
      <c r="B681">
        <f t="shared" si="10"/>
        <v>7361</v>
      </c>
      <c r="C681" t="s">
        <v>528</v>
      </c>
      <c r="D681" t="s">
        <v>528</v>
      </c>
      <c r="E681" t="s">
        <v>528</v>
      </c>
      <c r="F681" t="s">
        <v>528</v>
      </c>
      <c r="N681">
        <v>7361</v>
      </c>
    </row>
    <row r="682" spans="1:14" x14ac:dyDescent="0.2">
      <c r="A682" t="s">
        <v>528</v>
      </c>
      <c r="B682">
        <f t="shared" si="10"/>
        <v>7362</v>
      </c>
      <c r="C682" t="s">
        <v>528</v>
      </c>
      <c r="D682" t="s">
        <v>528</v>
      </c>
      <c r="E682" t="s">
        <v>528</v>
      </c>
      <c r="F682" t="s">
        <v>528</v>
      </c>
      <c r="N682">
        <v>7362</v>
      </c>
    </row>
    <row r="683" spans="1:14" x14ac:dyDescent="0.2">
      <c r="A683" t="s">
        <v>528</v>
      </c>
      <c r="B683">
        <f t="shared" si="10"/>
        <v>7410</v>
      </c>
      <c r="C683" t="s">
        <v>528</v>
      </c>
      <c r="D683" t="s">
        <v>528</v>
      </c>
      <c r="E683" t="s">
        <v>528</v>
      </c>
      <c r="F683" t="s">
        <v>528</v>
      </c>
      <c r="N683">
        <v>7410</v>
      </c>
    </row>
    <row r="684" spans="1:14" x14ac:dyDescent="0.2">
      <c r="A684" t="s">
        <v>528</v>
      </c>
      <c r="B684">
        <f t="shared" si="10"/>
        <v>7411</v>
      </c>
      <c r="C684" t="s">
        <v>528</v>
      </c>
      <c r="D684" t="s">
        <v>528</v>
      </c>
      <c r="E684" t="s">
        <v>528</v>
      </c>
      <c r="F684" t="s">
        <v>528</v>
      </c>
      <c r="N684">
        <v>7411</v>
      </c>
    </row>
    <row r="685" spans="1:14" x14ac:dyDescent="0.2">
      <c r="A685" t="s">
        <v>528</v>
      </c>
      <c r="B685">
        <f t="shared" si="10"/>
        <v>7412</v>
      </c>
      <c r="C685" t="s">
        <v>528</v>
      </c>
      <c r="D685" t="s">
        <v>528</v>
      </c>
      <c r="E685" t="s">
        <v>528</v>
      </c>
      <c r="F685" t="s">
        <v>528</v>
      </c>
      <c r="N685">
        <v>7412</v>
      </c>
    </row>
    <row r="686" spans="1:14" x14ac:dyDescent="0.2">
      <c r="A686" t="s">
        <v>528</v>
      </c>
      <c r="B686">
        <f t="shared" si="10"/>
        <v>7413</v>
      </c>
      <c r="C686" t="s">
        <v>528</v>
      </c>
      <c r="D686" t="s">
        <v>528</v>
      </c>
      <c r="E686" t="s">
        <v>528</v>
      </c>
      <c r="F686" t="s">
        <v>528</v>
      </c>
      <c r="N686">
        <v>7413</v>
      </c>
    </row>
    <row r="687" spans="1:14" x14ac:dyDescent="0.2">
      <c r="A687" t="s">
        <v>528</v>
      </c>
      <c r="B687">
        <f t="shared" si="10"/>
        <v>7414</v>
      </c>
      <c r="C687" t="s">
        <v>528</v>
      </c>
      <c r="D687" t="s">
        <v>528</v>
      </c>
      <c r="E687" t="s">
        <v>528</v>
      </c>
      <c r="F687" t="s">
        <v>528</v>
      </c>
      <c r="N687">
        <v>7414</v>
      </c>
    </row>
    <row r="688" spans="1:14" x14ac:dyDescent="0.2">
      <c r="A688" t="s">
        <v>528</v>
      </c>
      <c r="B688">
        <f t="shared" si="10"/>
        <v>7415</v>
      </c>
      <c r="C688" t="s">
        <v>528</v>
      </c>
      <c r="D688" t="s">
        <v>528</v>
      </c>
      <c r="E688" t="s">
        <v>528</v>
      </c>
      <c r="F688" t="s">
        <v>528</v>
      </c>
      <c r="N688">
        <v>7415</v>
      </c>
    </row>
    <row r="689" spans="1:14" x14ac:dyDescent="0.2">
      <c r="A689" t="s">
        <v>528</v>
      </c>
      <c r="B689">
        <f t="shared" si="10"/>
        <v>7416</v>
      </c>
      <c r="C689" t="s">
        <v>528</v>
      </c>
      <c r="D689" t="s">
        <v>528</v>
      </c>
      <c r="E689" t="s">
        <v>528</v>
      </c>
      <c r="F689" t="s">
        <v>528</v>
      </c>
      <c r="N689">
        <v>7416</v>
      </c>
    </row>
    <row r="690" spans="1:14" x14ac:dyDescent="0.2">
      <c r="A690" t="s">
        <v>528</v>
      </c>
      <c r="B690">
        <f t="shared" si="10"/>
        <v>7417</v>
      </c>
      <c r="C690" t="s">
        <v>528</v>
      </c>
      <c r="D690" t="s">
        <v>528</v>
      </c>
      <c r="E690" t="s">
        <v>528</v>
      </c>
      <c r="F690" t="s">
        <v>528</v>
      </c>
      <c r="N690">
        <v>7417</v>
      </c>
    </row>
    <row r="691" spans="1:14" x14ac:dyDescent="0.2">
      <c r="A691" t="s">
        <v>528</v>
      </c>
      <c r="B691">
        <f t="shared" si="10"/>
        <v>7418</v>
      </c>
      <c r="C691" t="s">
        <v>528</v>
      </c>
      <c r="D691" t="s">
        <v>528</v>
      </c>
      <c r="E691" t="s">
        <v>528</v>
      </c>
      <c r="F691" t="s">
        <v>528</v>
      </c>
      <c r="N691">
        <v>7418</v>
      </c>
    </row>
    <row r="692" spans="1:14" x14ac:dyDescent="0.2">
      <c r="A692" t="s">
        <v>528</v>
      </c>
      <c r="B692">
        <f t="shared" si="10"/>
        <v>7419</v>
      </c>
      <c r="C692" t="s">
        <v>528</v>
      </c>
      <c r="D692" t="s">
        <v>528</v>
      </c>
      <c r="E692" t="s">
        <v>528</v>
      </c>
      <c r="F692" t="s">
        <v>528</v>
      </c>
      <c r="N692">
        <v>7419</v>
      </c>
    </row>
    <row r="693" spans="1:14" x14ac:dyDescent="0.2">
      <c r="A693" t="s">
        <v>528</v>
      </c>
      <c r="B693">
        <f t="shared" si="10"/>
        <v>7420</v>
      </c>
      <c r="C693" t="s">
        <v>528</v>
      </c>
      <c r="D693" t="s">
        <v>528</v>
      </c>
      <c r="E693" t="s">
        <v>528</v>
      </c>
      <c r="F693" t="s">
        <v>528</v>
      </c>
      <c r="N693">
        <v>7420</v>
      </c>
    </row>
    <row r="694" spans="1:14" x14ac:dyDescent="0.2">
      <c r="A694" t="s">
        <v>528</v>
      </c>
      <c r="B694">
        <f t="shared" si="10"/>
        <v>7421</v>
      </c>
      <c r="C694" t="s">
        <v>528</v>
      </c>
      <c r="D694" t="s">
        <v>528</v>
      </c>
      <c r="E694" t="s">
        <v>528</v>
      </c>
      <c r="F694" t="s">
        <v>528</v>
      </c>
      <c r="N694">
        <v>7421</v>
      </c>
    </row>
    <row r="695" spans="1:14" x14ac:dyDescent="0.2">
      <c r="A695" t="s">
        <v>528</v>
      </c>
      <c r="B695">
        <f t="shared" si="10"/>
        <v>7422</v>
      </c>
      <c r="C695" t="s">
        <v>528</v>
      </c>
      <c r="D695" t="s">
        <v>528</v>
      </c>
      <c r="E695" t="s">
        <v>528</v>
      </c>
      <c r="F695" t="s">
        <v>528</v>
      </c>
      <c r="N695">
        <v>7422</v>
      </c>
    </row>
    <row r="696" spans="1:14" x14ac:dyDescent="0.2">
      <c r="A696" t="s">
        <v>528</v>
      </c>
      <c r="B696">
        <f t="shared" si="10"/>
        <v>7423</v>
      </c>
      <c r="C696" t="s">
        <v>528</v>
      </c>
      <c r="D696" t="s">
        <v>528</v>
      </c>
      <c r="E696" t="s">
        <v>528</v>
      </c>
      <c r="F696" t="s">
        <v>528</v>
      </c>
      <c r="N696">
        <v>7423</v>
      </c>
    </row>
    <row r="697" spans="1:14" x14ac:dyDescent="0.2">
      <c r="A697" t="s">
        <v>528</v>
      </c>
      <c r="B697">
        <f t="shared" si="10"/>
        <v>7424</v>
      </c>
      <c r="C697" t="s">
        <v>528</v>
      </c>
      <c r="D697" t="s">
        <v>528</v>
      </c>
      <c r="E697" t="s">
        <v>528</v>
      </c>
      <c r="F697" t="s">
        <v>528</v>
      </c>
      <c r="N697">
        <v>7424</v>
      </c>
    </row>
    <row r="698" spans="1:14" x14ac:dyDescent="0.2">
      <c r="A698" t="s">
        <v>528</v>
      </c>
      <c r="B698">
        <f t="shared" si="10"/>
        <v>7425</v>
      </c>
      <c r="C698" t="s">
        <v>528</v>
      </c>
      <c r="D698" t="s">
        <v>528</v>
      </c>
      <c r="E698" t="s">
        <v>528</v>
      </c>
      <c r="F698" t="s">
        <v>528</v>
      </c>
      <c r="N698">
        <v>7425</v>
      </c>
    </row>
    <row r="699" spans="1:14" x14ac:dyDescent="0.2">
      <c r="A699" t="s">
        <v>528</v>
      </c>
      <c r="B699">
        <f t="shared" si="10"/>
        <v>7426</v>
      </c>
      <c r="C699" t="s">
        <v>528</v>
      </c>
      <c r="D699" t="s">
        <v>528</v>
      </c>
      <c r="E699" t="s">
        <v>528</v>
      </c>
      <c r="F699" t="s">
        <v>528</v>
      </c>
      <c r="N699">
        <v>7426</v>
      </c>
    </row>
    <row r="700" spans="1:14" x14ac:dyDescent="0.2">
      <c r="A700" t="s">
        <v>528</v>
      </c>
      <c r="B700">
        <f t="shared" si="10"/>
        <v>7427</v>
      </c>
      <c r="C700" t="s">
        <v>528</v>
      </c>
      <c r="D700" t="s">
        <v>528</v>
      </c>
      <c r="E700" t="s">
        <v>528</v>
      </c>
      <c r="F700" t="s">
        <v>528</v>
      </c>
      <c r="N700">
        <v>7427</v>
      </c>
    </row>
    <row r="701" spans="1:14" x14ac:dyDescent="0.2">
      <c r="A701" t="s">
        <v>528</v>
      </c>
      <c r="B701">
        <f t="shared" si="10"/>
        <v>7428</v>
      </c>
      <c r="C701" t="s">
        <v>528</v>
      </c>
      <c r="D701" t="s">
        <v>528</v>
      </c>
      <c r="E701" t="s">
        <v>528</v>
      </c>
      <c r="F701" t="s">
        <v>528</v>
      </c>
      <c r="N701">
        <v>7428</v>
      </c>
    </row>
    <row r="702" spans="1:14" x14ac:dyDescent="0.2">
      <c r="A702" t="s">
        <v>528</v>
      </c>
      <c r="B702">
        <f t="shared" si="10"/>
        <v>7429</v>
      </c>
      <c r="C702" t="s">
        <v>528</v>
      </c>
      <c r="D702" t="s">
        <v>528</v>
      </c>
      <c r="E702" t="s">
        <v>528</v>
      </c>
      <c r="F702" t="s">
        <v>528</v>
      </c>
      <c r="N702">
        <v>7429</v>
      </c>
    </row>
    <row r="703" spans="1:14" x14ac:dyDescent="0.2">
      <c r="A703" t="s">
        <v>528</v>
      </c>
      <c r="B703">
        <f t="shared" si="10"/>
        <v>7430</v>
      </c>
      <c r="C703" t="s">
        <v>528</v>
      </c>
      <c r="D703" t="s">
        <v>528</v>
      </c>
      <c r="E703" t="s">
        <v>528</v>
      </c>
      <c r="F703" t="s">
        <v>528</v>
      </c>
      <c r="N703">
        <v>7430</v>
      </c>
    </row>
    <row r="704" spans="1:14" x14ac:dyDescent="0.2">
      <c r="A704" t="s">
        <v>528</v>
      </c>
      <c r="B704">
        <f t="shared" si="10"/>
        <v>7431</v>
      </c>
      <c r="C704" t="s">
        <v>528</v>
      </c>
      <c r="D704" t="s">
        <v>528</v>
      </c>
      <c r="E704" t="s">
        <v>528</v>
      </c>
      <c r="F704" t="s">
        <v>528</v>
      </c>
      <c r="N704">
        <v>7431</v>
      </c>
    </row>
    <row r="705" spans="1:14" x14ac:dyDescent="0.2">
      <c r="A705" t="s">
        <v>528</v>
      </c>
      <c r="B705">
        <f t="shared" si="10"/>
        <v>8010</v>
      </c>
      <c r="C705" t="s">
        <v>528</v>
      </c>
      <c r="D705" t="s">
        <v>528</v>
      </c>
      <c r="E705" t="s">
        <v>528</v>
      </c>
      <c r="F705" t="s">
        <v>528</v>
      </c>
      <c r="N705">
        <v>8010</v>
      </c>
    </row>
    <row r="706" spans="1:14" x14ac:dyDescent="0.2">
      <c r="A706" t="s">
        <v>528</v>
      </c>
      <c r="B706">
        <f t="shared" si="10"/>
        <v>8011</v>
      </c>
      <c r="C706" t="s">
        <v>528</v>
      </c>
      <c r="D706" t="s">
        <v>528</v>
      </c>
      <c r="E706" t="s">
        <v>528</v>
      </c>
      <c r="F706" t="s">
        <v>528</v>
      </c>
      <c r="N706">
        <v>8011</v>
      </c>
    </row>
    <row r="707" spans="1:14" x14ac:dyDescent="0.2">
      <c r="A707" t="s">
        <v>528</v>
      </c>
      <c r="B707">
        <f t="shared" ref="B707:B770" si="11">N707</f>
        <v>8012</v>
      </c>
      <c r="C707" t="s">
        <v>528</v>
      </c>
      <c r="D707" t="s">
        <v>528</v>
      </c>
      <c r="E707" t="s">
        <v>528</v>
      </c>
      <c r="F707" t="s">
        <v>528</v>
      </c>
      <c r="N707">
        <v>8012</v>
      </c>
    </row>
    <row r="708" spans="1:14" x14ac:dyDescent="0.2">
      <c r="A708" t="s">
        <v>528</v>
      </c>
      <c r="B708">
        <f t="shared" si="11"/>
        <v>8013</v>
      </c>
      <c r="C708" t="s">
        <v>528</v>
      </c>
      <c r="D708" t="s">
        <v>528</v>
      </c>
      <c r="E708" t="s">
        <v>528</v>
      </c>
      <c r="F708" t="s">
        <v>528</v>
      </c>
      <c r="N708">
        <v>8013</v>
      </c>
    </row>
    <row r="709" spans="1:14" x14ac:dyDescent="0.2">
      <c r="A709" t="s">
        <v>528</v>
      </c>
      <c r="B709">
        <f t="shared" si="11"/>
        <v>8014</v>
      </c>
      <c r="C709" t="s">
        <v>528</v>
      </c>
      <c r="D709" t="s">
        <v>528</v>
      </c>
      <c r="E709" t="s">
        <v>528</v>
      </c>
      <c r="F709" t="s">
        <v>528</v>
      </c>
      <c r="N709">
        <v>8014</v>
      </c>
    </row>
    <row r="710" spans="1:14" x14ac:dyDescent="0.2">
      <c r="A710" t="s">
        <v>528</v>
      </c>
      <c r="B710">
        <f t="shared" si="11"/>
        <v>6111</v>
      </c>
      <c r="C710" t="s">
        <v>528</v>
      </c>
      <c r="D710" t="s">
        <v>528</v>
      </c>
      <c r="E710" t="s">
        <v>528</v>
      </c>
      <c r="F710" t="s">
        <v>528</v>
      </c>
      <c r="N710">
        <v>6111</v>
      </c>
    </row>
    <row r="711" spans="1:14" x14ac:dyDescent="0.2">
      <c r="A711" t="s">
        <v>528</v>
      </c>
      <c r="B711">
        <f t="shared" si="11"/>
        <v>6112</v>
      </c>
      <c r="C711" t="s">
        <v>528</v>
      </c>
      <c r="D711" t="s">
        <v>528</v>
      </c>
      <c r="E711" t="s">
        <v>528</v>
      </c>
      <c r="F711" t="s">
        <v>528</v>
      </c>
      <c r="N711">
        <v>6112</v>
      </c>
    </row>
    <row r="712" spans="1:14" x14ac:dyDescent="0.2">
      <c r="A712" t="s">
        <v>528</v>
      </c>
      <c r="B712">
        <f t="shared" si="11"/>
        <v>6113</v>
      </c>
      <c r="C712" t="s">
        <v>528</v>
      </c>
      <c r="D712" t="s">
        <v>528</v>
      </c>
      <c r="E712" t="s">
        <v>528</v>
      </c>
      <c r="F712" t="s">
        <v>528</v>
      </c>
      <c r="N712">
        <v>6113</v>
      </c>
    </row>
    <row r="713" spans="1:14" x14ac:dyDescent="0.2">
      <c r="A713" t="s">
        <v>528</v>
      </c>
      <c r="B713">
        <f t="shared" si="11"/>
        <v>6114</v>
      </c>
      <c r="C713" t="s">
        <v>528</v>
      </c>
      <c r="D713" t="s">
        <v>528</v>
      </c>
      <c r="E713" t="s">
        <v>528</v>
      </c>
      <c r="F713" t="s">
        <v>528</v>
      </c>
      <c r="N713">
        <v>6114</v>
      </c>
    </row>
    <row r="714" spans="1:14" x14ac:dyDescent="0.2">
      <c r="A714" t="s">
        <v>528</v>
      </c>
      <c r="B714">
        <f t="shared" si="11"/>
        <v>6115</v>
      </c>
      <c r="C714" t="s">
        <v>528</v>
      </c>
      <c r="D714" t="s">
        <v>528</v>
      </c>
      <c r="E714" t="s">
        <v>528</v>
      </c>
      <c r="F714" t="s">
        <v>528</v>
      </c>
      <c r="N714">
        <v>6115</v>
      </c>
    </row>
    <row r="715" spans="1:14" x14ac:dyDescent="0.2">
      <c r="A715" t="s">
        <v>528</v>
      </c>
      <c r="B715">
        <f t="shared" si="11"/>
        <v>6116</v>
      </c>
      <c r="C715" t="s">
        <v>528</v>
      </c>
      <c r="D715" t="s">
        <v>528</v>
      </c>
      <c r="E715" t="s">
        <v>528</v>
      </c>
      <c r="F715" t="s">
        <v>528</v>
      </c>
      <c r="N715">
        <v>6116</v>
      </c>
    </row>
    <row r="716" spans="1:14" x14ac:dyDescent="0.2">
      <c r="A716" t="s">
        <v>528</v>
      </c>
      <c r="B716">
        <f t="shared" si="11"/>
        <v>6117</v>
      </c>
      <c r="C716" t="s">
        <v>528</v>
      </c>
      <c r="D716" t="s">
        <v>528</v>
      </c>
      <c r="E716" t="s">
        <v>528</v>
      </c>
      <c r="F716" t="s">
        <v>528</v>
      </c>
      <c r="N716">
        <v>6117</v>
      </c>
    </row>
    <row r="717" spans="1:14" x14ac:dyDescent="0.2">
      <c r="A717" t="s">
        <v>528</v>
      </c>
      <c r="B717">
        <f t="shared" si="11"/>
        <v>6118</v>
      </c>
      <c r="C717" t="s">
        <v>528</v>
      </c>
      <c r="D717" t="s">
        <v>528</v>
      </c>
      <c r="E717" t="s">
        <v>528</v>
      </c>
      <c r="F717" t="s">
        <v>528</v>
      </c>
      <c r="N717">
        <v>6118</v>
      </c>
    </row>
    <row r="718" spans="1:14" x14ac:dyDescent="0.2">
      <c r="A718" t="s">
        <v>528</v>
      </c>
      <c r="B718">
        <f t="shared" si="11"/>
        <v>6119</v>
      </c>
      <c r="C718" t="s">
        <v>528</v>
      </c>
      <c r="D718" t="s">
        <v>528</v>
      </c>
      <c r="E718" t="s">
        <v>528</v>
      </c>
      <c r="F718" t="s">
        <v>528</v>
      </c>
      <c r="N718">
        <v>6119</v>
      </c>
    </row>
    <row r="719" spans="1:14" x14ac:dyDescent="0.2">
      <c r="A719" t="s">
        <v>528</v>
      </c>
      <c r="B719">
        <f t="shared" si="11"/>
        <v>6120</v>
      </c>
      <c r="C719" t="s">
        <v>528</v>
      </c>
      <c r="D719" t="s">
        <v>528</v>
      </c>
      <c r="E719" t="s">
        <v>528</v>
      </c>
      <c r="F719" t="s">
        <v>528</v>
      </c>
      <c r="N719">
        <v>6120</v>
      </c>
    </row>
    <row r="720" spans="1:14" x14ac:dyDescent="0.2">
      <c r="A720" t="s">
        <v>528</v>
      </c>
      <c r="B720">
        <f t="shared" si="11"/>
        <v>6121</v>
      </c>
      <c r="C720" t="s">
        <v>528</v>
      </c>
      <c r="D720" t="s">
        <v>528</v>
      </c>
      <c r="E720" t="s">
        <v>528</v>
      </c>
      <c r="F720" t="s">
        <v>528</v>
      </c>
      <c r="N720">
        <v>6121</v>
      </c>
    </row>
    <row r="721" spans="1:14" x14ac:dyDescent="0.2">
      <c r="A721" t="s">
        <v>528</v>
      </c>
      <c r="B721">
        <f t="shared" si="11"/>
        <v>6122</v>
      </c>
      <c r="C721" t="s">
        <v>528</v>
      </c>
      <c r="D721" t="s">
        <v>528</v>
      </c>
      <c r="E721" t="s">
        <v>528</v>
      </c>
      <c r="F721" t="s">
        <v>528</v>
      </c>
      <c r="N721">
        <v>6122</v>
      </c>
    </row>
    <row r="722" spans="1:14" x14ac:dyDescent="0.2">
      <c r="A722" t="s">
        <v>528</v>
      </c>
      <c r="B722">
        <f t="shared" si="11"/>
        <v>6123</v>
      </c>
      <c r="C722" t="s">
        <v>528</v>
      </c>
      <c r="D722" t="s">
        <v>528</v>
      </c>
      <c r="E722" t="s">
        <v>528</v>
      </c>
      <c r="F722" t="s">
        <v>528</v>
      </c>
      <c r="N722">
        <v>6123</v>
      </c>
    </row>
    <row r="723" spans="1:14" x14ac:dyDescent="0.2">
      <c r="A723" t="s">
        <v>528</v>
      </c>
      <c r="B723">
        <f t="shared" si="11"/>
        <v>7111</v>
      </c>
      <c r="C723" t="s">
        <v>528</v>
      </c>
      <c r="D723" t="s">
        <v>528</v>
      </c>
      <c r="E723" t="s">
        <v>528</v>
      </c>
      <c r="F723" t="s">
        <v>528</v>
      </c>
      <c r="N723">
        <v>7111</v>
      </c>
    </row>
    <row r="724" spans="1:14" x14ac:dyDescent="0.2">
      <c r="A724" t="s">
        <v>528</v>
      </c>
      <c r="B724">
        <f t="shared" si="11"/>
        <v>7112</v>
      </c>
      <c r="C724" t="s">
        <v>528</v>
      </c>
      <c r="D724" t="s">
        <v>528</v>
      </c>
      <c r="E724" t="s">
        <v>528</v>
      </c>
      <c r="F724" t="s">
        <v>528</v>
      </c>
      <c r="N724">
        <v>7112</v>
      </c>
    </row>
    <row r="725" spans="1:14" x14ac:dyDescent="0.2">
      <c r="A725" t="s">
        <v>528</v>
      </c>
      <c r="B725">
        <f t="shared" si="11"/>
        <v>7113</v>
      </c>
      <c r="C725" t="s">
        <v>528</v>
      </c>
      <c r="D725" t="s">
        <v>528</v>
      </c>
      <c r="E725" t="s">
        <v>528</v>
      </c>
      <c r="F725" t="s">
        <v>528</v>
      </c>
      <c r="N725">
        <v>7113</v>
      </c>
    </row>
    <row r="726" spans="1:14" x14ac:dyDescent="0.2">
      <c r="A726" t="s">
        <v>528</v>
      </c>
      <c r="B726">
        <f t="shared" si="11"/>
        <v>7114</v>
      </c>
      <c r="C726" t="s">
        <v>528</v>
      </c>
      <c r="D726" t="s">
        <v>528</v>
      </c>
      <c r="E726" t="s">
        <v>528</v>
      </c>
      <c r="F726" t="s">
        <v>528</v>
      </c>
      <c r="N726">
        <v>7114</v>
      </c>
    </row>
    <row r="727" spans="1:14" x14ac:dyDescent="0.2">
      <c r="A727" t="s">
        <v>528</v>
      </c>
      <c r="B727">
        <f t="shared" si="11"/>
        <v>7115</v>
      </c>
      <c r="C727" t="s">
        <v>528</v>
      </c>
      <c r="D727" t="s">
        <v>528</v>
      </c>
      <c r="E727" t="s">
        <v>528</v>
      </c>
      <c r="F727" t="s">
        <v>528</v>
      </c>
      <c r="N727">
        <v>7115</v>
      </c>
    </row>
    <row r="728" spans="1:14" x14ac:dyDescent="0.2">
      <c r="A728" t="s">
        <v>528</v>
      </c>
      <c r="B728">
        <f t="shared" si="11"/>
        <v>7116</v>
      </c>
      <c r="C728" t="s">
        <v>528</v>
      </c>
      <c r="D728" t="s">
        <v>528</v>
      </c>
      <c r="E728" t="s">
        <v>528</v>
      </c>
      <c r="F728" t="s">
        <v>528</v>
      </c>
      <c r="N728">
        <v>7116</v>
      </c>
    </row>
    <row r="729" spans="1:14" x14ac:dyDescent="0.2">
      <c r="A729" t="s">
        <v>528</v>
      </c>
      <c r="B729">
        <f t="shared" si="11"/>
        <v>7117</v>
      </c>
      <c r="C729" t="s">
        <v>528</v>
      </c>
      <c r="D729" t="s">
        <v>528</v>
      </c>
      <c r="E729" t="s">
        <v>528</v>
      </c>
      <c r="F729" t="s">
        <v>528</v>
      </c>
      <c r="N729">
        <v>7117</v>
      </c>
    </row>
    <row r="730" spans="1:14" x14ac:dyDescent="0.2">
      <c r="A730" t="s">
        <v>528</v>
      </c>
      <c r="B730">
        <f t="shared" si="11"/>
        <v>7121</v>
      </c>
      <c r="C730" t="s">
        <v>528</v>
      </c>
      <c r="D730" t="s">
        <v>528</v>
      </c>
      <c r="E730" t="s">
        <v>528</v>
      </c>
      <c r="F730" t="s">
        <v>528</v>
      </c>
      <c r="N730">
        <v>7121</v>
      </c>
    </row>
    <row r="731" spans="1:14" x14ac:dyDescent="0.2">
      <c r="A731" t="s">
        <v>528</v>
      </c>
      <c r="B731">
        <f t="shared" si="11"/>
        <v>7122</v>
      </c>
      <c r="C731" t="s">
        <v>528</v>
      </c>
      <c r="D731" t="s">
        <v>528</v>
      </c>
      <c r="E731" t="s">
        <v>528</v>
      </c>
      <c r="F731" t="s">
        <v>528</v>
      </c>
      <c r="N731">
        <v>7122</v>
      </c>
    </row>
    <row r="732" spans="1:14" x14ac:dyDescent="0.2">
      <c r="A732" t="s">
        <v>528</v>
      </c>
      <c r="B732">
        <f t="shared" si="11"/>
        <v>7123</v>
      </c>
      <c r="C732" t="s">
        <v>528</v>
      </c>
      <c r="D732" t="s">
        <v>528</v>
      </c>
      <c r="E732" t="s">
        <v>528</v>
      </c>
      <c r="F732" t="s">
        <v>528</v>
      </c>
      <c r="N732">
        <v>7123</v>
      </c>
    </row>
    <row r="733" spans="1:14" x14ac:dyDescent="0.2">
      <c r="A733" t="s">
        <v>528</v>
      </c>
      <c r="B733">
        <f t="shared" si="11"/>
        <v>7124</v>
      </c>
      <c r="C733" t="s">
        <v>528</v>
      </c>
      <c r="D733" t="s">
        <v>528</v>
      </c>
      <c r="E733" t="s">
        <v>528</v>
      </c>
      <c r="F733" t="s">
        <v>528</v>
      </c>
      <c r="N733">
        <v>7124</v>
      </c>
    </row>
    <row r="734" spans="1:14" x14ac:dyDescent="0.2">
      <c r="A734" t="s">
        <v>528</v>
      </c>
      <c r="B734">
        <f t="shared" si="11"/>
        <v>7131</v>
      </c>
      <c r="C734" t="s">
        <v>528</v>
      </c>
      <c r="D734" t="s">
        <v>528</v>
      </c>
      <c r="E734" t="s">
        <v>528</v>
      </c>
      <c r="F734" t="s">
        <v>528</v>
      </c>
      <c r="N734">
        <v>7131</v>
      </c>
    </row>
    <row r="735" spans="1:14" x14ac:dyDescent="0.2">
      <c r="A735" t="s">
        <v>528</v>
      </c>
      <c r="B735">
        <f t="shared" si="11"/>
        <v>7132</v>
      </c>
      <c r="C735" t="s">
        <v>528</v>
      </c>
      <c r="D735" t="s">
        <v>528</v>
      </c>
      <c r="E735" t="s">
        <v>528</v>
      </c>
      <c r="F735" t="s">
        <v>528</v>
      </c>
      <c r="N735">
        <v>7132</v>
      </c>
    </row>
    <row r="736" spans="1:14" x14ac:dyDescent="0.2">
      <c r="A736" t="s">
        <v>528</v>
      </c>
      <c r="B736">
        <f t="shared" si="11"/>
        <v>7133</v>
      </c>
      <c r="C736" t="s">
        <v>528</v>
      </c>
      <c r="D736" t="s">
        <v>528</v>
      </c>
      <c r="E736" t="s">
        <v>528</v>
      </c>
      <c r="F736" t="s">
        <v>528</v>
      </c>
      <c r="N736">
        <v>7133</v>
      </c>
    </row>
    <row r="737" spans="1:14" x14ac:dyDescent="0.2">
      <c r="A737" t="s">
        <v>528</v>
      </c>
      <c r="B737">
        <f t="shared" si="11"/>
        <v>7141</v>
      </c>
      <c r="C737" t="s">
        <v>528</v>
      </c>
      <c r="D737" t="s">
        <v>528</v>
      </c>
      <c r="E737" t="s">
        <v>528</v>
      </c>
      <c r="F737" t="s">
        <v>528</v>
      </c>
      <c r="N737">
        <v>7141</v>
      </c>
    </row>
    <row r="738" spans="1:14" x14ac:dyDescent="0.2">
      <c r="A738" t="s">
        <v>528</v>
      </c>
      <c r="B738">
        <f t="shared" si="11"/>
        <v>7142</v>
      </c>
      <c r="C738" t="s">
        <v>528</v>
      </c>
      <c r="D738" t="s">
        <v>528</v>
      </c>
      <c r="E738" t="s">
        <v>528</v>
      </c>
      <c r="F738" t="s">
        <v>528</v>
      </c>
      <c r="N738">
        <v>7142</v>
      </c>
    </row>
    <row r="739" spans="1:14" x14ac:dyDescent="0.2">
      <c r="A739" t="s">
        <v>528</v>
      </c>
      <c r="B739">
        <f t="shared" si="11"/>
        <v>7151</v>
      </c>
      <c r="C739" t="s">
        <v>528</v>
      </c>
      <c r="D739" t="s">
        <v>528</v>
      </c>
      <c r="E739" t="s">
        <v>528</v>
      </c>
      <c r="F739" t="s">
        <v>528</v>
      </c>
      <c r="N739">
        <v>7151</v>
      </c>
    </row>
    <row r="740" spans="1:14" x14ac:dyDescent="0.2">
      <c r="A740" t="s">
        <v>528</v>
      </c>
      <c r="B740">
        <f t="shared" si="11"/>
        <v>7152</v>
      </c>
      <c r="C740" t="s">
        <v>528</v>
      </c>
      <c r="D740" t="s">
        <v>528</v>
      </c>
      <c r="E740" t="s">
        <v>528</v>
      </c>
      <c r="F740" t="s">
        <v>528</v>
      </c>
      <c r="N740">
        <v>7152</v>
      </c>
    </row>
    <row r="741" spans="1:14" x14ac:dyDescent="0.2">
      <c r="A741" t="s">
        <v>528</v>
      </c>
      <c r="B741">
        <f t="shared" si="11"/>
        <v>7153</v>
      </c>
      <c r="C741" t="s">
        <v>528</v>
      </c>
      <c r="D741" t="s">
        <v>528</v>
      </c>
      <c r="E741" t="s">
        <v>528</v>
      </c>
      <c r="F741" t="s">
        <v>528</v>
      </c>
      <c r="N741">
        <v>7153</v>
      </c>
    </row>
    <row r="742" spans="1:14" x14ac:dyDescent="0.2">
      <c r="A742" t="s">
        <v>528</v>
      </c>
      <c r="B742">
        <f t="shared" si="11"/>
        <v>7211</v>
      </c>
      <c r="C742" t="s">
        <v>528</v>
      </c>
      <c r="D742" t="s">
        <v>528</v>
      </c>
      <c r="E742" t="s">
        <v>528</v>
      </c>
      <c r="F742" t="s">
        <v>528</v>
      </c>
      <c r="N742">
        <v>7211</v>
      </c>
    </row>
    <row r="743" spans="1:14" x14ac:dyDescent="0.2">
      <c r="A743" t="s">
        <v>528</v>
      </c>
      <c r="B743">
        <f t="shared" si="11"/>
        <v>7212</v>
      </c>
      <c r="C743" t="s">
        <v>528</v>
      </c>
      <c r="D743" t="s">
        <v>528</v>
      </c>
      <c r="E743" t="s">
        <v>528</v>
      </c>
      <c r="F743" t="s">
        <v>528</v>
      </c>
      <c r="N743">
        <v>7212</v>
      </c>
    </row>
    <row r="744" spans="1:14" x14ac:dyDescent="0.2">
      <c r="A744" t="s">
        <v>528</v>
      </c>
      <c r="B744">
        <f t="shared" si="11"/>
        <v>7213</v>
      </c>
      <c r="C744" t="s">
        <v>528</v>
      </c>
      <c r="D744" t="s">
        <v>528</v>
      </c>
      <c r="E744" t="s">
        <v>528</v>
      </c>
      <c r="F744" t="s">
        <v>528</v>
      </c>
      <c r="N744">
        <v>7213</v>
      </c>
    </row>
    <row r="745" spans="1:14" x14ac:dyDescent="0.2">
      <c r="A745" t="s">
        <v>528</v>
      </c>
      <c r="B745">
        <f t="shared" si="11"/>
        <v>7214</v>
      </c>
      <c r="C745" t="s">
        <v>528</v>
      </c>
      <c r="D745" t="s">
        <v>528</v>
      </c>
      <c r="E745" t="s">
        <v>528</v>
      </c>
      <c r="F745" t="s">
        <v>528</v>
      </c>
      <c r="N745">
        <v>7214</v>
      </c>
    </row>
    <row r="746" spans="1:14" x14ac:dyDescent="0.2">
      <c r="A746" t="s">
        <v>528</v>
      </c>
      <c r="B746">
        <f t="shared" si="11"/>
        <v>7215</v>
      </c>
      <c r="C746" t="s">
        <v>528</v>
      </c>
      <c r="D746" t="s">
        <v>528</v>
      </c>
      <c r="E746" t="s">
        <v>528</v>
      </c>
      <c r="F746" t="s">
        <v>528</v>
      </c>
      <c r="N746">
        <v>7215</v>
      </c>
    </row>
    <row r="747" spans="1:14" x14ac:dyDescent="0.2">
      <c r="A747" t="s">
        <v>528</v>
      </c>
      <c r="B747">
        <f t="shared" si="11"/>
        <v>7216</v>
      </c>
      <c r="C747" t="s">
        <v>528</v>
      </c>
      <c r="D747" t="s">
        <v>528</v>
      </c>
      <c r="E747" t="s">
        <v>528</v>
      </c>
      <c r="F747" t="s">
        <v>528</v>
      </c>
      <c r="N747">
        <v>7216</v>
      </c>
    </row>
    <row r="748" spans="1:14" x14ac:dyDescent="0.2">
      <c r="A748" t="s">
        <v>528</v>
      </c>
      <c r="B748">
        <f t="shared" si="11"/>
        <v>7217</v>
      </c>
      <c r="C748" t="s">
        <v>528</v>
      </c>
      <c r="D748" t="s">
        <v>528</v>
      </c>
      <c r="E748" t="s">
        <v>528</v>
      </c>
      <c r="F748" t="s">
        <v>528</v>
      </c>
      <c r="N748">
        <v>7217</v>
      </c>
    </row>
    <row r="749" spans="1:14" x14ac:dyDescent="0.2">
      <c r="A749" t="s">
        <v>528</v>
      </c>
      <c r="B749">
        <f t="shared" si="11"/>
        <v>7218</v>
      </c>
      <c r="C749" t="s">
        <v>528</v>
      </c>
      <c r="D749" t="s">
        <v>528</v>
      </c>
      <c r="E749" t="s">
        <v>528</v>
      </c>
      <c r="F749" t="s">
        <v>528</v>
      </c>
      <c r="N749">
        <v>7218</v>
      </c>
    </row>
    <row r="750" spans="1:14" x14ac:dyDescent="0.2">
      <c r="A750" t="s">
        <v>528</v>
      </c>
      <c r="B750">
        <f t="shared" si="11"/>
        <v>7219</v>
      </c>
      <c r="C750" t="s">
        <v>528</v>
      </c>
      <c r="D750" t="s">
        <v>528</v>
      </c>
      <c r="E750" t="s">
        <v>528</v>
      </c>
      <c r="F750" t="s">
        <v>528</v>
      </c>
      <c r="N750">
        <v>7219</v>
      </c>
    </row>
    <row r="751" spans="1:14" x14ac:dyDescent="0.2">
      <c r="A751" t="s">
        <v>528</v>
      </c>
      <c r="B751">
        <f t="shared" si="11"/>
        <v>7220</v>
      </c>
      <c r="C751" t="s">
        <v>528</v>
      </c>
      <c r="D751" t="s">
        <v>528</v>
      </c>
      <c r="E751" t="s">
        <v>528</v>
      </c>
      <c r="F751" t="s">
        <v>528</v>
      </c>
      <c r="N751">
        <v>7220</v>
      </c>
    </row>
    <row r="752" spans="1:14" x14ac:dyDescent="0.2">
      <c r="A752" t="s">
        <v>528</v>
      </c>
      <c r="B752">
        <f t="shared" si="11"/>
        <v>7221</v>
      </c>
      <c r="C752" t="s">
        <v>528</v>
      </c>
      <c r="D752" t="s">
        <v>528</v>
      </c>
      <c r="E752" t="s">
        <v>528</v>
      </c>
      <c r="F752" t="s">
        <v>528</v>
      </c>
      <c r="N752">
        <v>7221</v>
      </c>
    </row>
    <row r="753" spans="1:14" x14ac:dyDescent="0.2">
      <c r="A753" t="s">
        <v>528</v>
      </c>
      <c r="B753">
        <f t="shared" si="11"/>
        <v>7222</v>
      </c>
      <c r="C753" t="s">
        <v>528</v>
      </c>
      <c r="D753" t="s">
        <v>528</v>
      </c>
      <c r="E753" t="s">
        <v>528</v>
      </c>
      <c r="F753" t="s">
        <v>528</v>
      </c>
      <c r="N753">
        <v>7222</v>
      </c>
    </row>
    <row r="754" spans="1:14" x14ac:dyDescent="0.2">
      <c r="A754" t="s">
        <v>528</v>
      </c>
      <c r="B754">
        <f t="shared" si="11"/>
        <v>7223</v>
      </c>
      <c r="C754" t="s">
        <v>528</v>
      </c>
      <c r="D754" t="s">
        <v>528</v>
      </c>
      <c r="E754" t="s">
        <v>528</v>
      </c>
      <c r="F754" t="s">
        <v>528</v>
      </c>
      <c r="N754">
        <v>7223</v>
      </c>
    </row>
    <row r="755" spans="1:14" x14ac:dyDescent="0.2">
      <c r="A755" t="s">
        <v>528</v>
      </c>
      <c r="B755">
        <f t="shared" si="11"/>
        <v>7224</v>
      </c>
      <c r="C755" t="s">
        <v>528</v>
      </c>
      <c r="D755" t="s">
        <v>528</v>
      </c>
      <c r="E755" t="s">
        <v>528</v>
      </c>
      <c r="F755" t="s">
        <v>528</v>
      </c>
      <c r="N755">
        <v>7224</v>
      </c>
    </row>
    <row r="756" spans="1:14" x14ac:dyDescent="0.2">
      <c r="A756" t="s">
        <v>528</v>
      </c>
      <c r="B756">
        <f t="shared" si="11"/>
        <v>7225</v>
      </c>
      <c r="C756" t="s">
        <v>528</v>
      </c>
      <c r="D756" t="s">
        <v>528</v>
      </c>
      <c r="E756" t="s">
        <v>528</v>
      </c>
      <c r="F756" t="s">
        <v>528</v>
      </c>
      <c r="N756">
        <v>7225</v>
      </c>
    </row>
    <row r="757" spans="1:14" x14ac:dyDescent="0.2">
      <c r="A757" t="s">
        <v>528</v>
      </c>
      <c r="B757">
        <f t="shared" si="11"/>
        <v>7231</v>
      </c>
      <c r="C757" t="s">
        <v>528</v>
      </c>
      <c r="D757" t="s">
        <v>528</v>
      </c>
      <c r="E757" t="s">
        <v>528</v>
      </c>
      <c r="F757" t="s">
        <v>528</v>
      </c>
      <c r="N757">
        <v>7231</v>
      </c>
    </row>
    <row r="758" spans="1:14" x14ac:dyDescent="0.2">
      <c r="A758" t="s">
        <v>528</v>
      </c>
      <c r="B758">
        <f t="shared" si="11"/>
        <v>7232</v>
      </c>
      <c r="C758" t="s">
        <v>528</v>
      </c>
      <c r="D758" t="s">
        <v>528</v>
      </c>
      <c r="E758" t="s">
        <v>528</v>
      </c>
      <c r="F758" t="s">
        <v>528</v>
      </c>
      <c r="N758">
        <v>7232</v>
      </c>
    </row>
    <row r="759" spans="1:14" x14ac:dyDescent="0.2">
      <c r="A759" t="s">
        <v>528</v>
      </c>
      <c r="B759">
        <f t="shared" si="11"/>
        <v>7233</v>
      </c>
      <c r="C759" t="s">
        <v>528</v>
      </c>
      <c r="D759" t="s">
        <v>528</v>
      </c>
      <c r="E759" t="s">
        <v>528</v>
      </c>
      <c r="F759" t="s">
        <v>528</v>
      </c>
      <c r="N759">
        <v>7233</v>
      </c>
    </row>
    <row r="760" spans="1:14" x14ac:dyDescent="0.2">
      <c r="A760" t="s">
        <v>528</v>
      </c>
      <c r="B760">
        <f t="shared" si="11"/>
        <v>7234</v>
      </c>
      <c r="C760" t="s">
        <v>528</v>
      </c>
      <c r="D760" t="s">
        <v>528</v>
      </c>
      <c r="E760" t="s">
        <v>528</v>
      </c>
      <c r="F760" t="s">
        <v>528</v>
      </c>
      <c r="N760">
        <v>7234</v>
      </c>
    </row>
    <row r="761" spans="1:14" x14ac:dyDescent="0.2">
      <c r="A761" t="s">
        <v>528</v>
      </c>
      <c r="B761">
        <f t="shared" si="11"/>
        <v>7235</v>
      </c>
      <c r="C761" t="s">
        <v>528</v>
      </c>
      <c r="D761" t="s">
        <v>528</v>
      </c>
      <c r="E761" t="s">
        <v>528</v>
      </c>
      <c r="F761" t="s">
        <v>528</v>
      </c>
      <c r="N761">
        <v>7235</v>
      </c>
    </row>
    <row r="762" spans="1:14" x14ac:dyDescent="0.2">
      <c r="A762" t="s">
        <v>528</v>
      </c>
      <c r="B762">
        <f t="shared" si="11"/>
        <v>7236</v>
      </c>
      <c r="C762" t="s">
        <v>528</v>
      </c>
      <c r="D762" t="s">
        <v>528</v>
      </c>
      <c r="E762" t="s">
        <v>528</v>
      </c>
      <c r="F762" t="s">
        <v>528</v>
      </c>
      <c r="N762">
        <v>7236</v>
      </c>
    </row>
    <row r="763" spans="1:14" x14ac:dyDescent="0.2">
      <c r="A763" t="s">
        <v>528</v>
      </c>
      <c r="B763">
        <f t="shared" si="11"/>
        <v>7237</v>
      </c>
      <c r="C763" t="s">
        <v>528</v>
      </c>
      <c r="D763" t="s">
        <v>528</v>
      </c>
      <c r="E763" t="s">
        <v>528</v>
      </c>
      <c r="F763" t="s">
        <v>528</v>
      </c>
      <c r="N763">
        <v>7237</v>
      </c>
    </row>
    <row r="764" spans="1:14" x14ac:dyDescent="0.2">
      <c r="A764" t="s">
        <v>528</v>
      </c>
      <c r="B764">
        <f t="shared" si="11"/>
        <v>7241</v>
      </c>
      <c r="C764" t="s">
        <v>528</v>
      </c>
      <c r="D764" t="s">
        <v>528</v>
      </c>
      <c r="E764" t="s">
        <v>528</v>
      </c>
      <c r="F764" t="s">
        <v>528</v>
      </c>
      <c r="N764">
        <v>7241</v>
      </c>
    </row>
    <row r="765" spans="1:14" x14ac:dyDescent="0.2">
      <c r="A765" t="s">
        <v>528</v>
      </c>
      <c r="B765">
        <f t="shared" si="11"/>
        <v>7242</v>
      </c>
      <c r="C765" t="s">
        <v>528</v>
      </c>
      <c r="D765" t="s">
        <v>528</v>
      </c>
      <c r="E765" t="s">
        <v>528</v>
      </c>
      <c r="F765" t="s">
        <v>528</v>
      </c>
      <c r="N765">
        <v>7242</v>
      </c>
    </row>
    <row r="766" spans="1:14" x14ac:dyDescent="0.2">
      <c r="A766" t="s">
        <v>528</v>
      </c>
      <c r="B766">
        <f t="shared" si="11"/>
        <v>7243</v>
      </c>
      <c r="C766" t="s">
        <v>528</v>
      </c>
      <c r="D766" t="s">
        <v>528</v>
      </c>
      <c r="E766" t="s">
        <v>528</v>
      </c>
      <c r="F766" t="s">
        <v>528</v>
      </c>
      <c r="N766">
        <v>7243</v>
      </c>
    </row>
    <row r="767" spans="1:14" x14ac:dyDescent="0.2">
      <c r="A767" t="s">
        <v>528</v>
      </c>
      <c r="B767">
        <f t="shared" si="11"/>
        <v>7244</v>
      </c>
      <c r="C767" t="s">
        <v>528</v>
      </c>
      <c r="D767" t="s">
        <v>528</v>
      </c>
      <c r="E767" t="s">
        <v>528</v>
      </c>
      <c r="F767" t="s">
        <v>528</v>
      </c>
      <c r="N767">
        <v>7244</v>
      </c>
    </row>
    <row r="768" spans="1:14" x14ac:dyDescent="0.2">
      <c r="A768" t="s">
        <v>528</v>
      </c>
      <c r="B768">
        <f t="shared" si="11"/>
        <v>7251</v>
      </c>
      <c r="C768" t="s">
        <v>528</v>
      </c>
      <c r="D768" t="s">
        <v>528</v>
      </c>
      <c r="E768" t="s">
        <v>528</v>
      </c>
      <c r="F768" t="s">
        <v>528</v>
      </c>
      <c r="N768">
        <v>7251</v>
      </c>
    </row>
    <row r="769" spans="1:14" x14ac:dyDescent="0.2">
      <c r="A769" t="s">
        <v>528</v>
      </c>
      <c r="B769">
        <f t="shared" si="11"/>
        <v>7252</v>
      </c>
      <c r="C769" t="s">
        <v>528</v>
      </c>
      <c r="D769" t="s">
        <v>528</v>
      </c>
      <c r="E769" t="s">
        <v>528</v>
      </c>
      <c r="F769" t="s">
        <v>528</v>
      </c>
      <c r="N769">
        <v>7252</v>
      </c>
    </row>
    <row r="770" spans="1:14" x14ac:dyDescent="0.2">
      <c r="A770" t="s">
        <v>528</v>
      </c>
      <c r="B770">
        <f t="shared" si="11"/>
        <v>7253</v>
      </c>
      <c r="C770" t="s">
        <v>528</v>
      </c>
      <c r="D770" t="s">
        <v>528</v>
      </c>
      <c r="E770" t="s">
        <v>528</v>
      </c>
      <c r="F770" t="s">
        <v>528</v>
      </c>
      <c r="N770">
        <v>7253</v>
      </c>
    </row>
    <row r="771" spans="1:14" x14ac:dyDescent="0.2">
      <c r="A771" t="s">
        <v>528</v>
      </c>
      <c r="B771">
        <f t="shared" ref="B771:B834" si="12">N771</f>
        <v>7254</v>
      </c>
      <c r="C771" t="s">
        <v>528</v>
      </c>
      <c r="D771" t="s">
        <v>528</v>
      </c>
      <c r="E771" t="s">
        <v>528</v>
      </c>
      <c r="F771" t="s">
        <v>528</v>
      </c>
      <c r="N771">
        <v>7254</v>
      </c>
    </row>
    <row r="772" spans="1:14" x14ac:dyDescent="0.2">
      <c r="A772" t="s">
        <v>528</v>
      </c>
      <c r="B772">
        <f t="shared" si="12"/>
        <v>7255</v>
      </c>
      <c r="C772" t="s">
        <v>528</v>
      </c>
      <c r="D772" t="s">
        <v>528</v>
      </c>
      <c r="E772" t="s">
        <v>528</v>
      </c>
      <c r="F772" t="s">
        <v>528</v>
      </c>
      <c r="N772">
        <v>7255</v>
      </c>
    </row>
    <row r="773" spans="1:14" x14ac:dyDescent="0.2">
      <c r="A773" t="s">
        <v>528</v>
      </c>
      <c r="B773">
        <f t="shared" si="12"/>
        <v>7256</v>
      </c>
      <c r="C773" t="s">
        <v>528</v>
      </c>
      <c r="D773" t="s">
        <v>528</v>
      </c>
      <c r="E773" t="s">
        <v>528</v>
      </c>
      <c r="F773" t="s">
        <v>528</v>
      </c>
      <c r="N773">
        <v>7256</v>
      </c>
    </row>
    <row r="774" spans="1:14" x14ac:dyDescent="0.2">
      <c r="A774" t="s">
        <v>528</v>
      </c>
      <c r="B774">
        <f t="shared" si="12"/>
        <v>7261</v>
      </c>
      <c r="C774" t="s">
        <v>528</v>
      </c>
      <c r="D774" t="s">
        <v>528</v>
      </c>
      <c r="E774" t="s">
        <v>528</v>
      </c>
      <c r="F774" t="s">
        <v>528</v>
      </c>
      <c r="N774">
        <v>7261</v>
      </c>
    </row>
    <row r="775" spans="1:14" x14ac:dyDescent="0.2">
      <c r="A775" t="s">
        <v>528</v>
      </c>
      <c r="B775">
        <f t="shared" si="12"/>
        <v>7262</v>
      </c>
      <c r="C775" t="s">
        <v>528</v>
      </c>
      <c r="D775" t="s">
        <v>528</v>
      </c>
      <c r="E775" t="s">
        <v>528</v>
      </c>
      <c r="F775" t="s">
        <v>528</v>
      </c>
      <c r="N775">
        <v>7262</v>
      </c>
    </row>
    <row r="776" spans="1:14" x14ac:dyDescent="0.2">
      <c r="A776" t="s">
        <v>528</v>
      </c>
      <c r="B776">
        <f t="shared" si="12"/>
        <v>7311</v>
      </c>
      <c r="C776" t="s">
        <v>528</v>
      </c>
      <c r="D776" t="s">
        <v>528</v>
      </c>
      <c r="E776" t="s">
        <v>528</v>
      </c>
      <c r="F776" t="s">
        <v>528</v>
      </c>
      <c r="N776">
        <v>7311</v>
      </c>
    </row>
    <row r="777" spans="1:14" x14ac:dyDescent="0.2">
      <c r="A777" t="s">
        <v>528</v>
      </c>
      <c r="B777">
        <f t="shared" si="12"/>
        <v>7312</v>
      </c>
      <c r="C777" t="s">
        <v>528</v>
      </c>
      <c r="D777" t="s">
        <v>528</v>
      </c>
      <c r="E777" t="s">
        <v>528</v>
      </c>
      <c r="F777" t="s">
        <v>528</v>
      </c>
      <c r="N777">
        <v>7312</v>
      </c>
    </row>
    <row r="778" spans="1:14" x14ac:dyDescent="0.2">
      <c r="A778" t="s">
        <v>528</v>
      </c>
      <c r="B778">
        <f t="shared" si="12"/>
        <v>7313</v>
      </c>
      <c r="C778" t="s">
        <v>528</v>
      </c>
      <c r="D778" t="s">
        <v>528</v>
      </c>
      <c r="E778" t="s">
        <v>528</v>
      </c>
      <c r="F778" t="s">
        <v>528</v>
      </c>
      <c r="N778">
        <v>7313</v>
      </c>
    </row>
    <row r="779" spans="1:14" x14ac:dyDescent="0.2">
      <c r="A779" t="s">
        <v>528</v>
      </c>
      <c r="B779">
        <f t="shared" si="12"/>
        <v>7314</v>
      </c>
      <c r="C779" t="s">
        <v>528</v>
      </c>
      <c r="D779" t="s">
        <v>528</v>
      </c>
      <c r="E779" t="s">
        <v>528</v>
      </c>
      <c r="F779" t="s">
        <v>528</v>
      </c>
      <c r="N779">
        <v>7314</v>
      </c>
    </row>
    <row r="780" spans="1:14" x14ac:dyDescent="0.2">
      <c r="A780" t="s">
        <v>528</v>
      </c>
      <c r="B780">
        <f t="shared" si="12"/>
        <v>7315</v>
      </c>
      <c r="C780" t="s">
        <v>528</v>
      </c>
      <c r="D780" t="s">
        <v>528</v>
      </c>
      <c r="E780" t="s">
        <v>528</v>
      </c>
      <c r="F780" t="s">
        <v>528</v>
      </c>
      <c r="N780">
        <v>7315</v>
      </c>
    </row>
    <row r="781" spans="1:14" x14ac:dyDescent="0.2">
      <c r="A781" t="s">
        <v>528</v>
      </c>
      <c r="B781">
        <f t="shared" si="12"/>
        <v>7316</v>
      </c>
      <c r="C781" t="s">
        <v>528</v>
      </c>
      <c r="D781" t="s">
        <v>528</v>
      </c>
      <c r="E781" t="s">
        <v>528</v>
      </c>
      <c r="F781" t="s">
        <v>528</v>
      </c>
      <c r="N781">
        <v>7316</v>
      </c>
    </row>
    <row r="782" spans="1:14" x14ac:dyDescent="0.2">
      <c r="A782" t="s">
        <v>528</v>
      </c>
      <c r="B782">
        <f t="shared" si="12"/>
        <v>7321</v>
      </c>
      <c r="C782" t="s">
        <v>528</v>
      </c>
      <c r="D782" t="s">
        <v>528</v>
      </c>
      <c r="E782" t="s">
        <v>528</v>
      </c>
      <c r="F782" t="s">
        <v>528</v>
      </c>
      <c r="N782">
        <v>7321</v>
      </c>
    </row>
    <row r="783" spans="1:14" x14ac:dyDescent="0.2">
      <c r="A783" t="s">
        <v>528</v>
      </c>
      <c r="B783">
        <f t="shared" si="12"/>
        <v>7322</v>
      </c>
      <c r="C783" t="s">
        <v>528</v>
      </c>
      <c r="D783" t="s">
        <v>528</v>
      </c>
      <c r="E783" t="s">
        <v>528</v>
      </c>
      <c r="F783" t="s">
        <v>528</v>
      </c>
      <c r="N783">
        <v>7322</v>
      </c>
    </row>
    <row r="784" spans="1:14" x14ac:dyDescent="0.2">
      <c r="A784" t="s">
        <v>528</v>
      </c>
      <c r="B784">
        <f t="shared" si="12"/>
        <v>7323</v>
      </c>
      <c r="C784" t="s">
        <v>528</v>
      </c>
      <c r="D784" t="s">
        <v>528</v>
      </c>
      <c r="E784" t="s">
        <v>528</v>
      </c>
      <c r="F784" t="s">
        <v>528</v>
      </c>
      <c r="N784">
        <v>7323</v>
      </c>
    </row>
    <row r="785" spans="1:14" x14ac:dyDescent="0.2">
      <c r="A785" t="s">
        <v>528</v>
      </c>
      <c r="B785">
        <f t="shared" si="12"/>
        <v>7324</v>
      </c>
      <c r="C785" t="s">
        <v>528</v>
      </c>
      <c r="D785" t="s">
        <v>528</v>
      </c>
      <c r="E785" t="s">
        <v>528</v>
      </c>
      <c r="F785" t="s">
        <v>528</v>
      </c>
      <c r="N785">
        <v>7324</v>
      </c>
    </row>
    <row r="786" spans="1:14" x14ac:dyDescent="0.2">
      <c r="A786" t="s">
        <v>528</v>
      </c>
      <c r="B786">
        <f t="shared" si="12"/>
        <v>7331</v>
      </c>
      <c r="C786" t="s">
        <v>528</v>
      </c>
      <c r="D786" t="s">
        <v>528</v>
      </c>
      <c r="E786" t="s">
        <v>528</v>
      </c>
      <c r="F786" t="s">
        <v>528</v>
      </c>
      <c r="N786">
        <v>7331</v>
      </c>
    </row>
    <row r="787" spans="1:14" x14ac:dyDescent="0.2">
      <c r="A787" t="s">
        <v>528</v>
      </c>
      <c r="B787">
        <f t="shared" si="12"/>
        <v>7332</v>
      </c>
      <c r="C787" t="s">
        <v>528</v>
      </c>
      <c r="D787" t="s">
        <v>528</v>
      </c>
      <c r="E787" t="s">
        <v>528</v>
      </c>
      <c r="F787" t="s">
        <v>528</v>
      </c>
      <c r="N787">
        <v>7332</v>
      </c>
    </row>
    <row r="788" spans="1:14" x14ac:dyDescent="0.2">
      <c r="A788" t="s">
        <v>528</v>
      </c>
      <c r="B788">
        <f t="shared" si="12"/>
        <v>7333</v>
      </c>
      <c r="C788" t="s">
        <v>528</v>
      </c>
      <c r="D788" t="s">
        <v>528</v>
      </c>
      <c r="E788" t="s">
        <v>528</v>
      </c>
      <c r="F788" t="s">
        <v>528</v>
      </c>
      <c r="N788">
        <v>7333</v>
      </c>
    </row>
    <row r="789" spans="1:14" x14ac:dyDescent="0.2">
      <c r="A789" t="s">
        <v>528</v>
      </c>
      <c r="B789">
        <f t="shared" si="12"/>
        <v>7334</v>
      </c>
      <c r="C789" t="s">
        <v>528</v>
      </c>
      <c r="D789" t="s">
        <v>528</v>
      </c>
      <c r="E789" t="s">
        <v>528</v>
      </c>
      <c r="F789" t="s">
        <v>528</v>
      </c>
      <c r="N789">
        <v>7334</v>
      </c>
    </row>
    <row r="790" spans="1:14" x14ac:dyDescent="0.2">
      <c r="A790" t="s">
        <v>528</v>
      </c>
      <c r="B790">
        <f t="shared" si="12"/>
        <v>7335</v>
      </c>
      <c r="C790" t="s">
        <v>528</v>
      </c>
      <c r="D790" t="s">
        <v>528</v>
      </c>
      <c r="E790" t="s">
        <v>528</v>
      </c>
      <c r="F790" t="s">
        <v>528</v>
      </c>
      <c r="N790">
        <v>7335</v>
      </c>
    </row>
    <row r="791" spans="1:14" x14ac:dyDescent="0.2">
      <c r="A791" t="s">
        <v>528</v>
      </c>
      <c r="B791">
        <f t="shared" si="12"/>
        <v>7336</v>
      </c>
      <c r="C791" t="s">
        <v>528</v>
      </c>
      <c r="D791" t="s">
        <v>528</v>
      </c>
      <c r="E791" t="s">
        <v>528</v>
      </c>
      <c r="F791" t="s">
        <v>528</v>
      </c>
      <c r="N791">
        <v>7336</v>
      </c>
    </row>
    <row r="792" spans="1:14" x14ac:dyDescent="0.2">
      <c r="A792" t="s">
        <v>528</v>
      </c>
      <c r="B792">
        <f t="shared" si="12"/>
        <v>7341</v>
      </c>
      <c r="C792" t="s">
        <v>528</v>
      </c>
      <c r="D792" t="s">
        <v>528</v>
      </c>
      <c r="E792" t="s">
        <v>528</v>
      </c>
      <c r="F792" t="s">
        <v>528</v>
      </c>
      <c r="N792">
        <v>7341</v>
      </c>
    </row>
    <row r="793" spans="1:14" x14ac:dyDescent="0.2">
      <c r="A793" t="s">
        <v>528</v>
      </c>
      <c r="B793">
        <f t="shared" si="12"/>
        <v>7342</v>
      </c>
      <c r="C793" t="s">
        <v>528</v>
      </c>
      <c r="D793" t="s">
        <v>528</v>
      </c>
      <c r="E793" t="s">
        <v>528</v>
      </c>
      <c r="F793" t="s">
        <v>528</v>
      </c>
      <c r="N793">
        <v>7342</v>
      </c>
    </row>
    <row r="794" spans="1:14" x14ac:dyDescent="0.2">
      <c r="A794" t="s">
        <v>528</v>
      </c>
      <c r="B794">
        <f t="shared" si="12"/>
        <v>7343</v>
      </c>
      <c r="C794" t="s">
        <v>528</v>
      </c>
      <c r="D794" t="s">
        <v>528</v>
      </c>
      <c r="E794" t="s">
        <v>528</v>
      </c>
      <c r="F794" t="s">
        <v>528</v>
      </c>
      <c r="N794">
        <v>7343</v>
      </c>
    </row>
    <row r="795" spans="1:14" x14ac:dyDescent="0.2">
      <c r="A795" t="s">
        <v>528</v>
      </c>
      <c r="B795">
        <f t="shared" si="12"/>
        <v>7351</v>
      </c>
      <c r="C795" t="s">
        <v>528</v>
      </c>
      <c r="D795" t="s">
        <v>528</v>
      </c>
      <c r="E795" t="s">
        <v>528</v>
      </c>
      <c r="F795" t="s">
        <v>528</v>
      </c>
      <c r="N795">
        <v>7351</v>
      </c>
    </row>
    <row r="796" spans="1:14" x14ac:dyDescent="0.2">
      <c r="A796" t="s">
        <v>528</v>
      </c>
      <c r="B796">
        <f t="shared" si="12"/>
        <v>7352</v>
      </c>
      <c r="C796" t="s">
        <v>528</v>
      </c>
      <c r="D796" t="s">
        <v>528</v>
      </c>
      <c r="E796" t="s">
        <v>528</v>
      </c>
      <c r="F796" t="s">
        <v>528</v>
      </c>
      <c r="N796">
        <v>7352</v>
      </c>
    </row>
    <row r="797" spans="1:14" x14ac:dyDescent="0.2">
      <c r="A797" t="s">
        <v>528</v>
      </c>
      <c r="B797">
        <f t="shared" si="12"/>
        <v>7353</v>
      </c>
      <c r="C797" t="s">
        <v>528</v>
      </c>
      <c r="D797" t="s">
        <v>528</v>
      </c>
      <c r="E797" t="s">
        <v>528</v>
      </c>
      <c r="F797" t="s">
        <v>528</v>
      </c>
      <c r="N797">
        <v>7353</v>
      </c>
    </row>
    <row r="798" spans="1:14" x14ac:dyDescent="0.2">
      <c r="A798" t="s">
        <v>528</v>
      </c>
      <c r="B798">
        <f t="shared" si="12"/>
        <v>7354</v>
      </c>
      <c r="C798" t="s">
        <v>528</v>
      </c>
      <c r="D798" t="s">
        <v>528</v>
      </c>
      <c r="E798" t="s">
        <v>528</v>
      </c>
      <c r="F798" t="s">
        <v>528</v>
      </c>
      <c r="N798">
        <v>7354</v>
      </c>
    </row>
    <row r="799" spans="1:14" x14ac:dyDescent="0.2">
      <c r="A799" t="s">
        <v>528</v>
      </c>
      <c r="B799">
        <f t="shared" si="12"/>
        <v>7361</v>
      </c>
      <c r="C799" t="s">
        <v>528</v>
      </c>
      <c r="D799" t="s">
        <v>528</v>
      </c>
      <c r="E799" t="s">
        <v>528</v>
      </c>
      <c r="F799" t="s">
        <v>528</v>
      </c>
      <c r="N799">
        <v>7361</v>
      </c>
    </row>
    <row r="800" spans="1:14" x14ac:dyDescent="0.2">
      <c r="A800" t="s">
        <v>528</v>
      </c>
      <c r="B800">
        <f t="shared" si="12"/>
        <v>7362</v>
      </c>
      <c r="C800" t="s">
        <v>528</v>
      </c>
      <c r="D800" t="s">
        <v>528</v>
      </c>
      <c r="E800" t="s">
        <v>528</v>
      </c>
      <c r="F800" t="s">
        <v>528</v>
      </c>
      <c r="N800">
        <v>7362</v>
      </c>
    </row>
    <row r="801" spans="1:14" x14ac:dyDescent="0.2">
      <c r="A801" t="s">
        <v>528</v>
      </c>
      <c r="B801">
        <f t="shared" si="12"/>
        <v>7410</v>
      </c>
      <c r="C801" t="s">
        <v>528</v>
      </c>
      <c r="D801" t="s">
        <v>528</v>
      </c>
      <c r="E801" t="s">
        <v>528</v>
      </c>
      <c r="F801" t="s">
        <v>528</v>
      </c>
      <c r="N801">
        <v>7410</v>
      </c>
    </row>
    <row r="802" spans="1:14" x14ac:dyDescent="0.2">
      <c r="A802" t="s">
        <v>528</v>
      </c>
      <c r="B802">
        <f t="shared" si="12"/>
        <v>7411</v>
      </c>
      <c r="C802" t="s">
        <v>528</v>
      </c>
      <c r="D802" t="s">
        <v>528</v>
      </c>
      <c r="E802" t="s">
        <v>528</v>
      </c>
      <c r="F802" t="s">
        <v>528</v>
      </c>
      <c r="N802">
        <v>7411</v>
      </c>
    </row>
    <row r="803" spans="1:14" x14ac:dyDescent="0.2">
      <c r="A803" t="s">
        <v>528</v>
      </c>
      <c r="B803">
        <f t="shared" si="12"/>
        <v>7412</v>
      </c>
      <c r="C803" t="s">
        <v>528</v>
      </c>
      <c r="D803" t="s">
        <v>528</v>
      </c>
      <c r="E803" t="s">
        <v>528</v>
      </c>
      <c r="F803" t="s">
        <v>528</v>
      </c>
      <c r="N803">
        <v>7412</v>
      </c>
    </row>
    <row r="804" spans="1:14" x14ac:dyDescent="0.2">
      <c r="A804" t="s">
        <v>528</v>
      </c>
      <c r="B804">
        <f t="shared" si="12"/>
        <v>7413</v>
      </c>
      <c r="C804" t="s">
        <v>528</v>
      </c>
      <c r="D804" t="s">
        <v>528</v>
      </c>
      <c r="E804" t="s">
        <v>528</v>
      </c>
      <c r="F804" t="s">
        <v>528</v>
      </c>
      <c r="N804">
        <v>7413</v>
      </c>
    </row>
    <row r="805" spans="1:14" x14ac:dyDescent="0.2">
      <c r="A805" t="s">
        <v>528</v>
      </c>
      <c r="B805">
        <f t="shared" si="12"/>
        <v>7414</v>
      </c>
      <c r="C805" t="s">
        <v>528</v>
      </c>
      <c r="D805" t="s">
        <v>528</v>
      </c>
      <c r="E805" t="s">
        <v>528</v>
      </c>
      <c r="F805" t="s">
        <v>528</v>
      </c>
      <c r="N805">
        <v>7414</v>
      </c>
    </row>
    <row r="806" spans="1:14" x14ac:dyDescent="0.2">
      <c r="A806" t="s">
        <v>528</v>
      </c>
      <c r="B806">
        <f t="shared" si="12"/>
        <v>7415</v>
      </c>
      <c r="C806" t="s">
        <v>528</v>
      </c>
      <c r="D806" t="s">
        <v>528</v>
      </c>
      <c r="E806" t="s">
        <v>528</v>
      </c>
      <c r="F806" t="s">
        <v>528</v>
      </c>
      <c r="N806">
        <v>7415</v>
      </c>
    </row>
    <row r="807" spans="1:14" x14ac:dyDescent="0.2">
      <c r="A807" t="s">
        <v>528</v>
      </c>
      <c r="B807">
        <f t="shared" si="12"/>
        <v>7416</v>
      </c>
      <c r="C807" t="s">
        <v>528</v>
      </c>
      <c r="D807" t="s">
        <v>528</v>
      </c>
      <c r="E807" t="s">
        <v>528</v>
      </c>
      <c r="F807" t="s">
        <v>528</v>
      </c>
      <c r="N807">
        <v>7416</v>
      </c>
    </row>
    <row r="808" spans="1:14" x14ac:dyDescent="0.2">
      <c r="A808" t="s">
        <v>528</v>
      </c>
      <c r="B808">
        <f t="shared" si="12"/>
        <v>7417</v>
      </c>
      <c r="C808" t="s">
        <v>528</v>
      </c>
      <c r="D808" t="s">
        <v>528</v>
      </c>
      <c r="E808" t="s">
        <v>528</v>
      </c>
      <c r="F808" t="s">
        <v>528</v>
      </c>
      <c r="N808">
        <v>7417</v>
      </c>
    </row>
    <row r="809" spans="1:14" x14ac:dyDescent="0.2">
      <c r="A809" t="s">
        <v>528</v>
      </c>
      <c r="B809">
        <f t="shared" si="12"/>
        <v>7418</v>
      </c>
      <c r="C809" t="s">
        <v>528</v>
      </c>
      <c r="D809" t="s">
        <v>528</v>
      </c>
      <c r="E809" t="s">
        <v>528</v>
      </c>
      <c r="F809" t="s">
        <v>528</v>
      </c>
      <c r="N809">
        <v>7418</v>
      </c>
    </row>
    <row r="810" spans="1:14" x14ac:dyDescent="0.2">
      <c r="A810" t="s">
        <v>528</v>
      </c>
      <c r="B810">
        <f t="shared" si="12"/>
        <v>7419</v>
      </c>
      <c r="C810" t="s">
        <v>528</v>
      </c>
      <c r="D810" t="s">
        <v>528</v>
      </c>
      <c r="E810" t="s">
        <v>528</v>
      </c>
      <c r="F810" t="s">
        <v>528</v>
      </c>
      <c r="N810">
        <v>7419</v>
      </c>
    </row>
    <row r="811" spans="1:14" x14ac:dyDescent="0.2">
      <c r="A811" t="s">
        <v>528</v>
      </c>
      <c r="B811">
        <f t="shared" si="12"/>
        <v>7420</v>
      </c>
      <c r="C811" t="s">
        <v>528</v>
      </c>
      <c r="D811" t="s">
        <v>528</v>
      </c>
      <c r="E811" t="s">
        <v>528</v>
      </c>
      <c r="F811" t="s">
        <v>528</v>
      </c>
      <c r="N811">
        <v>7420</v>
      </c>
    </row>
    <row r="812" spans="1:14" x14ac:dyDescent="0.2">
      <c r="A812" t="s">
        <v>528</v>
      </c>
      <c r="B812">
        <f t="shared" si="12"/>
        <v>7421</v>
      </c>
      <c r="C812" t="s">
        <v>528</v>
      </c>
      <c r="D812" t="s">
        <v>528</v>
      </c>
      <c r="E812" t="s">
        <v>528</v>
      </c>
      <c r="F812" t="s">
        <v>528</v>
      </c>
      <c r="N812">
        <v>7421</v>
      </c>
    </row>
    <row r="813" spans="1:14" x14ac:dyDescent="0.2">
      <c r="A813" t="s">
        <v>528</v>
      </c>
      <c r="B813">
        <f t="shared" si="12"/>
        <v>7422</v>
      </c>
      <c r="C813" t="s">
        <v>528</v>
      </c>
      <c r="D813" t="s">
        <v>528</v>
      </c>
      <c r="E813" t="s">
        <v>528</v>
      </c>
      <c r="F813" t="s">
        <v>528</v>
      </c>
      <c r="N813">
        <v>7422</v>
      </c>
    </row>
    <row r="814" spans="1:14" x14ac:dyDescent="0.2">
      <c r="A814" t="s">
        <v>528</v>
      </c>
      <c r="B814">
        <f t="shared" si="12"/>
        <v>7423</v>
      </c>
      <c r="C814" t="s">
        <v>528</v>
      </c>
      <c r="D814" t="s">
        <v>528</v>
      </c>
      <c r="E814" t="s">
        <v>528</v>
      </c>
      <c r="F814" t="s">
        <v>528</v>
      </c>
      <c r="N814">
        <v>7423</v>
      </c>
    </row>
    <row r="815" spans="1:14" x14ac:dyDescent="0.2">
      <c r="A815" t="s">
        <v>528</v>
      </c>
      <c r="B815">
        <f t="shared" si="12"/>
        <v>7424</v>
      </c>
      <c r="C815" t="s">
        <v>528</v>
      </c>
      <c r="D815" t="s">
        <v>528</v>
      </c>
      <c r="E815" t="s">
        <v>528</v>
      </c>
      <c r="F815" t="s">
        <v>528</v>
      </c>
      <c r="N815">
        <v>7424</v>
      </c>
    </row>
    <row r="816" spans="1:14" x14ac:dyDescent="0.2">
      <c r="A816" t="s">
        <v>528</v>
      </c>
      <c r="B816">
        <f t="shared" si="12"/>
        <v>7425</v>
      </c>
      <c r="C816" t="s">
        <v>528</v>
      </c>
      <c r="D816" t="s">
        <v>528</v>
      </c>
      <c r="E816" t="s">
        <v>528</v>
      </c>
      <c r="F816" t="s">
        <v>528</v>
      </c>
      <c r="N816">
        <v>7425</v>
      </c>
    </row>
    <row r="817" spans="1:14" x14ac:dyDescent="0.2">
      <c r="A817" t="s">
        <v>528</v>
      </c>
      <c r="B817">
        <f t="shared" si="12"/>
        <v>7426</v>
      </c>
      <c r="C817" t="s">
        <v>528</v>
      </c>
      <c r="D817" t="s">
        <v>528</v>
      </c>
      <c r="E817" t="s">
        <v>528</v>
      </c>
      <c r="F817" t="s">
        <v>528</v>
      </c>
      <c r="N817">
        <v>7426</v>
      </c>
    </row>
    <row r="818" spans="1:14" x14ac:dyDescent="0.2">
      <c r="A818" t="s">
        <v>528</v>
      </c>
      <c r="B818">
        <f t="shared" si="12"/>
        <v>7427</v>
      </c>
      <c r="C818" t="s">
        <v>528</v>
      </c>
      <c r="D818" t="s">
        <v>528</v>
      </c>
      <c r="E818" t="s">
        <v>528</v>
      </c>
      <c r="F818" t="s">
        <v>528</v>
      </c>
      <c r="N818">
        <v>7427</v>
      </c>
    </row>
    <row r="819" spans="1:14" x14ac:dyDescent="0.2">
      <c r="A819" t="s">
        <v>528</v>
      </c>
      <c r="B819">
        <f t="shared" si="12"/>
        <v>7428</v>
      </c>
      <c r="C819" t="s">
        <v>528</v>
      </c>
      <c r="D819" t="s">
        <v>528</v>
      </c>
      <c r="E819" t="s">
        <v>528</v>
      </c>
      <c r="F819" t="s">
        <v>528</v>
      </c>
      <c r="N819">
        <v>7428</v>
      </c>
    </row>
    <row r="820" spans="1:14" x14ac:dyDescent="0.2">
      <c r="A820" t="s">
        <v>528</v>
      </c>
      <c r="B820">
        <f t="shared" si="12"/>
        <v>7429</v>
      </c>
      <c r="C820" t="s">
        <v>528</v>
      </c>
      <c r="D820" t="s">
        <v>528</v>
      </c>
      <c r="E820" t="s">
        <v>528</v>
      </c>
      <c r="F820" t="s">
        <v>528</v>
      </c>
      <c r="N820">
        <v>7429</v>
      </c>
    </row>
    <row r="821" spans="1:14" x14ac:dyDescent="0.2">
      <c r="A821" t="s">
        <v>528</v>
      </c>
      <c r="B821">
        <f t="shared" si="12"/>
        <v>7430</v>
      </c>
      <c r="C821" t="s">
        <v>528</v>
      </c>
      <c r="D821" t="s">
        <v>528</v>
      </c>
      <c r="E821" t="s">
        <v>528</v>
      </c>
      <c r="F821" t="s">
        <v>528</v>
      </c>
      <c r="N821">
        <v>7430</v>
      </c>
    </row>
    <row r="822" spans="1:14" x14ac:dyDescent="0.2">
      <c r="A822" t="s">
        <v>528</v>
      </c>
      <c r="B822">
        <f t="shared" si="12"/>
        <v>7431</v>
      </c>
      <c r="C822" t="s">
        <v>528</v>
      </c>
      <c r="D822" t="s">
        <v>528</v>
      </c>
      <c r="E822" t="s">
        <v>528</v>
      </c>
      <c r="F822" t="s">
        <v>528</v>
      </c>
      <c r="N822">
        <v>7431</v>
      </c>
    </row>
    <row r="823" spans="1:14" x14ac:dyDescent="0.2">
      <c r="A823" t="s">
        <v>528</v>
      </c>
      <c r="B823">
        <f t="shared" si="12"/>
        <v>8010</v>
      </c>
      <c r="C823" t="s">
        <v>528</v>
      </c>
      <c r="D823" t="s">
        <v>528</v>
      </c>
      <c r="E823" t="s">
        <v>528</v>
      </c>
      <c r="F823" t="s">
        <v>528</v>
      </c>
      <c r="N823">
        <v>8010</v>
      </c>
    </row>
    <row r="824" spans="1:14" x14ac:dyDescent="0.2">
      <c r="A824" t="s">
        <v>528</v>
      </c>
      <c r="B824">
        <f t="shared" si="12"/>
        <v>8011</v>
      </c>
      <c r="C824" t="s">
        <v>528</v>
      </c>
      <c r="D824" t="s">
        <v>528</v>
      </c>
      <c r="E824" t="s">
        <v>528</v>
      </c>
      <c r="F824" t="s">
        <v>528</v>
      </c>
      <c r="N824">
        <v>8011</v>
      </c>
    </row>
    <row r="825" spans="1:14" x14ac:dyDescent="0.2">
      <c r="A825" t="s">
        <v>528</v>
      </c>
      <c r="B825">
        <f t="shared" si="12"/>
        <v>8012</v>
      </c>
      <c r="C825" t="s">
        <v>528</v>
      </c>
      <c r="D825" t="s">
        <v>528</v>
      </c>
      <c r="E825" t="s">
        <v>528</v>
      </c>
      <c r="F825" t="s">
        <v>528</v>
      </c>
      <c r="N825">
        <v>8012</v>
      </c>
    </row>
    <row r="826" spans="1:14" x14ac:dyDescent="0.2">
      <c r="A826" t="s">
        <v>528</v>
      </c>
      <c r="B826">
        <f t="shared" si="12"/>
        <v>8013</v>
      </c>
      <c r="C826" t="s">
        <v>528</v>
      </c>
      <c r="D826" t="s">
        <v>528</v>
      </c>
      <c r="E826" t="s">
        <v>528</v>
      </c>
      <c r="F826" t="s">
        <v>528</v>
      </c>
      <c r="N826">
        <v>8013</v>
      </c>
    </row>
    <row r="827" spans="1:14" x14ac:dyDescent="0.2">
      <c r="A827" t="s">
        <v>528</v>
      </c>
      <c r="B827">
        <f t="shared" si="12"/>
        <v>8014</v>
      </c>
      <c r="C827" t="s">
        <v>528</v>
      </c>
      <c r="D827" t="s">
        <v>528</v>
      </c>
      <c r="E827" t="s">
        <v>528</v>
      </c>
      <c r="F827" t="s">
        <v>528</v>
      </c>
      <c r="N827">
        <v>8014</v>
      </c>
    </row>
    <row r="828" spans="1:14" x14ac:dyDescent="0.2">
      <c r="A828" t="s">
        <v>528</v>
      </c>
      <c r="B828">
        <f t="shared" si="12"/>
        <v>6111</v>
      </c>
      <c r="C828" t="s">
        <v>528</v>
      </c>
      <c r="D828" t="s">
        <v>528</v>
      </c>
      <c r="E828" t="s">
        <v>528</v>
      </c>
      <c r="F828" t="s">
        <v>528</v>
      </c>
      <c r="N828">
        <v>6111</v>
      </c>
    </row>
    <row r="829" spans="1:14" x14ac:dyDescent="0.2">
      <c r="A829" t="s">
        <v>528</v>
      </c>
      <c r="B829">
        <f t="shared" si="12"/>
        <v>6112</v>
      </c>
      <c r="C829" t="s">
        <v>528</v>
      </c>
      <c r="D829" t="s">
        <v>528</v>
      </c>
      <c r="E829" t="s">
        <v>528</v>
      </c>
      <c r="F829" t="s">
        <v>528</v>
      </c>
      <c r="N829">
        <v>6112</v>
      </c>
    </row>
    <row r="830" spans="1:14" x14ac:dyDescent="0.2">
      <c r="A830" t="s">
        <v>528</v>
      </c>
      <c r="B830">
        <f t="shared" si="12"/>
        <v>6113</v>
      </c>
      <c r="C830" t="s">
        <v>528</v>
      </c>
      <c r="D830" t="s">
        <v>528</v>
      </c>
      <c r="E830" t="s">
        <v>528</v>
      </c>
      <c r="F830" t="s">
        <v>528</v>
      </c>
      <c r="N830">
        <v>6113</v>
      </c>
    </row>
    <row r="831" spans="1:14" x14ac:dyDescent="0.2">
      <c r="A831" t="s">
        <v>528</v>
      </c>
      <c r="B831">
        <f t="shared" si="12"/>
        <v>6114</v>
      </c>
      <c r="C831" t="s">
        <v>528</v>
      </c>
      <c r="D831" t="s">
        <v>528</v>
      </c>
      <c r="E831" t="s">
        <v>528</v>
      </c>
      <c r="F831" t="s">
        <v>528</v>
      </c>
      <c r="N831">
        <v>6114</v>
      </c>
    </row>
    <row r="832" spans="1:14" x14ac:dyDescent="0.2">
      <c r="A832" t="s">
        <v>528</v>
      </c>
      <c r="B832">
        <f t="shared" si="12"/>
        <v>6115</v>
      </c>
      <c r="C832" t="s">
        <v>528</v>
      </c>
      <c r="D832" t="s">
        <v>528</v>
      </c>
      <c r="E832" t="s">
        <v>528</v>
      </c>
      <c r="F832" t="s">
        <v>528</v>
      </c>
      <c r="N832">
        <v>6115</v>
      </c>
    </row>
    <row r="833" spans="1:14" x14ac:dyDescent="0.2">
      <c r="A833" t="s">
        <v>528</v>
      </c>
      <c r="B833">
        <f t="shared" si="12"/>
        <v>6116</v>
      </c>
      <c r="C833" t="s">
        <v>528</v>
      </c>
      <c r="D833" t="s">
        <v>528</v>
      </c>
      <c r="E833" t="s">
        <v>528</v>
      </c>
      <c r="F833" t="s">
        <v>528</v>
      </c>
      <c r="N833">
        <v>6116</v>
      </c>
    </row>
    <row r="834" spans="1:14" x14ac:dyDescent="0.2">
      <c r="A834" t="s">
        <v>528</v>
      </c>
      <c r="B834">
        <f t="shared" si="12"/>
        <v>6117</v>
      </c>
      <c r="C834" t="s">
        <v>528</v>
      </c>
      <c r="D834" t="s">
        <v>528</v>
      </c>
      <c r="E834" t="s">
        <v>528</v>
      </c>
      <c r="F834" t="s">
        <v>528</v>
      </c>
      <c r="N834">
        <v>6117</v>
      </c>
    </row>
    <row r="835" spans="1:14" x14ac:dyDescent="0.2">
      <c r="A835" t="s">
        <v>528</v>
      </c>
      <c r="B835">
        <f t="shared" ref="B835:B898" si="13">N835</f>
        <v>6118</v>
      </c>
      <c r="C835" t="s">
        <v>528</v>
      </c>
      <c r="D835" t="s">
        <v>528</v>
      </c>
      <c r="E835" t="s">
        <v>528</v>
      </c>
      <c r="F835" t="s">
        <v>528</v>
      </c>
      <c r="N835">
        <v>6118</v>
      </c>
    </row>
    <row r="836" spans="1:14" x14ac:dyDescent="0.2">
      <c r="A836" t="s">
        <v>528</v>
      </c>
      <c r="B836">
        <f t="shared" si="13"/>
        <v>6119</v>
      </c>
      <c r="C836" t="s">
        <v>528</v>
      </c>
      <c r="D836" t="s">
        <v>528</v>
      </c>
      <c r="E836" t="s">
        <v>528</v>
      </c>
      <c r="F836" t="s">
        <v>528</v>
      </c>
      <c r="N836">
        <v>6119</v>
      </c>
    </row>
    <row r="837" spans="1:14" x14ac:dyDescent="0.2">
      <c r="A837" t="s">
        <v>528</v>
      </c>
      <c r="B837">
        <f t="shared" si="13"/>
        <v>6120</v>
      </c>
      <c r="C837" t="s">
        <v>528</v>
      </c>
      <c r="D837" t="s">
        <v>528</v>
      </c>
      <c r="E837" t="s">
        <v>528</v>
      </c>
      <c r="F837" t="s">
        <v>528</v>
      </c>
      <c r="N837">
        <v>6120</v>
      </c>
    </row>
    <row r="838" spans="1:14" x14ac:dyDescent="0.2">
      <c r="A838" t="s">
        <v>528</v>
      </c>
      <c r="B838">
        <f t="shared" si="13"/>
        <v>6121</v>
      </c>
      <c r="C838" t="s">
        <v>528</v>
      </c>
      <c r="D838" t="s">
        <v>528</v>
      </c>
      <c r="E838" t="s">
        <v>528</v>
      </c>
      <c r="F838" t="s">
        <v>528</v>
      </c>
      <c r="N838">
        <v>6121</v>
      </c>
    </row>
    <row r="839" spans="1:14" x14ac:dyDescent="0.2">
      <c r="A839" t="s">
        <v>528</v>
      </c>
      <c r="B839">
        <f t="shared" si="13"/>
        <v>6122</v>
      </c>
      <c r="C839" t="s">
        <v>528</v>
      </c>
      <c r="D839" t="s">
        <v>528</v>
      </c>
      <c r="E839" t="s">
        <v>528</v>
      </c>
      <c r="F839" t="s">
        <v>528</v>
      </c>
      <c r="N839">
        <v>6122</v>
      </c>
    </row>
    <row r="840" spans="1:14" x14ac:dyDescent="0.2">
      <c r="A840" t="s">
        <v>528</v>
      </c>
      <c r="B840">
        <f t="shared" si="13"/>
        <v>6123</v>
      </c>
      <c r="C840" t="s">
        <v>528</v>
      </c>
      <c r="D840" t="s">
        <v>528</v>
      </c>
      <c r="E840" t="s">
        <v>528</v>
      </c>
      <c r="F840" t="s">
        <v>528</v>
      </c>
      <c r="N840">
        <v>6123</v>
      </c>
    </row>
    <row r="841" spans="1:14" x14ac:dyDescent="0.2">
      <c r="A841" t="s">
        <v>528</v>
      </c>
      <c r="B841">
        <f t="shared" si="13"/>
        <v>7111</v>
      </c>
      <c r="C841" t="s">
        <v>528</v>
      </c>
      <c r="D841" t="s">
        <v>528</v>
      </c>
      <c r="E841" t="s">
        <v>528</v>
      </c>
      <c r="F841" t="s">
        <v>528</v>
      </c>
      <c r="N841">
        <v>7111</v>
      </c>
    </row>
    <row r="842" spans="1:14" x14ac:dyDescent="0.2">
      <c r="A842" t="s">
        <v>528</v>
      </c>
      <c r="B842">
        <f t="shared" si="13"/>
        <v>7112</v>
      </c>
      <c r="C842" t="s">
        <v>528</v>
      </c>
      <c r="D842" t="s">
        <v>528</v>
      </c>
      <c r="E842" t="s">
        <v>528</v>
      </c>
      <c r="F842" t="s">
        <v>528</v>
      </c>
      <c r="N842">
        <v>7112</v>
      </c>
    </row>
    <row r="843" spans="1:14" x14ac:dyDescent="0.2">
      <c r="A843" t="s">
        <v>528</v>
      </c>
      <c r="B843">
        <f t="shared" si="13"/>
        <v>7113</v>
      </c>
      <c r="C843" t="s">
        <v>528</v>
      </c>
      <c r="D843" t="s">
        <v>528</v>
      </c>
      <c r="E843" t="s">
        <v>528</v>
      </c>
      <c r="F843" t="s">
        <v>528</v>
      </c>
      <c r="N843">
        <v>7113</v>
      </c>
    </row>
    <row r="844" spans="1:14" x14ac:dyDescent="0.2">
      <c r="A844" t="s">
        <v>528</v>
      </c>
      <c r="B844">
        <f t="shared" si="13"/>
        <v>7114</v>
      </c>
      <c r="C844" t="s">
        <v>528</v>
      </c>
      <c r="D844" t="s">
        <v>528</v>
      </c>
      <c r="E844" t="s">
        <v>528</v>
      </c>
      <c r="F844" t="s">
        <v>528</v>
      </c>
      <c r="N844">
        <v>7114</v>
      </c>
    </row>
    <row r="845" spans="1:14" x14ac:dyDescent="0.2">
      <c r="A845" t="s">
        <v>528</v>
      </c>
      <c r="B845">
        <f t="shared" si="13"/>
        <v>7115</v>
      </c>
      <c r="C845" t="s">
        <v>528</v>
      </c>
      <c r="D845" t="s">
        <v>528</v>
      </c>
      <c r="E845" t="s">
        <v>528</v>
      </c>
      <c r="F845" t="s">
        <v>528</v>
      </c>
      <c r="N845">
        <v>7115</v>
      </c>
    </row>
    <row r="846" spans="1:14" x14ac:dyDescent="0.2">
      <c r="A846" t="s">
        <v>528</v>
      </c>
      <c r="B846">
        <f t="shared" si="13"/>
        <v>7116</v>
      </c>
      <c r="C846" t="s">
        <v>528</v>
      </c>
      <c r="D846" t="s">
        <v>528</v>
      </c>
      <c r="E846" t="s">
        <v>528</v>
      </c>
      <c r="F846" t="s">
        <v>528</v>
      </c>
      <c r="N846">
        <v>7116</v>
      </c>
    </row>
    <row r="847" spans="1:14" x14ac:dyDescent="0.2">
      <c r="A847" t="s">
        <v>528</v>
      </c>
      <c r="B847">
        <f t="shared" si="13"/>
        <v>7117</v>
      </c>
      <c r="C847" t="s">
        <v>528</v>
      </c>
      <c r="D847" t="s">
        <v>528</v>
      </c>
      <c r="E847" t="s">
        <v>528</v>
      </c>
      <c r="F847" t="s">
        <v>528</v>
      </c>
      <c r="N847">
        <v>7117</v>
      </c>
    </row>
    <row r="848" spans="1:14" x14ac:dyDescent="0.2">
      <c r="A848" t="s">
        <v>528</v>
      </c>
      <c r="B848">
        <f t="shared" si="13"/>
        <v>7121</v>
      </c>
      <c r="C848" t="s">
        <v>528</v>
      </c>
      <c r="D848" t="s">
        <v>528</v>
      </c>
      <c r="E848" t="s">
        <v>528</v>
      </c>
      <c r="F848" t="s">
        <v>528</v>
      </c>
      <c r="N848">
        <v>7121</v>
      </c>
    </row>
    <row r="849" spans="1:14" x14ac:dyDescent="0.2">
      <c r="A849" t="s">
        <v>528</v>
      </c>
      <c r="B849">
        <f t="shared" si="13"/>
        <v>7122</v>
      </c>
      <c r="C849" t="s">
        <v>528</v>
      </c>
      <c r="D849" t="s">
        <v>528</v>
      </c>
      <c r="E849" t="s">
        <v>528</v>
      </c>
      <c r="F849" t="s">
        <v>528</v>
      </c>
      <c r="N849">
        <v>7122</v>
      </c>
    </row>
    <row r="850" spans="1:14" x14ac:dyDescent="0.2">
      <c r="A850" t="s">
        <v>528</v>
      </c>
      <c r="B850">
        <f t="shared" si="13"/>
        <v>7123</v>
      </c>
      <c r="C850" t="s">
        <v>528</v>
      </c>
      <c r="D850" t="s">
        <v>528</v>
      </c>
      <c r="E850" t="s">
        <v>528</v>
      </c>
      <c r="F850" t="s">
        <v>528</v>
      </c>
      <c r="N850">
        <v>7123</v>
      </c>
    </row>
    <row r="851" spans="1:14" x14ac:dyDescent="0.2">
      <c r="A851" t="s">
        <v>528</v>
      </c>
      <c r="B851">
        <f t="shared" si="13"/>
        <v>7124</v>
      </c>
      <c r="C851" t="s">
        <v>528</v>
      </c>
      <c r="D851" t="s">
        <v>528</v>
      </c>
      <c r="E851" t="s">
        <v>528</v>
      </c>
      <c r="F851" t="s">
        <v>528</v>
      </c>
      <c r="N851">
        <v>7124</v>
      </c>
    </row>
    <row r="852" spans="1:14" x14ac:dyDescent="0.2">
      <c r="A852" t="s">
        <v>528</v>
      </c>
      <c r="B852">
        <f t="shared" si="13"/>
        <v>7131</v>
      </c>
      <c r="C852" t="s">
        <v>528</v>
      </c>
      <c r="D852" t="s">
        <v>528</v>
      </c>
      <c r="E852" t="s">
        <v>528</v>
      </c>
      <c r="F852" t="s">
        <v>528</v>
      </c>
      <c r="N852">
        <v>7131</v>
      </c>
    </row>
    <row r="853" spans="1:14" x14ac:dyDescent="0.2">
      <c r="A853" t="s">
        <v>528</v>
      </c>
      <c r="B853">
        <f t="shared" si="13"/>
        <v>7132</v>
      </c>
      <c r="C853" t="s">
        <v>528</v>
      </c>
      <c r="D853" t="s">
        <v>528</v>
      </c>
      <c r="E853" t="s">
        <v>528</v>
      </c>
      <c r="F853" t="s">
        <v>528</v>
      </c>
      <c r="N853">
        <v>7132</v>
      </c>
    </row>
    <row r="854" spans="1:14" x14ac:dyDescent="0.2">
      <c r="A854" t="s">
        <v>528</v>
      </c>
      <c r="B854">
        <f t="shared" si="13"/>
        <v>7133</v>
      </c>
      <c r="C854" t="s">
        <v>528</v>
      </c>
      <c r="D854" t="s">
        <v>528</v>
      </c>
      <c r="E854" t="s">
        <v>528</v>
      </c>
      <c r="F854" t="s">
        <v>528</v>
      </c>
      <c r="N854">
        <v>7133</v>
      </c>
    </row>
    <row r="855" spans="1:14" x14ac:dyDescent="0.2">
      <c r="A855" t="s">
        <v>528</v>
      </c>
      <c r="B855">
        <f t="shared" si="13"/>
        <v>7141</v>
      </c>
      <c r="C855" t="s">
        <v>528</v>
      </c>
      <c r="D855" t="s">
        <v>528</v>
      </c>
      <c r="E855" t="s">
        <v>528</v>
      </c>
      <c r="F855" t="s">
        <v>528</v>
      </c>
      <c r="N855">
        <v>7141</v>
      </c>
    </row>
    <row r="856" spans="1:14" x14ac:dyDescent="0.2">
      <c r="A856" t="s">
        <v>528</v>
      </c>
      <c r="B856">
        <f t="shared" si="13"/>
        <v>7142</v>
      </c>
      <c r="C856" t="s">
        <v>528</v>
      </c>
      <c r="D856" t="s">
        <v>528</v>
      </c>
      <c r="E856" t="s">
        <v>528</v>
      </c>
      <c r="F856" t="s">
        <v>528</v>
      </c>
      <c r="N856">
        <v>7142</v>
      </c>
    </row>
    <row r="857" spans="1:14" x14ac:dyDescent="0.2">
      <c r="A857" t="s">
        <v>528</v>
      </c>
      <c r="B857">
        <f t="shared" si="13"/>
        <v>7151</v>
      </c>
      <c r="C857" t="s">
        <v>528</v>
      </c>
      <c r="D857" t="s">
        <v>528</v>
      </c>
      <c r="E857" t="s">
        <v>528</v>
      </c>
      <c r="F857" t="s">
        <v>528</v>
      </c>
      <c r="N857">
        <v>7151</v>
      </c>
    </row>
    <row r="858" spans="1:14" x14ac:dyDescent="0.2">
      <c r="A858" t="s">
        <v>528</v>
      </c>
      <c r="B858">
        <f t="shared" si="13"/>
        <v>7152</v>
      </c>
      <c r="C858" t="s">
        <v>528</v>
      </c>
      <c r="D858" t="s">
        <v>528</v>
      </c>
      <c r="E858" t="s">
        <v>528</v>
      </c>
      <c r="F858" t="s">
        <v>528</v>
      </c>
      <c r="N858">
        <v>7152</v>
      </c>
    </row>
    <row r="859" spans="1:14" x14ac:dyDescent="0.2">
      <c r="A859" t="s">
        <v>528</v>
      </c>
      <c r="B859">
        <f t="shared" si="13"/>
        <v>7153</v>
      </c>
      <c r="C859" t="s">
        <v>528</v>
      </c>
      <c r="D859" t="s">
        <v>528</v>
      </c>
      <c r="E859" t="s">
        <v>528</v>
      </c>
      <c r="F859" t="s">
        <v>528</v>
      </c>
      <c r="N859">
        <v>7153</v>
      </c>
    </row>
    <row r="860" spans="1:14" x14ac:dyDescent="0.2">
      <c r="A860" t="s">
        <v>528</v>
      </c>
      <c r="B860">
        <f t="shared" si="13"/>
        <v>7211</v>
      </c>
      <c r="C860" t="s">
        <v>528</v>
      </c>
      <c r="D860" t="s">
        <v>528</v>
      </c>
      <c r="E860" t="s">
        <v>528</v>
      </c>
      <c r="F860" t="s">
        <v>528</v>
      </c>
      <c r="N860">
        <v>7211</v>
      </c>
    </row>
    <row r="861" spans="1:14" x14ac:dyDescent="0.2">
      <c r="A861" t="s">
        <v>528</v>
      </c>
      <c r="B861">
        <f t="shared" si="13"/>
        <v>7212</v>
      </c>
      <c r="C861" t="s">
        <v>528</v>
      </c>
      <c r="D861" t="s">
        <v>528</v>
      </c>
      <c r="E861" t="s">
        <v>528</v>
      </c>
      <c r="F861" t="s">
        <v>528</v>
      </c>
      <c r="N861">
        <v>7212</v>
      </c>
    </row>
    <row r="862" spans="1:14" x14ac:dyDescent="0.2">
      <c r="A862" t="s">
        <v>528</v>
      </c>
      <c r="B862">
        <f t="shared" si="13"/>
        <v>7213</v>
      </c>
      <c r="C862" t="s">
        <v>528</v>
      </c>
      <c r="D862" t="s">
        <v>528</v>
      </c>
      <c r="E862" t="s">
        <v>528</v>
      </c>
      <c r="F862" t="s">
        <v>528</v>
      </c>
      <c r="N862">
        <v>7213</v>
      </c>
    </row>
    <row r="863" spans="1:14" x14ac:dyDescent="0.2">
      <c r="A863" t="s">
        <v>528</v>
      </c>
      <c r="B863">
        <f t="shared" si="13"/>
        <v>7214</v>
      </c>
      <c r="C863" t="s">
        <v>528</v>
      </c>
      <c r="D863" t="s">
        <v>528</v>
      </c>
      <c r="E863" t="s">
        <v>528</v>
      </c>
      <c r="F863" t="s">
        <v>528</v>
      </c>
      <c r="N863">
        <v>7214</v>
      </c>
    </row>
    <row r="864" spans="1:14" x14ac:dyDescent="0.2">
      <c r="A864" t="s">
        <v>528</v>
      </c>
      <c r="B864">
        <f t="shared" si="13"/>
        <v>7215</v>
      </c>
      <c r="C864" t="s">
        <v>528</v>
      </c>
      <c r="D864" t="s">
        <v>528</v>
      </c>
      <c r="E864" t="s">
        <v>528</v>
      </c>
      <c r="F864" t="s">
        <v>528</v>
      </c>
      <c r="N864">
        <v>7215</v>
      </c>
    </row>
    <row r="865" spans="1:14" x14ac:dyDescent="0.2">
      <c r="A865" t="s">
        <v>528</v>
      </c>
      <c r="B865">
        <f t="shared" si="13"/>
        <v>7216</v>
      </c>
      <c r="C865" t="s">
        <v>528</v>
      </c>
      <c r="D865" t="s">
        <v>528</v>
      </c>
      <c r="E865" t="s">
        <v>528</v>
      </c>
      <c r="F865" t="s">
        <v>528</v>
      </c>
      <c r="N865">
        <v>7216</v>
      </c>
    </row>
    <row r="866" spans="1:14" x14ac:dyDescent="0.2">
      <c r="A866" t="s">
        <v>528</v>
      </c>
      <c r="B866">
        <f t="shared" si="13"/>
        <v>7217</v>
      </c>
      <c r="C866" t="s">
        <v>528</v>
      </c>
      <c r="D866" t="s">
        <v>528</v>
      </c>
      <c r="E866" t="s">
        <v>528</v>
      </c>
      <c r="F866" t="s">
        <v>528</v>
      </c>
      <c r="N866">
        <v>7217</v>
      </c>
    </row>
    <row r="867" spans="1:14" x14ac:dyDescent="0.2">
      <c r="A867" t="s">
        <v>528</v>
      </c>
      <c r="B867">
        <f t="shared" si="13"/>
        <v>7218</v>
      </c>
      <c r="C867" t="s">
        <v>528</v>
      </c>
      <c r="D867" t="s">
        <v>528</v>
      </c>
      <c r="E867" t="s">
        <v>528</v>
      </c>
      <c r="F867" t="s">
        <v>528</v>
      </c>
      <c r="N867">
        <v>7218</v>
      </c>
    </row>
    <row r="868" spans="1:14" x14ac:dyDescent="0.2">
      <c r="A868" t="s">
        <v>528</v>
      </c>
      <c r="B868">
        <f t="shared" si="13"/>
        <v>7219</v>
      </c>
      <c r="C868" t="s">
        <v>528</v>
      </c>
      <c r="D868" t="s">
        <v>528</v>
      </c>
      <c r="E868" t="s">
        <v>528</v>
      </c>
      <c r="F868" t="s">
        <v>528</v>
      </c>
      <c r="N868">
        <v>7219</v>
      </c>
    </row>
    <row r="869" spans="1:14" x14ac:dyDescent="0.2">
      <c r="A869" t="s">
        <v>528</v>
      </c>
      <c r="B869">
        <f t="shared" si="13"/>
        <v>7220</v>
      </c>
      <c r="C869" t="s">
        <v>528</v>
      </c>
      <c r="D869" t="s">
        <v>528</v>
      </c>
      <c r="E869" t="s">
        <v>528</v>
      </c>
      <c r="F869" t="s">
        <v>528</v>
      </c>
      <c r="N869">
        <v>7220</v>
      </c>
    </row>
    <row r="870" spans="1:14" x14ac:dyDescent="0.2">
      <c r="A870" t="s">
        <v>528</v>
      </c>
      <c r="B870">
        <f t="shared" si="13"/>
        <v>7221</v>
      </c>
      <c r="C870" t="s">
        <v>528</v>
      </c>
      <c r="D870" t="s">
        <v>528</v>
      </c>
      <c r="E870" t="s">
        <v>528</v>
      </c>
      <c r="F870" t="s">
        <v>528</v>
      </c>
      <c r="N870">
        <v>7221</v>
      </c>
    </row>
    <row r="871" spans="1:14" x14ac:dyDescent="0.2">
      <c r="A871" t="s">
        <v>528</v>
      </c>
      <c r="B871">
        <f t="shared" si="13"/>
        <v>7222</v>
      </c>
      <c r="C871" t="s">
        <v>528</v>
      </c>
      <c r="D871" t="s">
        <v>528</v>
      </c>
      <c r="E871" t="s">
        <v>528</v>
      </c>
      <c r="F871" t="s">
        <v>528</v>
      </c>
      <c r="N871">
        <v>7222</v>
      </c>
    </row>
    <row r="872" spans="1:14" x14ac:dyDescent="0.2">
      <c r="A872" t="s">
        <v>528</v>
      </c>
      <c r="B872">
        <f t="shared" si="13"/>
        <v>7223</v>
      </c>
      <c r="C872" t="s">
        <v>528</v>
      </c>
      <c r="D872" t="s">
        <v>528</v>
      </c>
      <c r="E872" t="s">
        <v>528</v>
      </c>
      <c r="F872" t="s">
        <v>528</v>
      </c>
      <c r="N872">
        <v>7223</v>
      </c>
    </row>
    <row r="873" spans="1:14" x14ac:dyDescent="0.2">
      <c r="A873" t="s">
        <v>528</v>
      </c>
      <c r="B873">
        <f t="shared" si="13"/>
        <v>7224</v>
      </c>
      <c r="C873" t="s">
        <v>528</v>
      </c>
      <c r="D873" t="s">
        <v>528</v>
      </c>
      <c r="E873" t="s">
        <v>528</v>
      </c>
      <c r="F873" t="s">
        <v>528</v>
      </c>
      <c r="N873">
        <v>7224</v>
      </c>
    </row>
    <row r="874" spans="1:14" x14ac:dyDescent="0.2">
      <c r="A874" t="s">
        <v>528</v>
      </c>
      <c r="B874">
        <f t="shared" si="13"/>
        <v>7225</v>
      </c>
      <c r="C874" t="s">
        <v>528</v>
      </c>
      <c r="D874" t="s">
        <v>528</v>
      </c>
      <c r="E874" t="s">
        <v>528</v>
      </c>
      <c r="F874" t="s">
        <v>528</v>
      </c>
      <c r="N874">
        <v>7225</v>
      </c>
    </row>
    <row r="875" spans="1:14" x14ac:dyDescent="0.2">
      <c r="A875" t="s">
        <v>528</v>
      </c>
      <c r="B875">
        <f t="shared" si="13"/>
        <v>7231</v>
      </c>
      <c r="C875" t="s">
        <v>528</v>
      </c>
      <c r="D875" t="s">
        <v>528</v>
      </c>
      <c r="E875" t="s">
        <v>528</v>
      </c>
      <c r="F875" t="s">
        <v>528</v>
      </c>
      <c r="N875">
        <v>7231</v>
      </c>
    </row>
    <row r="876" spans="1:14" x14ac:dyDescent="0.2">
      <c r="A876" t="s">
        <v>528</v>
      </c>
      <c r="B876">
        <f t="shared" si="13"/>
        <v>7232</v>
      </c>
      <c r="C876" t="s">
        <v>528</v>
      </c>
      <c r="D876" t="s">
        <v>528</v>
      </c>
      <c r="E876" t="s">
        <v>528</v>
      </c>
      <c r="F876" t="s">
        <v>528</v>
      </c>
      <c r="N876">
        <v>7232</v>
      </c>
    </row>
    <row r="877" spans="1:14" x14ac:dyDescent="0.2">
      <c r="A877" t="s">
        <v>528</v>
      </c>
      <c r="B877">
        <f t="shared" si="13"/>
        <v>7233</v>
      </c>
      <c r="C877" t="s">
        <v>528</v>
      </c>
      <c r="D877" t="s">
        <v>528</v>
      </c>
      <c r="E877" t="s">
        <v>528</v>
      </c>
      <c r="F877" t="s">
        <v>528</v>
      </c>
      <c r="N877">
        <v>7233</v>
      </c>
    </row>
    <row r="878" spans="1:14" x14ac:dyDescent="0.2">
      <c r="A878" t="s">
        <v>528</v>
      </c>
      <c r="B878">
        <f t="shared" si="13"/>
        <v>7234</v>
      </c>
      <c r="C878" t="s">
        <v>528</v>
      </c>
      <c r="D878" t="s">
        <v>528</v>
      </c>
      <c r="E878" t="s">
        <v>528</v>
      </c>
      <c r="F878" t="s">
        <v>528</v>
      </c>
      <c r="N878">
        <v>7234</v>
      </c>
    </row>
    <row r="879" spans="1:14" x14ac:dyDescent="0.2">
      <c r="A879" t="s">
        <v>528</v>
      </c>
      <c r="B879">
        <f t="shared" si="13"/>
        <v>7235</v>
      </c>
      <c r="C879" t="s">
        <v>528</v>
      </c>
      <c r="D879" t="s">
        <v>528</v>
      </c>
      <c r="E879" t="s">
        <v>528</v>
      </c>
      <c r="F879" t="s">
        <v>528</v>
      </c>
      <c r="N879">
        <v>7235</v>
      </c>
    </row>
    <row r="880" spans="1:14" x14ac:dyDescent="0.2">
      <c r="A880" t="s">
        <v>528</v>
      </c>
      <c r="B880">
        <f t="shared" si="13"/>
        <v>7236</v>
      </c>
      <c r="C880" t="s">
        <v>528</v>
      </c>
      <c r="D880" t="s">
        <v>528</v>
      </c>
      <c r="E880" t="s">
        <v>528</v>
      </c>
      <c r="F880" t="s">
        <v>528</v>
      </c>
      <c r="N880">
        <v>7236</v>
      </c>
    </row>
    <row r="881" spans="1:14" x14ac:dyDescent="0.2">
      <c r="A881" t="s">
        <v>528</v>
      </c>
      <c r="B881">
        <f t="shared" si="13"/>
        <v>7237</v>
      </c>
      <c r="C881" t="s">
        <v>528</v>
      </c>
      <c r="D881" t="s">
        <v>528</v>
      </c>
      <c r="E881" t="s">
        <v>528</v>
      </c>
      <c r="F881" t="s">
        <v>528</v>
      </c>
      <c r="N881">
        <v>7237</v>
      </c>
    </row>
    <row r="882" spans="1:14" x14ac:dyDescent="0.2">
      <c r="A882" t="s">
        <v>528</v>
      </c>
      <c r="B882">
        <f t="shared" si="13"/>
        <v>7241</v>
      </c>
      <c r="C882" t="s">
        <v>528</v>
      </c>
      <c r="D882" t="s">
        <v>528</v>
      </c>
      <c r="E882" t="s">
        <v>528</v>
      </c>
      <c r="F882" t="s">
        <v>528</v>
      </c>
      <c r="N882">
        <v>7241</v>
      </c>
    </row>
    <row r="883" spans="1:14" x14ac:dyDescent="0.2">
      <c r="A883" t="s">
        <v>528</v>
      </c>
      <c r="B883">
        <f t="shared" si="13"/>
        <v>7242</v>
      </c>
      <c r="C883" t="s">
        <v>528</v>
      </c>
      <c r="D883" t="s">
        <v>528</v>
      </c>
      <c r="E883" t="s">
        <v>528</v>
      </c>
      <c r="F883" t="s">
        <v>528</v>
      </c>
      <c r="N883">
        <v>7242</v>
      </c>
    </row>
    <row r="884" spans="1:14" x14ac:dyDescent="0.2">
      <c r="A884" t="s">
        <v>528</v>
      </c>
      <c r="B884">
        <f t="shared" si="13"/>
        <v>7243</v>
      </c>
      <c r="C884" t="s">
        <v>528</v>
      </c>
      <c r="D884" t="s">
        <v>528</v>
      </c>
      <c r="E884" t="s">
        <v>528</v>
      </c>
      <c r="F884" t="s">
        <v>528</v>
      </c>
      <c r="N884">
        <v>7243</v>
      </c>
    </row>
    <row r="885" spans="1:14" x14ac:dyDescent="0.2">
      <c r="A885" t="s">
        <v>528</v>
      </c>
      <c r="B885">
        <f t="shared" si="13"/>
        <v>7244</v>
      </c>
      <c r="C885" t="s">
        <v>528</v>
      </c>
      <c r="D885" t="s">
        <v>528</v>
      </c>
      <c r="E885" t="s">
        <v>528</v>
      </c>
      <c r="F885" t="s">
        <v>528</v>
      </c>
      <c r="N885">
        <v>7244</v>
      </c>
    </row>
    <row r="886" spans="1:14" x14ac:dyDescent="0.2">
      <c r="A886" t="s">
        <v>528</v>
      </c>
      <c r="B886">
        <f t="shared" si="13"/>
        <v>7251</v>
      </c>
      <c r="C886" t="s">
        <v>528</v>
      </c>
      <c r="D886" t="s">
        <v>528</v>
      </c>
      <c r="E886" t="s">
        <v>528</v>
      </c>
      <c r="F886" t="s">
        <v>528</v>
      </c>
      <c r="N886">
        <v>7251</v>
      </c>
    </row>
    <row r="887" spans="1:14" x14ac:dyDescent="0.2">
      <c r="A887" t="s">
        <v>528</v>
      </c>
      <c r="B887">
        <f t="shared" si="13"/>
        <v>7252</v>
      </c>
      <c r="C887" t="s">
        <v>528</v>
      </c>
      <c r="D887" t="s">
        <v>528</v>
      </c>
      <c r="E887" t="s">
        <v>528</v>
      </c>
      <c r="F887" t="s">
        <v>528</v>
      </c>
      <c r="N887">
        <v>7252</v>
      </c>
    </row>
    <row r="888" spans="1:14" x14ac:dyDescent="0.2">
      <c r="A888" t="s">
        <v>528</v>
      </c>
      <c r="B888">
        <f t="shared" si="13"/>
        <v>7253</v>
      </c>
      <c r="C888" t="s">
        <v>528</v>
      </c>
      <c r="D888" t="s">
        <v>528</v>
      </c>
      <c r="E888" t="s">
        <v>528</v>
      </c>
      <c r="F888" t="s">
        <v>528</v>
      </c>
      <c r="N888">
        <v>7253</v>
      </c>
    </row>
    <row r="889" spans="1:14" x14ac:dyDescent="0.2">
      <c r="A889" t="s">
        <v>528</v>
      </c>
      <c r="B889">
        <f t="shared" si="13"/>
        <v>7254</v>
      </c>
      <c r="C889" t="s">
        <v>528</v>
      </c>
      <c r="D889" t="s">
        <v>528</v>
      </c>
      <c r="E889" t="s">
        <v>528</v>
      </c>
      <c r="F889" t="s">
        <v>528</v>
      </c>
      <c r="N889">
        <v>7254</v>
      </c>
    </row>
    <row r="890" spans="1:14" x14ac:dyDescent="0.2">
      <c r="A890" t="s">
        <v>528</v>
      </c>
      <c r="B890">
        <f t="shared" si="13"/>
        <v>7255</v>
      </c>
      <c r="C890" t="s">
        <v>528</v>
      </c>
      <c r="D890" t="s">
        <v>528</v>
      </c>
      <c r="E890" t="s">
        <v>528</v>
      </c>
      <c r="F890" t="s">
        <v>528</v>
      </c>
      <c r="N890">
        <v>7255</v>
      </c>
    </row>
    <row r="891" spans="1:14" x14ac:dyDescent="0.2">
      <c r="A891" t="s">
        <v>528</v>
      </c>
      <c r="B891">
        <f t="shared" si="13"/>
        <v>7256</v>
      </c>
      <c r="C891" t="s">
        <v>528</v>
      </c>
      <c r="D891" t="s">
        <v>528</v>
      </c>
      <c r="E891" t="s">
        <v>528</v>
      </c>
      <c r="F891" t="s">
        <v>528</v>
      </c>
      <c r="N891">
        <v>7256</v>
      </c>
    </row>
    <row r="892" spans="1:14" x14ac:dyDescent="0.2">
      <c r="A892" t="s">
        <v>528</v>
      </c>
      <c r="B892">
        <f t="shared" si="13"/>
        <v>7261</v>
      </c>
      <c r="C892" t="s">
        <v>528</v>
      </c>
      <c r="D892" t="s">
        <v>528</v>
      </c>
      <c r="E892" t="s">
        <v>528</v>
      </c>
      <c r="F892" t="s">
        <v>528</v>
      </c>
      <c r="N892">
        <v>7261</v>
      </c>
    </row>
    <row r="893" spans="1:14" x14ac:dyDescent="0.2">
      <c r="A893" t="s">
        <v>528</v>
      </c>
      <c r="B893">
        <f t="shared" si="13"/>
        <v>7262</v>
      </c>
      <c r="C893" t="s">
        <v>528</v>
      </c>
      <c r="D893" t="s">
        <v>528</v>
      </c>
      <c r="E893" t="s">
        <v>528</v>
      </c>
      <c r="F893" t="s">
        <v>528</v>
      </c>
      <c r="N893">
        <v>7262</v>
      </c>
    </row>
    <row r="894" spans="1:14" x14ac:dyDescent="0.2">
      <c r="A894" t="s">
        <v>528</v>
      </c>
      <c r="B894">
        <f t="shared" si="13"/>
        <v>7311</v>
      </c>
      <c r="C894" t="s">
        <v>528</v>
      </c>
      <c r="D894" t="s">
        <v>528</v>
      </c>
      <c r="E894" t="s">
        <v>528</v>
      </c>
      <c r="F894" t="s">
        <v>528</v>
      </c>
      <c r="N894">
        <v>7311</v>
      </c>
    </row>
    <row r="895" spans="1:14" x14ac:dyDescent="0.2">
      <c r="A895" t="s">
        <v>528</v>
      </c>
      <c r="B895">
        <f t="shared" si="13"/>
        <v>7312</v>
      </c>
      <c r="C895" t="s">
        <v>528</v>
      </c>
      <c r="D895" t="s">
        <v>528</v>
      </c>
      <c r="E895" t="s">
        <v>528</v>
      </c>
      <c r="F895" t="s">
        <v>528</v>
      </c>
      <c r="N895">
        <v>7312</v>
      </c>
    </row>
    <row r="896" spans="1:14" x14ac:dyDescent="0.2">
      <c r="A896" t="s">
        <v>528</v>
      </c>
      <c r="B896">
        <f t="shared" si="13"/>
        <v>7313</v>
      </c>
      <c r="C896" t="s">
        <v>528</v>
      </c>
      <c r="D896" t="s">
        <v>528</v>
      </c>
      <c r="E896" t="s">
        <v>528</v>
      </c>
      <c r="F896" t="s">
        <v>528</v>
      </c>
      <c r="N896">
        <v>7313</v>
      </c>
    </row>
    <row r="897" spans="1:14" x14ac:dyDescent="0.2">
      <c r="A897" t="s">
        <v>528</v>
      </c>
      <c r="B897">
        <f t="shared" si="13"/>
        <v>7314</v>
      </c>
      <c r="C897" t="s">
        <v>528</v>
      </c>
      <c r="D897" t="s">
        <v>528</v>
      </c>
      <c r="E897" t="s">
        <v>528</v>
      </c>
      <c r="F897" t="s">
        <v>528</v>
      </c>
      <c r="N897">
        <v>7314</v>
      </c>
    </row>
    <row r="898" spans="1:14" x14ac:dyDescent="0.2">
      <c r="A898" t="s">
        <v>528</v>
      </c>
      <c r="B898">
        <f t="shared" si="13"/>
        <v>7315</v>
      </c>
      <c r="C898" t="s">
        <v>528</v>
      </c>
      <c r="D898" t="s">
        <v>528</v>
      </c>
      <c r="E898" t="s">
        <v>528</v>
      </c>
      <c r="F898" t="s">
        <v>528</v>
      </c>
      <c r="N898">
        <v>7315</v>
      </c>
    </row>
    <row r="899" spans="1:14" x14ac:dyDescent="0.2">
      <c r="A899" t="s">
        <v>528</v>
      </c>
      <c r="B899">
        <f t="shared" ref="B899:B962" si="14">N899</f>
        <v>7316</v>
      </c>
      <c r="C899" t="s">
        <v>528</v>
      </c>
      <c r="D899" t="s">
        <v>528</v>
      </c>
      <c r="E899" t="s">
        <v>528</v>
      </c>
      <c r="F899" t="s">
        <v>528</v>
      </c>
      <c r="N899">
        <v>7316</v>
      </c>
    </row>
    <row r="900" spans="1:14" x14ac:dyDescent="0.2">
      <c r="A900" t="s">
        <v>528</v>
      </c>
      <c r="B900">
        <f t="shared" si="14"/>
        <v>7321</v>
      </c>
      <c r="C900" t="s">
        <v>528</v>
      </c>
      <c r="D900" t="s">
        <v>528</v>
      </c>
      <c r="E900" t="s">
        <v>528</v>
      </c>
      <c r="F900" t="s">
        <v>528</v>
      </c>
      <c r="N900">
        <v>7321</v>
      </c>
    </row>
    <row r="901" spans="1:14" x14ac:dyDescent="0.2">
      <c r="A901" t="s">
        <v>528</v>
      </c>
      <c r="B901">
        <f t="shared" si="14"/>
        <v>7322</v>
      </c>
      <c r="C901" t="s">
        <v>528</v>
      </c>
      <c r="D901" t="s">
        <v>528</v>
      </c>
      <c r="E901" t="s">
        <v>528</v>
      </c>
      <c r="F901" t="s">
        <v>528</v>
      </c>
      <c r="N901">
        <v>7322</v>
      </c>
    </row>
    <row r="902" spans="1:14" x14ac:dyDescent="0.2">
      <c r="A902" t="s">
        <v>528</v>
      </c>
      <c r="B902">
        <f t="shared" si="14"/>
        <v>7323</v>
      </c>
      <c r="C902" t="s">
        <v>528</v>
      </c>
      <c r="D902" t="s">
        <v>528</v>
      </c>
      <c r="E902" t="s">
        <v>528</v>
      </c>
      <c r="F902" t="s">
        <v>528</v>
      </c>
      <c r="N902">
        <v>7323</v>
      </c>
    </row>
    <row r="903" spans="1:14" x14ac:dyDescent="0.2">
      <c r="A903" t="s">
        <v>528</v>
      </c>
      <c r="B903">
        <f t="shared" si="14"/>
        <v>7324</v>
      </c>
      <c r="C903" t="s">
        <v>528</v>
      </c>
      <c r="D903" t="s">
        <v>528</v>
      </c>
      <c r="E903" t="s">
        <v>528</v>
      </c>
      <c r="F903" t="s">
        <v>528</v>
      </c>
      <c r="N903">
        <v>7324</v>
      </c>
    </row>
    <row r="904" spans="1:14" x14ac:dyDescent="0.2">
      <c r="A904" t="s">
        <v>528</v>
      </c>
      <c r="B904">
        <f t="shared" si="14"/>
        <v>7331</v>
      </c>
      <c r="C904" t="s">
        <v>528</v>
      </c>
      <c r="D904" t="s">
        <v>528</v>
      </c>
      <c r="E904" t="s">
        <v>528</v>
      </c>
      <c r="F904" t="s">
        <v>528</v>
      </c>
      <c r="N904">
        <v>7331</v>
      </c>
    </row>
    <row r="905" spans="1:14" x14ac:dyDescent="0.2">
      <c r="A905" t="s">
        <v>528</v>
      </c>
      <c r="B905">
        <f t="shared" si="14"/>
        <v>7332</v>
      </c>
      <c r="C905" t="s">
        <v>528</v>
      </c>
      <c r="D905" t="s">
        <v>528</v>
      </c>
      <c r="E905" t="s">
        <v>528</v>
      </c>
      <c r="F905" t="s">
        <v>528</v>
      </c>
      <c r="N905">
        <v>7332</v>
      </c>
    </row>
    <row r="906" spans="1:14" x14ac:dyDescent="0.2">
      <c r="A906" t="s">
        <v>528</v>
      </c>
      <c r="B906">
        <f t="shared" si="14"/>
        <v>7333</v>
      </c>
      <c r="C906" t="s">
        <v>528</v>
      </c>
      <c r="D906" t="s">
        <v>528</v>
      </c>
      <c r="E906" t="s">
        <v>528</v>
      </c>
      <c r="F906" t="s">
        <v>528</v>
      </c>
      <c r="N906">
        <v>7333</v>
      </c>
    </row>
    <row r="907" spans="1:14" x14ac:dyDescent="0.2">
      <c r="A907" t="s">
        <v>528</v>
      </c>
      <c r="B907">
        <f t="shared" si="14"/>
        <v>7334</v>
      </c>
      <c r="C907" t="s">
        <v>528</v>
      </c>
      <c r="D907" t="s">
        <v>528</v>
      </c>
      <c r="E907" t="s">
        <v>528</v>
      </c>
      <c r="F907" t="s">
        <v>528</v>
      </c>
      <c r="N907">
        <v>7334</v>
      </c>
    </row>
    <row r="908" spans="1:14" x14ac:dyDescent="0.2">
      <c r="A908" t="s">
        <v>528</v>
      </c>
      <c r="B908">
        <f t="shared" si="14"/>
        <v>7335</v>
      </c>
      <c r="C908" t="s">
        <v>528</v>
      </c>
      <c r="D908" t="s">
        <v>528</v>
      </c>
      <c r="E908" t="s">
        <v>528</v>
      </c>
      <c r="F908" t="s">
        <v>528</v>
      </c>
      <c r="N908">
        <v>7335</v>
      </c>
    </row>
    <row r="909" spans="1:14" x14ac:dyDescent="0.2">
      <c r="A909" t="s">
        <v>528</v>
      </c>
      <c r="B909">
        <f t="shared" si="14"/>
        <v>7336</v>
      </c>
      <c r="C909" t="s">
        <v>528</v>
      </c>
      <c r="D909" t="s">
        <v>528</v>
      </c>
      <c r="E909" t="s">
        <v>528</v>
      </c>
      <c r="F909" t="s">
        <v>528</v>
      </c>
      <c r="N909">
        <v>7336</v>
      </c>
    </row>
    <row r="910" spans="1:14" x14ac:dyDescent="0.2">
      <c r="A910" t="s">
        <v>528</v>
      </c>
      <c r="B910">
        <f t="shared" si="14"/>
        <v>7341</v>
      </c>
      <c r="C910" t="s">
        <v>528</v>
      </c>
      <c r="D910" t="s">
        <v>528</v>
      </c>
      <c r="E910" t="s">
        <v>528</v>
      </c>
      <c r="F910" t="s">
        <v>528</v>
      </c>
      <c r="N910">
        <v>7341</v>
      </c>
    </row>
    <row r="911" spans="1:14" x14ac:dyDescent="0.2">
      <c r="A911" t="s">
        <v>528</v>
      </c>
      <c r="B911">
        <f t="shared" si="14"/>
        <v>7342</v>
      </c>
      <c r="C911" t="s">
        <v>528</v>
      </c>
      <c r="D911" t="s">
        <v>528</v>
      </c>
      <c r="E911" t="s">
        <v>528</v>
      </c>
      <c r="F911" t="s">
        <v>528</v>
      </c>
      <c r="N911">
        <v>7342</v>
      </c>
    </row>
    <row r="912" spans="1:14" x14ac:dyDescent="0.2">
      <c r="A912" t="s">
        <v>528</v>
      </c>
      <c r="B912">
        <f t="shared" si="14"/>
        <v>7343</v>
      </c>
      <c r="C912" t="s">
        <v>528</v>
      </c>
      <c r="D912" t="s">
        <v>528</v>
      </c>
      <c r="E912" t="s">
        <v>528</v>
      </c>
      <c r="F912" t="s">
        <v>528</v>
      </c>
      <c r="N912">
        <v>7343</v>
      </c>
    </row>
    <row r="913" spans="1:14" x14ac:dyDescent="0.2">
      <c r="A913" t="s">
        <v>528</v>
      </c>
      <c r="B913">
        <f t="shared" si="14"/>
        <v>7351</v>
      </c>
      <c r="C913" t="s">
        <v>528</v>
      </c>
      <c r="D913" t="s">
        <v>528</v>
      </c>
      <c r="E913" t="s">
        <v>528</v>
      </c>
      <c r="F913" t="s">
        <v>528</v>
      </c>
      <c r="N913">
        <v>7351</v>
      </c>
    </row>
    <row r="914" spans="1:14" x14ac:dyDescent="0.2">
      <c r="A914" t="s">
        <v>528</v>
      </c>
      <c r="B914">
        <f t="shared" si="14"/>
        <v>7352</v>
      </c>
      <c r="C914" t="s">
        <v>528</v>
      </c>
      <c r="D914" t="s">
        <v>528</v>
      </c>
      <c r="E914" t="s">
        <v>528</v>
      </c>
      <c r="F914" t="s">
        <v>528</v>
      </c>
      <c r="N914">
        <v>7352</v>
      </c>
    </row>
    <row r="915" spans="1:14" x14ac:dyDescent="0.2">
      <c r="A915" t="s">
        <v>528</v>
      </c>
      <c r="B915">
        <f t="shared" si="14"/>
        <v>7353</v>
      </c>
      <c r="C915" t="s">
        <v>528</v>
      </c>
      <c r="D915" t="s">
        <v>528</v>
      </c>
      <c r="E915" t="s">
        <v>528</v>
      </c>
      <c r="F915" t="s">
        <v>528</v>
      </c>
      <c r="N915">
        <v>7353</v>
      </c>
    </row>
    <row r="916" spans="1:14" x14ac:dyDescent="0.2">
      <c r="A916" t="s">
        <v>528</v>
      </c>
      <c r="B916">
        <f t="shared" si="14"/>
        <v>7354</v>
      </c>
      <c r="C916" t="s">
        <v>528</v>
      </c>
      <c r="D916" t="s">
        <v>528</v>
      </c>
      <c r="E916" t="s">
        <v>528</v>
      </c>
      <c r="F916" t="s">
        <v>528</v>
      </c>
      <c r="N916">
        <v>7354</v>
      </c>
    </row>
    <row r="917" spans="1:14" x14ac:dyDescent="0.2">
      <c r="A917" t="s">
        <v>528</v>
      </c>
      <c r="B917">
        <f t="shared" si="14"/>
        <v>7361</v>
      </c>
      <c r="C917" t="s">
        <v>528</v>
      </c>
      <c r="D917" t="s">
        <v>528</v>
      </c>
      <c r="E917" t="s">
        <v>528</v>
      </c>
      <c r="F917" t="s">
        <v>528</v>
      </c>
      <c r="N917">
        <v>7361</v>
      </c>
    </row>
    <row r="918" spans="1:14" x14ac:dyDescent="0.2">
      <c r="A918" t="s">
        <v>528</v>
      </c>
      <c r="B918">
        <f t="shared" si="14"/>
        <v>7362</v>
      </c>
      <c r="C918" t="s">
        <v>528</v>
      </c>
      <c r="D918" t="s">
        <v>528</v>
      </c>
      <c r="E918" t="s">
        <v>528</v>
      </c>
      <c r="F918" t="s">
        <v>528</v>
      </c>
      <c r="N918">
        <v>7362</v>
      </c>
    </row>
    <row r="919" spans="1:14" x14ac:dyDescent="0.2">
      <c r="A919" t="s">
        <v>528</v>
      </c>
      <c r="B919">
        <f t="shared" si="14"/>
        <v>7410</v>
      </c>
      <c r="C919" t="s">
        <v>528</v>
      </c>
      <c r="D919" t="s">
        <v>528</v>
      </c>
      <c r="E919" t="s">
        <v>528</v>
      </c>
      <c r="F919" t="s">
        <v>528</v>
      </c>
      <c r="N919">
        <v>7410</v>
      </c>
    </row>
    <row r="920" spans="1:14" x14ac:dyDescent="0.2">
      <c r="A920" t="s">
        <v>528</v>
      </c>
      <c r="B920">
        <f t="shared" si="14"/>
        <v>7411</v>
      </c>
      <c r="C920" t="s">
        <v>528</v>
      </c>
      <c r="D920" t="s">
        <v>528</v>
      </c>
      <c r="E920" t="s">
        <v>528</v>
      </c>
      <c r="F920" t="s">
        <v>528</v>
      </c>
      <c r="N920">
        <v>7411</v>
      </c>
    </row>
    <row r="921" spans="1:14" x14ac:dyDescent="0.2">
      <c r="A921" t="s">
        <v>528</v>
      </c>
      <c r="B921">
        <f t="shared" si="14"/>
        <v>7412</v>
      </c>
      <c r="C921" t="s">
        <v>528</v>
      </c>
      <c r="D921" t="s">
        <v>528</v>
      </c>
      <c r="E921" t="s">
        <v>528</v>
      </c>
      <c r="F921" t="s">
        <v>528</v>
      </c>
      <c r="N921">
        <v>7412</v>
      </c>
    </row>
    <row r="922" spans="1:14" x14ac:dyDescent="0.2">
      <c r="A922" t="s">
        <v>528</v>
      </c>
      <c r="B922">
        <f t="shared" si="14"/>
        <v>7413</v>
      </c>
      <c r="C922" t="s">
        <v>528</v>
      </c>
      <c r="D922" t="s">
        <v>528</v>
      </c>
      <c r="E922" t="s">
        <v>528</v>
      </c>
      <c r="F922" t="s">
        <v>528</v>
      </c>
      <c r="N922">
        <v>7413</v>
      </c>
    </row>
    <row r="923" spans="1:14" x14ac:dyDescent="0.2">
      <c r="A923" t="s">
        <v>528</v>
      </c>
      <c r="B923">
        <f t="shared" si="14"/>
        <v>7414</v>
      </c>
      <c r="C923" t="s">
        <v>528</v>
      </c>
      <c r="D923" t="s">
        <v>528</v>
      </c>
      <c r="E923" t="s">
        <v>528</v>
      </c>
      <c r="F923" t="s">
        <v>528</v>
      </c>
      <c r="N923">
        <v>7414</v>
      </c>
    </row>
    <row r="924" spans="1:14" x14ac:dyDescent="0.2">
      <c r="A924" t="s">
        <v>528</v>
      </c>
      <c r="B924">
        <f t="shared" si="14"/>
        <v>7415</v>
      </c>
      <c r="C924" t="s">
        <v>528</v>
      </c>
      <c r="D924" t="s">
        <v>528</v>
      </c>
      <c r="E924" t="s">
        <v>528</v>
      </c>
      <c r="F924" t="s">
        <v>528</v>
      </c>
      <c r="N924">
        <v>7415</v>
      </c>
    </row>
    <row r="925" spans="1:14" x14ac:dyDescent="0.2">
      <c r="A925" t="s">
        <v>528</v>
      </c>
      <c r="B925">
        <f t="shared" si="14"/>
        <v>7416</v>
      </c>
      <c r="C925" t="s">
        <v>528</v>
      </c>
      <c r="D925" t="s">
        <v>528</v>
      </c>
      <c r="E925" t="s">
        <v>528</v>
      </c>
      <c r="F925" t="s">
        <v>528</v>
      </c>
      <c r="N925">
        <v>7416</v>
      </c>
    </row>
    <row r="926" spans="1:14" x14ac:dyDescent="0.2">
      <c r="A926" t="s">
        <v>528</v>
      </c>
      <c r="B926">
        <f t="shared" si="14"/>
        <v>7417</v>
      </c>
      <c r="C926" t="s">
        <v>528</v>
      </c>
      <c r="D926" t="s">
        <v>528</v>
      </c>
      <c r="E926" t="s">
        <v>528</v>
      </c>
      <c r="F926" t="s">
        <v>528</v>
      </c>
      <c r="N926">
        <v>7417</v>
      </c>
    </row>
    <row r="927" spans="1:14" x14ac:dyDescent="0.2">
      <c r="A927" t="s">
        <v>528</v>
      </c>
      <c r="B927">
        <f t="shared" si="14"/>
        <v>7418</v>
      </c>
      <c r="C927" t="s">
        <v>528</v>
      </c>
      <c r="D927" t="s">
        <v>528</v>
      </c>
      <c r="E927" t="s">
        <v>528</v>
      </c>
      <c r="F927" t="s">
        <v>528</v>
      </c>
      <c r="N927">
        <v>7418</v>
      </c>
    </row>
    <row r="928" spans="1:14" x14ac:dyDescent="0.2">
      <c r="A928" t="s">
        <v>528</v>
      </c>
      <c r="B928">
        <f t="shared" si="14"/>
        <v>7419</v>
      </c>
      <c r="C928" t="s">
        <v>528</v>
      </c>
      <c r="D928" t="s">
        <v>528</v>
      </c>
      <c r="E928" t="s">
        <v>528</v>
      </c>
      <c r="F928" t="s">
        <v>528</v>
      </c>
      <c r="N928">
        <v>7419</v>
      </c>
    </row>
    <row r="929" spans="1:14" x14ac:dyDescent="0.2">
      <c r="A929" t="s">
        <v>528</v>
      </c>
      <c r="B929">
        <f t="shared" si="14"/>
        <v>7420</v>
      </c>
      <c r="C929" t="s">
        <v>528</v>
      </c>
      <c r="D929" t="s">
        <v>528</v>
      </c>
      <c r="E929" t="s">
        <v>528</v>
      </c>
      <c r="F929" t="s">
        <v>528</v>
      </c>
      <c r="N929">
        <v>7420</v>
      </c>
    </row>
    <row r="930" spans="1:14" x14ac:dyDescent="0.2">
      <c r="A930" t="s">
        <v>528</v>
      </c>
      <c r="B930">
        <f t="shared" si="14"/>
        <v>7421</v>
      </c>
      <c r="C930" t="s">
        <v>528</v>
      </c>
      <c r="D930" t="s">
        <v>528</v>
      </c>
      <c r="E930" t="s">
        <v>528</v>
      </c>
      <c r="F930" t="s">
        <v>528</v>
      </c>
      <c r="N930">
        <v>7421</v>
      </c>
    </row>
    <row r="931" spans="1:14" x14ac:dyDescent="0.2">
      <c r="A931" t="s">
        <v>528</v>
      </c>
      <c r="B931">
        <f t="shared" si="14"/>
        <v>7422</v>
      </c>
      <c r="C931" t="s">
        <v>528</v>
      </c>
      <c r="D931" t="s">
        <v>528</v>
      </c>
      <c r="E931" t="s">
        <v>528</v>
      </c>
      <c r="F931" t="s">
        <v>528</v>
      </c>
      <c r="N931">
        <v>7422</v>
      </c>
    </row>
    <row r="932" spans="1:14" x14ac:dyDescent="0.2">
      <c r="A932" t="s">
        <v>528</v>
      </c>
      <c r="B932">
        <f t="shared" si="14"/>
        <v>7423</v>
      </c>
      <c r="C932" t="s">
        <v>528</v>
      </c>
      <c r="D932" t="s">
        <v>528</v>
      </c>
      <c r="E932" t="s">
        <v>528</v>
      </c>
      <c r="F932" t="s">
        <v>528</v>
      </c>
      <c r="N932">
        <v>7423</v>
      </c>
    </row>
    <row r="933" spans="1:14" x14ac:dyDescent="0.2">
      <c r="A933" t="s">
        <v>528</v>
      </c>
      <c r="B933">
        <f t="shared" si="14"/>
        <v>7424</v>
      </c>
      <c r="C933" t="s">
        <v>528</v>
      </c>
      <c r="D933" t="s">
        <v>528</v>
      </c>
      <c r="E933" t="s">
        <v>528</v>
      </c>
      <c r="F933" t="s">
        <v>528</v>
      </c>
      <c r="N933">
        <v>7424</v>
      </c>
    </row>
    <row r="934" spans="1:14" x14ac:dyDescent="0.2">
      <c r="A934" t="s">
        <v>528</v>
      </c>
      <c r="B934">
        <f t="shared" si="14"/>
        <v>7425</v>
      </c>
      <c r="C934" t="s">
        <v>528</v>
      </c>
      <c r="D934" t="s">
        <v>528</v>
      </c>
      <c r="E934" t="s">
        <v>528</v>
      </c>
      <c r="F934" t="s">
        <v>528</v>
      </c>
      <c r="N934">
        <v>7425</v>
      </c>
    </row>
    <row r="935" spans="1:14" x14ac:dyDescent="0.2">
      <c r="A935" t="s">
        <v>528</v>
      </c>
      <c r="B935">
        <f t="shared" si="14"/>
        <v>7426</v>
      </c>
      <c r="C935" t="s">
        <v>528</v>
      </c>
      <c r="D935" t="s">
        <v>528</v>
      </c>
      <c r="E935" t="s">
        <v>528</v>
      </c>
      <c r="F935" t="s">
        <v>528</v>
      </c>
      <c r="N935">
        <v>7426</v>
      </c>
    </row>
    <row r="936" spans="1:14" x14ac:dyDescent="0.2">
      <c r="A936" t="s">
        <v>528</v>
      </c>
      <c r="B936">
        <f t="shared" si="14"/>
        <v>7427</v>
      </c>
      <c r="C936" t="s">
        <v>528</v>
      </c>
      <c r="D936" t="s">
        <v>528</v>
      </c>
      <c r="E936" t="s">
        <v>528</v>
      </c>
      <c r="F936" t="s">
        <v>528</v>
      </c>
      <c r="N936">
        <v>7427</v>
      </c>
    </row>
    <row r="937" spans="1:14" x14ac:dyDescent="0.2">
      <c r="A937" t="s">
        <v>528</v>
      </c>
      <c r="B937">
        <f t="shared" si="14"/>
        <v>7428</v>
      </c>
      <c r="C937" t="s">
        <v>528</v>
      </c>
      <c r="D937" t="s">
        <v>528</v>
      </c>
      <c r="E937" t="s">
        <v>528</v>
      </c>
      <c r="F937" t="s">
        <v>528</v>
      </c>
      <c r="N937">
        <v>7428</v>
      </c>
    </row>
    <row r="938" spans="1:14" x14ac:dyDescent="0.2">
      <c r="A938" t="s">
        <v>528</v>
      </c>
      <c r="B938">
        <f t="shared" si="14"/>
        <v>7429</v>
      </c>
      <c r="C938" t="s">
        <v>528</v>
      </c>
      <c r="D938" t="s">
        <v>528</v>
      </c>
      <c r="E938" t="s">
        <v>528</v>
      </c>
      <c r="F938" t="s">
        <v>528</v>
      </c>
      <c r="N938">
        <v>7429</v>
      </c>
    </row>
    <row r="939" spans="1:14" x14ac:dyDescent="0.2">
      <c r="A939" t="s">
        <v>528</v>
      </c>
      <c r="B939">
        <f t="shared" si="14"/>
        <v>7430</v>
      </c>
      <c r="C939" t="s">
        <v>528</v>
      </c>
      <c r="D939" t="s">
        <v>528</v>
      </c>
      <c r="E939" t="s">
        <v>528</v>
      </c>
      <c r="F939" t="s">
        <v>528</v>
      </c>
      <c r="N939">
        <v>7430</v>
      </c>
    </row>
    <row r="940" spans="1:14" x14ac:dyDescent="0.2">
      <c r="A940" t="s">
        <v>528</v>
      </c>
      <c r="B940">
        <f t="shared" si="14"/>
        <v>7431</v>
      </c>
      <c r="C940" t="s">
        <v>528</v>
      </c>
      <c r="D940" t="s">
        <v>528</v>
      </c>
      <c r="E940" t="s">
        <v>528</v>
      </c>
      <c r="F940" t="s">
        <v>528</v>
      </c>
      <c r="N940">
        <v>7431</v>
      </c>
    </row>
    <row r="941" spans="1:14" x14ac:dyDescent="0.2">
      <c r="A941" t="s">
        <v>528</v>
      </c>
      <c r="B941">
        <f t="shared" si="14"/>
        <v>8010</v>
      </c>
      <c r="C941" t="s">
        <v>528</v>
      </c>
      <c r="D941" t="s">
        <v>528</v>
      </c>
      <c r="E941" t="s">
        <v>528</v>
      </c>
      <c r="F941" t="s">
        <v>528</v>
      </c>
      <c r="N941">
        <v>8010</v>
      </c>
    </row>
    <row r="942" spans="1:14" x14ac:dyDescent="0.2">
      <c r="A942" t="s">
        <v>528</v>
      </c>
      <c r="B942">
        <f t="shared" si="14"/>
        <v>8011</v>
      </c>
      <c r="C942" t="s">
        <v>528</v>
      </c>
      <c r="D942" t="s">
        <v>528</v>
      </c>
      <c r="E942" t="s">
        <v>528</v>
      </c>
      <c r="F942" t="s">
        <v>528</v>
      </c>
      <c r="N942">
        <v>8011</v>
      </c>
    </row>
    <row r="943" spans="1:14" x14ac:dyDescent="0.2">
      <c r="A943" t="s">
        <v>528</v>
      </c>
      <c r="B943">
        <f t="shared" si="14"/>
        <v>8012</v>
      </c>
      <c r="C943" t="s">
        <v>528</v>
      </c>
      <c r="D943" t="s">
        <v>528</v>
      </c>
      <c r="E943" t="s">
        <v>528</v>
      </c>
      <c r="F943" t="s">
        <v>528</v>
      </c>
      <c r="N943">
        <v>8012</v>
      </c>
    </row>
    <row r="944" spans="1:14" x14ac:dyDescent="0.2">
      <c r="A944" t="s">
        <v>528</v>
      </c>
      <c r="B944">
        <f t="shared" si="14"/>
        <v>8013</v>
      </c>
      <c r="C944" t="s">
        <v>528</v>
      </c>
      <c r="D944" t="s">
        <v>528</v>
      </c>
      <c r="E944" t="s">
        <v>528</v>
      </c>
      <c r="F944" t="s">
        <v>528</v>
      </c>
      <c r="N944">
        <v>8013</v>
      </c>
    </row>
    <row r="945" spans="1:14" x14ac:dyDescent="0.2">
      <c r="A945" t="s">
        <v>528</v>
      </c>
      <c r="B945">
        <f t="shared" si="14"/>
        <v>8014</v>
      </c>
      <c r="C945" t="s">
        <v>528</v>
      </c>
      <c r="D945" t="s">
        <v>528</v>
      </c>
      <c r="E945" t="s">
        <v>528</v>
      </c>
      <c r="F945" t="s">
        <v>528</v>
      </c>
      <c r="N945">
        <v>8014</v>
      </c>
    </row>
    <row r="946" spans="1:14" x14ac:dyDescent="0.2">
      <c r="A946" t="s">
        <v>528</v>
      </c>
      <c r="B946">
        <f t="shared" si="14"/>
        <v>6111</v>
      </c>
      <c r="C946" t="s">
        <v>528</v>
      </c>
      <c r="D946" t="s">
        <v>528</v>
      </c>
      <c r="E946" t="s">
        <v>528</v>
      </c>
      <c r="F946" t="s">
        <v>528</v>
      </c>
      <c r="N946">
        <v>6111</v>
      </c>
    </row>
    <row r="947" spans="1:14" x14ac:dyDescent="0.2">
      <c r="A947" t="s">
        <v>528</v>
      </c>
      <c r="B947">
        <f t="shared" si="14"/>
        <v>6112</v>
      </c>
      <c r="C947" t="s">
        <v>528</v>
      </c>
      <c r="D947" t="s">
        <v>528</v>
      </c>
      <c r="E947" t="s">
        <v>528</v>
      </c>
      <c r="F947" t="s">
        <v>528</v>
      </c>
      <c r="N947">
        <v>6112</v>
      </c>
    </row>
    <row r="948" spans="1:14" x14ac:dyDescent="0.2">
      <c r="A948" t="s">
        <v>528</v>
      </c>
      <c r="B948">
        <f t="shared" si="14"/>
        <v>6113</v>
      </c>
      <c r="C948" t="s">
        <v>528</v>
      </c>
      <c r="D948" t="s">
        <v>528</v>
      </c>
      <c r="E948" t="s">
        <v>528</v>
      </c>
      <c r="F948" t="s">
        <v>528</v>
      </c>
      <c r="N948">
        <v>6113</v>
      </c>
    </row>
    <row r="949" spans="1:14" x14ac:dyDescent="0.2">
      <c r="A949" t="s">
        <v>528</v>
      </c>
      <c r="B949">
        <f t="shared" si="14"/>
        <v>6114</v>
      </c>
      <c r="C949" t="s">
        <v>528</v>
      </c>
      <c r="D949" t="s">
        <v>528</v>
      </c>
      <c r="E949" t="s">
        <v>528</v>
      </c>
      <c r="F949" t="s">
        <v>528</v>
      </c>
      <c r="N949">
        <v>6114</v>
      </c>
    </row>
    <row r="950" spans="1:14" x14ac:dyDescent="0.2">
      <c r="A950" t="s">
        <v>528</v>
      </c>
      <c r="B950">
        <f t="shared" si="14"/>
        <v>6115</v>
      </c>
      <c r="C950" t="s">
        <v>528</v>
      </c>
      <c r="D950" t="s">
        <v>528</v>
      </c>
      <c r="E950" t="s">
        <v>528</v>
      </c>
      <c r="F950" t="s">
        <v>528</v>
      </c>
      <c r="N950">
        <v>6115</v>
      </c>
    </row>
    <row r="951" spans="1:14" x14ac:dyDescent="0.2">
      <c r="A951" t="s">
        <v>528</v>
      </c>
      <c r="B951">
        <f t="shared" si="14"/>
        <v>6116</v>
      </c>
      <c r="C951" t="s">
        <v>528</v>
      </c>
      <c r="D951" t="s">
        <v>528</v>
      </c>
      <c r="E951" t="s">
        <v>528</v>
      </c>
      <c r="F951" t="s">
        <v>528</v>
      </c>
      <c r="N951">
        <v>6116</v>
      </c>
    </row>
    <row r="952" spans="1:14" x14ac:dyDescent="0.2">
      <c r="A952" t="s">
        <v>528</v>
      </c>
      <c r="B952">
        <f t="shared" si="14"/>
        <v>6117</v>
      </c>
      <c r="C952" t="s">
        <v>528</v>
      </c>
      <c r="D952" t="s">
        <v>528</v>
      </c>
      <c r="E952" t="s">
        <v>528</v>
      </c>
      <c r="F952" t="s">
        <v>528</v>
      </c>
      <c r="N952">
        <v>6117</v>
      </c>
    </row>
    <row r="953" spans="1:14" x14ac:dyDescent="0.2">
      <c r="A953" t="s">
        <v>528</v>
      </c>
      <c r="B953">
        <f t="shared" si="14"/>
        <v>6118</v>
      </c>
      <c r="C953" t="s">
        <v>528</v>
      </c>
      <c r="D953" t="s">
        <v>528</v>
      </c>
      <c r="E953" t="s">
        <v>528</v>
      </c>
      <c r="F953" t="s">
        <v>528</v>
      </c>
      <c r="N953">
        <v>6118</v>
      </c>
    </row>
    <row r="954" spans="1:14" x14ac:dyDescent="0.2">
      <c r="A954" t="s">
        <v>528</v>
      </c>
      <c r="B954">
        <f t="shared" si="14"/>
        <v>6119</v>
      </c>
      <c r="C954" t="s">
        <v>528</v>
      </c>
      <c r="D954" t="s">
        <v>528</v>
      </c>
      <c r="E954" t="s">
        <v>528</v>
      </c>
      <c r="F954" t="s">
        <v>528</v>
      </c>
      <c r="N954">
        <v>6119</v>
      </c>
    </row>
    <row r="955" spans="1:14" x14ac:dyDescent="0.2">
      <c r="A955" t="s">
        <v>528</v>
      </c>
      <c r="B955">
        <f t="shared" si="14"/>
        <v>6120</v>
      </c>
      <c r="C955" t="s">
        <v>528</v>
      </c>
      <c r="D955" t="s">
        <v>528</v>
      </c>
      <c r="E955" t="s">
        <v>528</v>
      </c>
      <c r="F955" t="s">
        <v>528</v>
      </c>
      <c r="N955">
        <v>6120</v>
      </c>
    </row>
    <row r="956" spans="1:14" x14ac:dyDescent="0.2">
      <c r="A956" t="s">
        <v>528</v>
      </c>
      <c r="B956">
        <f t="shared" si="14"/>
        <v>6121</v>
      </c>
      <c r="C956" t="s">
        <v>528</v>
      </c>
      <c r="D956" t="s">
        <v>528</v>
      </c>
      <c r="E956" t="s">
        <v>528</v>
      </c>
      <c r="F956" t="s">
        <v>528</v>
      </c>
      <c r="N956">
        <v>6121</v>
      </c>
    </row>
    <row r="957" spans="1:14" x14ac:dyDescent="0.2">
      <c r="A957" t="s">
        <v>528</v>
      </c>
      <c r="B957">
        <f t="shared" si="14"/>
        <v>6122</v>
      </c>
      <c r="C957" t="s">
        <v>528</v>
      </c>
      <c r="D957" t="s">
        <v>528</v>
      </c>
      <c r="E957" t="s">
        <v>528</v>
      </c>
      <c r="F957" t="s">
        <v>528</v>
      </c>
      <c r="N957">
        <v>6122</v>
      </c>
    </row>
    <row r="958" spans="1:14" x14ac:dyDescent="0.2">
      <c r="A958" t="s">
        <v>528</v>
      </c>
      <c r="B958">
        <f t="shared" si="14"/>
        <v>6123</v>
      </c>
      <c r="C958" t="s">
        <v>528</v>
      </c>
      <c r="D958" t="s">
        <v>528</v>
      </c>
      <c r="E958" t="s">
        <v>528</v>
      </c>
      <c r="F958" t="s">
        <v>528</v>
      </c>
      <c r="N958">
        <v>6123</v>
      </c>
    </row>
    <row r="959" spans="1:14" x14ac:dyDescent="0.2">
      <c r="A959" t="s">
        <v>528</v>
      </c>
      <c r="B959">
        <f t="shared" si="14"/>
        <v>7111</v>
      </c>
      <c r="C959" t="s">
        <v>528</v>
      </c>
      <c r="D959" t="s">
        <v>528</v>
      </c>
      <c r="E959" t="s">
        <v>528</v>
      </c>
      <c r="F959" t="s">
        <v>528</v>
      </c>
      <c r="N959">
        <v>7111</v>
      </c>
    </row>
    <row r="960" spans="1:14" x14ac:dyDescent="0.2">
      <c r="A960" t="s">
        <v>528</v>
      </c>
      <c r="B960">
        <f t="shared" si="14"/>
        <v>7112</v>
      </c>
      <c r="C960" t="s">
        <v>528</v>
      </c>
      <c r="D960" t="s">
        <v>528</v>
      </c>
      <c r="E960" t="s">
        <v>528</v>
      </c>
      <c r="F960" t="s">
        <v>528</v>
      </c>
      <c r="N960">
        <v>7112</v>
      </c>
    </row>
    <row r="961" spans="1:14" x14ac:dyDescent="0.2">
      <c r="A961" t="s">
        <v>528</v>
      </c>
      <c r="B961">
        <f t="shared" si="14"/>
        <v>7113</v>
      </c>
      <c r="C961" t="s">
        <v>528</v>
      </c>
      <c r="D961" t="s">
        <v>528</v>
      </c>
      <c r="E961" t="s">
        <v>528</v>
      </c>
      <c r="F961" t="s">
        <v>528</v>
      </c>
      <c r="N961">
        <v>7113</v>
      </c>
    </row>
    <row r="962" spans="1:14" x14ac:dyDescent="0.2">
      <c r="A962" t="s">
        <v>528</v>
      </c>
      <c r="B962">
        <f t="shared" si="14"/>
        <v>7114</v>
      </c>
      <c r="C962" t="s">
        <v>528</v>
      </c>
      <c r="D962" t="s">
        <v>528</v>
      </c>
      <c r="E962" t="s">
        <v>528</v>
      </c>
      <c r="F962" t="s">
        <v>528</v>
      </c>
      <c r="N962">
        <v>7114</v>
      </c>
    </row>
    <row r="963" spans="1:14" x14ac:dyDescent="0.2">
      <c r="A963" t="s">
        <v>528</v>
      </c>
      <c r="B963">
        <f t="shared" ref="B963:B1026" si="15">N963</f>
        <v>7115</v>
      </c>
      <c r="C963" t="s">
        <v>528</v>
      </c>
      <c r="D963" t="s">
        <v>528</v>
      </c>
      <c r="E963" t="s">
        <v>528</v>
      </c>
      <c r="F963" t="s">
        <v>528</v>
      </c>
      <c r="N963">
        <v>7115</v>
      </c>
    </row>
    <row r="964" spans="1:14" x14ac:dyDescent="0.2">
      <c r="A964" t="s">
        <v>528</v>
      </c>
      <c r="B964">
        <f t="shared" si="15"/>
        <v>7116</v>
      </c>
      <c r="C964" t="s">
        <v>528</v>
      </c>
      <c r="D964" t="s">
        <v>528</v>
      </c>
      <c r="E964" t="s">
        <v>528</v>
      </c>
      <c r="F964" t="s">
        <v>528</v>
      </c>
      <c r="N964">
        <v>7116</v>
      </c>
    </row>
    <row r="965" spans="1:14" x14ac:dyDescent="0.2">
      <c r="A965" t="s">
        <v>528</v>
      </c>
      <c r="B965">
        <f t="shared" si="15"/>
        <v>7117</v>
      </c>
      <c r="C965" t="s">
        <v>528</v>
      </c>
      <c r="D965" t="s">
        <v>528</v>
      </c>
      <c r="E965" t="s">
        <v>528</v>
      </c>
      <c r="F965" t="s">
        <v>528</v>
      </c>
      <c r="N965">
        <v>7117</v>
      </c>
    </row>
    <row r="966" spans="1:14" x14ac:dyDescent="0.2">
      <c r="A966" t="s">
        <v>528</v>
      </c>
      <c r="B966">
        <f t="shared" si="15"/>
        <v>7121</v>
      </c>
      <c r="C966" t="s">
        <v>528</v>
      </c>
      <c r="D966" t="s">
        <v>528</v>
      </c>
      <c r="E966" t="s">
        <v>528</v>
      </c>
      <c r="F966" t="s">
        <v>528</v>
      </c>
      <c r="N966">
        <v>7121</v>
      </c>
    </row>
    <row r="967" spans="1:14" x14ac:dyDescent="0.2">
      <c r="A967" t="s">
        <v>528</v>
      </c>
      <c r="B967">
        <f t="shared" si="15"/>
        <v>7122</v>
      </c>
      <c r="C967" t="s">
        <v>528</v>
      </c>
      <c r="D967" t="s">
        <v>528</v>
      </c>
      <c r="E967" t="s">
        <v>528</v>
      </c>
      <c r="F967" t="s">
        <v>528</v>
      </c>
      <c r="N967">
        <v>7122</v>
      </c>
    </row>
    <row r="968" spans="1:14" x14ac:dyDescent="0.2">
      <c r="A968" t="s">
        <v>528</v>
      </c>
      <c r="B968">
        <f t="shared" si="15"/>
        <v>7123</v>
      </c>
      <c r="C968" t="s">
        <v>528</v>
      </c>
      <c r="D968" t="s">
        <v>528</v>
      </c>
      <c r="E968" t="s">
        <v>528</v>
      </c>
      <c r="F968" t="s">
        <v>528</v>
      </c>
      <c r="N968">
        <v>7123</v>
      </c>
    </row>
    <row r="969" spans="1:14" x14ac:dyDescent="0.2">
      <c r="A969" t="s">
        <v>528</v>
      </c>
      <c r="B969">
        <f t="shared" si="15"/>
        <v>7124</v>
      </c>
      <c r="C969" t="s">
        <v>528</v>
      </c>
      <c r="D969" t="s">
        <v>528</v>
      </c>
      <c r="E969" t="s">
        <v>528</v>
      </c>
      <c r="F969" t="s">
        <v>528</v>
      </c>
      <c r="N969">
        <v>7124</v>
      </c>
    </row>
    <row r="970" spans="1:14" x14ac:dyDescent="0.2">
      <c r="A970" t="s">
        <v>528</v>
      </c>
      <c r="B970">
        <f t="shared" si="15"/>
        <v>7131</v>
      </c>
      <c r="C970" t="s">
        <v>528</v>
      </c>
      <c r="D970" t="s">
        <v>528</v>
      </c>
      <c r="E970" t="s">
        <v>528</v>
      </c>
      <c r="F970" t="s">
        <v>528</v>
      </c>
      <c r="N970">
        <v>7131</v>
      </c>
    </row>
    <row r="971" spans="1:14" x14ac:dyDescent="0.2">
      <c r="A971" t="s">
        <v>528</v>
      </c>
      <c r="B971">
        <f t="shared" si="15"/>
        <v>7132</v>
      </c>
      <c r="C971" t="s">
        <v>528</v>
      </c>
      <c r="D971" t="s">
        <v>528</v>
      </c>
      <c r="E971" t="s">
        <v>528</v>
      </c>
      <c r="F971" t="s">
        <v>528</v>
      </c>
      <c r="N971">
        <v>7132</v>
      </c>
    </row>
    <row r="972" spans="1:14" x14ac:dyDescent="0.2">
      <c r="A972" t="s">
        <v>528</v>
      </c>
      <c r="B972">
        <f t="shared" si="15"/>
        <v>7133</v>
      </c>
      <c r="C972" t="s">
        <v>528</v>
      </c>
      <c r="D972" t="s">
        <v>528</v>
      </c>
      <c r="E972" t="s">
        <v>528</v>
      </c>
      <c r="F972" t="s">
        <v>528</v>
      </c>
      <c r="N972">
        <v>7133</v>
      </c>
    </row>
    <row r="973" spans="1:14" x14ac:dyDescent="0.2">
      <c r="A973" t="s">
        <v>528</v>
      </c>
      <c r="B973">
        <f t="shared" si="15"/>
        <v>7141</v>
      </c>
      <c r="C973" t="s">
        <v>528</v>
      </c>
      <c r="D973" t="s">
        <v>528</v>
      </c>
      <c r="E973" t="s">
        <v>528</v>
      </c>
      <c r="F973" t="s">
        <v>528</v>
      </c>
      <c r="N973">
        <v>7141</v>
      </c>
    </row>
    <row r="974" spans="1:14" x14ac:dyDescent="0.2">
      <c r="A974" t="s">
        <v>528</v>
      </c>
      <c r="B974">
        <f t="shared" si="15"/>
        <v>7142</v>
      </c>
      <c r="C974" t="s">
        <v>528</v>
      </c>
      <c r="D974" t="s">
        <v>528</v>
      </c>
      <c r="E974" t="s">
        <v>528</v>
      </c>
      <c r="F974" t="s">
        <v>528</v>
      </c>
      <c r="N974">
        <v>7142</v>
      </c>
    </row>
    <row r="975" spans="1:14" x14ac:dyDescent="0.2">
      <c r="A975" t="s">
        <v>528</v>
      </c>
      <c r="B975">
        <f t="shared" si="15"/>
        <v>7151</v>
      </c>
      <c r="C975" t="s">
        <v>528</v>
      </c>
      <c r="D975" t="s">
        <v>528</v>
      </c>
      <c r="E975" t="s">
        <v>528</v>
      </c>
      <c r="F975" t="s">
        <v>528</v>
      </c>
      <c r="N975">
        <v>7151</v>
      </c>
    </row>
    <row r="976" spans="1:14" x14ac:dyDescent="0.2">
      <c r="A976" t="s">
        <v>528</v>
      </c>
      <c r="B976">
        <f t="shared" si="15"/>
        <v>7152</v>
      </c>
      <c r="C976" t="s">
        <v>528</v>
      </c>
      <c r="D976" t="s">
        <v>528</v>
      </c>
      <c r="E976" t="s">
        <v>528</v>
      </c>
      <c r="F976" t="s">
        <v>528</v>
      </c>
      <c r="N976">
        <v>7152</v>
      </c>
    </row>
    <row r="977" spans="1:14" x14ac:dyDescent="0.2">
      <c r="A977" t="s">
        <v>528</v>
      </c>
      <c r="B977">
        <f t="shared" si="15"/>
        <v>7153</v>
      </c>
      <c r="C977" t="s">
        <v>528</v>
      </c>
      <c r="D977" t="s">
        <v>528</v>
      </c>
      <c r="E977" t="s">
        <v>528</v>
      </c>
      <c r="F977" t="s">
        <v>528</v>
      </c>
      <c r="N977">
        <v>7153</v>
      </c>
    </row>
    <row r="978" spans="1:14" x14ac:dyDescent="0.2">
      <c r="A978" t="s">
        <v>528</v>
      </c>
      <c r="B978">
        <f t="shared" si="15"/>
        <v>7211</v>
      </c>
      <c r="C978" t="s">
        <v>528</v>
      </c>
      <c r="D978" t="s">
        <v>528</v>
      </c>
      <c r="E978" t="s">
        <v>528</v>
      </c>
      <c r="F978" t="s">
        <v>528</v>
      </c>
      <c r="N978">
        <v>7211</v>
      </c>
    </row>
    <row r="979" spans="1:14" x14ac:dyDescent="0.2">
      <c r="A979" t="s">
        <v>528</v>
      </c>
      <c r="B979">
        <f t="shared" si="15"/>
        <v>7212</v>
      </c>
      <c r="C979" t="s">
        <v>528</v>
      </c>
      <c r="D979" t="s">
        <v>528</v>
      </c>
      <c r="E979" t="s">
        <v>528</v>
      </c>
      <c r="F979" t="s">
        <v>528</v>
      </c>
      <c r="N979">
        <v>7212</v>
      </c>
    </row>
    <row r="980" spans="1:14" x14ac:dyDescent="0.2">
      <c r="A980" t="s">
        <v>528</v>
      </c>
      <c r="B980">
        <f t="shared" si="15"/>
        <v>7213</v>
      </c>
      <c r="C980" t="s">
        <v>528</v>
      </c>
      <c r="D980" t="s">
        <v>528</v>
      </c>
      <c r="E980" t="s">
        <v>528</v>
      </c>
      <c r="F980" t="s">
        <v>528</v>
      </c>
      <c r="N980">
        <v>7213</v>
      </c>
    </row>
    <row r="981" spans="1:14" x14ac:dyDescent="0.2">
      <c r="A981" t="s">
        <v>528</v>
      </c>
      <c r="B981">
        <f t="shared" si="15"/>
        <v>7214</v>
      </c>
      <c r="C981" t="s">
        <v>528</v>
      </c>
      <c r="D981" t="s">
        <v>528</v>
      </c>
      <c r="E981" t="s">
        <v>528</v>
      </c>
      <c r="F981" t="s">
        <v>528</v>
      </c>
      <c r="N981">
        <v>7214</v>
      </c>
    </row>
    <row r="982" spans="1:14" x14ac:dyDescent="0.2">
      <c r="A982" t="s">
        <v>528</v>
      </c>
      <c r="B982">
        <f t="shared" si="15"/>
        <v>7215</v>
      </c>
      <c r="C982" t="s">
        <v>528</v>
      </c>
      <c r="D982" t="s">
        <v>528</v>
      </c>
      <c r="E982" t="s">
        <v>528</v>
      </c>
      <c r="F982" t="s">
        <v>528</v>
      </c>
      <c r="N982">
        <v>7215</v>
      </c>
    </row>
    <row r="983" spans="1:14" x14ac:dyDescent="0.2">
      <c r="A983" t="s">
        <v>528</v>
      </c>
      <c r="B983">
        <f t="shared" si="15"/>
        <v>7216</v>
      </c>
      <c r="C983" t="s">
        <v>528</v>
      </c>
      <c r="D983" t="s">
        <v>528</v>
      </c>
      <c r="E983" t="s">
        <v>528</v>
      </c>
      <c r="F983" t="s">
        <v>528</v>
      </c>
      <c r="N983">
        <v>7216</v>
      </c>
    </row>
    <row r="984" spans="1:14" x14ac:dyDescent="0.2">
      <c r="A984" t="s">
        <v>528</v>
      </c>
      <c r="B984">
        <f t="shared" si="15"/>
        <v>7217</v>
      </c>
      <c r="C984" t="s">
        <v>528</v>
      </c>
      <c r="D984" t="s">
        <v>528</v>
      </c>
      <c r="E984" t="s">
        <v>528</v>
      </c>
      <c r="F984" t="s">
        <v>528</v>
      </c>
      <c r="N984">
        <v>7217</v>
      </c>
    </row>
    <row r="985" spans="1:14" x14ac:dyDescent="0.2">
      <c r="A985" t="s">
        <v>528</v>
      </c>
      <c r="B985">
        <f t="shared" si="15"/>
        <v>7218</v>
      </c>
      <c r="C985" t="s">
        <v>528</v>
      </c>
      <c r="D985" t="s">
        <v>528</v>
      </c>
      <c r="E985" t="s">
        <v>528</v>
      </c>
      <c r="F985" t="s">
        <v>528</v>
      </c>
      <c r="N985">
        <v>7218</v>
      </c>
    </row>
    <row r="986" spans="1:14" x14ac:dyDescent="0.2">
      <c r="A986" t="s">
        <v>528</v>
      </c>
      <c r="B986">
        <f t="shared" si="15"/>
        <v>7219</v>
      </c>
      <c r="C986" t="s">
        <v>528</v>
      </c>
      <c r="D986" t="s">
        <v>528</v>
      </c>
      <c r="E986" t="s">
        <v>528</v>
      </c>
      <c r="F986" t="s">
        <v>528</v>
      </c>
      <c r="N986">
        <v>7219</v>
      </c>
    </row>
    <row r="987" spans="1:14" x14ac:dyDescent="0.2">
      <c r="A987" t="s">
        <v>528</v>
      </c>
      <c r="B987">
        <f t="shared" si="15"/>
        <v>7220</v>
      </c>
      <c r="C987" t="s">
        <v>528</v>
      </c>
      <c r="D987" t="s">
        <v>528</v>
      </c>
      <c r="E987" t="s">
        <v>528</v>
      </c>
      <c r="F987" t="s">
        <v>528</v>
      </c>
      <c r="N987">
        <v>7220</v>
      </c>
    </row>
    <row r="988" spans="1:14" x14ac:dyDescent="0.2">
      <c r="A988" t="s">
        <v>528</v>
      </c>
      <c r="B988">
        <f t="shared" si="15"/>
        <v>7221</v>
      </c>
      <c r="C988" t="s">
        <v>528</v>
      </c>
      <c r="D988" t="s">
        <v>528</v>
      </c>
      <c r="E988" t="s">
        <v>528</v>
      </c>
      <c r="F988" t="s">
        <v>528</v>
      </c>
      <c r="N988">
        <v>7221</v>
      </c>
    </row>
    <row r="989" spans="1:14" x14ac:dyDescent="0.2">
      <c r="A989" t="s">
        <v>528</v>
      </c>
      <c r="B989">
        <f t="shared" si="15"/>
        <v>7222</v>
      </c>
      <c r="C989" t="s">
        <v>528</v>
      </c>
      <c r="D989" t="s">
        <v>528</v>
      </c>
      <c r="E989" t="s">
        <v>528</v>
      </c>
      <c r="F989" t="s">
        <v>528</v>
      </c>
      <c r="N989">
        <v>7222</v>
      </c>
    </row>
    <row r="990" spans="1:14" x14ac:dyDescent="0.2">
      <c r="A990" t="s">
        <v>528</v>
      </c>
      <c r="B990">
        <f t="shared" si="15"/>
        <v>7223</v>
      </c>
      <c r="C990" t="s">
        <v>528</v>
      </c>
      <c r="D990" t="s">
        <v>528</v>
      </c>
      <c r="E990" t="s">
        <v>528</v>
      </c>
      <c r="F990" t="s">
        <v>528</v>
      </c>
      <c r="N990">
        <v>7223</v>
      </c>
    </row>
    <row r="991" spans="1:14" x14ac:dyDescent="0.2">
      <c r="A991" t="s">
        <v>528</v>
      </c>
      <c r="B991">
        <f t="shared" si="15"/>
        <v>7224</v>
      </c>
      <c r="C991" t="s">
        <v>528</v>
      </c>
      <c r="D991" t="s">
        <v>528</v>
      </c>
      <c r="E991" t="s">
        <v>528</v>
      </c>
      <c r="F991" t="s">
        <v>528</v>
      </c>
      <c r="N991">
        <v>7224</v>
      </c>
    </row>
    <row r="992" spans="1:14" x14ac:dyDescent="0.2">
      <c r="A992" t="s">
        <v>528</v>
      </c>
      <c r="B992">
        <f t="shared" si="15"/>
        <v>7225</v>
      </c>
      <c r="C992" t="s">
        <v>528</v>
      </c>
      <c r="D992" t="s">
        <v>528</v>
      </c>
      <c r="E992" t="s">
        <v>528</v>
      </c>
      <c r="F992" t="s">
        <v>528</v>
      </c>
      <c r="N992">
        <v>7225</v>
      </c>
    </row>
    <row r="993" spans="1:14" x14ac:dyDescent="0.2">
      <c r="A993" t="s">
        <v>528</v>
      </c>
      <c r="B993">
        <f t="shared" si="15"/>
        <v>7231</v>
      </c>
      <c r="C993" t="s">
        <v>528</v>
      </c>
      <c r="D993" t="s">
        <v>528</v>
      </c>
      <c r="E993" t="s">
        <v>528</v>
      </c>
      <c r="F993" t="s">
        <v>528</v>
      </c>
      <c r="N993">
        <v>7231</v>
      </c>
    </row>
    <row r="994" spans="1:14" x14ac:dyDescent="0.2">
      <c r="A994" t="s">
        <v>528</v>
      </c>
      <c r="B994">
        <f t="shared" si="15"/>
        <v>7232</v>
      </c>
      <c r="C994" t="s">
        <v>528</v>
      </c>
      <c r="D994" t="s">
        <v>528</v>
      </c>
      <c r="E994" t="s">
        <v>528</v>
      </c>
      <c r="F994" t="s">
        <v>528</v>
      </c>
      <c r="N994">
        <v>7232</v>
      </c>
    </row>
    <row r="995" spans="1:14" x14ac:dyDescent="0.2">
      <c r="A995" t="s">
        <v>528</v>
      </c>
      <c r="B995">
        <f t="shared" si="15"/>
        <v>7233</v>
      </c>
      <c r="C995" t="s">
        <v>528</v>
      </c>
      <c r="D995" t="s">
        <v>528</v>
      </c>
      <c r="E995" t="s">
        <v>528</v>
      </c>
      <c r="F995" t="s">
        <v>528</v>
      </c>
      <c r="N995">
        <v>7233</v>
      </c>
    </row>
    <row r="996" spans="1:14" x14ac:dyDescent="0.2">
      <c r="A996" t="s">
        <v>528</v>
      </c>
      <c r="B996">
        <f t="shared" si="15"/>
        <v>7234</v>
      </c>
      <c r="C996" t="s">
        <v>528</v>
      </c>
      <c r="D996" t="s">
        <v>528</v>
      </c>
      <c r="E996" t="s">
        <v>528</v>
      </c>
      <c r="F996" t="s">
        <v>528</v>
      </c>
      <c r="N996">
        <v>7234</v>
      </c>
    </row>
    <row r="997" spans="1:14" x14ac:dyDescent="0.2">
      <c r="A997" t="s">
        <v>528</v>
      </c>
      <c r="B997">
        <f t="shared" si="15"/>
        <v>7235</v>
      </c>
      <c r="C997" t="s">
        <v>528</v>
      </c>
      <c r="D997" t="s">
        <v>528</v>
      </c>
      <c r="E997" t="s">
        <v>528</v>
      </c>
      <c r="F997" t="s">
        <v>528</v>
      </c>
      <c r="N997">
        <v>7235</v>
      </c>
    </row>
    <row r="998" spans="1:14" x14ac:dyDescent="0.2">
      <c r="A998" t="s">
        <v>528</v>
      </c>
      <c r="B998">
        <f t="shared" si="15"/>
        <v>7236</v>
      </c>
      <c r="C998" t="s">
        <v>528</v>
      </c>
      <c r="D998" t="s">
        <v>528</v>
      </c>
      <c r="E998" t="s">
        <v>528</v>
      </c>
      <c r="F998" t="s">
        <v>528</v>
      </c>
      <c r="N998">
        <v>7236</v>
      </c>
    </row>
    <row r="999" spans="1:14" x14ac:dyDescent="0.2">
      <c r="A999" t="s">
        <v>528</v>
      </c>
      <c r="B999">
        <f t="shared" si="15"/>
        <v>7237</v>
      </c>
      <c r="C999" t="s">
        <v>528</v>
      </c>
      <c r="D999" t="s">
        <v>528</v>
      </c>
      <c r="E999" t="s">
        <v>528</v>
      </c>
      <c r="F999" t="s">
        <v>528</v>
      </c>
      <c r="N999">
        <v>7237</v>
      </c>
    </row>
    <row r="1000" spans="1:14" x14ac:dyDescent="0.2">
      <c r="A1000" t="s">
        <v>528</v>
      </c>
      <c r="B1000">
        <f t="shared" si="15"/>
        <v>7241</v>
      </c>
      <c r="C1000" t="s">
        <v>528</v>
      </c>
      <c r="D1000" t="s">
        <v>528</v>
      </c>
      <c r="E1000" t="s">
        <v>528</v>
      </c>
      <c r="F1000" t="s">
        <v>528</v>
      </c>
      <c r="N1000">
        <v>7241</v>
      </c>
    </row>
    <row r="1001" spans="1:14" x14ac:dyDescent="0.2">
      <c r="A1001" t="s">
        <v>528</v>
      </c>
      <c r="B1001">
        <f t="shared" si="15"/>
        <v>7242</v>
      </c>
      <c r="C1001" t="s">
        <v>528</v>
      </c>
      <c r="D1001" t="s">
        <v>528</v>
      </c>
      <c r="E1001" t="s">
        <v>528</v>
      </c>
      <c r="F1001" t="s">
        <v>528</v>
      </c>
      <c r="N1001">
        <v>7242</v>
      </c>
    </row>
    <row r="1002" spans="1:14" x14ac:dyDescent="0.2">
      <c r="A1002" t="s">
        <v>528</v>
      </c>
      <c r="B1002">
        <f t="shared" si="15"/>
        <v>7243</v>
      </c>
      <c r="C1002" t="s">
        <v>528</v>
      </c>
      <c r="D1002" t="s">
        <v>528</v>
      </c>
      <c r="E1002" t="s">
        <v>528</v>
      </c>
      <c r="F1002" t="s">
        <v>528</v>
      </c>
      <c r="N1002">
        <v>7243</v>
      </c>
    </row>
    <row r="1003" spans="1:14" x14ac:dyDescent="0.2">
      <c r="A1003" t="s">
        <v>528</v>
      </c>
      <c r="B1003">
        <f t="shared" si="15"/>
        <v>7244</v>
      </c>
      <c r="C1003" t="s">
        <v>528</v>
      </c>
      <c r="D1003" t="s">
        <v>528</v>
      </c>
      <c r="E1003" t="s">
        <v>528</v>
      </c>
      <c r="F1003" t="s">
        <v>528</v>
      </c>
      <c r="N1003">
        <v>7244</v>
      </c>
    </row>
    <row r="1004" spans="1:14" x14ac:dyDescent="0.2">
      <c r="A1004" t="s">
        <v>528</v>
      </c>
      <c r="B1004">
        <f t="shared" si="15"/>
        <v>7251</v>
      </c>
      <c r="C1004" t="s">
        <v>528</v>
      </c>
      <c r="D1004" t="s">
        <v>528</v>
      </c>
      <c r="E1004" t="s">
        <v>528</v>
      </c>
      <c r="F1004" t="s">
        <v>528</v>
      </c>
      <c r="N1004">
        <v>7251</v>
      </c>
    </row>
    <row r="1005" spans="1:14" x14ac:dyDescent="0.2">
      <c r="A1005" t="s">
        <v>528</v>
      </c>
      <c r="B1005">
        <f t="shared" si="15"/>
        <v>7252</v>
      </c>
      <c r="C1005" t="s">
        <v>528</v>
      </c>
      <c r="D1005" t="s">
        <v>528</v>
      </c>
      <c r="E1005" t="s">
        <v>528</v>
      </c>
      <c r="F1005" t="s">
        <v>528</v>
      </c>
      <c r="N1005">
        <v>7252</v>
      </c>
    </row>
    <row r="1006" spans="1:14" x14ac:dyDescent="0.2">
      <c r="A1006" t="s">
        <v>528</v>
      </c>
      <c r="B1006">
        <f t="shared" si="15"/>
        <v>7253</v>
      </c>
      <c r="C1006" t="s">
        <v>528</v>
      </c>
      <c r="D1006" t="s">
        <v>528</v>
      </c>
      <c r="E1006" t="s">
        <v>528</v>
      </c>
      <c r="F1006" t="s">
        <v>528</v>
      </c>
      <c r="N1006">
        <v>7253</v>
      </c>
    </row>
    <row r="1007" spans="1:14" x14ac:dyDescent="0.2">
      <c r="A1007" t="s">
        <v>528</v>
      </c>
      <c r="B1007">
        <f t="shared" si="15"/>
        <v>7254</v>
      </c>
      <c r="C1007" t="s">
        <v>528</v>
      </c>
      <c r="D1007" t="s">
        <v>528</v>
      </c>
      <c r="E1007" t="s">
        <v>528</v>
      </c>
      <c r="F1007" t="s">
        <v>528</v>
      </c>
      <c r="N1007">
        <v>7254</v>
      </c>
    </row>
    <row r="1008" spans="1:14" x14ac:dyDescent="0.2">
      <c r="A1008" t="s">
        <v>528</v>
      </c>
      <c r="B1008">
        <f t="shared" si="15"/>
        <v>7255</v>
      </c>
      <c r="C1008" t="s">
        <v>528</v>
      </c>
      <c r="D1008" t="s">
        <v>528</v>
      </c>
      <c r="E1008" t="s">
        <v>528</v>
      </c>
      <c r="F1008" t="s">
        <v>528</v>
      </c>
      <c r="N1008">
        <v>7255</v>
      </c>
    </row>
    <row r="1009" spans="1:14" x14ac:dyDescent="0.2">
      <c r="A1009" t="s">
        <v>528</v>
      </c>
      <c r="B1009">
        <f t="shared" si="15"/>
        <v>7256</v>
      </c>
      <c r="C1009" t="s">
        <v>528</v>
      </c>
      <c r="D1009" t="s">
        <v>528</v>
      </c>
      <c r="E1009" t="s">
        <v>528</v>
      </c>
      <c r="F1009" t="s">
        <v>528</v>
      </c>
      <c r="N1009">
        <v>7256</v>
      </c>
    </row>
    <row r="1010" spans="1:14" x14ac:dyDescent="0.2">
      <c r="A1010" t="s">
        <v>528</v>
      </c>
      <c r="B1010">
        <f t="shared" si="15"/>
        <v>7261</v>
      </c>
      <c r="C1010" t="s">
        <v>528</v>
      </c>
      <c r="D1010" t="s">
        <v>528</v>
      </c>
      <c r="E1010" t="s">
        <v>528</v>
      </c>
      <c r="F1010" t="s">
        <v>528</v>
      </c>
      <c r="N1010">
        <v>7261</v>
      </c>
    </row>
    <row r="1011" spans="1:14" x14ac:dyDescent="0.2">
      <c r="A1011" t="s">
        <v>528</v>
      </c>
      <c r="B1011">
        <f t="shared" si="15"/>
        <v>7262</v>
      </c>
      <c r="C1011" t="s">
        <v>528</v>
      </c>
      <c r="D1011" t="s">
        <v>528</v>
      </c>
      <c r="E1011" t="s">
        <v>528</v>
      </c>
      <c r="F1011" t="s">
        <v>528</v>
      </c>
      <c r="N1011">
        <v>7262</v>
      </c>
    </row>
    <row r="1012" spans="1:14" x14ac:dyDescent="0.2">
      <c r="A1012" t="s">
        <v>528</v>
      </c>
      <c r="B1012">
        <f t="shared" si="15"/>
        <v>7311</v>
      </c>
      <c r="C1012" t="s">
        <v>528</v>
      </c>
      <c r="D1012" t="s">
        <v>528</v>
      </c>
      <c r="E1012" t="s">
        <v>528</v>
      </c>
      <c r="F1012" t="s">
        <v>528</v>
      </c>
      <c r="N1012">
        <v>7311</v>
      </c>
    </row>
    <row r="1013" spans="1:14" x14ac:dyDescent="0.2">
      <c r="A1013" t="s">
        <v>528</v>
      </c>
      <c r="B1013">
        <f t="shared" si="15"/>
        <v>7312</v>
      </c>
      <c r="C1013" t="s">
        <v>528</v>
      </c>
      <c r="D1013" t="s">
        <v>528</v>
      </c>
      <c r="E1013" t="s">
        <v>528</v>
      </c>
      <c r="F1013" t="s">
        <v>528</v>
      </c>
      <c r="N1013">
        <v>7312</v>
      </c>
    </row>
    <row r="1014" spans="1:14" x14ac:dyDescent="0.2">
      <c r="A1014" t="s">
        <v>528</v>
      </c>
      <c r="B1014">
        <f t="shared" si="15"/>
        <v>7313</v>
      </c>
      <c r="C1014" t="s">
        <v>528</v>
      </c>
      <c r="D1014" t="s">
        <v>528</v>
      </c>
      <c r="E1014" t="s">
        <v>528</v>
      </c>
      <c r="F1014" t="s">
        <v>528</v>
      </c>
      <c r="N1014">
        <v>7313</v>
      </c>
    </row>
    <row r="1015" spans="1:14" x14ac:dyDescent="0.2">
      <c r="A1015" t="s">
        <v>528</v>
      </c>
      <c r="B1015">
        <f t="shared" si="15"/>
        <v>7314</v>
      </c>
      <c r="C1015" t="s">
        <v>528</v>
      </c>
      <c r="D1015" t="s">
        <v>528</v>
      </c>
      <c r="E1015" t="s">
        <v>528</v>
      </c>
      <c r="F1015" t="s">
        <v>528</v>
      </c>
      <c r="N1015">
        <v>7314</v>
      </c>
    </row>
    <row r="1016" spans="1:14" x14ac:dyDescent="0.2">
      <c r="A1016" t="s">
        <v>528</v>
      </c>
      <c r="B1016">
        <f t="shared" si="15"/>
        <v>7315</v>
      </c>
      <c r="C1016" t="s">
        <v>528</v>
      </c>
      <c r="D1016" t="s">
        <v>528</v>
      </c>
      <c r="E1016" t="s">
        <v>528</v>
      </c>
      <c r="F1016" t="s">
        <v>528</v>
      </c>
      <c r="N1016">
        <v>7315</v>
      </c>
    </row>
    <row r="1017" spans="1:14" x14ac:dyDescent="0.2">
      <c r="A1017" t="s">
        <v>528</v>
      </c>
      <c r="B1017">
        <f t="shared" si="15"/>
        <v>7316</v>
      </c>
      <c r="C1017" t="s">
        <v>528</v>
      </c>
      <c r="D1017" t="s">
        <v>528</v>
      </c>
      <c r="E1017" t="s">
        <v>528</v>
      </c>
      <c r="F1017" t="s">
        <v>528</v>
      </c>
      <c r="N1017">
        <v>7316</v>
      </c>
    </row>
    <row r="1018" spans="1:14" x14ac:dyDescent="0.2">
      <c r="A1018" t="s">
        <v>528</v>
      </c>
      <c r="B1018">
        <f t="shared" si="15"/>
        <v>7321</v>
      </c>
      <c r="C1018" t="s">
        <v>528</v>
      </c>
      <c r="D1018" t="s">
        <v>528</v>
      </c>
      <c r="E1018" t="s">
        <v>528</v>
      </c>
      <c r="F1018" t="s">
        <v>528</v>
      </c>
      <c r="N1018">
        <v>7321</v>
      </c>
    </row>
    <row r="1019" spans="1:14" x14ac:dyDescent="0.2">
      <c r="A1019" t="s">
        <v>528</v>
      </c>
      <c r="B1019">
        <f t="shared" si="15"/>
        <v>7322</v>
      </c>
      <c r="C1019" t="s">
        <v>528</v>
      </c>
      <c r="D1019" t="s">
        <v>528</v>
      </c>
      <c r="E1019" t="s">
        <v>528</v>
      </c>
      <c r="F1019" t="s">
        <v>528</v>
      </c>
      <c r="N1019">
        <v>7322</v>
      </c>
    </row>
    <row r="1020" spans="1:14" x14ac:dyDescent="0.2">
      <c r="A1020" t="s">
        <v>528</v>
      </c>
      <c r="B1020">
        <f t="shared" si="15"/>
        <v>7323</v>
      </c>
      <c r="C1020" t="s">
        <v>528</v>
      </c>
      <c r="D1020" t="s">
        <v>528</v>
      </c>
      <c r="E1020" t="s">
        <v>528</v>
      </c>
      <c r="F1020" t="s">
        <v>528</v>
      </c>
      <c r="N1020">
        <v>7323</v>
      </c>
    </row>
    <row r="1021" spans="1:14" x14ac:dyDescent="0.2">
      <c r="A1021" t="s">
        <v>528</v>
      </c>
      <c r="B1021">
        <f t="shared" si="15"/>
        <v>7324</v>
      </c>
      <c r="C1021" t="s">
        <v>528</v>
      </c>
      <c r="D1021" t="s">
        <v>528</v>
      </c>
      <c r="E1021" t="s">
        <v>528</v>
      </c>
      <c r="F1021" t="s">
        <v>528</v>
      </c>
      <c r="N1021">
        <v>7324</v>
      </c>
    </row>
    <row r="1022" spans="1:14" x14ac:dyDescent="0.2">
      <c r="A1022" t="s">
        <v>528</v>
      </c>
      <c r="B1022">
        <f t="shared" si="15"/>
        <v>7331</v>
      </c>
      <c r="C1022" t="s">
        <v>528</v>
      </c>
      <c r="D1022" t="s">
        <v>528</v>
      </c>
      <c r="E1022" t="s">
        <v>528</v>
      </c>
      <c r="F1022" t="s">
        <v>528</v>
      </c>
      <c r="N1022">
        <v>7331</v>
      </c>
    </row>
    <row r="1023" spans="1:14" x14ac:dyDescent="0.2">
      <c r="A1023" t="s">
        <v>528</v>
      </c>
      <c r="B1023">
        <f t="shared" si="15"/>
        <v>7332</v>
      </c>
      <c r="C1023" t="s">
        <v>528</v>
      </c>
      <c r="D1023" t="s">
        <v>528</v>
      </c>
      <c r="E1023" t="s">
        <v>528</v>
      </c>
      <c r="F1023" t="s">
        <v>528</v>
      </c>
      <c r="N1023">
        <v>7332</v>
      </c>
    </row>
    <row r="1024" spans="1:14" x14ac:dyDescent="0.2">
      <c r="A1024" t="s">
        <v>528</v>
      </c>
      <c r="B1024">
        <f t="shared" si="15"/>
        <v>7333</v>
      </c>
      <c r="C1024" t="s">
        <v>528</v>
      </c>
      <c r="D1024" t="s">
        <v>528</v>
      </c>
      <c r="E1024" t="s">
        <v>528</v>
      </c>
      <c r="F1024" t="s">
        <v>528</v>
      </c>
      <c r="N1024">
        <v>7333</v>
      </c>
    </row>
    <row r="1025" spans="1:14" x14ac:dyDescent="0.2">
      <c r="A1025" t="s">
        <v>528</v>
      </c>
      <c r="B1025">
        <f t="shared" si="15"/>
        <v>7334</v>
      </c>
      <c r="C1025" t="s">
        <v>528</v>
      </c>
      <c r="D1025" t="s">
        <v>528</v>
      </c>
      <c r="E1025" t="s">
        <v>528</v>
      </c>
      <c r="F1025" t="s">
        <v>528</v>
      </c>
      <c r="N1025">
        <v>7334</v>
      </c>
    </row>
    <row r="1026" spans="1:14" x14ac:dyDescent="0.2">
      <c r="A1026" t="s">
        <v>528</v>
      </c>
      <c r="B1026">
        <f t="shared" si="15"/>
        <v>7335</v>
      </c>
      <c r="C1026" t="s">
        <v>528</v>
      </c>
      <c r="D1026" t="s">
        <v>528</v>
      </c>
      <c r="E1026" t="s">
        <v>528</v>
      </c>
      <c r="F1026" t="s">
        <v>528</v>
      </c>
      <c r="N1026">
        <v>7335</v>
      </c>
    </row>
    <row r="1027" spans="1:14" x14ac:dyDescent="0.2">
      <c r="A1027" t="s">
        <v>528</v>
      </c>
      <c r="B1027">
        <f t="shared" ref="B1027:B1090" si="16">N1027</f>
        <v>7336</v>
      </c>
      <c r="C1027" t="s">
        <v>528</v>
      </c>
      <c r="D1027" t="s">
        <v>528</v>
      </c>
      <c r="E1027" t="s">
        <v>528</v>
      </c>
      <c r="F1027" t="s">
        <v>528</v>
      </c>
      <c r="N1027">
        <v>7336</v>
      </c>
    </row>
    <row r="1028" spans="1:14" x14ac:dyDescent="0.2">
      <c r="A1028" t="s">
        <v>528</v>
      </c>
      <c r="B1028">
        <f t="shared" si="16"/>
        <v>7341</v>
      </c>
      <c r="C1028" t="s">
        <v>528</v>
      </c>
      <c r="D1028" t="s">
        <v>528</v>
      </c>
      <c r="E1028" t="s">
        <v>528</v>
      </c>
      <c r="F1028" t="s">
        <v>528</v>
      </c>
      <c r="N1028">
        <v>7341</v>
      </c>
    </row>
    <row r="1029" spans="1:14" x14ac:dyDescent="0.2">
      <c r="A1029" t="s">
        <v>528</v>
      </c>
      <c r="B1029">
        <f t="shared" si="16"/>
        <v>7342</v>
      </c>
      <c r="C1029" t="s">
        <v>528</v>
      </c>
      <c r="D1029" t="s">
        <v>528</v>
      </c>
      <c r="E1029" t="s">
        <v>528</v>
      </c>
      <c r="F1029" t="s">
        <v>528</v>
      </c>
      <c r="N1029">
        <v>7342</v>
      </c>
    </row>
    <row r="1030" spans="1:14" x14ac:dyDescent="0.2">
      <c r="A1030" t="s">
        <v>528</v>
      </c>
      <c r="B1030">
        <f t="shared" si="16"/>
        <v>7343</v>
      </c>
      <c r="C1030" t="s">
        <v>528</v>
      </c>
      <c r="D1030" t="s">
        <v>528</v>
      </c>
      <c r="E1030" t="s">
        <v>528</v>
      </c>
      <c r="F1030" t="s">
        <v>528</v>
      </c>
      <c r="N1030">
        <v>7343</v>
      </c>
    </row>
    <row r="1031" spans="1:14" x14ac:dyDescent="0.2">
      <c r="A1031" t="s">
        <v>528</v>
      </c>
      <c r="B1031">
        <f t="shared" si="16"/>
        <v>7351</v>
      </c>
      <c r="C1031" t="s">
        <v>528</v>
      </c>
      <c r="D1031" t="s">
        <v>528</v>
      </c>
      <c r="E1031" t="s">
        <v>528</v>
      </c>
      <c r="F1031" t="s">
        <v>528</v>
      </c>
      <c r="N1031">
        <v>7351</v>
      </c>
    </row>
    <row r="1032" spans="1:14" x14ac:dyDescent="0.2">
      <c r="A1032" t="s">
        <v>528</v>
      </c>
      <c r="B1032">
        <f t="shared" si="16"/>
        <v>7352</v>
      </c>
      <c r="C1032" t="s">
        <v>528</v>
      </c>
      <c r="D1032" t="s">
        <v>528</v>
      </c>
      <c r="E1032" t="s">
        <v>528</v>
      </c>
      <c r="F1032" t="s">
        <v>528</v>
      </c>
      <c r="N1032">
        <v>7352</v>
      </c>
    </row>
    <row r="1033" spans="1:14" x14ac:dyDescent="0.2">
      <c r="A1033" t="s">
        <v>528</v>
      </c>
      <c r="B1033">
        <f t="shared" si="16"/>
        <v>7353</v>
      </c>
      <c r="C1033" t="s">
        <v>528</v>
      </c>
      <c r="D1033" t="s">
        <v>528</v>
      </c>
      <c r="E1033" t="s">
        <v>528</v>
      </c>
      <c r="F1033" t="s">
        <v>528</v>
      </c>
      <c r="N1033">
        <v>7353</v>
      </c>
    </row>
    <row r="1034" spans="1:14" x14ac:dyDescent="0.2">
      <c r="A1034" t="s">
        <v>528</v>
      </c>
      <c r="B1034">
        <f t="shared" si="16"/>
        <v>7354</v>
      </c>
      <c r="C1034" t="s">
        <v>528</v>
      </c>
      <c r="D1034" t="s">
        <v>528</v>
      </c>
      <c r="E1034" t="s">
        <v>528</v>
      </c>
      <c r="F1034" t="s">
        <v>528</v>
      </c>
      <c r="N1034">
        <v>7354</v>
      </c>
    </row>
    <row r="1035" spans="1:14" x14ac:dyDescent="0.2">
      <c r="A1035" t="s">
        <v>528</v>
      </c>
      <c r="B1035">
        <f t="shared" si="16"/>
        <v>7361</v>
      </c>
      <c r="C1035" t="s">
        <v>528</v>
      </c>
      <c r="D1035" t="s">
        <v>528</v>
      </c>
      <c r="E1035" t="s">
        <v>528</v>
      </c>
      <c r="F1035" t="s">
        <v>528</v>
      </c>
      <c r="N1035">
        <v>7361</v>
      </c>
    </row>
    <row r="1036" spans="1:14" x14ac:dyDescent="0.2">
      <c r="A1036" t="s">
        <v>528</v>
      </c>
      <c r="B1036">
        <f t="shared" si="16"/>
        <v>7362</v>
      </c>
      <c r="C1036" t="s">
        <v>528</v>
      </c>
      <c r="D1036" t="s">
        <v>528</v>
      </c>
      <c r="E1036" t="s">
        <v>528</v>
      </c>
      <c r="F1036" t="s">
        <v>528</v>
      </c>
      <c r="N1036">
        <v>7362</v>
      </c>
    </row>
    <row r="1037" spans="1:14" x14ac:dyDescent="0.2">
      <c r="A1037" t="s">
        <v>528</v>
      </c>
      <c r="B1037">
        <f t="shared" si="16"/>
        <v>7410</v>
      </c>
      <c r="C1037" t="s">
        <v>528</v>
      </c>
      <c r="D1037" t="s">
        <v>528</v>
      </c>
      <c r="E1037" t="s">
        <v>528</v>
      </c>
      <c r="F1037" t="s">
        <v>528</v>
      </c>
      <c r="N1037">
        <v>7410</v>
      </c>
    </row>
    <row r="1038" spans="1:14" x14ac:dyDescent="0.2">
      <c r="A1038" t="s">
        <v>528</v>
      </c>
      <c r="B1038">
        <f t="shared" si="16"/>
        <v>7411</v>
      </c>
      <c r="C1038" t="s">
        <v>528</v>
      </c>
      <c r="D1038" t="s">
        <v>528</v>
      </c>
      <c r="E1038" t="s">
        <v>528</v>
      </c>
      <c r="F1038" t="s">
        <v>528</v>
      </c>
      <c r="N1038">
        <v>7411</v>
      </c>
    </row>
    <row r="1039" spans="1:14" x14ac:dyDescent="0.2">
      <c r="A1039" t="s">
        <v>528</v>
      </c>
      <c r="B1039">
        <f t="shared" si="16"/>
        <v>7412</v>
      </c>
      <c r="C1039" t="s">
        <v>528</v>
      </c>
      <c r="D1039" t="s">
        <v>528</v>
      </c>
      <c r="E1039" t="s">
        <v>528</v>
      </c>
      <c r="F1039" t="s">
        <v>528</v>
      </c>
      <c r="N1039">
        <v>7412</v>
      </c>
    </row>
    <row r="1040" spans="1:14" x14ac:dyDescent="0.2">
      <c r="A1040" t="s">
        <v>528</v>
      </c>
      <c r="B1040">
        <f t="shared" si="16"/>
        <v>7413</v>
      </c>
      <c r="C1040" t="s">
        <v>528</v>
      </c>
      <c r="D1040" t="s">
        <v>528</v>
      </c>
      <c r="E1040" t="s">
        <v>528</v>
      </c>
      <c r="F1040" t="s">
        <v>528</v>
      </c>
      <c r="N1040">
        <v>7413</v>
      </c>
    </row>
    <row r="1041" spans="1:14" x14ac:dyDescent="0.2">
      <c r="A1041" t="s">
        <v>528</v>
      </c>
      <c r="B1041">
        <f t="shared" si="16"/>
        <v>7414</v>
      </c>
      <c r="C1041" t="s">
        <v>528</v>
      </c>
      <c r="D1041" t="s">
        <v>528</v>
      </c>
      <c r="E1041" t="s">
        <v>528</v>
      </c>
      <c r="F1041" t="s">
        <v>528</v>
      </c>
      <c r="N1041">
        <v>7414</v>
      </c>
    </row>
    <row r="1042" spans="1:14" x14ac:dyDescent="0.2">
      <c r="A1042" t="s">
        <v>528</v>
      </c>
      <c r="B1042">
        <f t="shared" si="16"/>
        <v>7415</v>
      </c>
      <c r="C1042" t="s">
        <v>528</v>
      </c>
      <c r="D1042" t="s">
        <v>528</v>
      </c>
      <c r="E1042" t="s">
        <v>528</v>
      </c>
      <c r="F1042" t="s">
        <v>528</v>
      </c>
      <c r="N1042">
        <v>7415</v>
      </c>
    </row>
    <row r="1043" spans="1:14" x14ac:dyDescent="0.2">
      <c r="A1043" t="s">
        <v>528</v>
      </c>
      <c r="B1043">
        <f t="shared" si="16"/>
        <v>7416</v>
      </c>
      <c r="C1043" t="s">
        <v>528</v>
      </c>
      <c r="D1043" t="s">
        <v>528</v>
      </c>
      <c r="E1043" t="s">
        <v>528</v>
      </c>
      <c r="F1043" t="s">
        <v>528</v>
      </c>
      <c r="N1043">
        <v>7416</v>
      </c>
    </row>
    <row r="1044" spans="1:14" x14ac:dyDescent="0.2">
      <c r="A1044" t="s">
        <v>528</v>
      </c>
      <c r="B1044">
        <f t="shared" si="16"/>
        <v>7417</v>
      </c>
      <c r="C1044" t="s">
        <v>528</v>
      </c>
      <c r="D1044" t="s">
        <v>528</v>
      </c>
      <c r="E1044" t="s">
        <v>528</v>
      </c>
      <c r="F1044" t="s">
        <v>528</v>
      </c>
      <c r="N1044">
        <v>7417</v>
      </c>
    </row>
    <row r="1045" spans="1:14" x14ac:dyDescent="0.2">
      <c r="A1045" t="s">
        <v>528</v>
      </c>
      <c r="B1045">
        <f t="shared" si="16"/>
        <v>7418</v>
      </c>
      <c r="C1045" t="s">
        <v>528</v>
      </c>
      <c r="D1045" t="s">
        <v>528</v>
      </c>
      <c r="E1045" t="s">
        <v>528</v>
      </c>
      <c r="F1045" t="s">
        <v>528</v>
      </c>
      <c r="N1045">
        <v>7418</v>
      </c>
    </row>
    <row r="1046" spans="1:14" x14ac:dyDescent="0.2">
      <c r="A1046" t="s">
        <v>528</v>
      </c>
      <c r="B1046">
        <f t="shared" si="16"/>
        <v>7419</v>
      </c>
      <c r="C1046" t="s">
        <v>528</v>
      </c>
      <c r="D1046" t="s">
        <v>528</v>
      </c>
      <c r="E1046" t="s">
        <v>528</v>
      </c>
      <c r="F1046" t="s">
        <v>528</v>
      </c>
      <c r="N1046">
        <v>7419</v>
      </c>
    </row>
    <row r="1047" spans="1:14" x14ac:dyDescent="0.2">
      <c r="A1047" t="s">
        <v>528</v>
      </c>
      <c r="B1047">
        <f t="shared" si="16"/>
        <v>7420</v>
      </c>
      <c r="C1047" t="s">
        <v>528</v>
      </c>
      <c r="D1047" t="s">
        <v>528</v>
      </c>
      <c r="E1047" t="s">
        <v>528</v>
      </c>
      <c r="F1047" t="s">
        <v>528</v>
      </c>
      <c r="N1047">
        <v>7420</v>
      </c>
    </row>
    <row r="1048" spans="1:14" x14ac:dyDescent="0.2">
      <c r="A1048" t="s">
        <v>528</v>
      </c>
      <c r="B1048">
        <f t="shared" si="16"/>
        <v>7421</v>
      </c>
      <c r="C1048" t="s">
        <v>528</v>
      </c>
      <c r="D1048" t="s">
        <v>528</v>
      </c>
      <c r="E1048" t="s">
        <v>528</v>
      </c>
      <c r="F1048" t="s">
        <v>528</v>
      </c>
      <c r="N1048">
        <v>7421</v>
      </c>
    </row>
    <row r="1049" spans="1:14" x14ac:dyDescent="0.2">
      <c r="A1049" t="s">
        <v>528</v>
      </c>
      <c r="B1049">
        <f t="shared" si="16"/>
        <v>7422</v>
      </c>
      <c r="C1049" t="s">
        <v>528</v>
      </c>
      <c r="D1049" t="s">
        <v>528</v>
      </c>
      <c r="E1049" t="s">
        <v>528</v>
      </c>
      <c r="F1049" t="s">
        <v>528</v>
      </c>
      <c r="N1049">
        <v>7422</v>
      </c>
    </row>
    <row r="1050" spans="1:14" x14ac:dyDescent="0.2">
      <c r="A1050" t="s">
        <v>528</v>
      </c>
      <c r="B1050">
        <f t="shared" si="16"/>
        <v>7423</v>
      </c>
      <c r="C1050" t="s">
        <v>528</v>
      </c>
      <c r="D1050" t="s">
        <v>528</v>
      </c>
      <c r="E1050" t="s">
        <v>528</v>
      </c>
      <c r="F1050" t="s">
        <v>528</v>
      </c>
      <c r="N1050">
        <v>7423</v>
      </c>
    </row>
    <row r="1051" spans="1:14" x14ac:dyDescent="0.2">
      <c r="A1051" t="s">
        <v>528</v>
      </c>
      <c r="B1051">
        <f t="shared" si="16"/>
        <v>7424</v>
      </c>
      <c r="C1051" t="s">
        <v>528</v>
      </c>
      <c r="D1051" t="s">
        <v>528</v>
      </c>
      <c r="E1051" t="s">
        <v>528</v>
      </c>
      <c r="F1051" t="s">
        <v>528</v>
      </c>
      <c r="N1051">
        <v>7424</v>
      </c>
    </row>
    <row r="1052" spans="1:14" x14ac:dyDescent="0.2">
      <c r="A1052" t="s">
        <v>528</v>
      </c>
      <c r="B1052">
        <f t="shared" si="16"/>
        <v>7425</v>
      </c>
      <c r="C1052" t="s">
        <v>528</v>
      </c>
      <c r="D1052" t="s">
        <v>528</v>
      </c>
      <c r="E1052" t="s">
        <v>528</v>
      </c>
      <c r="F1052" t="s">
        <v>528</v>
      </c>
      <c r="N1052">
        <v>7425</v>
      </c>
    </row>
    <row r="1053" spans="1:14" x14ac:dyDescent="0.2">
      <c r="A1053" t="s">
        <v>528</v>
      </c>
      <c r="B1053">
        <f t="shared" si="16"/>
        <v>7426</v>
      </c>
      <c r="C1053" t="s">
        <v>528</v>
      </c>
      <c r="D1053" t="s">
        <v>528</v>
      </c>
      <c r="E1053" t="s">
        <v>528</v>
      </c>
      <c r="F1053" t="s">
        <v>528</v>
      </c>
      <c r="N1053">
        <v>7426</v>
      </c>
    </row>
    <row r="1054" spans="1:14" x14ac:dyDescent="0.2">
      <c r="A1054" t="s">
        <v>528</v>
      </c>
      <c r="B1054">
        <f t="shared" si="16"/>
        <v>7427</v>
      </c>
      <c r="C1054" t="s">
        <v>528</v>
      </c>
      <c r="D1054" t="s">
        <v>528</v>
      </c>
      <c r="E1054" t="s">
        <v>528</v>
      </c>
      <c r="F1054" t="s">
        <v>528</v>
      </c>
      <c r="N1054">
        <v>7427</v>
      </c>
    </row>
    <row r="1055" spans="1:14" x14ac:dyDescent="0.2">
      <c r="A1055" t="s">
        <v>528</v>
      </c>
      <c r="B1055">
        <f t="shared" si="16"/>
        <v>7428</v>
      </c>
      <c r="C1055" t="s">
        <v>528</v>
      </c>
      <c r="D1055" t="s">
        <v>528</v>
      </c>
      <c r="E1055" t="s">
        <v>528</v>
      </c>
      <c r="F1055" t="s">
        <v>528</v>
      </c>
      <c r="N1055">
        <v>7428</v>
      </c>
    </row>
    <row r="1056" spans="1:14" x14ac:dyDescent="0.2">
      <c r="A1056" t="s">
        <v>528</v>
      </c>
      <c r="B1056">
        <f t="shared" si="16"/>
        <v>7429</v>
      </c>
      <c r="C1056" t="s">
        <v>528</v>
      </c>
      <c r="D1056" t="s">
        <v>528</v>
      </c>
      <c r="E1056" t="s">
        <v>528</v>
      </c>
      <c r="F1056" t="s">
        <v>528</v>
      </c>
      <c r="N1056">
        <v>7429</v>
      </c>
    </row>
    <row r="1057" spans="1:14" x14ac:dyDescent="0.2">
      <c r="A1057" t="s">
        <v>528</v>
      </c>
      <c r="B1057">
        <f t="shared" si="16"/>
        <v>7430</v>
      </c>
      <c r="C1057" t="s">
        <v>528</v>
      </c>
      <c r="D1057" t="s">
        <v>528</v>
      </c>
      <c r="E1057" t="s">
        <v>528</v>
      </c>
      <c r="F1057" t="s">
        <v>528</v>
      </c>
      <c r="N1057">
        <v>7430</v>
      </c>
    </row>
    <row r="1058" spans="1:14" x14ac:dyDescent="0.2">
      <c r="A1058" t="s">
        <v>528</v>
      </c>
      <c r="B1058">
        <f t="shared" si="16"/>
        <v>7431</v>
      </c>
      <c r="C1058" t="s">
        <v>528</v>
      </c>
      <c r="D1058" t="s">
        <v>528</v>
      </c>
      <c r="E1058" t="s">
        <v>528</v>
      </c>
      <c r="F1058" t="s">
        <v>528</v>
      </c>
      <c r="N1058">
        <v>7431</v>
      </c>
    </row>
    <row r="1059" spans="1:14" x14ac:dyDescent="0.2">
      <c r="A1059" t="s">
        <v>528</v>
      </c>
      <c r="B1059">
        <f t="shared" si="16"/>
        <v>8010</v>
      </c>
      <c r="C1059" t="s">
        <v>528</v>
      </c>
      <c r="D1059" t="s">
        <v>528</v>
      </c>
      <c r="E1059" t="s">
        <v>528</v>
      </c>
      <c r="F1059" t="s">
        <v>528</v>
      </c>
      <c r="N1059">
        <v>8010</v>
      </c>
    </row>
    <row r="1060" spans="1:14" x14ac:dyDescent="0.2">
      <c r="A1060" t="s">
        <v>528</v>
      </c>
      <c r="B1060">
        <f t="shared" si="16"/>
        <v>8011</v>
      </c>
      <c r="C1060" t="s">
        <v>528</v>
      </c>
      <c r="D1060" t="s">
        <v>528</v>
      </c>
      <c r="E1060" t="s">
        <v>528</v>
      </c>
      <c r="F1060" t="s">
        <v>528</v>
      </c>
      <c r="N1060">
        <v>8011</v>
      </c>
    </row>
    <row r="1061" spans="1:14" x14ac:dyDescent="0.2">
      <c r="A1061" t="s">
        <v>528</v>
      </c>
      <c r="B1061">
        <f t="shared" si="16"/>
        <v>8012</v>
      </c>
      <c r="C1061" t="s">
        <v>528</v>
      </c>
      <c r="D1061" t="s">
        <v>528</v>
      </c>
      <c r="E1061" t="s">
        <v>528</v>
      </c>
      <c r="F1061" t="s">
        <v>528</v>
      </c>
      <c r="N1061">
        <v>8012</v>
      </c>
    </row>
    <row r="1062" spans="1:14" x14ac:dyDescent="0.2">
      <c r="A1062" t="s">
        <v>528</v>
      </c>
      <c r="B1062">
        <f t="shared" si="16"/>
        <v>8013</v>
      </c>
      <c r="C1062" t="s">
        <v>528</v>
      </c>
      <c r="D1062" t="s">
        <v>528</v>
      </c>
      <c r="E1062" t="s">
        <v>528</v>
      </c>
      <c r="F1062" t="s">
        <v>528</v>
      </c>
      <c r="N1062">
        <v>8013</v>
      </c>
    </row>
    <row r="1063" spans="1:14" x14ac:dyDescent="0.2">
      <c r="A1063" t="s">
        <v>528</v>
      </c>
      <c r="B1063">
        <f t="shared" si="16"/>
        <v>8014</v>
      </c>
      <c r="C1063" t="s">
        <v>528</v>
      </c>
      <c r="D1063" t="s">
        <v>528</v>
      </c>
      <c r="E1063" t="s">
        <v>528</v>
      </c>
      <c r="F1063" t="s">
        <v>528</v>
      </c>
      <c r="N1063">
        <v>8014</v>
      </c>
    </row>
    <row r="1064" spans="1:14" x14ac:dyDescent="0.2">
      <c r="A1064" t="s">
        <v>528</v>
      </c>
      <c r="B1064">
        <f t="shared" si="16"/>
        <v>6111</v>
      </c>
      <c r="C1064" t="s">
        <v>528</v>
      </c>
      <c r="D1064" t="s">
        <v>528</v>
      </c>
      <c r="E1064" t="s">
        <v>528</v>
      </c>
      <c r="F1064" t="s">
        <v>528</v>
      </c>
      <c r="N1064">
        <v>6111</v>
      </c>
    </row>
    <row r="1065" spans="1:14" x14ac:dyDescent="0.2">
      <c r="A1065" t="s">
        <v>528</v>
      </c>
      <c r="B1065">
        <f t="shared" si="16"/>
        <v>6112</v>
      </c>
      <c r="C1065" t="s">
        <v>528</v>
      </c>
      <c r="D1065" t="s">
        <v>528</v>
      </c>
      <c r="E1065" t="s">
        <v>528</v>
      </c>
      <c r="F1065" t="s">
        <v>528</v>
      </c>
      <c r="N1065">
        <v>6112</v>
      </c>
    </row>
    <row r="1066" spans="1:14" x14ac:dyDescent="0.2">
      <c r="A1066" t="s">
        <v>528</v>
      </c>
      <c r="B1066">
        <f t="shared" si="16"/>
        <v>6113</v>
      </c>
      <c r="C1066" t="s">
        <v>528</v>
      </c>
      <c r="D1066" t="s">
        <v>528</v>
      </c>
      <c r="E1066" t="s">
        <v>528</v>
      </c>
      <c r="F1066" t="s">
        <v>528</v>
      </c>
      <c r="N1066">
        <v>6113</v>
      </c>
    </row>
    <row r="1067" spans="1:14" x14ac:dyDescent="0.2">
      <c r="A1067" t="s">
        <v>528</v>
      </c>
      <c r="B1067">
        <f t="shared" si="16"/>
        <v>6114</v>
      </c>
      <c r="C1067" t="s">
        <v>528</v>
      </c>
      <c r="D1067" t="s">
        <v>528</v>
      </c>
      <c r="E1067" t="s">
        <v>528</v>
      </c>
      <c r="F1067" t="s">
        <v>528</v>
      </c>
      <c r="N1067">
        <v>6114</v>
      </c>
    </row>
    <row r="1068" spans="1:14" x14ac:dyDescent="0.2">
      <c r="A1068" t="s">
        <v>528</v>
      </c>
      <c r="B1068">
        <f t="shared" si="16"/>
        <v>6115</v>
      </c>
      <c r="C1068" t="s">
        <v>528</v>
      </c>
      <c r="D1068" t="s">
        <v>528</v>
      </c>
      <c r="E1068" t="s">
        <v>528</v>
      </c>
      <c r="F1068" t="s">
        <v>528</v>
      </c>
      <c r="N1068">
        <v>6115</v>
      </c>
    </row>
    <row r="1069" spans="1:14" x14ac:dyDescent="0.2">
      <c r="A1069" t="s">
        <v>528</v>
      </c>
      <c r="B1069">
        <f t="shared" si="16"/>
        <v>6116</v>
      </c>
      <c r="C1069" t="s">
        <v>528</v>
      </c>
      <c r="D1069" t="s">
        <v>528</v>
      </c>
      <c r="E1069" t="s">
        <v>528</v>
      </c>
      <c r="F1069" t="s">
        <v>528</v>
      </c>
      <c r="N1069">
        <v>6116</v>
      </c>
    </row>
    <row r="1070" spans="1:14" x14ac:dyDescent="0.2">
      <c r="A1070" t="s">
        <v>528</v>
      </c>
      <c r="B1070">
        <f t="shared" si="16"/>
        <v>6117</v>
      </c>
      <c r="C1070" t="s">
        <v>528</v>
      </c>
      <c r="D1070" t="s">
        <v>528</v>
      </c>
      <c r="E1070" t="s">
        <v>528</v>
      </c>
      <c r="F1070" t="s">
        <v>528</v>
      </c>
      <c r="N1070">
        <v>6117</v>
      </c>
    </row>
    <row r="1071" spans="1:14" x14ac:dyDescent="0.2">
      <c r="A1071" t="s">
        <v>528</v>
      </c>
      <c r="B1071">
        <f t="shared" si="16"/>
        <v>6118</v>
      </c>
      <c r="C1071" t="s">
        <v>528</v>
      </c>
      <c r="D1071" t="s">
        <v>528</v>
      </c>
      <c r="E1071" t="s">
        <v>528</v>
      </c>
      <c r="F1071" t="s">
        <v>528</v>
      </c>
      <c r="N1071">
        <v>6118</v>
      </c>
    </row>
    <row r="1072" spans="1:14" x14ac:dyDescent="0.2">
      <c r="A1072" t="s">
        <v>528</v>
      </c>
      <c r="B1072">
        <f t="shared" si="16"/>
        <v>6119</v>
      </c>
      <c r="C1072" t="s">
        <v>528</v>
      </c>
      <c r="D1072" t="s">
        <v>528</v>
      </c>
      <c r="E1072" t="s">
        <v>528</v>
      </c>
      <c r="F1072" t="s">
        <v>528</v>
      </c>
      <c r="N1072">
        <v>6119</v>
      </c>
    </row>
    <row r="1073" spans="1:14" x14ac:dyDescent="0.2">
      <c r="A1073" t="s">
        <v>528</v>
      </c>
      <c r="B1073">
        <f t="shared" si="16"/>
        <v>6120</v>
      </c>
      <c r="C1073" t="s">
        <v>528</v>
      </c>
      <c r="D1073" t="s">
        <v>528</v>
      </c>
      <c r="E1073" t="s">
        <v>528</v>
      </c>
      <c r="F1073" t="s">
        <v>528</v>
      </c>
      <c r="N1073">
        <v>6120</v>
      </c>
    </row>
    <row r="1074" spans="1:14" x14ac:dyDescent="0.2">
      <c r="A1074" t="s">
        <v>528</v>
      </c>
      <c r="B1074">
        <f t="shared" si="16"/>
        <v>6121</v>
      </c>
      <c r="C1074" t="s">
        <v>528</v>
      </c>
      <c r="D1074" t="s">
        <v>528</v>
      </c>
      <c r="E1074" t="s">
        <v>528</v>
      </c>
      <c r="F1074" t="s">
        <v>528</v>
      </c>
      <c r="N1074">
        <v>6121</v>
      </c>
    </row>
    <row r="1075" spans="1:14" x14ac:dyDescent="0.2">
      <c r="A1075" t="s">
        <v>528</v>
      </c>
      <c r="B1075">
        <f t="shared" si="16"/>
        <v>6122</v>
      </c>
      <c r="C1075" t="s">
        <v>528</v>
      </c>
      <c r="D1075" t="s">
        <v>528</v>
      </c>
      <c r="E1075" t="s">
        <v>528</v>
      </c>
      <c r="F1075" t="s">
        <v>528</v>
      </c>
      <c r="N1075">
        <v>6122</v>
      </c>
    </row>
    <row r="1076" spans="1:14" x14ac:dyDescent="0.2">
      <c r="A1076" t="s">
        <v>528</v>
      </c>
      <c r="B1076">
        <f t="shared" si="16"/>
        <v>6123</v>
      </c>
      <c r="C1076" t="s">
        <v>528</v>
      </c>
      <c r="D1076" t="s">
        <v>528</v>
      </c>
      <c r="E1076" t="s">
        <v>528</v>
      </c>
      <c r="F1076" t="s">
        <v>528</v>
      </c>
      <c r="N1076">
        <v>6123</v>
      </c>
    </row>
    <row r="1077" spans="1:14" x14ac:dyDescent="0.2">
      <c r="A1077" t="s">
        <v>528</v>
      </c>
      <c r="B1077">
        <f t="shared" si="16"/>
        <v>7111</v>
      </c>
      <c r="C1077" t="s">
        <v>528</v>
      </c>
      <c r="D1077" t="s">
        <v>528</v>
      </c>
      <c r="E1077" t="s">
        <v>528</v>
      </c>
      <c r="F1077" t="s">
        <v>528</v>
      </c>
      <c r="N1077">
        <v>7111</v>
      </c>
    </row>
    <row r="1078" spans="1:14" x14ac:dyDescent="0.2">
      <c r="A1078" t="s">
        <v>528</v>
      </c>
      <c r="B1078">
        <f t="shared" si="16"/>
        <v>7112</v>
      </c>
      <c r="C1078" t="s">
        <v>528</v>
      </c>
      <c r="D1078" t="s">
        <v>528</v>
      </c>
      <c r="E1078" t="s">
        <v>528</v>
      </c>
      <c r="F1078" t="s">
        <v>528</v>
      </c>
      <c r="N1078">
        <v>7112</v>
      </c>
    </row>
    <row r="1079" spans="1:14" x14ac:dyDescent="0.2">
      <c r="A1079" t="s">
        <v>528</v>
      </c>
      <c r="B1079">
        <f t="shared" si="16"/>
        <v>7113</v>
      </c>
      <c r="C1079" t="s">
        <v>528</v>
      </c>
      <c r="D1079" t="s">
        <v>528</v>
      </c>
      <c r="E1079" t="s">
        <v>528</v>
      </c>
      <c r="F1079" t="s">
        <v>528</v>
      </c>
      <c r="N1079">
        <v>7113</v>
      </c>
    </row>
    <row r="1080" spans="1:14" x14ac:dyDescent="0.2">
      <c r="A1080" t="s">
        <v>528</v>
      </c>
      <c r="B1080">
        <f t="shared" si="16"/>
        <v>7114</v>
      </c>
      <c r="C1080" t="s">
        <v>528</v>
      </c>
      <c r="D1080" t="s">
        <v>528</v>
      </c>
      <c r="E1080" t="s">
        <v>528</v>
      </c>
      <c r="F1080" t="s">
        <v>528</v>
      </c>
      <c r="N1080">
        <v>7114</v>
      </c>
    </row>
    <row r="1081" spans="1:14" x14ac:dyDescent="0.2">
      <c r="A1081" t="s">
        <v>528</v>
      </c>
      <c r="B1081">
        <f t="shared" si="16"/>
        <v>7115</v>
      </c>
      <c r="C1081" t="s">
        <v>528</v>
      </c>
      <c r="D1081" t="s">
        <v>528</v>
      </c>
      <c r="E1081" t="s">
        <v>528</v>
      </c>
      <c r="F1081" t="s">
        <v>528</v>
      </c>
      <c r="N1081">
        <v>7115</v>
      </c>
    </row>
    <row r="1082" spans="1:14" x14ac:dyDescent="0.2">
      <c r="A1082" t="s">
        <v>528</v>
      </c>
      <c r="B1082">
        <f t="shared" si="16"/>
        <v>7116</v>
      </c>
      <c r="C1082" t="s">
        <v>528</v>
      </c>
      <c r="D1082" t="s">
        <v>528</v>
      </c>
      <c r="E1082" t="s">
        <v>528</v>
      </c>
      <c r="F1082" t="s">
        <v>528</v>
      </c>
      <c r="N1082">
        <v>7116</v>
      </c>
    </row>
    <row r="1083" spans="1:14" x14ac:dyDescent="0.2">
      <c r="A1083" t="s">
        <v>528</v>
      </c>
      <c r="B1083">
        <f t="shared" si="16"/>
        <v>7117</v>
      </c>
      <c r="C1083" t="s">
        <v>528</v>
      </c>
      <c r="D1083" t="s">
        <v>528</v>
      </c>
      <c r="E1083" t="s">
        <v>528</v>
      </c>
      <c r="F1083" t="s">
        <v>528</v>
      </c>
      <c r="N1083">
        <v>7117</v>
      </c>
    </row>
    <row r="1084" spans="1:14" x14ac:dyDescent="0.2">
      <c r="A1084" t="s">
        <v>528</v>
      </c>
      <c r="B1084">
        <f t="shared" si="16"/>
        <v>7121</v>
      </c>
      <c r="C1084" t="s">
        <v>528</v>
      </c>
      <c r="D1084" t="s">
        <v>528</v>
      </c>
      <c r="E1084" t="s">
        <v>528</v>
      </c>
      <c r="F1084" t="s">
        <v>528</v>
      </c>
      <c r="N1084">
        <v>7121</v>
      </c>
    </row>
    <row r="1085" spans="1:14" x14ac:dyDescent="0.2">
      <c r="A1085" t="s">
        <v>528</v>
      </c>
      <c r="B1085">
        <f t="shared" si="16"/>
        <v>7122</v>
      </c>
      <c r="C1085" t="s">
        <v>528</v>
      </c>
      <c r="D1085" t="s">
        <v>528</v>
      </c>
      <c r="E1085" t="s">
        <v>528</v>
      </c>
      <c r="F1085" t="s">
        <v>528</v>
      </c>
      <c r="N1085">
        <v>7122</v>
      </c>
    </row>
    <row r="1086" spans="1:14" x14ac:dyDescent="0.2">
      <c r="A1086" t="s">
        <v>528</v>
      </c>
      <c r="B1086">
        <f t="shared" si="16"/>
        <v>7123</v>
      </c>
      <c r="C1086" t="s">
        <v>528</v>
      </c>
      <c r="D1086" t="s">
        <v>528</v>
      </c>
      <c r="E1086" t="s">
        <v>528</v>
      </c>
      <c r="F1086" t="s">
        <v>528</v>
      </c>
      <c r="N1086">
        <v>7123</v>
      </c>
    </row>
    <row r="1087" spans="1:14" x14ac:dyDescent="0.2">
      <c r="A1087" t="s">
        <v>528</v>
      </c>
      <c r="B1087">
        <f t="shared" si="16"/>
        <v>7124</v>
      </c>
      <c r="C1087" t="s">
        <v>528</v>
      </c>
      <c r="D1087" t="s">
        <v>528</v>
      </c>
      <c r="E1087" t="s">
        <v>528</v>
      </c>
      <c r="F1087" t="s">
        <v>528</v>
      </c>
      <c r="N1087">
        <v>7124</v>
      </c>
    </row>
    <row r="1088" spans="1:14" x14ac:dyDescent="0.2">
      <c r="A1088" t="s">
        <v>528</v>
      </c>
      <c r="B1088">
        <f t="shared" si="16"/>
        <v>7131</v>
      </c>
      <c r="C1088" t="s">
        <v>528</v>
      </c>
      <c r="D1088" t="s">
        <v>528</v>
      </c>
      <c r="E1088" t="s">
        <v>528</v>
      </c>
      <c r="F1088" t="s">
        <v>528</v>
      </c>
      <c r="N1088">
        <v>7131</v>
      </c>
    </row>
    <row r="1089" spans="1:14" x14ac:dyDescent="0.2">
      <c r="A1089" t="s">
        <v>528</v>
      </c>
      <c r="B1089">
        <f t="shared" si="16"/>
        <v>7132</v>
      </c>
      <c r="C1089" t="s">
        <v>528</v>
      </c>
      <c r="D1089" t="s">
        <v>528</v>
      </c>
      <c r="E1089" t="s">
        <v>528</v>
      </c>
      <c r="F1089" t="s">
        <v>528</v>
      </c>
      <c r="N1089">
        <v>7132</v>
      </c>
    </row>
    <row r="1090" spans="1:14" x14ac:dyDescent="0.2">
      <c r="A1090" t="s">
        <v>528</v>
      </c>
      <c r="B1090">
        <f t="shared" si="16"/>
        <v>7133</v>
      </c>
      <c r="C1090" t="s">
        <v>528</v>
      </c>
      <c r="D1090" t="s">
        <v>528</v>
      </c>
      <c r="E1090" t="s">
        <v>528</v>
      </c>
      <c r="F1090" t="s">
        <v>528</v>
      </c>
      <c r="N1090">
        <v>7133</v>
      </c>
    </row>
    <row r="1091" spans="1:14" x14ac:dyDescent="0.2">
      <c r="A1091" t="s">
        <v>528</v>
      </c>
      <c r="B1091">
        <f t="shared" ref="B1091:B1154" si="17">N1091</f>
        <v>7141</v>
      </c>
      <c r="C1091" t="s">
        <v>528</v>
      </c>
      <c r="D1091" t="s">
        <v>528</v>
      </c>
      <c r="E1091" t="s">
        <v>528</v>
      </c>
      <c r="F1091" t="s">
        <v>528</v>
      </c>
      <c r="N1091">
        <v>7141</v>
      </c>
    </row>
    <row r="1092" spans="1:14" x14ac:dyDescent="0.2">
      <c r="A1092" t="s">
        <v>528</v>
      </c>
      <c r="B1092">
        <f t="shared" si="17"/>
        <v>7142</v>
      </c>
      <c r="C1092" t="s">
        <v>528</v>
      </c>
      <c r="D1092" t="s">
        <v>528</v>
      </c>
      <c r="E1092" t="s">
        <v>528</v>
      </c>
      <c r="F1092" t="s">
        <v>528</v>
      </c>
      <c r="N1092">
        <v>7142</v>
      </c>
    </row>
    <row r="1093" spans="1:14" x14ac:dyDescent="0.2">
      <c r="A1093" t="s">
        <v>528</v>
      </c>
      <c r="B1093">
        <f t="shared" si="17"/>
        <v>7151</v>
      </c>
      <c r="C1093" t="s">
        <v>528</v>
      </c>
      <c r="D1093" t="s">
        <v>528</v>
      </c>
      <c r="E1093" t="s">
        <v>528</v>
      </c>
      <c r="F1093" t="s">
        <v>528</v>
      </c>
      <c r="N1093">
        <v>7151</v>
      </c>
    </row>
    <row r="1094" spans="1:14" x14ac:dyDescent="0.2">
      <c r="A1094" t="s">
        <v>528</v>
      </c>
      <c r="B1094">
        <f t="shared" si="17"/>
        <v>7152</v>
      </c>
      <c r="C1094" t="s">
        <v>528</v>
      </c>
      <c r="D1094" t="s">
        <v>528</v>
      </c>
      <c r="E1094" t="s">
        <v>528</v>
      </c>
      <c r="F1094" t="s">
        <v>528</v>
      </c>
      <c r="N1094">
        <v>7152</v>
      </c>
    </row>
    <row r="1095" spans="1:14" x14ac:dyDescent="0.2">
      <c r="A1095" t="s">
        <v>528</v>
      </c>
      <c r="B1095">
        <f t="shared" si="17"/>
        <v>7153</v>
      </c>
      <c r="C1095" t="s">
        <v>528</v>
      </c>
      <c r="D1095" t="s">
        <v>528</v>
      </c>
      <c r="E1095" t="s">
        <v>528</v>
      </c>
      <c r="F1095" t="s">
        <v>528</v>
      </c>
      <c r="N1095">
        <v>7153</v>
      </c>
    </row>
    <row r="1096" spans="1:14" x14ac:dyDescent="0.2">
      <c r="A1096" t="s">
        <v>528</v>
      </c>
      <c r="B1096">
        <f t="shared" si="17"/>
        <v>7211</v>
      </c>
      <c r="C1096" t="s">
        <v>528</v>
      </c>
      <c r="D1096" t="s">
        <v>528</v>
      </c>
      <c r="E1096" t="s">
        <v>528</v>
      </c>
      <c r="F1096" t="s">
        <v>528</v>
      </c>
      <c r="N1096">
        <v>7211</v>
      </c>
    </row>
    <row r="1097" spans="1:14" x14ac:dyDescent="0.2">
      <c r="A1097" t="s">
        <v>528</v>
      </c>
      <c r="B1097">
        <f t="shared" si="17"/>
        <v>7212</v>
      </c>
      <c r="C1097" t="s">
        <v>528</v>
      </c>
      <c r="D1097" t="s">
        <v>528</v>
      </c>
      <c r="E1097" t="s">
        <v>528</v>
      </c>
      <c r="F1097" t="s">
        <v>528</v>
      </c>
      <c r="N1097">
        <v>7212</v>
      </c>
    </row>
    <row r="1098" spans="1:14" x14ac:dyDescent="0.2">
      <c r="A1098" t="s">
        <v>528</v>
      </c>
      <c r="B1098">
        <f t="shared" si="17"/>
        <v>7213</v>
      </c>
      <c r="C1098" t="s">
        <v>528</v>
      </c>
      <c r="D1098" t="s">
        <v>528</v>
      </c>
      <c r="E1098" t="s">
        <v>528</v>
      </c>
      <c r="F1098" t="s">
        <v>528</v>
      </c>
      <c r="N1098">
        <v>7213</v>
      </c>
    </row>
    <row r="1099" spans="1:14" x14ac:dyDescent="0.2">
      <c r="A1099" t="s">
        <v>528</v>
      </c>
      <c r="B1099">
        <f t="shared" si="17"/>
        <v>7214</v>
      </c>
      <c r="C1099" t="s">
        <v>528</v>
      </c>
      <c r="D1099" t="s">
        <v>528</v>
      </c>
      <c r="E1099" t="s">
        <v>528</v>
      </c>
      <c r="F1099" t="s">
        <v>528</v>
      </c>
      <c r="N1099">
        <v>7214</v>
      </c>
    </row>
    <row r="1100" spans="1:14" x14ac:dyDescent="0.2">
      <c r="A1100" t="s">
        <v>528</v>
      </c>
      <c r="B1100">
        <f t="shared" si="17"/>
        <v>7215</v>
      </c>
      <c r="C1100" t="s">
        <v>528</v>
      </c>
      <c r="D1100" t="s">
        <v>528</v>
      </c>
      <c r="E1100" t="s">
        <v>528</v>
      </c>
      <c r="F1100" t="s">
        <v>528</v>
      </c>
      <c r="N1100">
        <v>7215</v>
      </c>
    </row>
    <row r="1101" spans="1:14" x14ac:dyDescent="0.2">
      <c r="A1101" t="s">
        <v>528</v>
      </c>
      <c r="B1101">
        <f t="shared" si="17"/>
        <v>7216</v>
      </c>
      <c r="C1101" t="s">
        <v>528</v>
      </c>
      <c r="D1101" t="s">
        <v>528</v>
      </c>
      <c r="E1101" t="s">
        <v>528</v>
      </c>
      <c r="F1101" t="s">
        <v>528</v>
      </c>
      <c r="N1101">
        <v>7216</v>
      </c>
    </row>
    <row r="1102" spans="1:14" x14ac:dyDescent="0.2">
      <c r="A1102" t="s">
        <v>528</v>
      </c>
      <c r="B1102">
        <f t="shared" si="17"/>
        <v>7217</v>
      </c>
      <c r="C1102" t="s">
        <v>528</v>
      </c>
      <c r="D1102" t="s">
        <v>528</v>
      </c>
      <c r="E1102" t="s">
        <v>528</v>
      </c>
      <c r="F1102" t="s">
        <v>528</v>
      </c>
      <c r="N1102">
        <v>7217</v>
      </c>
    </row>
    <row r="1103" spans="1:14" x14ac:dyDescent="0.2">
      <c r="A1103" t="s">
        <v>528</v>
      </c>
      <c r="B1103">
        <f t="shared" si="17"/>
        <v>7218</v>
      </c>
      <c r="C1103" t="s">
        <v>528</v>
      </c>
      <c r="D1103" t="s">
        <v>528</v>
      </c>
      <c r="E1103" t="s">
        <v>528</v>
      </c>
      <c r="F1103" t="s">
        <v>528</v>
      </c>
      <c r="N1103">
        <v>7218</v>
      </c>
    </row>
    <row r="1104" spans="1:14" x14ac:dyDescent="0.2">
      <c r="A1104" t="s">
        <v>528</v>
      </c>
      <c r="B1104">
        <f t="shared" si="17"/>
        <v>7219</v>
      </c>
      <c r="C1104" t="s">
        <v>528</v>
      </c>
      <c r="D1104" t="s">
        <v>528</v>
      </c>
      <c r="E1104" t="s">
        <v>528</v>
      </c>
      <c r="F1104" t="s">
        <v>528</v>
      </c>
      <c r="N1104">
        <v>7219</v>
      </c>
    </row>
    <row r="1105" spans="1:14" x14ac:dyDescent="0.2">
      <c r="A1105" t="s">
        <v>528</v>
      </c>
      <c r="B1105">
        <f t="shared" si="17"/>
        <v>7220</v>
      </c>
      <c r="C1105" t="s">
        <v>528</v>
      </c>
      <c r="D1105" t="s">
        <v>528</v>
      </c>
      <c r="E1105" t="s">
        <v>528</v>
      </c>
      <c r="F1105" t="s">
        <v>528</v>
      </c>
      <c r="N1105">
        <v>7220</v>
      </c>
    </row>
    <row r="1106" spans="1:14" x14ac:dyDescent="0.2">
      <c r="A1106" t="s">
        <v>528</v>
      </c>
      <c r="B1106">
        <f t="shared" si="17"/>
        <v>7221</v>
      </c>
      <c r="C1106" t="s">
        <v>528</v>
      </c>
      <c r="D1106" t="s">
        <v>528</v>
      </c>
      <c r="E1106" t="s">
        <v>528</v>
      </c>
      <c r="F1106" t="s">
        <v>528</v>
      </c>
      <c r="N1106">
        <v>7221</v>
      </c>
    </row>
    <row r="1107" spans="1:14" x14ac:dyDescent="0.2">
      <c r="A1107" t="s">
        <v>528</v>
      </c>
      <c r="B1107">
        <f t="shared" si="17"/>
        <v>7222</v>
      </c>
      <c r="C1107" t="s">
        <v>528</v>
      </c>
      <c r="D1107" t="s">
        <v>528</v>
      </c>
      <c r="E1107" t="s">
        <v>528</v>
      </c>
      <c r="F1107" t="s">
        <v>528</v>
      </c>
      <c r="N1107">
        <v>7222</v>
      </c>
    </row>
    <row r="1108" spans="1:14" x14ac:dyDescent="0.2">
      <c r="A1108" t="s">
        <v>528</v>
      </c>
      <c r="B1108">
        <f t="shared" si="17"/>
        <v>7223</v>
      </c>
      <c r="C1108" t="s">
        <v>528</v>
      </c>
      <c r="D1108" t="s">
        <v>528</v>
      </c>
      <c r="E1108" t="s">
        <v>528</v>
      </c>
      <c r="F1108" t="s">
        <v>528</v>
      </c>
      <c r="N1108">
        <v>7223</v>
      </c>
    </row>
    <row r="1109" spans="1:14" x14ac:dyDescent="0.2">
      <c r="A1109" t="s">
        <v>528</v>
      </c>
      <c r="B1109">
        <f t="shared" si="17"/>
        <v>7224</v>
      </c>
      <c r="C1109" t="s">
        <v>528</v>
      </c>
      <c r="D1109" t="s">
        <v>528</v>
      </c>
      <c r="E1109" t="s">
        <v>528</v>
      </c>
      <c r="F1109" t="s">
        <v>528</v>
      </c>
      <c r="N1109">
        <v>7224</v>
      </c>
    </row>
    <row r="1110" spans="1:14" x14ac:dyDescent="0.2">
      <c r="A1110" t="s">
        <v>528</v>
      </c>
      <c r="B1110">
        <f t="shared" si="17"/>
        <v>7225</v>
      </c>
      <c r="C1110" t="s">
        <v>528</v>
      </c>
      <c r="D1110" t="s">
        <v>528</v>
      </c>
      <c r="E1110" t="s">
        <v>528</v>
      </c>
      <c r="F1110" t="s">
        <v>528</v>
      </c>
      <c r="N1110">
        <v>7225</v>
      </c>
    </row>
    <row r="1111" spans="1:14" x14ac:dyDescent="0.2">
      <c r="A1111" t="s">
        <v>528</v>
      </c>
      <c r="B1111">
        <f t="shared" si="17"/>
        <v>7231</v>
      </c>
      <c r="C1111" t="s">
        <v>528</v>
      </c>
      <c r="D1111" t="s">
        <v>528</v>
      </c>
      <c r="E1111" t="s">
        <v>528</v>
      </c>
      <c r="F1111" t="s">
        <v>528</v>
      </c>
      <c r="N1111">
        <v>7231</v>
      </c>
    </row>
    <row r="1112" spans="1:14" x14ac:dyDescent="0.2">
      <c r="A1112" t="s">
        <v>528</v>
      </c>
      <c r="B1112">
        <f t="shared" si="17"/>
        <v>7232</v>
      </c>
      <c r="C1112" t="s">
        <v>528</v>
      </c>
      <c r="D1112" t="s">
        <v>528</v>
      </c>
      <c r="E1112" t="s">
        <v>528</v>
      </c>
      <c r="F1112" t="s">
        <v>528</v>
      </c>
      <c r="N1112">
        <v>7232</v>
      </c>
    </row>
    <row r="1113" spans="1:14" x14ac:dyDescent="0.2">
      <c r="A1113" t="s">
        <v>528</v>
      </c>
      <c r="B1113">
        <f t="shared" si="17"/>
        <v>7233</v>
      </c>
      <c r="C1113" t="s">
        <v>528</v>
      </c>
      <c r="D1113" t="s">
        <v>528</v>
      </c>
      <c r="E1113" t="s">
        <v>528</v>
      </c>
      <c r="F1113" t="s">
        <v>528</v>
      </c>
      <c r="N1113">
        <v>7233</v>
      </c>
    </row>
    <row r="1114" spans="1:14" x14ac:dyDescent="0.2">
      <c r="A1114" t="s">
        <v>528</v>
      </c>
      <c r="B1114">
        <f t="shared" si="17"/>
        <v>7234</v>
      </c>
      <c r="C1114" t="s">
        <v>528</v>
      </c>
      <c r="D1114" t="s">
        <v>528</v>
      </c>
      <c r="E1114" t="s">
        <v>528</v>
      </c>
      <c r="F1114" t="s">
        <v>528</v>
      </c>
      <c r="N1114">
        <v>7234</v>
      </c>
    </row>
    <row r="1115" spans="1:14" x14ac:dyDescent="0.2">
      <c r="A1115" t="s">
        <v>528</v>
      </c>
      <c r="B1115">
        <f t="shared" si="17"/>
        <v>7235</v>
      </c>
      <c r="C1115" t="s">
        <v>528</v>
      </c>
      <c r="D1115" t="s">
        <v>528</v>
      </c>
      <c r="E1115" t="s">
        <v>528</v>
      </c>
      <c r="F1115" t="s">
        <v>528</v>
      </c>
      <c r="N1115">
        <v>7235</v>
      </c>
    </row>
    <row r="1116" spans="1:14" x14ac:dyDescent="0.2">
      <c r="A1116" t="s">
        <v>528</v>
      </c>
      <c r="B1116">
        <f t="shared" si="17"/>
        <v>7236</v>
      </c>
      <c r="C1116" t="s">
        <v>528</v>
      </c>
      <c r="D1116" t="s">
        <v>528</v>
      </c>
      <c r="E1116" t="s">
        <v>528</v>
      </c>
      <c r="F1116" t="s">
        <v>528</v>
      </c>
      <c r="N1116">
        <v>7236</v>
      </c>
    </row>
    <row r="1117" spans="1:14" x14ac:dyDescent="0.2">
      <c r="A1117" t="s">
        <v>528</v>
      </c>
      <c r="B1117">
        <f t="shared" si="17"/>
        <v>7237</v>
      </c>
      <c r="C1117" t="s">
        <v>528</v>
      </c>
      <c r="D1117" t="s">
        <v>528</v>
      </c>
      <c r="E1117" t="s">
        <v>528</v>
      </c>
      <c r="F1117" t="s">
        <v>528</v>
      </c>
      <c r="N1117">
        <v>7237</v>
      </c>
    </row>
    <row r="1118" spans="1:14" x14ac:dyDescent="0.2">
      <c r="A1118" t="s">
        <v>528</v>
      </c>
      <c r="B1118">
        <f t="shared" si="17"/>
        <v>7241</v>
      </c>
      <c r="C1118" t="s">
        <v>528</v>
      </c>
      <c r="D1118" t="s">
        <v>528</v>
      </c>
      <c r="E1118" t="s">
        <v>528</v>
      </c>
      <c r="F1118" t="s">
        <v>528</v>
      </c>
      <c r="N1118">
        <v>7241</v>
      </c>
    </row>
    <row r="1119" spans="1:14" x14ac:dyDescent="0.2">
      <c r="A1119" t="s">
        <v>528</v>
      </c>
      <c r="B1119">
        <f t="shared" si="17"/>
        <v>7242</v>
      </c>
      <c r="C1119" t="s">
        <v>528</v>
      </c>
      <c r="D1119" t="s">
        <v>528</v>
      </c>
      <c r="E1119" t="s">
        <v>528</v>
      </c>
      <c r="F1119" t="s">
        <v>528</v>
      </c>
      <c r="N1119">
        <v>7242</v>
      </c>
    </row>
    <row r="1120" spans="1:14" x14ac:dyDescent="0.2">
      <c r="A1120" t="s">
        <v>528</v>
      </c>
      <c r="B1120">
        <f t="shared" si="17"/>
        <v>7243</v>
      </c>
      <c r="C1120" t="s">
        <v>528</v>
      </c>
      <c r="D1120" t="s">
        <v>528</v>
      </c>
      <c r="E1120" t="s">
        <v>528</v>
      </c>
      <c r="F1120" t="s">
        <v>528</v>
      </c>
      <c r="N1120">
        <v>7243</v>
      </c>
    </row>
    <row r="1121" spans="1:14" x14ac:dyDescent="0.2">
      <c r="A1121" t="s">
        <v>528</v>
      </c>
      <c r="B1121">
        <f t="shared" si="17"/>
        <v>7244</v>
      </c>
      <c r="C1121" t="s">
        <v>528</v>
      </c>
      <c r="D1121" t="s">
        <v>528</v>
      </c>
      <c r="E1121" t="s">
        <v>528</v>
      </c>
      <c r="F1121" t="s">
        <v>528</v>
      </c>
      <c r="N1121">
        <v>7244</v>
      </c>
    </row>
    <row r="1122" spans="1:14" x14ac:dyDescent="0.2">
      <c r="A1122" t="s">
        <v>528</v>
      </c>
      <c r="B1122">
        <f t="shared" si="17"/>
        <v>7251</v>
      </c>
      <c r="C1122" t="s">
        <v>528</v>
      </c>
      <c r="D1122" t="s">
        <v>528</v>
      </c>
      <c r="E1122" t="s">
        <v>528</v>
      </c>
      <c r="F1122" t="s">
        <v>528</v>
      </c>
      <c r="N1122">
        <v>7251</v>
      </c>
    </row>
    <row r="1123" spans="1:14" x14ac:dyDescent="0.2">
      <c r="A1123" t="s">
        <v>528</v>
      </c>
      <c r="B1123">
        <f t="shared" si="17"/>
        <v>7252</v>
      </c>
      <c r="C1123" t="s">
        <v>528</v>
      </c>
      <c r="D1123" t="s">
        <v>528</v>
      </c>
      <c r="E1123" t="s">
        <v>528</v>
      </c>
      <c r="F1123" t="s">
        <v>528</v>
      </c>
      <c r="N1123">
        <v>7252</v>
      </c>
    </row>
    <row r="1124" spans="1:14" x14ac:dyDescent="0.2">
      <c r="A1124" t="s">
        <v>528</v>
      </c>
      <c r="B1124">
        <f t="shared" si="17"/>
        <v>7253</v>
      </c>
      <c r="C1124" t="s">
        <v>528</v>
      </c>
      <c r="D1124" t="s">
        <v>528</v>
      </c>
      <c r="E1124" t="s">
        <v>528</v>
      </c>
      <c r="F1124" t="s">
        <v>528</v>
      </c>
      <c r="N1124">
        <v>7253</v>
      </c>
    </row>
    <row r="1125" spans="1:14" x14ac:dyDescent="0.2">
      <c r="A1125" t="s">
        <v>528</v>
      </c>
      <c r="B1125">
        <f t="shared" si="17"/>
        <v>7254</v>
      </c>
      <c r="C1125" t="s">
        <v>528</v>
      </c>
      <c r="D1125" t="s">
        <v>528</v>
      </c>
      <c r="E1125" t="s">
        <v>528</v>
      </c>
      <c r="F1125" t="s">
        <v>528</v>
      </c>
      <c r="N1125">
        <v>7254</v>
      </c>
    </row>
    <row r="1126" spans="1:14" x14ac:dyDescent="0.2">
      <c r="A1126" t="s">
        <v>528</v>
      </c>
      <c r="B1126">
        <f t="shared" si="17"/>
        <v>7255</v>
      </c>
      <c r="C1126" t="s">
        <v>528</v>
      </c>
      <c r="D1126" t="s">
        <v>528</v>
      </c>
      <c r="E1126" t="s">
        <v>528</v>
      </c>
      <c r="F1126" t="s">
        <v>528</v>
      </c>
      <c r="N1126">
        <v>7255</v>
      </c>
    </row>
    <row r="1127" spans="1:14" x14ac:dyDescent="0.2">
      <c r="A1127" t="s">
        <v>528</v>
      </c>
      <c r="B1127">
        <f t="shared" si="17"/>
        <v>7256</v>
      </c>
      <c r="C1127" t="s">
        <v>528</v>
      </c>
      <c r="D1127" t="s">
        <v>528</v>
      </c>
      <c r="E1127" t="s">
        <v>528</v>
      </c>
      <c r="F1127" t="s">
        <v>528</v>
      </c>
      <c r="N1127">
        <v>7256</v>
      </c>
    </row>
    <row r="1128" spans="1:14" x14ac:dyDescent="0.2">
      <c r="A1128" t="s">
        <v>528</v>
      </c>
      <c r="B1128">
        <f t="shared" si="17"/>
        <v>7261</v>
      </c>
      <c r="C1128" t="s">
        <v>528</v>
      </c>
      <c r="D1128" t="s">
        <v>528</v>
      </c>
      <c r="E1128" t="s">
        <v>528</v>
      </c>
      <c r="F1128" t="s">
        <v>528</v>
      </c>
      <c r="N1128">
        <v>7261</v>
      </c>
    </row>
    <row r="1129" spans="1:14" x14ac:dyDescent="0.2">
      <c r="A1129" t="s">
        <v>528</v>
      </c>
      <c r="B1129">
        <f t="shared" si="17"/>
        <v>7262</v>
      </c>
      <c r="C1129" t="s">
        <v>528</v>
      </c>
      <c r="D1129" t="s">
        <v>528</v>
      </c>
      <c r="E1129" t="s">
        <v>528</v>
      </c>
      <c r="F1129" t="s">
        <v>528</v>
      </c>
      <c r="N1129">
        <v>7262</v>
      </c>
    </row>
    <row r="1130" spans="1:14" x14ac:dyDescent="0.2">
      <c r="A1130" t="s">
        <v>528</v>
      </c>
      <c r="B1130">
        <f t="shared" si="17"/>
        <v>7311</v>
      </c>
      <c r="C1130" t="s">
        <v>528</v>
      </c>
      <c r="D1130" t="s">
        <v>528</v>
      </c>
      <c r="E1130" t="s">
        <v>528</v>
      </c>
      <c r="F1130" t="s">
        <v>528</v>
      </c>
      <c r="N1130">
        <v>7311</v>
      </c>
    </row>
    <row r="1131" spans="1:14" x14ac:dyDescent="0.2">
      <c r="A1131" t="s">
        <v>528</v>
      </c>
      <c r="B1131">
        <f t="shared" si="17"/>
        <v>7312</v>
      </c>
      <c r="C1131" t="s">
        <v>528</v>
      </c>
      <c r="D1131" t="s">
        <v>528</v>
      </c>
      <c r="E1131" t="s">
        <v>528</v>
      </c>
      <c r="F1131" t="s">
        <v>528</v>
      </c>
      <c r="N1131">
        <v>7312</v>
      </c>
    </row>
    <row r="1132" spans="1:14" x14ac:dyDescent="0.2">
      <c r="A1132" t="s">
        <v>528</v>
      </c>
      <c r="B1132">
        <f t="shared" si="17"/>
        <v>7313</v>
      </c>
      <c r="C1132" t="s">
        <v>528</v>
      </c>
      <c r="D1132" t="s">
        <v>528</v>
      </c>
      <c r="E1132" t="s">
        <v>528</v>
      </c>
      <c r="F1132" t="s">
        <v>528</v>
      </c>
      <c r="N1132">
        <v>7313</v>
      </c>
    </row>
    <row r="1133" spans="1:14" x14ac:dyDescent="0.2">
      <c r="A1133" t="s">
        <v>528</v>
      </c>
      <c r="B1133">
        <f t="shared" si="17"/>
        <v>7314</v>
      </c>
      <c r="C1133" t="s">
        <v>528</v>
      </c>
      <c r="D1133" t="s">
        <v>528</v>
      </c>
      <c r="E1133" t="s">
        <v>528</v>
      </c>
      <c r="F1133" t="s">
        <v>528</v>
      </c>
      <c r="N1133">
        <v>7314</v>
      </c>
    </row>
    <row r="1134" spans="1:14" x14ac:dyDescent="0.2">
      <c r="A1134" t="s">
        <v>528</v>
      </c>
      <c r="B1134">
        <f t="shared" si="17"/>
        <v>7315</v>
      </c>
      <c r="C1134" t="s">
        <v>528</v>
      </c>
      <c r="D1134" t="s">
        <v>528</v>
      </c>
      <c r="E1134" t="s">
        <v>528</v>
      </c>
      <c r="F1134" t="s">
        <v>528</v>
      </c>
      <c r="N1134">
        <v>7315</v>
      </c>
    </row>
    <row r="1135" spans="1:14" x14ac:dyDescent="0.2">
      <c r="A1135" t="s">
        <v>528</v>
      </c>
      <c r="B1135">
        <f t="shared" si="17"/>
        <v>7316</v>
      </c>
      <c r="C1135" t="s">
        <v>528</v>
      </c>
      <c r="D1135" t="s">
        <v>528</v>
      </c>
      <c r="E1135" t="s">
        <v>528</v>
      </c>
      <c r="F1135" t="s">
        <v>528</v>
      </c>
      <c r="N1135">
        <v>7316</v>
      </c>
    </row>
    <row r="1136" spans="1:14" x14ac:dyDescent="0.2">
      <c r="A1136" t="s">
        <v>528</v>
      </c>
      <c r="B1136">
        <f t="shared" si="17"/>
        <v>7321</v>
      </c>
      <c r="C1136" t="s">
        <v>528</v>
      </c>
      <c r="D1136" t="s">
        <v>528</v>
      </c>
      <c r="E1136" t="s">
        <v>528</v>
      </c>
      <c r="F1136" t="s">
        <v>528</v>
      </c>
      <c r="N1136">
        <v>7321</v>
      </c>
    </row>
    <row r="1137" spans="1:14" x14ac:dyDescent="0.2">
      <c r="A1137" t="s">
        <v>528</v>
      </c>
      <c r="B1137">
        <f t="shared" si="17"/>
        <v>7322</v>
      </c>
      <c r="C1137" t="s">
        <v>528</v>
      </c>
      <c r="D1137" t="s">
        <v>528</v>
      </c>
      <c r="E1137" t="s">
        <v>528</v>
      </c>
      <c r="F1137" t="s">
        <v>528</v>
      </c>
      <c r="N1137">
        <v>7322</v>
      </c>
    </row>
    <row r="1138" spans="1:14" x14ac:dyDescent="0.2">
      <c r="A1138" t="s">
        <v>528</v>
      </c>
      <c r="B1138">
        <f t="shared" si="17"/>
        <v>7323</v>
      </c>
      <c r="C1138" t="s">
        <v>528</v>
      </c>
      <c r="D1138" t="s">
        <v>528</v>
      </c>
      <c r="E1138" t="s">
        <v>528</v>
      </c>
      <c r="F1138" t="s">
        <v>528</v>
      </c>
      <c r="N1138">
        <v>7323</v>
      </c>
    </row>
    <row r="1139" spans="1:14" x14ac:dyDescent="0.2">
      <c r="A1139" t="s">
        <v>528</v>
      </c>
      <c r="B1139">
        <f t="shared" si="17"/>
        <v>7324</v>
      </c>
      <c r="C1139" t="s">
        <v>528</v>
      </c>
      <c r="D1139" t="s">
        <v>528</v>
      </c>
      <c r="E1139" t="s">
        <v>528</v>
      </c>
      <c r="F1139" t="s">
        <v>528</v>
      </c>
      <c r="N1139">
        <v>7324</v>
      </c>
    </row>
    <row r="1140" spans="1:14" x14ac:dyDescent="0.2">
      <c r="A1140" t="s">
        <v>528</v>
      </c>
      <c r="B1140">
        <f t="shared" si="17"/>
        <v>7331</v>
      </c>
      <c r="C1140" t="s">
        <v>528</v>
      </c>
      <c r="D1140" t="s">
        <v>528</v>
      </c>
      <c r="E1140" t="s">
        <v>528</v>
      </c>
      <c r="F1140" t="s">
        <v>528</v>
      </c>
      <c r="N1140">
        <v>7331</v>
      </c>
    </row>
    <row r="1141" spans="1:14" x14ac:dyDescent="0.2">
      <c r="A1141" t="s">
        <v>528</v>
      </c>
      <c r="B1141">
        <f t="shared" si="17"/>
        <v>7332</v>
      </c>
      <c r="C1141" t="s">
        <v>528</v>
      </c>
      <c r="D1141" t="s">
        <v>528</v>
      </c>
      <c r="E1141" t="s">
        <v>528</v>
      </c>
      <c r="F1141" t="s">
        <v>528</v>
      </c>
      <c r="N1141">
        <v>7332</v>
      </c>
    </row>
    <row r="1142" spans="1:14" x14ac:dyDescent="0.2">
      <c r="A1142" t="s">
        <v>528</v>
      </c>
      <c r="B1142">
        <f t="shared" si="17"/>
        <v>7333</v>
      </c>
      <c r="C1142" t="s">
        <v>528</v>
      </c>
      <c r="D1142" t="s">
        <v>528</v>
      </c>
      <c r="E1142" t="s">
        <v>528</v>
      </c>
      <c r="F1142" t="s">
        <v>528</v>
      </c>
      <c r="N1142">
        <v>7333</v>
      </c>
    </row>
    <row r="1143" spans="1:14" x14ac:dyDescent="0.2">
      <c r="A1143" t="s">
        <v>528</v>
      </c>
      <c r="B1143">
        <f t="shared" si="17"/>
        <v>7334</v>
      </c>
      <c r="C1143" t="s">
        <v>528</v>
      </c>
      <c r="D1143" t="s">
        <v>528</v>
      </c>
      <c r="E1143" t="s">
        <v>528</v>
      </c>
      <c r="F1143" t="s">
        <v>528</v>
      </c>
      <c r="N1143">
        <v>7334</v>
      </c>
    </row>
    <row r="1144" spans="1:14" x14ac:dyDescent="0.2">
      <c r="A1144" t="s">
        <v>528</v>
      </c>
      <c r="B1144">
        <f t="shared" si="17"/>
        <v>7335</v>
      </c>
      <c r="C1144" t="s">
        <v>528</v>
      </c>
      <c r="D1144" t="s">
        <v>528</v>
      </c>
      <c r="E1144" t="s">
        <v>528</v>
      </c>
      <c r="F1144" t="s">
        <v>528</v>
      </c>
      <c r="N1144">
        <v>7335</v>
      </c>
    </row>
    <row r="1145" spans="1:14" x14ac:dyDescent="0.2">
      <c r="A1145" t="s">
        <v>528</v>
      </c>
      <c r="B1145">
        <f t="shared" si="17"/>
        <v>7336</v>
      </c>
      <c r="C1145" t="s">
        <v>528</v>
      </c>
      <c r="D1145" t="s">
        <v>528</v>
      </c>
      <c r="E1145" t="s">
        <v>528</v>
      </c>
      <c r="F1145" t="s">
        <v>528</v>
      </c>
      <c r="N1145">
        <v>7336</v>
      </c>
    </row>
    <row r="1146" spans="1:14" x14ac:dyDescent="0.2">
      <c r="A1146" t="s">
        <v>528</v>
      </c>
      <c r="B1146">
        <f t="shared" si="17"/>
        <v>7341</v>
      </c>
      <c r="C1146" t="s">
        <v>528</v>
      </c>
      <c r="D1146" t="s">
        <v>528</v>
      </c>
      <c r="E1146" t="s">
        <v>528</v>
      </c>
      <c r="F1146" t="s">
        <v>528</v>
      </c>
      <c r="N1146">
        <v>7341</v>
      </c>
    </row>
    <row r="1147" spans="1:14" x14ac:dyDescent="0.2">
      <c r="A1147" t="s">
        <v>528</v>
      </c>
      <c r="B1147">
        <f t="shared" si="17"/>
        <v>7342</v>
      </c>
      <c r="C1147" t="s">
        <v>528</v>
      </c>
      <c r="D1147" t="s">
        <v>528</v>
      </c>
      <c r="E1147" t="s">
        <v>528</v>
      </c>
      <c r="F1147" t="s">
        <v>528</v>
      </c>
      <c r="N1147">
        <v>7342</v>
      </c>
    </row>
    <row r="1148" spans="1:14" x14ac:dyDescent="0.2">
      <c r="A1148" t="s">
        <v>528</v>
      </c>
      <c r="B1148">
        <f t="shared" si="17"/>
        <v>7343</v>
      </c>
      <c r="C1148" t="s">
        <v>528</v>
      </c>
      <c r="D1148" t="s">
        <v>528</v>
      </c>
      <c r="E1148" t="s">
        <v>528</v>
      </c>
      <c r="F1148" t="s">
        <v>528</v>
      </c>
      <c r="N1148">
        <v>7343</v>
      </c>
    </row>
    <row r="1149" spans="1:14" x14ac:dyDescent="0.2">
      <c r="A1149" t="s">
        <v>528</v>
      </c>
      <c r="B1149">
        <f t="shared" si="17"/>
        <v>7351</v>
      </c>
      <c r="C1149" t="s">
        <v>528</v>
      </c>
      <c r="D1149" t="s">
        <v>528</v>
      </c>
      <c r="E1149" t="s">
        <v>528</v>
      </c>
      <c r="F1149" t="s">
        <v>528</v>
      </c>
      <c r="N1149">
        <v>7351</v>
      </c>
    </row>
    <row r="1150" spans="1:14" x14ac:dyDescent="0.2">
      <c r="A1150" t="s">
        <v>528</v>
      </c>
      <c r="B1150">
        <f t="shared" si="17"/>
        <v>7352</v>
      </c>
      <c r="C1150" t="s">
        <v>528</v>
      </c>
      <c r="D1150" t="s">
        <v>528</v>
      </c>
      <c r="E1150" t="s">
        <v>528</v>
      </c>
      <c r="F1150" t="s">
        <v>528</v>
      </c>
      <c r="N1150">
        <v>7352</v>
      </c>
    </row>
    <row r="1151" spans="1:14" x14ac:dyDescent="0.2">
      <c r="A1151" t="s">
        <v>528</v>
      </c>
      <c r="B1151">
        <f t="shared" si="17"/>
        <v>7353</v>
      </c>
      <c r="C1151" t="s">
        <v>528</v>
      </c>
      <c r="D1151" t="s">
        <v>528</v>
      </c>
      <c r="E1151" t="s">
        <v>528</v>
      </c>
      <c r="F1151" t="s">
        <v>528</v>
      </c>
      <c r="N1151">
        <v>7353</v>
      </c>
    </row>
    <row r="1152" spans="1:14" x14ac:dyDescent="0.2">
      <c r="A1152" t="s">
        <v>528</v>
      </c>
      <c r="B1152">
        <f t="shared" si="17"/>
        <v>7354</v>
      </c>
      <c r="C1152" t="s">
        <v>528</v>
      </c>
      <c r="D1152" t="s">
        <v>528</v>
      </c>
      <c r="E1152" t="s">
        <v>528</v>
      </c>
      <c r="F1152" t="s">
        <v>528</v>
      </c>
      <c r="N1152">
        <v>7354</v>
      </c>
    </row>
    <row r="1153" spans="1:14" x14ac:dyDescent="0.2">
      <c r="A1153" t="s">
        <v>528</v>
      </c>
      <c r="B1153">
        <f t="shared" si="17"/>
        <v>7361</v>
      </c>
      <c r="C1153" t="s">
        <v>528</v>
      </c>
      <c r="D1153" t="s">
        <v>528</v>
      </c>
      <c r="E1153" t="s">
        <v>528</v>
      </c>
      <c r="F1153" t="s">
        <v>528</v>
      </c>
      <c r="N1153">
        <v>7361</v>
      </c>
    </row>
    <row r="1154" spans="1:14" x14ac:dyDescent="0.2">
      <c r="A1154" t="s">
        <v>528</v>
      </c>
      <c r="B1154">
        <f t="shared" si="17"/>
        <v>7362</v>
      </c>
      <c r="C1154" t="s">
        <v>528</v>
      </c>
      <c r="D1154" t="s">
        <v>528</v>
      </c>
      <c r="E1154" t="s">
        <v>528</v>
      </c>
      <c r="F1154" t="s">
        <v>528</v>
      </c>
      <c r="N1154">
        <v>7362</v>
      </c>
    </row>
    <row r="1155" spans="1:14" x14ac:dyDescent="0.2">
      <c r="A1155" t="s">
        <v>528</v>
      </c>
      <c r="B1155">
        <f t="shared" ref="B1155:B1218" si="18">N1155</f>
        <v>7410</v>
      </c>
      <c r="C1155" t="s">
        <v>528</v>
      </c>
      <c r="D1155" t="s">
        <v>528</v>
      </c>
      <c r="E1155" t="s">
        <v>528</v>
      </c>
      <c r="F1155" t="s">
        <v>528</v>
      </c>
      <c r="N1155">
        <v>7410</v>
      </c>
    </row>
    <row r="1156" spans="1:14" x14ac:dyDescent="0.2">
      <c r="A1156" t="s">
        <v>528</v>
      </c>
      <c r="B1156">
        <f t="shared" si="18"/>
        <v>7411</v>
      </c>
      <c r="C1156" t="s">
        <v>528</v>
      </c>
      <c r="D1156" t="s">
        <v>528</v>
      </c>
      <c r="E1156" t="s">
        <v>528</v>
      </c>
      <c r="F1156" t="s">
        <v>528</v>
      </c>
      <c r="N1156">
        <v>7411</v>
      </c>
    </row>
    <row r="1157" spans="1:14" x14ac:dyDescent="0.2">
      <c r="A1157" t="s">
        <v>528</v>
      </c>
      <c r="B1157">
        <f t="shared" si="18"/>
        <v>7412</v>
      </c>
      <c r="C1157" t="s">
        <v>528</v>
      </c>
      <c r="D1157" t="s">
        <v>528</v>
      </c>
      <c r="E1157" t="s">
        <v>528</v>
      </c>
      <c r="F1157" t="s">
        <v>528</v>
      </c>
      <c r="N1157">
        <v>7412</v>
      </c>
    </row>
    <row r="1158" spans="1:14" x14ac:dyDescent="0.2">
      <c r="A1158" t="s">
        <v>528</v>
      </c>
      <c r="B1158">
        <f t="shared" si="18"/>
        <v>7413</v>
      </c>
      <c r="C1158" t="s">
        <v>528</v>
      </c>
      <c r="D1158" t="s">
        <v>528</v>
      </c>
      <c r="E1158" t="s">
        <v>528</v>
      </c>
      <c r="F1158" t="s">
        <v>528</v>
      </c>
      <c r="N1158">
        <v>7413</v>
      </c>
    </row>
    <row r="1159" spans="1:14" x14ac:dyDescent="0.2">
      <c r="A1159" t="s">
        <v>528</v>
      </c>
      <c r="B1159">
        <f t="shared" si="18"/>
        <v>7414</v>
      </c>
      <c r="C1159" t="s">
        <v>528</v>
      </c>
      <c r="D1159" t="s">
        <v>528</v>
      </c>
      <c r="E1159" t="s">
        <v>528</v>
      </c>
      <c r="F1159" t="s">
        <v>528</v>
      </c>
      <c r="N1159">
        <v>7414</v>
      </c>
    </row>
    <row r="1160" spans="1:14" x14ac:dyDescent="0.2">
      <c r="A1160" t="s">
        <v>528</v>
      </c>
      <c r="B1160">
        <f t="shared" si="18"/>
        <v>7415</v>
      </c>
      <c r="C1160" t="s">
        <v>528</v>
      </c>
      <c r="D1160" t="s">
        <v>528</v>
      </c>
      <c r="E1160" t="s">
        <v>528</v>
      </c>
      <c r="F1160" t="s">
        <v>528</v>
      </c>
      <c r="N1160">
        <v>7415</v>
      </c>
    </row>
    <row r="1161" spans="1:14" x14ac:dyDescent="0.2">
      <c r="A1161" t="s">
        <v>528</v>
      </c>
      <c r="B1161">
        <f t="shared" si="18"/>
        <v>7416</v>
      </c>
      <c r="C1161" t="s">
        <v>528</v>
      </c>
      <c r="D1161" t="s">
        <v>528</v>
      </c>
      <c r="E1161" t="s">
        <v>528</v>
      </c>
      <c r="F1161" t="s">
        <v>528</v>
      </c>
      <c r="N1161">
        <v>7416</v>
      </c>
    </row>
    <row r="1162" spans="1:14" x14ac:dyDescent="0.2">
      <c r="A1162" t="s">
        <v>528</v>
      </c>
      <c r="B1162">
        <f t="shared" si="18"/>
        <v>7417</v>
      </c>
      <c r="C1162" t="s">
        <v>528</v>
      </c>
      <c r="D1162" t="s">
        <v>528</v>
      </c>
      <c r="E1162" t="s">
        <v>528</v>
      </c>
      <c r="F1162" t="s">
        <v>528</v>
      </c>
      <c r="N1162">
        <v>7417</v>
      </c>
    </row>
    <row r="1163" spans="1:14" x14ac:dyDescent="0.2">
      <c r="A1163" t="s">
        <v>528</v>
      </c>
      <c r="B1163">
        <f t="shared" si="18"/>
        <v>7418</v>
      </c>
      <c r="C1163" t="s">
        <v>528</v>
      </c>
      <c r="D1163" t="s">
        <v>528</v>
      </c>
      <c r="E1163" t="s">
        <v>528</v>
      </c>
      <c r="F1163" t="s">
        <v>528</v>
      </c>
      <c r="N1163">
        <v>7418</v>
      </c>
    </row>
    <row r="1164" spans="1:14" x14ac:dyDescent="0.2">
      <c r="A1164" t="s">
        <v>528</v>
      </c>
      <c r="B1164">
        <f t="shared" si="18"/>
        <v>7419</v>
      </c>
      <c r="C1164" t="s">
        <v>528</v>
      </c>
      <c r="D1164" t="s">
        <v>528</v>
      </c>
      <c r="E1164" t="s">
        <v>528</v>
      </c>
      <c r="F1164" t="s">
        <v>528</v>
      </c>
      <c r="N1164">
        <v>7419</v>
      </c>
    </row>
    <row r="1165" spans="1:14" x14ac:dyDescent="0.2">
      <c r="A1165" t="s">
        <v>528</v>
      </c>
      <c r="B1165">
        <f t="shared" si="18"/>
        <v>7420</v>
      </c>
      <c r="C1165" t="s">
        <v>528</v>
      </c>
      <c r="D1165" t="s">
        <v>528</v>
      </c>
      <c r="E1165" t="s">
        <v>528</v>
      </c>
      <c r="F1165" t="s">
        <v>528</v>
      </c>
      <c r="N1165">
        <v>7420</v>
      </c>
    </row>
    <row r="1166" spans="1:14" x14ac:dyDescent="0.2">
      <c r="A1166" t="s">
        <v>528</v>
      </c>
      <c r="B1166">
        <f t="shared" si="18"/>
        <v>7421</v>
      </c>
      <c r="C1166" t="s">
        <v>528</v>
      </c>
      <c r="D1166" t="s">
        <v>528</v>
      </c>
      <c r="E1166" t="s">
        <v>528</v>
      </c>
      <c r="F1166" t="s">
        <v>528</v>
      </c>
      <c r="N1166">
        <v>7421</v>
      </c>
    </row>
    <row r="1167" spans="1:14" x14ac:dyDescent="0.2">
      <c r="A1167" t="s">
        <v>528</v>
      </c>
      <c r="B1167">
        <f t="shared" si="18"/>
        <v>7422</v>
      </c>
      <c r="C1167" t="s">
        <v>528</v>
      </c>
      <c r="D1167" t="s">
        <v>528</v>
      </c>
      <c r="E1167" t="s">
        <v>528</v>
      </c>
      <c r="F1167" t="s">
        <v>528</v>
      </c>
      <c r="N1167">
        <v>7422</v>
      </c>
    </row>
    <row r="1168" spans="1:14" x14ac:dyDescent="0.2">
      <c r="A1168" t="s">
        <v>528</v>
      </c>
      <c r="B1168">
        <f t="shared" si="18"/>
        <v>7423</v>
      </c>
      <c r="C1168" t="s">
        <v>528</v>
      </c>
      <c r="D1168" t="s">
        <v>528</v>
      </c>
      <c r="E1168" t="s">
        <v>528</v>
      </c>
      <c r="F1168" t="s">
        <v>528</v>
      </c>
      <c r="N1168">
        <v>7423</v>
      </c>
    </row>
    <row r="1169" spans="1:14" x14ac:dyDescent="0.2">
      <c r="A1169" t="s">
        <v>528</v>
      </c>
      <c r="B1169">
        <f t="shared" si="18"/>
        <v>7424</v>
      </c>
      <c r="C1169" t="s">
        <v>528</v>
      </c>
      <c r="D1169" t="s">
        <v>528</v>
      </c>
      <c r="E1169" t="s">
        <v>528</v>
      </c>
      <c r="F1169" t="s">
        <v>528</v>
      </c>
      <c r="N1169">
        <v>7424</v>
      </c>
    </row>
    <row r="1170" spans="1:14" x14ac:dyDescent="0.2">
      <c r="A1170" t="s">
        <v>528</v>
      </c>
      <c r="B1170">
        <f t="shared" si="18"/>
        <v>7425</v>
      </c>
      <c r="C1170" t="s">
        <v>528</v>
      </c>
      <c r="D1170" t="s">
        <v>528</v>
      </c>
      <c r="E1170" t="s">
        <v>528</v>
      </c>
      <c r="F1170" t="s">
        <v>528</v>
      </c>
      <c r="N1170">
        <v>7425</v>
      </c>
    </row>
    <row r="1171" spans="1:14" x14ac:dyDescent="0.2">
      <c r="A1171" t="s">
        <v>528</v>
      </c>
      <c r="B1171">
        <f t="shared" si="18"/>
        <v>7426</v>
      </c>
      <c r="C1171" t="s">
        <v>528</v>
      </c>
      <c r="D1171" t="s">
        <v>528</v>
      </c>
      <c r="E1171" t="s">
        <v>528</v>
      </c>
      <c r="F1171" t="s">
        <v>528</v>
      </c>
      <c r="N1171">
        <v>7426</v>
      </c>
    </row>
    <row r="1172" spans="1:14" x14ac:dyDescent="0.2">
      <c r="A1172" t="s">
        <v>528</v>
      </c>
      <c r="B1172">
        <f t="shared" si="18"/>
        <v>7427</v>
      </c>
      <c r="C1172" t="s">
        <v>528</v>
      </c>
      <c r="D1172" t="s">
        <v>528</v>
      </c>
      <c r="E1172" t="s">
        <v>528</v>
      </c>
      <c r="F1172" t="s">
        <v>528</v>
      </c>
      <c r="N1172">
        <v>7427</v>
      </c>
    </row>
    <row r="1173" spans="1:14" x14ac:dyDescent="0.2">
      <c r="A1173" t="s">
        <v>528</v>
      </c>
      <c r="B1173">
        <f t="shared" si="18"/>
        <v>7428</v>
      </c>
      <c r="C1173" t="s">
        <v>528</v>
      </c>
      <c r="D1173" t="s">
        <v>528</v>
      </c>
      <c r="E1173" t="s">
        <v>528</v>
      </c>
      <c r="F1173" t="s">
        <v>528</v>
      </c>
      <c r="N1173">
        <v>7428</v>
      </c>
    </row>
    <row r="1174" spans="1:14" x14ac:dyDescent="0.2">
      <c r="A1174" t="s">
        <v>528</v>
      </c>
      <c r="B1174">
        <f t="shared" si="18"/>
        <v>7429</v>
      </c>
      <c r="C1174" t="s">
        <v>528</v>
      </c>
      <c r="D1174" t="s">
        <v>528</v>
      </c>
      <c r="E1174" t="s">
        <v>528</v>
      </c>
      <c r="F1174" t="s">
        <v>528</v>
      </c>
      <c r="N1174">
        <v>7429</v>
      </c>
    </row>
    <row r="1175" spans="1:14" x14ac:dyDescent="0.2">
      <c r="A1175" t="s">
        <v>528</v>
      </c>
      <c r="B1175">
        <f t="shared" si="18"/>
        <v>7430</v>
      </c>
      <c r="C1175" t="s">
        <v>528</v>
      </c>
      <c r="D1175" t="s">
        <v>528</v>
      </c>
      <c r="E1175" t="s">
        <v>528</v>
      </c>
      <c r="F1175" t="s">
        <v>528</v>
      </c>
      <c r="N1175">
        <v>7430</v>
      </c>
    </row>
    <row r="1176" spans="1:14" x14ac:dyDescent="0.2">
      <c r="A1176" t="s">
        <v>528</v>
      </c>
      <c r="B1176">
        <f t="shared" si="18"/>
        <v>7431</v>
      </c>
      <c r="C1176" t="s">
        <v>528</v>
      </c>
      <c r="D1176" t="s">
        <v>528</v>
      </c>
      <c r="E1176" t="s">
        <v>528</v>
      </c>
      <c r="F1176" t="s">
        <v>528</v>
      </c>
      <c r="N1176">
        <v>7431</v>
      </c>
    </row>
    <row r="1177" spans="1:14" x14ac:dyDescent="0.2">
      <c r="A1177" t="s">
        <v>528</v>
      </c>
      <c r="B1177">
        <f t="shared" si="18"/>
        <v>8010</v>
      </c>
      <c r="C1177" t="s">
        <v>528</v>
      </c>
      <c r="D1177" t="s">
        <v>528</v>
      </c>
      <c r="E1177" t="s">
        <v>528</v>
      </c>
      <c r="F1177" t="s">
        <v>528</v>
      </c>
      <c r="N1177">
        <v>8010</v>
      </c>
    </row>
    <row r="1178" spans="1:14" x14ac:dyDescent="0.2">
      <c r="A1178" t="s">
        <v>528</v>
      </c>
      <c r="B1178">
        <f t="shared" si="18"/>
        <v>8011</v>
      </c>
      <c r="C1178" t="s">
        <v>528</v>
      </c>
      <c r="D1178" t="s">
        <v>528</v>
      </c>
      <c r="E1178" t="s">
        <v>528</v>
      </c>
      <c r="F1178" t="s">
        <v>528</v>
      </c>
      <c r="N1178">
        <v>8011</v>
      </c>
    </row>
    <row r="1179" spans="1:14" x14ac:dyDescent="0.2">
      <c r="A1179" t="s">
        <v>528</v>
      </c>
      <c r="B1179">
        <f t="shared" si="18"/>
        <v>8012</v>
      </c>
      <c r="C1179" t="s">
        <v>528</v>
      </c>
      <c r="D1179" t="s">
        <v>528</v>
      </c>
      <c r="E1179" t="s">
        <v>528</v>
      </c>
      <c r="F1179" t="s">
        <v>528</v>
      </c>
      <c r="N1179">
        <v>8012</v>
      </c>
    </row>
    <row r="1180" spans="1:14" x14ac:dyDescent="0.2">
      <c r="A1180" t="s">
        <v>528</v>
      </c>
      <c r="B1180">
        <f t="shared" si="18"/>
        <v>8013</v>
      </c>
      <c r="C1180" t="s">
        <v>528</v>
      </c>
      <c r="D1180" t="s">
        <v>528</v>
      </c>
      <c r="E1180" t="s">
        <v>528</v>
      </c>
      <c r="F1180" t="s">
        <v>528</v>
      </c>
      <c r="N1180">
        <v>8013</v>
      </c>
    </row>
    <row r="1181" spans="1:14" x14ac:dyDescent="0.2">
      <c r="A1181" t="s">
        <v>528</v>
      </c>
      <c r="B1181">
        <f t="shared" si="18"/>
        <v>8014</v>
      </c>
      <c r="C1181" t="s">
        <v>528</v>
      </c>
      <c r="D1181" t="s">
        <v>528</v>
      </c>
      <c r="E1181" t="s">
        <v>528</v>
      </c>
      <c r="F1181" t="s">
        <v>528</v>
      </c>
      <c r="N1181">
        <v>8014</v>
      </c>
    </row>
    <row r="1182" spans="1:14" x14ac:dyDescent="0.2">
      <c r="A1182" t="s">
        <v>528</v>
      </c>
      <c r="B1182">
        <f t="shared" si="18"/>
        <v>6111</v>
      </c>
      <c r="C1182" t="s">
        <v>528</v>
      </c>
      <c r="D1182" t="s">
        <v>528</v>
      </c>
      <c r="E1182" t="s">
        <v>528</v>
      </c>
      <c r="F1182" t="s">
        <v>528</v>
      </c>
      <c r="N1182">
        <v>6111</v>
      </c>
    </row>
    <row r="1183" spans="1:14" x14ac:dyDescent="0.2">
      <c r="A1183" t="s">
        <v>528</v>
      </c>
      <c r="B1183">
        <f t="shared" si="18"/>
        <v>6112</v>
      </c>
      <c r="C1183" t="s">
        <v>528</v>
      </c>
      <c r="D1183" t="s">
        <v>528</v>
      </c>
      <c r="E1183" t="s">
        <v>528</v>
      </c>
      <c r="F1183" t="s">
        <v>528</v>
      </c>
      <c r="N1183">
        <v>6112</v>
      </c>
    </row>
    <row r="1184" spans="1:14" x14ac:dyDescent="0.2">
      <c r="A1184" t="s">
        <v>528</v>
      </c>
      <c r="B1184">
        <f t="shared" si="18"/>
        <v>6113</v>
      </c>
      <c r="C1184" t="s">
        <v>528</v>
      </c>
      <c r="D1184" t="s">
        <v>528</v>
      </c>
      <c r="E1184" t="s">
        <v>528</v>
      </c>
      <c r="F1184" t="s">
        <v>528</v>
      </c>
      <c r="N1184">
        <v>6113</v>
      </c>
    </row>
    <row r="1185" spans="1:14" x14ac:dyDescent="0.2">
      <c r="A1185" t="s">
        <v>528</v>
      </c>
      <c r="B1185">
        <f t="shared" si="18"/>
        <v>6114</v>
      </c>
      <c r="C1185" t="s">
        <v>528</v>
      </c>
      <c r="D1185" t="s">
        <v>528</v>
      </c>
      <c r="E1185" t="s">
        <v>528</v>
      </c>
      <c r="F1185" t="s">
        <v>528</v>
      </c>
      <c r="N1185">
        <v>6114</v>
      </c>
    </row>
    <row r="1186" spans="1:14" x14ac:dyDescent="0.2">
      <c r="A1186" t="s">
        <v>528</v>
      </c>
      <c r="B1186">
        <f t="shared" si="18"/>
        <v>6115</v>
      </c>
      <c r="C1186" t="s">
        <v>528</v>
      </c>
      <c r="D1186" t="s">
        <v>528</v>
      </c>
      <c r="E1186" t="s">
        <v>528</v>
      </c>
      <c r="F1186" t="s">
        <v>528</v>
      </c>
      <c r="N1186">
        <v>6115</v>
      </c>
    </row>
    <row r="1187" spans="1:14" x14ac:dyDescent="0.2">
      <c r="A1187" t="s">
        <v>528</v>
      </c>
      <c r="B1187">
        <f t="shared" si="18"/>
        <v>6116</v>
      </c>
      <c r="C1187" t="s">
        <v>528</v>
      </c>
      <c r="D1187" t="s">
        <v>528</v>
      </c>
      <c r="E1187" t="s">
        <v>528</v>
      </c>
      <c r="F1187" t="s">
        <v>528</v>
      </c>
      <c r="N1187">
        <v>6116</v>
      </c>
    </row>
    <row r="1188" spans="1:14" x14ac:dyDescent="0.2">
      <c r="A1188" t="s">
        <v>528</v>
      </c>
      <c r="B1188">
        <f t="shared" si="18"/>
        <v>6117</v>
      </c>
      <c r="C1188" t="s">
        <v>528</v>
      </c>
      <c r="D1188" t="s">
        <v>528</v>
      </c>
      <c r="E1188" t="s">
        <v>528</v>
      </c>
      <c r="F1188" t="s">
        <v>528</v>
      </c>
      <c r="N1188">
        <v>6117</v>
      </c>
    </row>
    <row r="1189" spans="1:14" x14ac:dyDescent="0.2">
      <c r="A1189" t="s">
        <v>528</v>
      </c>
      <c r="B1189">
        <f t="shared" si="18"/>
        <v>6118</v>
      </c>
      <c r="C1189" t="s">
        <v>528</v>
      </c>
      <c r="D1189" t="s">
        <v>528</v>
      </c>
      <c r="E1189" t="s">
        <v>528</v>
      </c>
      <c r="F1189" t="s">
        <v>528</v>
      </c>
      <c r="N1189">
        <v>6118</v>
      </c>
    </row>
    <row r="1190" spans="1:14" x14ac:dyDescent="0.2">
      <c r="A1190" t="s">
        <v>528</v>
      </c>
      <c r="B1190">
        <f t="shared" si="18"/>
        <v>6119</v>
      </c>
      <c r="C1190" t="s">
        <v>528</v>
      </c>
      <c r="D1190" t="s">
        <v>528</v>
      </c>
      <c r="E1190" t="s">
        <v>528</v>
      </c>
      <c r="F1190" t="s">
        <v>528</v>
      </c>
      <c r="N1190">
        <v>6119</v>
      </c>
    </row>
    <row r="1191" spans="1:14" x14ac:dyDescent="0.2">
      <c r="A1191" t="s">
        <v>528</v>
      </c>
      <c r="B1191">
        <f t="shared" si="18"/>
        <v>6120</v>
      </c>
      <c r="C1191" t="s">
        <v>528</v>
      </c>
      <c r="D1191" t="s">
        <v>528</v>
      </c>
      <c r="E1191" t="s">
        <v>528</v>
      </c>
      <c r="F1191" t="s">
        <v>528</v>
      </c>
      <c r="N1191">
        <v>6120</v>
      </c>
    </row>
    <row r="1192" spans="1:14" x14ac:dyDescent="0.2">
      <c r="A1192" t="s">
        <v>528</v>
      </c>
      <c r="B1192">
        <f t="shared" si="18"/>
        <v>6121</v>
      </c>
      <c r="C1192" t="s">
        <v>528</v>
      </c>
      <c r="D1192" t="s">
        <v>528</v>
      </c>
      <c r="E1192" t="s">
        <v>528</v>
      </c>
      <c r="F1192" t="s">
        <v>528</v>
      </c>
      <c r="N1192">
        <v>6121</v>
      </c>
    </row>
    <row r="1193" spans="1:14" x14ac:dyDescent="0.2">
      <c r="A1193" t="s">
        <v>528</v>
      </c>
      <c r="B1193">
        <f t="shared" si="18"/>
        <v>6122</v>
      </c>
      <c r="C1193" t="s">
        <v>528</v>
      </c>
      <c r="D1193" t="s">
        <v>528</v>
      </c>
      <c r="E1193" t="s">
        <v>528</v>
      </c>
      <c r="F1193" t="s">
        <v>528</v>
      </c>
      <c r="N1193">
        <v>6122</v>
      </c>
    </row>
    <row r="1194" spans="1:14" x14ac:dyDescent="0.2">
      <c r="A1194" t="s">
        <v>528</v>
      </c>
      <c r="B1194">
        <f t="shared" si="18"/>
        <v>6123</v>
      </c>
      <c r="C1194" t="s">
        <v>528</v>
      </c>
      <c r="D1194" t="s">
        <v>528</v>
      </c>
      <c r="E1194" t="s">
        <v>528</v>
      </c>
      <c r="F1194" t="s">
        <v>528</v>
      </c>
      <c r="N1194">
        <v>6123</v>
      </c>
    </row>
    <row r="1195" spans="1:14" x14ac:dyDescent="0.2">
      <c r="A1195" t="s">
        <v>528</v>
      </c>
      <c r="B1195">
        <f t="shared" si="18"/>
        <v>7111</v>
      </c>
      <c r="C1195" t="s">
        <v>528</v>
      </c>
      <c r="D1195" t="s">
        <v>528</v>
      </c>
      <c r="E1195" t="s">
        <v>528</v>
      </c>
      <c r="F1195" t="s">
        <v>528</v>
      </c>
      <c r="N1195">
        <v>7111</v>
      </c>
    </row>
    <row r="1196" spans="1:14" x14ac:dyDescent="0.2">
      <c r="A1196" t="s">
        <v>528</v>
      </c>
      <c r="B1196">
        <f t="shared" si="18"/>
        <v>7112</v>
      </c>
      <c r="C1196" t="s">
        <v>528</v>
      </c>
      <c r="D1196" t="s">
        <v>528</v>
      </c>
      <c r="E1196" t="s">
        <v>528</v>
      </c>
      <c r="F1196" t="s">
        <v>528</v>
      </c>
      <c r="N1196">
        <v>7112</v>
      </c>
    </row>
    <row r="1197" spans="1:14" x14ac:dyDescent="0.2">
      <c r="A1197" t="s">
        <v>528</v>
      </c>
      <c r="B1197">
        <f t="shared" si="18"/>
        <v>7113</v>
      </c>
      <c r="C1197" t="s">
        <v>528</v>
      </c>
      <c r="D1197" t="s">
        <v>528</v>
      </c>
      <c r="E1197" t="s">
        <v>528</v>
      </c>
      <c r="F1197" t="s">
        <v>528</v>
      </c>
      <c r="N1197">
        <v>7113</v>
      </c>
    </row>
    <row r="1198" spans="1:14" x14ac:dyDescent="0.2">
      <c r="A1198" t="s">
        <v>528</v>
      </c>
      <c r="B1198">
        <f t="shared" si="18"/>
        <v>7114</v>
      </c>
      <c r="C1198" t="s">
        <v>528</v>
      </c>
      <c r="D1198" t="s">
        <v>528</v>
      </c>
      <c r="E1198" t="s">
        <v>528</v>
      </c>
      <c r="F1198" t="s">
        <v>528</v>
      </c>
      <c r="N1198">
        <v>7114</v>
      </c>
    </row>
    <row r="1199" spans="1:14" x14ac:dyDescent="0.2">
      <c r="A1199" t="s">
        <v>528</v>
      </c>
      <c r="B1199">
        <f t="shared" si="18"/>
        <v>7115</v>
      </c>
      <c r="C1199" t="s">
        <v>528</v>
      </c>
      <c r="D1199" t="s">
        <v>528</v>
      </c>
      <c r="E1199" t="s">
        <v>528</v>
      </c>
      <c r="F1199" t="s">
        <v>528</v>
      </c>
      <c r="N1199">
        <v>7115</v>
      </c>
    </row>
    <row r="1200" spans="1:14" x14ac:dyDescent="0.2">
      <c r="A1200" t="s">
        <v>528</v>
      </c>
      <c r="B1200">
        <f t="shared" si="18"/>
        <v>7116</v>
      </c>
      <c r="C1200" t="s">
        <v>528</v>
      </c>
      <c r="D1200" t="s">
        <v>528</v>
      </c>
      <c r="E1200" t="s">
        <v>528</v>
      </c>
      <c r="F1200" t="s">
        <v>528</v>
      </c>
      <c r="N1200">
        <v>7116</v>
      </c>
    </row>
    <row r="1201" spans="1:14" x14ac:dyDescent="0.2">
      <c r="A1201" t="s">
        <v>528</v>
      </c>
      <c r="B1201">
        <f t="shared" si="18"/>
        <v>7117</v>
      </c>
      <c r="C1201" t="s">
        <v>528</v>
      </c>
      <c r="D1201" t="s">
        <v>528</v>
      </c>
      <c r="E1201" t="s">
        <v>528</v>
      </c>
      <c r="F1201" t="s">
        <v>528</v>
      </c>
      <c r="N1201">
        <v>7117</v>
      </c>
    </row>
    <row r="1202" spans="1:14" x14ac:dyDescent="0.2">
      <c r="A1202" t="s">
        <v>528</v>
      </c>
      <c r="B1202">
        <f t="shared" si="18"/>
        <v>7121</v>
      </c>
      <c r="C1202" t="s">
        <v>528</v>
      </c>
      <c r="D1202" t="s">
        <v>528</v>
      </c>
      <c r="E1202" t="s">
        <v>528</v>
      </c>
      <c r="F1202" t="s">
        <v>528</v>
      </c>
      <c r="N1202">
        <v>7121</v>
      </c>
    </row>
    <row r="1203" spans="1:14" x14ac:dyDescent="0.2">
      <c r="A1203" t="s">
        <v>528</v>
      </c>
      <c r="B1203">
        <f t="shared" si="18"/>
        <v>7122</v>
      </c>
      <c r="C1203" t="s">
        <v>528</v>
      </c>
      <c r="D1203" t="s">
        <v>528</v>
      </c>
      <c r="E1203" t="s">
        <v>528</v>
      </c>
      <c r="F1203" t="s">
        <v>528</v>
      </c>
      <c r="N1203">
        <v>7122</v>
      </c>
    </row>
    <row r="1204" spans="1:14" x14ac:dyDescent="0.2">
      <c r="A1204" t="s">
        <v>528</v>
      </c>
      <c r="B1204">
        <f t="shared" si="18"/>
        <v>7123</v>
      </c>
      <c r="C1204" t="s">
        <v>528</v>
      </c>
      <c r="D1204" t="s">
        <v>528</v>
      </c>
      <c r="E1204" t="s">
        <v>528</v>
      </c>
      <c r="F1204" t="s">
        <v>528</v>
      </c>
      <c r="N1204">
        <v>7123</v>
      </c>
    </row>
    <row r="1205" spans="1:14" x14ac:dyDescent="0.2">
      <c r="A1205" t="s">
        <v>528</v>
      </c>
      <c r="B1205">
        <f t="shared" si="18"/>
        <v>7124</v>
      </c>
      <c r="C1205" t="s">
        <v>528</v>
      </c>
      <c r="D1205" t="s">
        <v>528</v>
      </c>
      <c r="E1205" t="s">
        <v>528</v>
      </c>
      <c r="F1205" t="s">
        <v>528</v>
      </c>
      <c r="N1205">
        <v>7124</v>
      </c>
    </row>
    <row r="1206" spans="1:14" x14ac:dyDescent="0.2">
      <c r="A1206" t="s">
        <v>528</v>
      </c>
      <c r="B1206">
        <f t="shared" si="18"/>
        <v>7131</v>
      </c>
      <c r="C1206" t="s">
        <v>528</v>
      </c>
      <c r="D1206" t="s">
        <v>528</v>
      </c>
      <c r="E1206" t="s">
        <v>528</v>
      </c>
      <c r="F1206" t="s">
        <v>528</v>
      </c>
      <c r="N1206">
        <v>7131</v>
      </c>
    </row>
    <row r="1207" spans="1:14" x14ac:dyDescent="0.2">
      <c r="A1207" t="s">
        <v>528</v>
      </c>
      <c r="B1207">
        <f t="shared" si="18"/>
        <v>7132</v>
      </c>
      <c r="C1207" t="s">
        <v>528</v>
      </c>
      <c r="D1207" t="s">
        <v>528</v>
      </c>
      <c r="E1207" t="s">
        <v>528</v>
      </c>
      <c r="F1207" t="s">
        <v>528</v>
      </c>
      <c r="N1207">
        <v>7132</v>
      </c>
    </row>
    <row r="1208" spans="1:14" x14ac:dyDescent="0.2">
      <c r="A1208" t="s">
        <v>528</v>
      </c>
      <c r="B1208">
        <f t="shared" si="18"/>
        <v>7133</v>
      </c>
      <c r="C1208" t="s">
        <v>528</v>
      </c>
      <c r="D1208" t="s">
        <v>528</v>
      </c>
      <c r="E1208" t="s">
        <v>528</v>
      </c>
      <c r="F1208" t="s">
        <v>528</v>
      </c>
      <c r="N1208">
        <v>7133</v>
      </c>
    </row>
    <row r="1209" spans="1:14" x14ac:dyDescent="0.2">
      <c r="A1209" t="s">
        <v>528</v>
      </c>
      <c r="B1209">
        <f t="shared" si="18"/>
        <v>7141</v>
      </c>
      <c r="C1209" t="s">
        <v>528</v>
      </c>
      <c r="D1209" t="s">
        <v>528</v>
      </c>
      <c r="E1209" t="s">
        <v>528</v>
      </c>
      <c r="F1209" t="s">
        <v>528</v>
      </c>
      <c r="N1209">
        <v>7141</v>
      </c>
    </row>
    <row r="1210" spans="1:14" x14ac:dyDescent="0.2">
      <c r="A1210" t="s">
        <v>528</v>
      </c>
      <c r="B1210">
        <f t="shared" si="18"/>
        <v>7142</v>
      </c>
      <c r="C1210" t="s">
        <v>528</v>
      </c>
      <c r="D1210" t="s">
        <v>528</v>
      </c>
      <c r="E1210" t="s">
        <v>528</v>
      </c>
      <c r="F1210" t="s">
        <v>528</v>
      </c>
      <c r="N1210">
        <v>7142</v>
      </c>
    </row>
    <row r="1211" spans="1:14" x14ac:dyDescent="0.2">
      <c r="A1211" t="s">
        <v>528</v>
      </c>
      <c r="B1211">
        <f t="shared" si="18"/>
        <v>7151</v>
      </c>
      <c r="C1211" t="s">
        <v>528</v>
      </c>
      <c r="D1211" t="s">
        <v>528</v>
      </c>
      <c r="E1211" t="s">
        <v>528</v>
      </c>
      <c r="F1211" t="s">
        <v>528</v>
      </c>
      <c r="N1211">
        <v>7151</v>
      </c>
    </row>
    <row r="1212" spans="1:14" x14ac:dyDescent="0.2">
      <c r="A1212" t="s">
        <v>528</v>
      </c>
      <c r="B1212">
        <f t="shared" si="18"/>
        <v>7152</v>
      </c>
      <c r="C1212" t="s">
        <v>528</v>
      </c>
      <c r="D1212" t="s">
        <v>528</v>
      </c>
      <c r="E1212" t="s">
        <v>528</v>
      </c>
      <c r="F1212" t="s">
        <v>528</v>
      </c>
      <c r="N1212">
        <v>7152</v>
      </c>
    </row>
    <row r="1213" spans="1:14" x14ac:dyDescent="0.2">
      <c r="A1213" t="s">
        <v>528</v>
      </c>
      <c r="B1213">
        <f t="shared" si="18"/>
        <v>7153</v>
      </c>
      <c r="C1213" t="s">
        <v>528</v>
      </c>
      <c r="D1213" t="s">
        <v>528</v>
      </c>
      <c r="E1213" t="s">
        <v>528</v>
      </c>
      <c r="F1213" t="s">
        <v>528</v>
      </c>
      <c r="N1213">
        <v>7153</v>
      </c>
    </row>
    <row r="1214" spans="1:14" x14ac:dyDescent="0.2">
      <c r="A1214" t="s">
        <v>528</v>
      </c>
      <c r="B1214">
        <f t="shared" si="18"/>
        <v>7211</v>
      </c>
      <c r="C1214" t="s">
        <v>528</v>
      </c>
      <c r="D1214" t="s">
        <v>528</v>
      </c>
      <c r="E1214" t="s">
        <v>528</v>
      </c>
      <c r="F1214" t="s">
        <v>528</v>
      </c>
      <c r="N1214">
        <v>7211</v>
      </c>
    </row>
    <row r="1215" spans="1:14" x14ac:dyDescent="0.2">
      <c r="A1215" t="s">
        <v>528</v>
      </c>
      <c r="B1215">
        <f t="shared" si="18"/>
        <v>7212</v>
      </c>
      <c r="C1215" t="s">
        <v>528</v>
      </c>
      <c r="D1215" t="s">
        <v>528</v>
      </c>
      <c r="E1215" t="s">
        <v>528</v>
      </c>
      <c r="F1215" t="s">
        <v>528</v>
      </c>
      <c r="N1215">
        <v>7212</v>
      </c>
    </row>
    <row r="1216" spans="1:14" x14ac:dyDescent="0.2">
      <c r="A1216" t="s">
        <v>528</v>
      </c>
      <c r="B1216">
        <f t="shared" si="18"/>
        <v>7213</v>
      </c>
      <c r="C1216" t="s">
        <v>528</v>
      </c>
      <c r="D1216" t="s">
        <v>528</v>
      </c>
      <c r="E1216" t="s">
        <v>528</v>
      </c>
      <c r="F1216" t="s">
        <v>528</v>
      </c>
      <c r="N1216">
        <v>7213</v>
      </c>
    </row>
    <row r="1217" spans="1:14" x14ac:dyDescent="0.2">
      <c r="A1217" t="s">
        <v>528</v>
      </c>
      <c r="B1217">
        <f t="shared" si="18"/>
        <v>7214</v>
      </c>
      <c r="C1217" t="s">
        <v>528</v>
      </c>
      <c r="D1217" t="s">
        <v>528</v>
      </c>
      <c r="E1217" t="s">
        <v>528</v>
      </c>
      <c r="F1217" t="s">
        <v>528</v>
      </c>
      <c r="N1217">
        <v>7214</v>
      </c>
    </row>
    <row r="1218" spans="1:14" x14ac:dyDescent="0.2">
      <c r="A1218" t="s">
        <v>528</v>
      </c>
      <c r="B1218">
        <f t="shared" si="18"/>
        <v>7215</v>
      </c>
      <c r="C1218" t="s">
        <v>528</v>
      </c>
      <c r="D1218" t="s">
        <v>528</v>
      </c>
      <c r="E1218" t="s">
        <v>528</v>
      </c>
      <c r="F1218" t="s">
        <v>528</v>
      </c>
      <c r="N1218">
        <v>7215</v>
      </c>
    </row>
    <row r="1219" spans="1:14" x14ac:dyDescent="0.2">
      <c r="A1219" t="s">
        <v>528</v>
      </c>
      <c r="B1219">
        <f t="shared" ref="B1219:B1282" si="19">N1219</f>
        <v>7216</v>
      </c>
      <c r="C1219" t="s">
        <v>528</v>
      </c>
      <c r="D1219" t="s">
        <v>528</v>
      </c>
      <c r="E1219" t="s">
        <v>528</v>
      </c>
      <c r="F1219" t="s">
        <v>528</v>
      </c>
      <c r="N1219">
        <v>7216</v>
      </c>
    </row>
    <row r="1220" spans="1:14" x14ac:dyDescent="0.2">
      <c r="A1220" t="s">
        <v>528</v>
      </c>
      <c r="B1220">
        <f t="shared" si="19"/>
        <v>7217</v>
      </c>
      <c r="C1220" t="s">
        <v>528</v>
      </c>
      <c r="D1220" t="s">
        <v>528</v>
      </c>
      <c r="E1220" t="s">
        <v>528</v>
      </c>
      <c r="F1220" t="s">
        <v>528</v>
      </c>
      <c r="N1220">
        <v>7217</v>
      </c>
    </row>
    <row r="1221" spans="1:14" x14ac:dyDescent="0.2">
      <c r="A1221" t="s">
        <v>528</v>
      </c>
      <c r="B1221">
        <f t="shared" si="19"/>
        <v>7218</v>
      </c>
      <c r="C1221" t="s">
        <v>528</v>
      </c>
      <c r="D1221" t="s">
        <v>528</v>
      </c>
      <c r="E1221" t="s">
        <v>528</v>
      </c>
      <c r="F1221" t="s">
        <v>528</v>
      </c>
      <c r="N1221">
        <v>7218</v>
      </c>
    </row>
    <row r="1222" spans="1:14" x14ac:dyDescent="0.2">
      <c r="A1222" t="s">
        <v>528</v>
      </c>
      <c r="B1222">
        <f t="shared" si="19"/>
        <v>7219</v>
      </c>
      <c r="C1222" t="s">
        <v>528</v>
      </c>
      <c r="D1222" t="s">
        <v>528</v>
      </c>
      <c r="E1222" t="s">
        <v>528</v>
      </c>
      <c r="F1222" t="s">
        <v>528</v>
      </c>
      <c r="N1222">
        <v>7219</v>
      </c>
    </row>
    <row r="1223" spans="1:14" x14ac:dyDescent="0.2">
      <c r="A1223" t="s">
        <v>528</v>
      </c>
      <c r="B1223">
        <f t="shared" si="19"/>
        <v>7220</v>
      </c>
      <c r="C1223" t="s">
        <v>528</v>
      </c>
      <c r="D1223" t="s">
        <v>528</v>
      </c>
      <c r="E1223" t="s">
        <v>528</v>
      </c>
      <c r="F1223" t="s">
        <v>528</v>
      </c>
      <c r="N1223">
        <v>7220</v>
      </c>
    </row>
    <row r="1224" spans="1:14" x14ac:dyDescent="0.2">
      <c r="A1224" t="s">
        <v>528</v>
      </c>
      <c r="B1224">
        <f t="shared" si="19"/>
        <v>7221</v>
      </c>
      <c r="C1224" t="s">
        <v>528</v>
      </c>
      <c r="D1224" t="s">
        <v>528</v>
      </c>
      <c r="E1224" t="s">
        <v>528</v>
      </c>
      <c r="F1224" t="s">
        <v>528</v>
      </c>
      <c r="N1224">
        <v>7221</v>
      </c>
    </row>
    <row r="1225" spans="1:14" x14ac:dyDescent="0.2">
      <c r="A1225" t="s">
        <v>528</v>
      </c>
      <c r="B1225">
        <f t="shared" si="19"/>
        <v>7222</v>
      </c>
      <c r="C1225" t="s">
        <v>528</v>
      </c>
      <c r="D1225" t="s">
        <v>528</v>
      </c>
      <c r="E1225" t="s">
        <v>528</v>
      </c>
      <c r="F1225" t="s">
        <v>528</v>
      </c>
      <c r="N1225">
        <v>7222</v>
      </c>
    </row>
    <row r="1226" spans="1:14" x14ac:dyDescent="0.2">
      <c r="A1226" t="s">
        <v>528</v>
      </c>
      <c r="B1226">
        <f t="shared" si="19"/>
        <v>7223</v>
      </c>
      <c r="C1226" t="s">
        <v>528</v>
      </c>
      <c r="D1226" t="s">
        <v>528</v>
      </c>
      <c r="E1226" t="s">
        <v>528</v>
      </c>
      <c r="F1226" t="s">
        <v>528</v>
      </c>
      <c r="N1226">
        <v>7223</v>
      </c>
    </row>
    <row r="1227" spans="1:14" x14ac:dyDescent="0.2">
      <c r="A1227" t="s">
        <v>528</v>
      </c>
      <c r="B1227">
        <f t="shared" si="19"/>
        <v>7224</v>
      </c>
      <c r="C1227" t="s">
        <v>528</v>
      </c>
      <c r="D1227" t="s">
        <v>528</v>
      </c>
      <c r="E1227" t="s">
        <v>528</v>
      </c>
      <c r="F1227" t="s">
        <v>528</v>
      </c>
      <c r="N1227">
        <v>7224</v>
      </c>
    </row>
    <row r="1228" spans="1:14" x14ac:dyDescent="0.2">
      <c r="A1228" t="s">
        <v>528</v>
      </c>
      <c r="B1228">
        <f t="shared" si="19"/>
        <v>7225</v>
      </c>
      <c r="C1228" t="s">
        <v>528</v>
      </c>
      <c r="D1228" t="s">
        <v>528</v>
      </c>
      <c r="E1228" t="s">
        <v>528</v>
      </c>
      <c r="F1228" t="s">
        <v>528</v>
      </c>
      <c r="N1228">
        <v>7225</v>
      </c>
    </row>
    <row r="1229" spans="1:14" x14ac:dyDescent="0.2">
      <c r="A1229" t="s">
        <v>528</v>
      </c>
      <c r="B1229">
        <f t="shared" si="19"/>
        <v>7231</v>
      </c>
      <c r="C1229" t="s">
        <v>528</v>
      </c>
      <c r="D1229" t="s">
        <v>528</v>
      </c>
      <c r="E1229" t="s">
        <v>528</v>
      </c>
      <c r="F1229" t="s">
        <v>528</v>
      </c>
      <c r="N1229">
        <v>7231</v>
      </c>
    </row>
    <row r="1230" spans="1:14" x14ac:dyDescent="0.2">
      <c r="A1230" t="s">
        <v>528</v>
      </c>
      <c r="B1230">
        <f t="shared" si="19"/>
        <v>7232</v>
      </c>
      <c r="C1230" t="s">
        <v>528</v>
      </c>
      <c r="D1230" t="s">
        <v>528</v>
      </c>
      <c r="E1230" t="s">
        <v>528</v>
      </c>
      <c r="F1230" t="s">
        <v>528</v>
      </c>
      <c r="N1230">
        <v>7232</v>
      </c>
    </row>
    <row r="1231" spans="1:14" x14ac:dyDescent="0.2">
      <c r="A1231" t="s">
        <v>528</v>
      </c>
      <c r="B1231">
        <f t="shared" si="19"/>
        <v>7233</v>
      </c>
      <c r="C1231" t="s">
        <v>528</v>
      </c>
      <c r="D1231" t="s">
        <v>528</v>
      </c>
      <c r="E1231" t="s">
        <v>528</v>
      </c>
      <c r="F1231" t="s">
        <v>528</v>
      </c>
      <c r="N1231">
        <v>7233</v>
      </c>
    </row>
    <row r="1232" spans="1:14" x14ac:dyDescent="0.2">
      <c r="A1232" t="s">
        <v>528</v>
      </c>
      <c r="B1232">
        <f t="shared" si="19"/>
        <v>7234</v>
      </c>
      <c r="C1232" t="s">
        <v>528</v>
      </c>
      <c r="D1232" t="s">
        <v>528</v>
      </c>
      <c r="E1232" t="s">
        <v>528</v>
      </c>
      <c r="F1232" t="s">
        <v>528</v>
      </c>
      <c r="N1232">
        <v>7234</v>
      </c>
    </row>
    <row r="1233" spans="1:14" x14ac:dyDescent="0.2">
      <c r="A1233" t="s">
        <v>528</v>
      </c>
      <c r="B1233">
        <f t="shared" si="19"/>
        <v>7235</v>
      </c>
      <c r="C1233" t="s">
        <v>528</v>
      </c>
      <c r="D1233" t="s">
        <v>528</v>
      </c>
      <c r="E1233" t="s">
        <v>528</v>
      </c>
      <c r="F1233" t="s">
        <v>528</v>
      </c>
      <c r="N1233">
        <v>7235</v>
      </c>
    </row>
    <row r="1234" spans="1:14" x14ac:dyDescent="0.2">
      <c r="A1234" t="s">
        <v>528</v>
      </c>
      <c r="B1234">
        <f t="shared" si="19"/>
        <v>7236</v>
      </c>
      <c r="C1234" t="s">
        <v>528</v>
      </c>
      <c r="D1234" t="s">
        <v>528</v>
      </c>
      <c r="E1234" t="s">
        <v>528</v>
      </c>
      <c r="F1234" t="s">
        <v>528</v>
      </c>
      <c r="N1234">
        <v>7236</v>
      </c>
    </row>
    <row r="1235" spans="1:14" x14ac:dyDescent="0.2">
      <c r="A1235" t="s">
        <v>528</v>
      </c>
      <c r="B1235">
        <f t="shared" si="19"/>
        <v>7237</v>
      </c>
      <c r="C1235" t="s">
        <v>528</v>
      </c>
      <c r="D1235" t="s">
        <v>528</v>
      </c>
      <c r="E1235" t="s">
        <v>528</v>
      </c>
      <c r="F1235" t="s">
        <v>528</v>
      </c>
      <c r="N1235">
        <v>7237</v>
      </c>
    </row>
    <row r="1236" spans="1:14" x14ac:dyDescent="0.2">
      <c r="A1236" t="s">
        <v>528</v>
      </c>
      <c r="B1236">
        <f t="shared" si="19"/>
        <v>7241</v>
      </c>
      <c r="C1236" t="s">
        <v>528</v>
      </c>
      <c r="D1236" t="s">
        <v>528</v>
      </c>
      <c r="E1236" t="s">
        <v>528</v>
      </c>
      <c r="F1236" t="s">
        <v>528</v>
      </c>
      <c r="N1236">
        <v>7241</v>
      </c>
    </row>
    <row r="1237" spans="1:14" x14ac:dyDescent="0.2">
      <c r="A1237" t="s">
        <v>528</v>
      </c>
      <c r="B1237">
        <f t="shared" si="19"/>
        <v>7242</v>
      </c>
      <c r="C1237" t="s">
        <v>528</v>
      </c>
      <c r="D1237" t="s">
        <v>528</v>
      </c>
      <c r="E1237" t="s">
        <v>528</v>
      </c>
      <c r="F1237" t="s">
        <v>528</v>
      </c>
      <c r="N1237">
        <v>7242</v>
      </c>
    </row>
    <row r="1238" spans="1:14" x14ac:dyDescent="0.2">
      <c r="A1238" t="s">
        <v>528</v>
      </c>
      <c r="B1238">
        <f t="shared" si="19"/>
        <v>7243</v>
      </c>
      <c r="C1238" t="s">
        <v>528</v>
      </c>
      <c r="D1238" t="s">
        <v>528</v>
      </c>
      <c r="E1238" t="s">
        <v>528</v>
      </c>
      <c r="F1238" t="s">
        <v>528</v>
      </c>
      <c r="N1238">
        <v>7243</v>
      </c>
    </row>
    <row r="1239" spans="1:14" x14ac:dyDescent="0.2">
      <c r="A1239" t="s">
        <v>528</v>
      </c>
      <c r="B1239">
        <f t="shared" si="19"/>
        <v>7244</v>
      </c>
      <c r="C1239" t="s">
        <v>528</v>
      </c>
      <c r="D1239" t="s">
        <v>528</v>
      </c>
      <c r="E1239" t="s">
        <v>528</v>
      </c>
      <c r="F1239" t="s">
        <v>528</v>
      </c>
      <c r="N1239">
        <v>7244</v>
      </c>
    </row>
    <row r="1240" spans="1:14" x14ac:dyDescent="0.2">
      <c r="A1240" t="s">
        <v>528</v>
      </c>
      <c r="B1240">
        <f t="shared" si="19"/>
        <v>7251</v>
      </c>
      <c r="C1240" t="s">
        <v>528</v>
      </c>
      <c r="D1240" t="s">
        <v>528</v>
      </c>
      <c r="E1240" t="s">
        <v>528</v>
      </c>
      <c r="F1240" t="s">
        <v>528</v>
      </c>
      <c r="N1240">
        <v>7251</v>
      </c>
    </row>
    <row r="1241" spans="1:14" x14ac:dyDescent="0.2">
      <c r="A1241" t="s">
        <v>528</v>
      </c>
      <c r="B1241">
        <f t="shared" si="19"/>
        <v>7252</v>
      </c>
      <c r="C1241" t="s">
        <v>528</v>
      </c>
      <c r="D1241" t="s">
        <v>528</v>
      </c>
      <c r="E1241" t="s">
        <v>528</v>
      </c>
      <c r="F1241" t="s">
        <v>528</v>
      </c>
      <c r="N1241">
        <v>7252</v>
      </c>
    </row>
    <row r="1242" spans="1:14" x14ac:dyDescent="0.2">
      <c r="A1242" t="s">
        <v>528</v>
      </c>
      <c r="B1242">
        <f t="shared" si="19"/>
        <v>7253</v>
      </c>
      <c r="C1242" t="s">
        <v>528</v>
      </c>
      <c r="D1242" t="s">
        <v>528</v>
      </c>
      <c r="E1242" t="s">
        <v>528</v>
      </c>
      <c r="F1242" t="s">
        <v>528</v>
      </c>
      <c r="N1242">
        <v>7253</v>
      </c>
    </row>
    <row r="1243" spans="1:14" x14ac:dyDescent="0.2">
      <c r="A1243" t="s">
        <v>528</v>
      </c>
      <c r="B1243">
        <f t="shared" si="19"/>
        <v>7254</v>
      </c>
      <c r="C1243" t="s">
        <v>528</v>
      </c>
      <c r="D1243" t="s">
        <v>528</v>
      </c>
      <c r="E1243" t="s">
        <v>528</v>
      </c>
      <c r="F1243" t="s">
        <v>528</v>
      </c>
      <c r="N1243">
        <v>7254</v>
      </c>
    </row>
    <row r="1244" spans="1:14" x14ac:dyDescent="0.2">
      <c r="A1244" t="s">
        <v>528</v>
      </c>
      <c r="B1244">
        <f t="shared" si="19"/>
        <v>7255</v>
      </c>
      <c r="C1244" t="s">
        <v>528</v>
      </c>
      <c r="D1244" t="s">
        <v>528</v>
      </c>
      <c r="E1244" t="s">
        <v>528</v>
      </c>
      <c r="F1244" t="s">
        <v>528</v>
      </c>
      <c r="N1244">
        <v>7255</v>
      </c>
    </row>
    <row r="1245" spans="1:14" x14ac:dyDescent="0.2">
      <c r="A1245" t="s">
        <v>528</v>
      </c>
      <c r="B1245">
        <f t="shared" si="19"/>
        <v>7256</v>
      </c>
      <c r="C1245" t="s">
        <v>528</v>
      </c>
      <c r="D1245" t="s">
        <v>528</v>
      </c>
      <c r="E1245" t="s">
        <v>528</v>
      </c>
      <c r="F1245" t="s">
        <v>528</v>
      </c>
      <c r="N1245">
        <v>7256</v>
      </c>
    </row>
    <row r="1246" spans="1:14" x14ac:dyDescent="0.2">
      <c r="A1246" t="s">
        <v>528</v>
      </c>
      <c r="B1246">
        <f t="shared" si="19"/>
        <v>7261</v>
      </c>
      <c r="C1246" t="s">
        <v>528</v>
      </c>
      <c r="D1246" t="s">
        <v>528</v>
      </c>
      <c r="E1246" t="s">
        <v>528</v>
      </c>
      <c r="F1246" t="s">
        <v>528</v>
      </c>
      <c r="N1246">
        <v>7261</v>
      </c>
    </row>
    <row r="1247" spans="1:14" x14ac:dyDescent="0.2">
      <c r="A1247" t="s">
        <v>528</v>
      </c>
      <c r="B1247">
        <f t="shared" si="19"/>
        <v>7262</v>
      </c>
      <c r="C1247" t="s">
        <v>528</v>
      </c>
      <c r="D1247" t="s">
        <v>528</v>
      </c>
      <c r="E1247" t="s">
        <v>528</v>
      </c>
      <c r="F1247" t="s">
        <v>528</v>
      </c>
      <c r="N1247">
        <v>7262</v>
      </c>
    </row>
    <row r="1248" spans="1:14" x14ac:dyDescent="0.2">
      <c r="A1248" t="s">
        <v>528</v>
      </c>
      <c r="B1248">
        <f t="shared" si="19"/>
        <v>7311</v>
      </c>
      <c r="C1248" t="s">
        <v>528</v>
      </c>
      <c r="D1248" t="s">
        <v>528</v>
      </c>
      <c r="E1248" t="s">
        <v>528</v>
      </c>
      <c r="F1248" t="s">
        <v>528</v>
      </c>
      <c r="N1248">
        <v>7311</v>
      </c>
    </row>
    <row r="1249" spans="1:14" x14ac:dyDescent="0.2">
      <c r="A1249" t="s">
        <v>528</v>
      </c>
      <c r="B1249">
        <f t="shared" si="19"/>
        <v>7312</v>
      </c>
      <c r="C1249" t="s">
        <v>528</v>
      </c>
      <c r="D1249" t="s">
        <v>528</v>
      </c>
      <c r="E1249" t="s">
        <v>528</v>
      </c>
      <c r="F1249" t="s">
        <v>528</v>
      </c>
      <c r="N1249">
        <v>7312</v>
      </c>
    </row>
    <row r="1250" spans="1:14" x14ac:dyDescent="0.2">
      <c r="A1250" t="s">
        <v>528</v>
      </c>
      <c r="B1250">
        <f t="shared" si="19"/>
        <v>7313</v>
      </c>
      <c r="C1250" t="s">
        <v>528</v>
      </c>
      <c r="D1250" t="s">
        <v>528</v>
      </c>
      <c r="E1250" t="s">
        <v>528</v>
      </c>
      <c r="F1250" t="s">
        <v>528</v>
      </c>
      <c r="N1250">
        <v>7313</v>
      </c>
    </row>
    <row r="1251" spans="1:14" x14ac:dyDescent="0.2">
      <c r="A1251" t="s">
        <v>528</v>
      </c>
      <c r="B1251">
        <f t="shared" si="19"/>
        <v>7314</v>
      </c>
      <c r="C1251" t="s">
        <v>528</v>
      </c>
      <c r="D1251" t="s">
        <v>528</v>
      </c>
      <c r="E1251" t="s">
        <v>528</v>
      </c>
      <c r="F1251" t="s">
        <v>528</v>
      </c>
      <c r="N1251">
        <v>7314</v>
      </c>
    </row>
    <row r="1252" spans="1:14" x14ac:dyDescent="0.2">
      <c r="A1252" t="s">
        <v>528</v>
      </c>
      <c r="B1252">
        <f t="shared" si="19"/>
        <v>7315</v>
      </c>
      <c r="C1252" t="s">
        <v>528</v>
      </c>
      <c r="D1252" t="s">
        <v>528</v>
      </c>
      <c r="E1252" t="s">
        <v>528</v>
      </c>
      <c r="F1252" t="s">
        <v>528</v>
      </c>
      <c r="N1252">
        <v>7315</v>
      </c>
    </row>
    <row r="1253" spans="1:14" x14ac:dyDescent="0.2">
      <c r="A1253" t="s">
        <v>528</v>
      </c>
      <c r="B1253">
        <f t="shared" si="19"/>
        <v>7316</v>
      </c>
      <c r="C1253" t="s">
        <v>528</v>
      </c>
      <c r="D1253" t="s">
        <v>528</v>
      </c>
      <c r="E1253" t="s">
        <v>528</v>
      </c>
      <c r="F1253" t="s">
        <v>528</v>
      </c>
      <c r="N1253">
        <v>7316</v>
      </c>
    </row>
    <row r="1254" spans="1:14" x14ac:dyDescent="0.2">
      <c r="A1254" t="s">
        <v>528</v>
      </c>
      <c r="B1254">
        <f t="shared" si="19"/>
        <v>7321</v>
      </c>
      <c r="C1254" t="s">
        <v>528</v>
      </c>
      <c r="D1254" t="s">
        <v>528</v>
      </c>
      <c r="E1254" t="s">
        <v>528</v>
      </c>
      <c r="F1254" t="s">
        <v>528</v>
      </c>
      <c r="N1254">
        <v>7321</v>
      </c>
    </row>
    <row r="1255" spans="1:14" x14ac:dyDescent="0.2">
      <c r="A1255" t="s">
        <v>528</v>
      </c>
      <c r="B1255">
        <f t="shared" si="19"/>
        <v>7322</v>
      </c>
      <c r="C1255" t="s">
        <v>528</v>
      </c>
      <c r="D1255" t="s">
        <v>528</v>
      </c>
      <c r="E1255" t="s">
        <v>528</v>
      </c>
      <c r="F1255" t="s">
        <v>528</v>
      </c>
      <c r="N1255">
        <v>7322</v>
      </c>
    </row>
    <row r="1256" spans="1:14" x14ac:dyDescent="0.2">
      <c r="A1256" t="s">
        <v>528</v>
      </c>
      <c r="B1256">
        <f t="shared" si="19"/>
        <v>7323</v>
      </c>
      <c r="C1256" t="s">
        <v>528</v>
      </c>
      <c r="D1256" t="s">
        <v>528</v>
      </c>
      <c r="E1256" t="s">
        <v>528</v>
      </c>
      <c r="F1256" t="s">
        <v>528</v>
      </c>
      <c r="N1256">
        <v>7323</v>
      </c>
    </row>
    <row r="1257" spans="1:14" x14ac:dyDescent="0.2">
      <c r="A1257" t="s">
        <v>528</v>
      </c>
      <c r="B1257">
        <f t="shared" si="19"/>
        <v>7324</v>
      </c>
      <c r="C1257" t="s">
        <v>528</v>
      </c>
      <c r="D1257" t="s">
        <v>528</v>
      </c>
      <c r="E1257" t="s">
        <v>528</v>
      </c>
      <c r="F1257" t="s">
        <v>528</v>
      </c>
      <c r="N1257">
        <v>7324</v>
      </c>
    </row>
    <row r="1258" spans="1:14" x14ac:dyDescent="0.2">
      <c r="A1258" t="s">
        <v>528</v>
      </c>
      <c r="B1258">
        <f t="shared" si="19"/>
        <v>7331</v>
      </c>
      <c r="C1258" t="s">
        <v>528</v>
      </c>
      <c r="D1258" t="s">
        <v>528</v>
      </c>
      <c r="E1258" t="s">
        <v>528</v>
      </c>
      <c r="F1258" t="s">
        <v>528</v>
      </c>
      <c r="N1258">
        <v>7331</v>
      </c>
    </row>
    <row r="1259" spans="1:14" x14ac:dyDescent="0.2">
      <c r="A1259" t="s">
        <v>528</v>
      </c>
      <c r="B1259">
        <f t="shared" si="19"/>
        <v>7332</v>
      </c>
      <c r="C1259" t="s">
        <v>528</v>
      </c>
      <c r="D1259" t="s">
        <v>528</v>
      </c>
      <c r="E1259" t="s">
        <v>528</v>
      </c>
      <c r="F1259" t="s">
        <v>528</v>
      </c>
      <c r="N1259">
        <v>7332</v>
      </c>
    </row>
    <row r="1260" spans="1:14" x14ac:dyDescent="0.2">
      <c r="A1260" t="s">
        <v>528</v>
      </c>
      <c r="B1260">
        <f t="shared" si="19"/>
        <v>7333</v>
      </c>
      <c r="C1260" t="s">
        <v>528</v>
      </c>
      <c r="D1260" t="s">
        <v>528</v>
      </c>
      <c r="E1260" t="s">
        <v>528</v>
      </c>
      <c r="F1260" t="s">
        <v>528</v>
      </c>
      <c r="N1260">
        <v>7333</v>
      </c>
    </row>
    <row r="1261" spans="1:14" x14ac:dyDescent="0.2">
      <c r="A1261" t="s">
        <v>528</v>
      </c>
      <c r="B1261">
        <f t="shared" si="19"/>
        <v>7334</v>
      </c>
      <c r="C1261" t="s">
        <v>528</v>
      </c>
      <c r="D1261" t="s">
        <v>528</v>
      </c>
      <c r="E1261" t="s">
        <v>528</v>
      </c>
      <c r="F1261" t="s">
        <v>528</v>
      </c>
      <c r="N1261">
        <v>7334</v>
      </c>
    </row>
    <row r="1262" spans="1:14" x14ac:dyDescent="0.2">
      <c r="A1262" t="s">
        <v>528</v>
      </c>
      <c r="B1262">
        <f t="shared" si="19"/>
        <v>7335</v>
      </c>
      <c r="C1262" t="s">
        <v>528</v>
      </c>
      <c r="D1262" t="s">
        <v>528</v>
      </c>
      <c r="E1262" t="s">
        <v>528</v>
      </c>
      <c r="F1262" t="s">
        <v>528</v>
      </c>
      <c r="N1262">
        <v>7335</v>
      </c>
    </row>
    <row r="1263" spans="1:14" x14ac:dyDescent="0.2">
      <c r="A1263" t="s">
        <v>528</v>
      </c>
      <c r="B1263">
        <f t="shared" si="19"/>
        <v>7336</v>
      </c>
      <c r="C1263" t="s">
        <v>528</v>
      </c>
      <c r="D1263" t="s">
        <v>528</v>
      </c>
      <c r="E1263" t="s">
        <v>528</v>
      </c>
      <c r="F1263" t="s">
        <v>528</v>
      </c>
      <c r="N1263">
        <v>7336</v>
      </c>
    </row>
    <row r="1264" spans="1:14" x14ac:dyDescent="0.2">
      <c r="A1264" t="s">
        <v>528</v>
      </c>
      <c r="B1264">
        <f t="shared" si="19"/>
        <v>7341</v>
      </c>
      <c r="C1264" t="s">
        <v>528</v>
      </c>
      <c r="D1264" t="s">
        <v>528</v>
      </c>
      <c r="E1264" t="s">
        <v>528</v>
      </c>
      <c r="F1264" t="s">
        <v>528</v>
      </c>
      <c r="N1264">
        <v>7341</v>
      </c>
    </row>
    <row r="1265" spans="1:14" x14ac:dyDescent="0.2">
      <c r="A1265" t="s">
        <v>528</v>
      </c>
      <c r="B1265">
        <f t="shared" si="19"/>
        <v>7342</v>
      </c>
      <c r="C1265" t="s">
        <v>528</v>
      </c>
      <c r="D1265" t="s">
        <v>528</v>
      </c>
      <c r="E1265" t="s">
        <v>528</v>
      </c>
      <c r="F1265" t="s">
        <v>528</v>
      </c>
      <c r="N1265">
        <v>7342</v>
      </c>
    </row>
    <row r="1266" spans="1:14" x14ac:dyDescent="0.2">
      <c r="A1266" t="s">
        <v>528</v>
      </c>
      <c r="B1266">
        <f t="shared" si="19"/>
        <v>7343</v>
      </c>
      <c r="C1266" t="s">
        <v>528</v>
      </c>
      <c r="D1266" t="s">
        <v>528</v>
      </c>
      <c r="E1266" t="s">
        <v>528</v>
      </c>
      <c r="F1266" t="s">
        <v>528</v>
      </c>
      <c r="N1266">
        <v>7343</v>
      </c>
    </row>
    <row r="1267" spans="1:14" x14ac:dyDescent="0.2">
      <c r="A1267" t="s">
        <v>528</v>
      </c>
      <c r="B1267">
        <f t="shared" si="19"/>
        <v>7351</v>
      </c>
      <c r="C1267" t="s">
        <v>528</v>
      </c>
      <c r="D1267" t="s">
        <v>528</v>
      </c>
      <c r="E1267" t="s">
        <v>528</v>
      </c>
      <c r="F1267" t="s">
        <v>528</v>
      </c>
      <c r="N1267">
        <v>7351</v>
      </c>
    </row>
    <row r="1268" spans="1:14" x14ac:dyDescent="0.2">
      <c r="A1268" t="s">
        <v>528</v>
      </c>
      <c r="B1268">
        <f t="shared" si="19"/>
        <v>7352</v>
      </c>
      <c r="C1268" t="s">
        <v>528</v>
      </c>
      <c r="D1268" t="s">
        <v>528</v>
      </c>
      <c r="E1268" t="s">
        <v>528</v>
      </c>
      <c r="F1268" t="s">
        <v>528</v>
      </c>
      <c r="N1268">
        <v>7352</v>
      </c>
    </row>
    <row r="1269" spans="1:14" x14ac:dyDescent="0.2">
      <c r="A1269" t="s">
        <v>528</v>
      </c>
      <c r="B1269">
        <f t="shared" si="19"/>
        <v>7353</v>
      </c>
      <c r="C1269" t="s">
        <v>528</v>
      </c>
      <c r="D1269" t="s">
        <v>528</v>
      </c>
      <c r="E1269" t="s">
        <v>528</v>
      </c>
      <c r="F1269" t="s">
        <v>528</v>
      </c>
      <c r="N1269">
        <v>7353</v>
      </c>
    </row>
    <row r="1270" spans="1:14" x14ac:dyDescent="0.2">
      <c r="A1270" t="s">
        <v>528</v>
      </c>
      <c r="B1270">
        <f t="shared" si="19"/>
        <v>7354</v>
      </c>
      <c r="C1270" t="s">
        <v>528</v>
      </c>
      <c r="D1270" t="s">
        <v>528</v>
      </c>
      <c r="E1270" t="s">
        <v>528</v>
      </c>
      <c r="F1270" t="s">
        <v>528</v>
      </c>
      <c r="N1270">
        <v>7354</v>
      </c>
    </row>
    <row r="1271" spans="1:14" x14ac:dyDescent="0.2">
      <c r="A1271" t="s">
        <v>528</v>
      </c>
      <c r="B1271">
        <f t="shared" si="19"/>
        <v>7361</v>
      </c>
      <c r="C1271" t="s">
        <v>528</v>
      </c>
      <c r="D1271" t="s">
        <v>528</v>
      </c>
      <c r="E1271" t="s">
        <v>528</v>
      </c>
      <c r="F1271" t="s">
        <v>528</v>
      </c>
      <c r="N1271">
        <v>7361</v>
      </c>
    </row>
    <row r="1272" spans="1:14" x14ac:dyDescent="0.2">
      <c r="A1272" t="s">
        <v>528</v>
      </c>
      <c r="B1272">
        <f t="shared" si="19"/>
        <v>7362</v>
      </c>
      <c r="C1272" t="s">
        <v>528</v>
      </c>
      <c r="D1272" t="s">
        <v>528</v>
      </c>
      <c r="E1272" t="s">
        <v>528</v>
      </c>
      <c r="F1272" t="s">
        <v>528</v>
      </c>
      <c r="N1272">
        <v>7362</v>
      </c>
    </row>
    <row r="1273" spans="1:14" x14ac:dyDescent="0.2">
      <c r="A1273" t="s">
        <v>528</v>
      </c>
      <c r="B1273">
        <f t="shared" si="19"/>
        <v>7410</v>
      </c>
      <c r="C1273" t="s">
        <v>528</v>
      </c>
      <c r="D1273" t="s">
        <v>528</v>
      </c>
      <c r="E1273" t="s">
        <v>528</v>
      </c>
      <c r="F1273" t="s">
        <v>528</v>
      </c>
      <c r="N1273">
        <v>7410</v>
      </c>
    </row>
    <row r="1274" spans="1:14" x14ac:dyDescent="0.2">
      <c r="A1274" t="s">
        <v>528</v>
      </c>
      <c r="B1274">
        <f t="shared" si="19"/>
        <v>7411</v>
      </c>
      <c r="C1274" t="s">
        <v>528</v>
      </c>
      <c r="D1274" t="s">
        <v>528</v>
      </c>
      <c r="E1274" t="s">
        <v>528</v>
      </c>
      <c r="F1274" t="s">
        <v>528</v>
      </c>
      <c r="N1274">
        <v>7411</v>
      </c>
    </row>
    <row r="1275" spans="1:14" x14ac:dyDescent="0.2">
      <c r="A1275" t="s">
        <v>528</v>
      </c>
      <c r="B1275">
        <f t="shared" si="19"/>
        <v>7412</v>
      </c>
      <c r="C1275" t="s">
        <v>528</v>
      </c>
      <c r="D1275" t="s">
        <v>528</v>
      </c>
      <c r="E1275" t="s">
        <v>528</v>
      </c>
      <c r="F1275" t="s">
        <v>528</v>
      </c>
      <c r="N1275">
        <v>7412</v>
      </c>
    </row>
    <row r="1276" spans="1:14" x14ac:dyDescent="0.2">
      <c r="A1276" t="s">
        <v>528</v>
      </c>
      <c r="B1276">
        <f t="shared" si="19"/>
        <v>7413</v>
      </c>
      <c r="C1276" t="s">
        <v>528</v>
      </c>
      <c r="D1276" t="s">
        <v>528</v>
      </c>
      <c r="E1276" t="s">
        <v>528</v>
      </c>
      <c r="F1276" t="s">
        <v>528</v>
      </c>
      <c r="N1276">
        <v>7413</v>
      </c>
    </row>
    <row r="1277" spans="1:14" x14ac:dyDescent="0.2">
      <c r="A1277" t="s">
        <v>528</v>
      </c>
      <c r="B1277">
        <f t="shared" si="19"/>
        <v>7414</v>
      </c>
      <c r="C1277" t="s">
        <v>528</v>
      </c>
      <c r="D1277" t="s">
        <v>528</v>
      </c>
      <c r="E1277" t="s">
        <v>528</v>
      </c>
      <c r="F1277" t="s">
        <v>528</v>
      </c>
      <c r="N1277">
        <v>7414</v>
      </c>
    </row>
    <row r="1278" spans="1:14" x14ac:dyDescent="0.2">
      <c r="A1278" t="s">
        <v>528</v>
      </c>
      <c r="B1278">
        <f t="shared" si="19"/>
        <v>7415</v>
      </c>
      <c r="C1278" t="s">
        <v>528</v>
      </c>
      <c r="D1278" t="s">
        <v>528</v>
      </c>
      <c r="E1278" t="s">
        <v>528</v>
      </c>
      <c r="F1278" t="s">
        <v>528</v>
      </c>
      <c r="N1278">
        <v>7415</v>
      </c>
    </row>
    <row r="1279" spans="1:14" x14ac:dyDescent="0.2">
      <c r="A1279" t="s">
        <v>528</v>
      </c>
      <c r="B1279">
        <f t="shared" si="19"/>
        <v>7416</v>
      </c>
      <c r="C1279" t="s">
        <v>528</v>
      </c>
      <c r="D1279" t="s">
        <v>528</v>
      </c>
      <c r="E1279" t="s">
        <v>528</v>
      </c>
      <c r="F1279" t="s">
        <v>528</v>
      </c>
      <c r="N1279">
        <v>7416</v>
      </c>
    </row>
    <row r="1280" spans="1:14" x14ac:dyDescent="0.2">
      <c r="A1280" t="s">
        <v>528</v>
      </c>
      <c r="B1280">
        <f t="shared" si="19"/>
        <v>7417</v>
      </c>
      <c r="C1280" t="s">
        <v>528</v>
      </c>
      <c r="D1280" t="s">
        <v>528</v>
      </c>
      <c r="E1280" t="s">
        <v>528</v>
      </c>
      <c r="F1280" t="s">
        <v>528</v>
      </c>
      <c r="N1280">
        <v>7417</v>
      </c>
    </row>
    <row r="1281" spans="1:14" x14ac:dyDescent="0.2">
      <c r="A1281" t="s">
        <v>528</v>
      </c>
      <c r="B1281">
        <f t="shared" si="19"/>
        <v>7418</v>
      </c>
      <c r="C1281" t="s">
        <v>528</v>
      </c>
      <c r="D1281" t="s">
        <v>528</v>
      </c>
      <c r="E1281" t="s">
        <v>528</v>
      </c>
      <c r="F1281" t="s">
        <v>528</v>
      </c>
      <c r="N1281">
        <v>7418</v>
      </c>
    </row>
    <row r="1282" spans="1:14" x14ac:dyDescent="0.2">
      <c r="A1282" t="s">
        <v>528</v>
      </c>
      <c r="B1282">
        <f t="shared" si="19"/>
        <v>7419</v>
      </c>
      <c r="C1282" t="s">
        <v>528</v>
      </c>
      <c r="D1282" t="s">
        <v>528</v>
      </c>
      <c r="E1282" t="s">
        <v>528</v>
      </c>
      <c r="F1282" t="s">
        <v>528</v>
      </c>
      <c r="N1282">
        <v>7419</v>
      </c>
    </row>
    <row r="1283" spans="1:14" x14ac:dyDescent="0.2">
      <c r="A1283" t="s">
        <v>528</v>
      </c>
      <c r="B1283">
        <f t="shared" ref="B1283:B1346" si="20">N1283</f>
        <v>7420</v>
      </c>
      <c r="C1283" t="s">
        <v>528</v>
      </c>
      <c r="D1283" t="s">
        <v>528</v>
      </c>
      <c r="E1283" t="s">
        <v>528</v>
      </c>
      <c r="F1283" t="s">
        <v>528</v>
      </c>
      <c r="N1283">
        <v>7420</v>
      </c>
    </row>
    <row r="1284" spans="1:14" x14ac:dyDescent="0.2">
      <c r="A1284" t="s">
        <v>528</v>
      </c>
      <c r="B1284">
        <f t="shared" si="20"/>
        <v>7421</v>
      </c>
      <c r="C1284" t="s">
        <v>528</v>
      </c>
      <c r="D1284" t="s">
        <v>528</v>
      </c>
      <c r="E1284" t="s">
        <v>528</v>
      </c>
      <c r="F1284" t="s">
        <v>528</v>
      </c>
      <c r="N1284">
        <v>7421</v>
      </c>
    </row>
    <row r="1285" spans="1:14" x14ac:dyDescent="0.2">
      <c r="A1285" t="s">
        <v>528</v>
      </c>
      <c r="B1285">
        <f t="shared" si="20"/>
        <v>7422</v>
      </c>
      <c r="C1285" t="s">
        <v>528</v>
      </c>
      <c r="D1285" t="s">
        <v>528</v>
      </c>
      <c r="E1285" t="s">
        <v>528</v>
      </c>
      <c r="F1285" t="s">
        <v>528</v>
      </c>
      <c r="N1285">
        <v>7422</v>
      </c>
    </row>
    <row r="1286" spans="1:14" x14ac:dyDescent="0.2">
      <c r="A1286" t="s">
        <v>528</v>
      </c>
      <c r="B1286">
        <f t="shared" si="20"/>
        <v>7423</v>
      </c>
      <c r="C1286" t="s">
        <v>528</v>
      </c>
      <c r="D1286" t="s">
        <v>528</v>
      </c>
      <c r="E1286" t="s">
        <v>528</v>
      </c>
      <c r="F1286" t="s">
        <v>528</v>
      </c>
      <c r="N1286">
        <v>7423</v>
      </c>
    </row>
    <row r="1287" spans="1:14" x14ac:dyDescent="0.2">
      <c r="A1287" t="s">
        <v>528</v>
      </c>
      <c r="B1287">
        <f t="shared" si="20"/>
        <v>7424</v>
      </c>
      <c r="C1287" t="s">
        <v>528</v>
      </c>
      <c r="D1287" t="s">
        <v>528</v>
      </c>
      <c r="E1287" t="s">
        <v>528</v>
      </c>
      <c r="F1287" t="s">
        <v>528</v>
      </c>
      <c r="N1287">
        <v>7424</v>
      </c>
    </row>
    <row r="1288" spans="1:14" x14ac:dyDescent="0.2">
      <c r="A1288" t="s">
        <v>528</v>
      </c>
      <c r="B1288">
        <f t="shared" si="20"/>
        <v>7425</v>
      </c>
      <c r="C1288" t="s">
        <v>528</v>
      </c>
      <c r="D1288" t="s">
        <v>528</v>
      </c>
      <c r="E1288" t="s">
        <v>528</v>
      </c>
      <c r="F1288" t="s">
        <v>528</v>
      </c>
      <c r="N1288">
        <v>7425</v>
      </c>
    </row>
    <row r="1289" spans="1:14" x14ac:dyDescent="0.2">
      <c r="A1289" t="s">
        <v>528</v>
      </c>
      <c r="B1289">
        <f t="shared" si="20"/>
        <v>7426</v>
      </c>
      <c r="C1289" t="s">
        <v>528</v>
      </c>
      <c r="D1289" t="s">
        <v>528</v>
      </c>
      <c r="E1289" t="s">
        <v>528</v>
      </c>
      <c r="F1289" t="s">
        <v>528</v>
      </c>
      <c r="N1289">
        <v>7426</v>
      </c>
    </row>
    <row r="1290" spans="1:14" x14ac:dyDescent="0.2">
      <c r="A1290" t="s">
        <v>528</v>
      </c>
      <c r="B1290">
        <f t="shared" si="20"/>
        <v>7427</v>
      </c>
      <c r="C1290" t="s">
        <v>528</v>
      </c>
      <c r="D1290" t="s">
        <v>528</v>
      </c>
      <c r="E1290" t="s">
        <v>528</v>
      </c>
      <c r="F1290" t="s">
        <v>528</v>
      </c>
      <c r="N1290">
        <v>7427</v>
      </c>
    </row>
    <row r="1291" spans="1:14" x14ac:dyDescent="0.2">
      <c r="A1291" t="s">
        <v>528</v>
      </c>
      <c r="B1291">
        <f t="shared" si="20"/>
        <v>7428</v>
      </c>
      <c r="C1291" t="s">
        <v>528</v>
      </c>
      <c r="D1291" t="s">
        <v>528</v>
      </c>
      <c r="E1291" t="s">
        <v>528</v>
      </c>
      <c r="F1291" t="s">
        <v>528</v>
      </c>
      <c r="N1291">
        <v>7428</v>
      </c>
    </row>
    <row r="1292" spans="1:14" x14ac:dyDescent="0.2">
      <c r="A1292" t="s">
        <v>528</v>
      </c>
      <c r="B1292">
        <f t="shared" si="20"/>
        <v>7429</v>
      </c>
      <c r="C1292" t="s">
        <v>528</v>
      </c>
      <c r="D1292" t="s">
        <v>528</v>
      </c>
      <c r="E1292" t="s">
        <v>528</v>
      </c>
      <c r="F1292" t="s">
        <v>528</v>
      </c>
      <c r="N1292">
        <v>7429</v>
      </c>
    </row>
    <row r="1293" spans="1:14" x14ac:dyDescent="0.2">
      <c r="A1293" t="s">
        <v>528</v>
      </c>
      <c r="B1293">
        <f t="shared" si="20"/>
        <v>7430</v>
      </c>
      <c r="C1293" t="s">
        <v>528</v>
      </c>
      <c r="D1293" t="s">
        <v>528</v>
      </c>
      <c r="E1293" t="s">
        <v>528</v>
      </c>
      <c r="F1293" t="s">
        <v>528</v>
      </c>
      <c r="N1293">
        <v>7430</v>
      </c>
    </row>
    <row r="1294" spans="1:14" x14ac:dyDescent="0.2">
      <c r="A1294" t="s">
        <v>528</v>
      </c>
      <c r="B1294">
        <f t="shared" si="20"/>
        <v>7431</v>
      </c>
      <c r="C1294" t="s">
        <v>528</v>
      </c>
      <c r="D1294" t="s">
        <v>528</v>
      </c>
      <c r="E1294" t="s">
        <v>528</v>
      </c>
      <c r="F1294" t="s">
        <v>528</v>
      </c>
      <c r="N1294">
        <v>7431</v>
      </c>
    </row>
    <row r="1295" spans="1:14" x14ac:dyDescent="0.2">
      <c r="A1295" t="s">
        <v>528</v>
      </c>
      <c r="B1295">
        <f t="shared" si="20"/>
        <v>8010</v>
      </c>
      <c r="C1295" t="s">
        <v>528</v>
      </c>
      <c r="D1295" t="s">
        <v>528</v>
      </c>
      <c r="E1295" t="s">
        <v>528</v>
      </c>
      <c r="F1295" t="s">
        <v>528</v>
      </c>
      <c r="N1295">
        <v>8010</v>
      </c>
    </row>
    <row r="1296" spans="1:14" x14ac:dyDescent="0.2">
      <c r="A1296" t="s">
        <v>528</v>
      </c>
      <c r="B1296">
        <f t="shared" si="20"/>
        <v>8011</v>
      </c>
      <c r="C1296" t="s">
        <v>528</v>
      </c>
      <c r="D1296" t="s">
        <v>528</v>
      </c>
      <c r="E1296" t="s">
        <v>528</v>
      </c>
      <c r="F1296" t="s">
        <v>528</v>
      </c>
      <c r="N1296">
        <v>8011</v>
      </c>
    </row>
    <row r="1297" spans="1:14" x14ac:dyDescent="0.2">
      <c r="A1297" t="s">
        <v>528</v>
      </c>
      <c r="B1297">
        <f t="shared" si="20"/>
        <v>8012</v>
      </c>
      <c r="C1297" t="s">
        <v>528</v>
      </c>
      <c r="D1297" t="s">
        <v>528</v>
      </c>
      <c r="E1297" t="s">
        <v>528</v>
      </c>
      <c r="F1297" t="s">
        <v>528</v>
      </c>
      <c r="N1297">
        <v>8012</v>
      </c>
    </row>
    <row r="1298" spans="1:14" x14ac:dyDescent="0.2">
      <c r="A1298" t="s">
        <v>528</v>
      </c>
      <c r="B1298">
        <f t="shared" si="20"/>
        <v>8013</v>
      </c>
      <c r="C1298" t="s">
        <v>528</v>
      </c>
      <c r="D1298" t="s">
        <v>528</v>
      </c>
      <c r="E1298" t="s">
        <v>528</v>
      </c>
      <c r="F1298" t="s">
        <v>528</v>
      </c>
      <c r="N1298">
        <v>8013</v>
      </c>
    </row>
    <row r="1299" spans="1:14" x14ac:dyDescent="0.2">
      <c r="A1299" t="s">
        <v>528</v>
      </c>
      <c r="B1299">
        <f t="shared" si="20"/>
        <v>8014</v>
      </c>
      <c r="C1299" t="s">
        <v>528</v>
      </c>
      <c r="D1299" t="s">
        <v>528</v>
      </c>
      <c r="E1299" t="s">
        <v>528</v>
      </c>
      <c r="F1299" t="s">
        <v>528</v>
      </c>
      <c r="N1299">
        <v>8014</v>
      </c>
    </row>
    <row r="1300" spans="1:14" x14ac:dyDescent="0.2">
      <c r="A1300" t="s">
        <v>528</v>
      </c>
      <c r="B1300">
        <f t="shared" si="20"/>
        <v>6111</v>
      </c>
      <c r="C1300" t="s">
        <v>528</v>
      </c>
      <c r="D1300" t="s">
        <v>528</v>
      </c>
      <c r="E1300" t="s">
        <v>528</v>
      </c>
      <c r="F1300" t="s">
        <v>528</v>
      </c>
      <c r="N1300">
        <v>6111</v>
      </c>
    </row>
    <row r="1301" spans="1:14" x14ac:dyDescent="0.2">
      <c r="A1301" t="s">
        <v>528</v>
      </c>
      <c r="B1301">
        <f t="shared" si="20"/>
        <v>6112</v>
      </c>
      <c r="C1301" t="s">
        <v>528</v>
      </c>
      <c r="D1301" t="s">
        <v>528</v>
      </c>
      <c r="E1301" t="s">
        <v>528</v>
      </c>
      <c r="F1301" t="s">
        <v>528</v>
      </c>
      <c r="N1301">
        <v>6112</v>
      </c>
    </row>
    <row r="1302" spans="1:14" x14ac:dyDescent="0.2">
      <c r="A1302" t="s">
        <v>528</v>
      </c>
      <c r="B1302">
        <f t="shared" si="20"/>
        <v>6113</v>
      </c>
      <c r="C1302" t="s">
        <v>528</v>
      </c>
      <c r="D1302" t="s">
        <v>528</v>
      </c>
      <c r="E1302" t="s">
        <v>528</v>
      </c>
      <c r="F1302" t="s">
        <v>528</v>
      </c>
      <c r="N1302">
        <v>6113</v>
      </c>
    </row>
    <row r="1303" spans="1:14" x14ac:dyDescent="0.2">
      <c r="A1303" t="s">
        <v>528</v>
      </c>
      <c r="B1303">
        <f t="shared" si="20"/>
        <v>6114</v>
      </c>
      <c r="C1303" t="s">
        <v>528</v>
      </c>
      <c r="D1303" t="s">
        <v>528</v>
      </c>
      <c r="E1303" t="s">
        <v>528</v>
      </c>
      <c r="F1303" t="s">
        <v>528</v>
      </c>
      <c r="N1303">
        <v>6114</v>
      </c>
    </row>
    <row r="1304" spans="1:14" x14ac:dyDescent="0.2">
      <c r="A1304" t="s">
        <v>528</v>
      </c>
      <c r="B1304">
        <f t="shared" si="20"/>
        <v>6115</v>
      </c>
      <c r="C1304" t="s">
        <v>528</v>
      </c>
      <c r="D1304" t="s">
        <v>528</v>
      </c>
      <c r="E1304" t="s">
        <v>528</v>
      </c>
      <c r="F1304" t="s">
        <v>528</v>
      </c>
      <c r="N1304">
        <v>6115</v>
      </c>
    </row>
    <row r="1305" spans="1:14" x14ac:dyDescent="0.2">
      <c r="A1305" t="s">
        <v>528</v>
      </c>
      <c r="B1305">
        <f t="shared" si="20"/>
        <v>6116</v>
      </c>
      <c r="C1305" t="s">
        <v>528</v>
      </c>
      <c r="D1305" t="s">
        <v>528</v>
      </c>
      <c r="E1305" t="s">
        <v>528</v>
      </c>
      <c r="F1305" t="s">
        <v>528</v>
      </c>
      <c r="N1305">
        <v>6116</v>
      </c>
    </row>
    <row r="1306" spans="1:14" x14ac:dyDescent="0.2">
      <c r="A1306" t="s">
        <v>528</v>
      </c>
      <c r="B1306">
        <f t="shared" si="20"/>
        <v>6117</v>
      </c>
      <c r="C1306" t="s">
        <v>528</v>
      </c>
      <c r="D1306" t="s">
        <v>528</v>
      </c>
      <c r="E1306" t="s">
        <v>528</v>
      </c>
      <c r="F1306" t="s">
        <v>528</v>
      </c>
      <c r="N1306">
        <v>6117</v>
      </c>
    </row>
    <row r="1307" spans="1:14" x14ac:dyDescent="0.2">
      <c r="A1307" t="s">
        <v>528</v>
      </c>
      <c r="B1307">
        <f t="shared" si="20"/>
        <v>6118</v>
      </c>
      <c r="C1307" t="s">
        <v>528</v>
      </c>
      <c r="D1307" t="s">
        <v>528</v>
      </c>
      <c r="E1307" t="s">
        <v>528</v>
      </c>
      <c r="F1307" t="s">
        <v>528</v>
      </c>
      <c r="N1307">
        <v>6118</v>
      </c>
    </row>
    <row r="1308" spans="1:14" x14ac:dyDescent="0.2">
      <c r="A1308" t="s">
        <v>528</v>
      </c>
      <c r="B1308">
        <f t="shared" si="20"/>
        <v>6119</v>
      </c>
      <c r="C1308" t="s">
        <v>528</v>
      </c>
      <c r="D1308" t="s">
        <v>528</v>
      </c>
      <c r="E1308" t="s">
        <v>528</v>
      </c>
      <c r="F1308" t="s">
        <v>528</v>
      </c>
      <c r="N1308">
        <v>6119</v>
      </c>
    </row>
    <row r="1309" spans="1:14" x14ac:dyDescent="0.2">
      <c r="A1309" t="s">
        <v>528</v>
      </c>
      <c r="B1309">
        <f t="shared" si="20"/>
        <v>6120</v>
      </c>
      <c r="C1309" t="s">
        <v>528</v>
      </c>
      <c r="D1309" t="s">
        <v>528</v>
      </c>
      <c r="E1309" t="s">
        <v>528</v>
      </c>
      <c r="F1309" t="s">
        <v>528</v>
      </c>
      <c r="N1309">
        <v>6120</v>
      </c>
    </row>
    <row r="1310" spans="1:14" x14ac:dyDescent="0.2">
      <c r="A1310" t="s">
        <v>528</v>
      </c>
      <c r="B1310">
        <f t="shared" si="20"/>
        <v>6121</v>
      </c>
      <c r="C1310" t="s">
        <v>528</v>
      </c>
      <c r="D1310" t="s">
        <v>528</v>
      </c>
      <c r="E1310" t="s">
        <v>528</v>
      </c>
      <c r="F1310" t="s">
        <v>528</v>
      </c>
      <c r="N1310">
        <v>6121</v>
      </c>
    </row>
    <row r="1311" spans="1:14" x14ac:dyDescent="0.2">
      <c r="A1311" t="s">
        <v>528</v>
      </c>
      <c r="B1311">
        <f t="shared" si="20"/>
        <v>6122</v>
      </c>
      <c r="C1311" t="s">
        <v>528</v>
      </c>
      <c r="D1311" t="s">
        <v>528</v>
      </c>
      <c r="E1311" t="s">
        <v>528</v>
      </c>
      <c r="F1311" t="s">
        <v>528</v>
      </c>
      <c r="N1311">
        <v>6122</v>
      </c>
    </row>
    <row r="1312" spans="1:14" x14ac:dyDescent="0.2">
      <c r="A1312" t="s">
        <v>528</v>
      </c>
      <c r="B1312">
        <f t="shared" si="20"/>
        <v>6123</v>
      </c>
      <c r="C1312" t="s">
        <v>528</v>
      </c>
      <c r="D1312" t="s">
        <v>528</v>
      </c>
      <c r="E1312" t="s">
        <v>528</v>
      </c>
      <c r="F1312" t="s">
        <v>528</v>
      </c>
      <c r="N1312">
        <v>6123</v>
      </c>
    </row>
    <row r="1313" spans="1:14" x14ac:dyDescent="0.2">
      <c r="A1313" t="s">
        <v>528</v>
      </c>
      <c r="B1313">
        <f t="shared" si="20"/>
        <v>7111</v>
      </c>
      <c r="C1313" t="s">
        <v>528</v>
      </c>
      <c r="D1313" t="s">
        <v>528</v>
      </c>
      <c r="E1313" t="s">
        <v>528</v>
      </c>
      <c r="F1313" t="s">
        <v>528</v>
      </c>
      <c r="N1313">
        <v>7111</v>
      </c>
    </row>
    <row r="1314" spans="1:14" x14ac:dyDescent="0.2">
      <c r="A1314" t="s">
        <v>528</v>
      </c>
      <c r="B1314">
        <f t="shared" si="20"/>
        <v>7112</v>
      </c>
      <c r="C1314" t="s">
        <v>528</v>
      </c>
      <c r="D1314" t="s">
        <v>528</v>
      </c>
      <c r="E1314" t="s">
        <v>528</v>
      </c>
      <c r="F1314" t="s">
        <v>528</v>
      </c>
      <c r="N1314">
        <v>7112</v>
      </c>
    </row>
    <row r="1315" spans="1:14" x14ac:dyDescent="0.2">
      <c r="A1315" t="s">
        <v>528</v>
      </c>
      <c r="B1315">
        <f t="shared" si="20"/>
        <v>7113</v>
      </c>
      <c r="C1315" t="s">
        <v>528</v>
      </c>
      <c r="D1315" t="s">
        <v>528</v>
      </c>
      <c r="E1315" t="s">
        <v>528</v>
      </c>
      <c r="F1315" t="s">
        <v>528</v>
      </c>
      <c r="N1315">
        <v>7113</v>
      </c>
    </row>
    <row r="1316" spans="1:14" x14ac:dyDescent="0.2">
      <c r="A1316" t="s">
        <v>528</v>
      </c>
      <c r="B1316">
        <f t="shared" si="20"/>
        <v>7114</v>
      </c>
      <c r="C1316" t="s">
        <v>528</v>
      </c>
      <c r="D1316" t="s">
        <v>528</v>
      </c>
      <c r="E1316" t="s">
        <v>528</v>
      </c>
      <c r="F1316" t="s">
        <v>528</v>
      </c>
      <c r="N1316">
        <v>7114</v>
      </c>
    </row>
    <row r="1317" spans="1:14" x14ac:dyDescent="0.2">
      <c r="A1317" t="s">
        <v>528</v>
      </c>
      <c r="B1317">
        <f t="shared" si="20"/>
        <v>7115</v>
      </c>
      <c r="C1317" t="s">
        <v>528</v>
      </c>
      <c r="D1317" t="s">
        <v>528</v>
      </c>
      <c r="E1317" t="s">
        <v>528</v>
      </c>
      <c r="F1317" t="s">
        <v>528</v>
      </c>
      <c r="N1317">
        <v>7115</v>
      </c>
    </row>
    <row r="1318" spans="1:14" x14ac:dyDescent="0.2">
      <c r="A1318" t="s">
        <v>528</v>
      </c>
      <c r="B1318">
        <f t="shared" si="20"/>
        <v>7116</v>
      </c>
      <c r="C1318" t="s">
        <v>528</v>
      </c>
      <c r="D1318" t="s">
        <v>528</v>
      </c>
      <c r="E1318" t="s">
        <v>528</v>
      </c>
      <c r="F1318" t="s">
        <v>528</v>
      </c>
      <c r="N1318">
        <v>7116</v>
      </c>
    </row>
    <row r="1319" spans="1:14" x14ac:dyDescent="0.2">
      <c r="A1319" t="s">
        <v>528</v>
      </c>
      <c r="B1319">
        <f t="shared" si="20"/>
        <v>7117</v>
      </c>
      <c r="C1319" t="s">
        <v>528</v>
      </c>
      <c r="D1319" t="s">
        <v>528</v>
      </c>
      <c r="E1319" t="s">
        <v>528</v>
      </c>
      <c r="F1319" t="s">
        <v>528</v>
      </c>
      <c r="N1319">
        <v>7117</v>
      </c>
    </row>
    <row r="1320" spans="1:14" x14ac:dyDescent="0.2">
      <c r="A1320" t="s">
        <v>528</v>
      </c>
      <c r="B1320">
        <f t="shared" si="20"/>
        <v>7121</v>
      </c>
      <c r="C1320" t="s">
        <v>528</v>
      </c>
      <c r="D1320" t="s">
        <v>528</v>
      </c>
      <c r="E1320" t="s">
        <v>528</v>
      </c>
      <c r="F1320" t="s">
        <v>528</v>
      </c>
      <c r="N1320">
        <v>7121</v>
      </c>
    </row>
    <row r="1321" spans="1:14" x14ac:dyDescent="0.2">
      <c r="A1321" t="s">
        <v>528</v>
      </c>
      <c r="B1321">
        <f t="shared" si="20"/>
        <v>7122</v>
      </c>
      <c r="C1321" t="s">
        <v>528</v>
      </c>
      <c r="D1321" t="s">
        <v>528</v>
      </c>
      <c r="E1321" t="s">
        <v>528</v>
      </c>
      <c r="F1321" t="s">
        <v>528</v>
      </c>
      <c r="N1321">
        <v>7122</v>
      </c>
    </row>
    <row r="1322" spans="1:14" x14ac:dyDescent="0.2">
      <c r="A1322" t="s">
        <v>528</v>
      </c>
      <c r="B1322">
        <f t="shared" si="20"/>
        <v>7123</v>
      </c>
      <c r="C1322" t="s">
        <v>528</v>
      </c>
      <c r="D1322" t="s">
        <v>528</v>
      </c>
      <c r="E1322" t="s">
        <v>528</v>
      </c>
      <c r="F1322" t="s">
        <v>528</v>
      </c>
      <c r="N1322">
        <v>7123</v>
      </c>
    </row>
    <row r="1323" spans="1:14" x14ac:dyDescent="0.2">
      <c r="A1323" t="s">
        <v>528</v>
      </c>
      <c r="B1323">
        <f t="shared" si="20"/>
        <v>7124</v>
      </c>
      <c r="C1323" t="s">
        <v>528</v>
      </c>
      <c r="D1323" t="s">
        <v>528</v>
      </c>
      <c r="E1323" t="s">
        <v>528</v>
      </c>
      <c r="F1323" t="s">
        <v>528</v>
      </c>
      <c r="N1323">
        <v>7124</v>
      </c>
    </row>
    <row r="1324" spans="1:14" x14ac:dyDescent="0.2">
      <c r="A1324" t="s">
        <v>528</v>
      </c>
      <c r="B1324">
        <f t="shared" si="20"/>
        <v>7131</v>
      </c>
      <c r="C1324" t="s">
        <v>528</v>
      </c>
      <c r="D1324" t="s">
        <v>528</v>
      </c>
      <c r="E1324" t="s">
        <v>528</v>
      </c>
      <c r="F1324" t="s">
        <v>528</v>
      </c>
      <c r="N1324">
        <v>7131</v>
      </c>
    </row>
    <row r="1325" spans="1:14" x14ac:dyDescent="0.2">
      <c r="A1325" t="s">
        <v>528</v>
      </c>
      <c r="B1325">
        <f t="shared" si="20"/>
        <v>7132</v>
      </c>
      <c r="C1325" t="s">
        <v>528</v>
      </c>
      <c r="D1325" t="s">
        <v>528</v>
      </c>
      <c r="E1325" t="s">
        <v>528</v>
      </c>
      <c r="F1325" t="s">
        <v>528</v>
      </c>
      <c r="N1325">
        <v>7132</v>
      </c>
    </row>
    <row r="1326" spans="1:14" x14ac:dyDescent="0.2">
      <c r="A1326" t="s">
        <v>528</v>
      </c>
      <c r="B1326">
        <f t="shared" si="20"/>
        <v>7133</v>
      </c>
      <c r="C1326" t="s">
        <v>528</v>
      </c>
      <c r="D1326" t="s">
        <v>528</v>
      </c>
      <c r="E1326" t="s">
        <v>528</v>
      </c>
      <c r="F1326" t="s">
        <v>528</v>
      </c>
      <c r="N1326">
        <v>7133</v>
      </c>
    </row>
    <row r="1327" spans="1:14" x14ac:dyDescent="0.2">
      <c r="A1327" t="s">
        <v>528</v>
      </c>
      <c r="B1327">
        <f t="shared" si="20"/>
        <v>7141</v>
      </c>
      <c r="C1327" t="s">
        <v>528</v>
      </c>
      <c r="D1327" t="s">
        <v>528</v>
      </c>
      <c r="E1327" t="s">
        <v>528</v>
      </c>
      <c r="F1327" t="s">
        <v>528</v>
      </c>
      <c r="N1327">
        <v>7141</v>
      </c>
    </row>
    <row r="1328" spans="1:14" x14ac:dyDescent="0.2">
      <c r="A1328" t="s">
        <v>528</v>
      </c>
      <c r="B1328">
        <f t="shared" si="20"/>
        <v>7142</v>
      </c>
      <c r="C1328" t="s">
        <v>528</v>
      </c>
      <c r="D1328" t="s">
        <v>528</v>
      </c>
      <c r="E1328" t="s">
        <v>528</v>
      </c>
      <c r="F1328" t="s">
        <v>528</v>
      </c>
      <c r="N1328">
        <v>7142</v>
      </c>
    </row>
    <row r="1329" spans="1:14" x14ac:dyDescent="0.2">
      <c r="A1329" t="s">
        <v>528</v>
      </c>
      <c r="B1329">
        <f t="shared" si="20"/>
        <v>7151</v>
      </c>
      <c r="C1329" t="s">
        <v>528</v>
      </c>
      <c r="D1329" t="s">
        <v>528</v>
      </c>
      <c r="E1329" t="s">
        <v>528</v>
      </c>
      <c r="F1329" t="s">
        <v>528</v>
      </c>
      <c r="N1329">
        <v>7151</v>
      </c>
    </row>
    <row r="1330" spans="1:14" x14ac:dyDescent="0.2">
      <c r="A1330" t="s">
        <v>528</v>
      </c>
      <c r="B1330">
        <f t="shared" si="20"/>
        <v>7152</v>
      </c>
      <c r="C1330" t="s">
        <v>528</v>
      </c>
      <c r="D1330" t="s">
        <v>528</v>
      </c>
      <c r="E1330" t="s">
        <v>528</v>
      </c>
      <c r="F1330" t="s">
        <v>528</v>
      </c>
      <c r="N1330">
        <v>7152</v>
      </c>
    </row>
    <row r="1331" spans="1:14" x14ac:dyDescent="0.2">
      <c r="A1331" t="s">
        <v>528</v>
      </c>
      <c r="B1331">
        <f t="shared" si="20"/>
        <v>7153</v>
      </c>
      <c r="C1331" t="s">
        <v>528</v>
      </c>
      <c r="D1331" t="s">
        <v>528</v>
      </c>
      <c r="E1331" t="s">
        <v>528</v>
      </c>
      <c r="F1331" t="s">
        <v>528</v>
      </c>
      <c r="N1331">
        <v>7153</v>
      </c>
    </row>
    <row r="1332" spans="1:14" x14ac:dyDescent="0.2">
      <c r="A1332" t="s">
        <v>528</v>
      </c>
      <c r="B1332">
        <f t="shared" si="20"/>
        <v>7211</v>
      </c>
      <c r="C1332" t="s">
        <v>528</v>
      </c>
      <c r="D1332" t="s">
        <v>528</v>
      </c>
      <c r="E1332" t="s">
        <v>528</v>
      </c>
      <c r="F1332" t="s">
        <v>528</v>
      </c>
      <c r="N1332">
        <v>7211</v>
      </c>
    </row>
    <row r="1333" spans="1:14" x14ac:dyDescent="0.2">
      <c r="A1333" t="s">
        <v>528</v>
      </c>
      <c r="B1333">
        <f t="shared" si="20"/>
        <v>7212</v>
      </c>
      <c r="C1333" t="s">
        <v>528</v>
      </c>
      <c r="D1333" t="s">
        <v>528</v>
      </c>
      <c r="E1333" t="s">
        <v>528</v>
      </c>
      <c r="F1333" t="s">
        <v>528</v>
      </c>
      <c r="N1333">
        <v>7212</v>
      </c>
    </row>
    <row r="1334" spans="1:14" x14ac:dyDescent="0.2">
      <c r="A1334" t="s">
        <v>528</v>
      </c>
      <c r="B1334">
        <f t="shared" si="20"/>
        <v>7213</v>
      </c>
      <c r="C1334" t="s">
        <v>528</v>
      </c>
      <c r="D1334" t="s">
        <v>528</v>
      </c>
      <c r="E1334" t="s">
        <v>528</v>
      </c>
      <c r="F1334" t="s">
        <v>528</v>
      </c>
      <c r="N1334">
        <v>7213</v>
      </c>
    </row>
    <row r="1335" spans="1:14" x14ac:dyDescent="0.2">
      <c r="A1335" t="s">
        <v>528</v>
      </c>
      <c r="B1335">
        <f t="shared" si="20"/>
        <v>7214</v>
      </c>
      <c r="C1335" t="s">
        <v>528</v>
      </c>
      <c r="D1335" t="s">
        <v>528</v>
      </c>
      <c r="E1335" t="s">
        <v>528</v>
      </c>
      <c r="F1335" t="s">
        <v>528</v>
      </c>
      <c r="N1335">
        <v>7214</v>
      </c>
    </row>
    <row r="1336" spans="1:14" x14ac:dyDescent="0.2">
      <c r="A1336" t="s">
        <v>528</v>
      </c>
      <c r="B1336">
        <f t="shared" si="20"/>
        <v>7215</v>
      </c>
      <c r="C1336" t="s">
        <v>528</v>
      </c>
      <c r="D1336" t="s">
        <v>528</v>
      </c>
      <c r="E1336" t="s">
        <v>528</v>
      </c>
      <c r="F1336" t="s">
        <v>528</v>
      </c>
      <c r="N1336">
        <v>7215</v>
      </c>
    </row>
    <row r="1337" spans="1:14" x14ac:dyDescent="0.2">
      <c r="A1337" t="s">
        <v>528</v>
      </c>
      <c r="B1337">
        <f t="shared" si="20"/>
        <v>7216</v>
      </c>
      <c r="C1337" t="s">
        <v>528</v>
      </c>
      <c r="D1337" t="s">
        <v>528</v>
      </c>
      <c r="E1337" t="s">
        <v>528</v>
      </c>
      <c r="F1337" t="s">
        <v>528</v>
      </c>
      <c r="N1337">
        <v>7216</v>
      </c>
    </row>
    <row r="1338" spans="1:14" x14ac:dyDescent="0.2">
      <c r="A1338" t="s">
        <v>528</v>
      </c>
      <c r="B1338">
        <f t="shared" si="20"/>
        <v>7217</v>
      </c>
      <c r="C1338" t="s">
        <v>528</v>
      </c>
      <c r="D1338" t="s">
        <v>528</v>
      </c>
      <c r="E1338" t="s">
        <v>528</v>
      </c>
      <c r="F1338" t="s">
        <v>528</v>
      </c>
      <c r="N1338">
        <v>7217</v>
      </c>
    </row>
    <row r="1339" spans="1:14" x14ac:dyDescent="0.2">
      <c r="A1339" t="s">
        <v>528</v>
      </c>
      <c r="B1339">
        <f t="shared" si="20"/>
        <v>7218</v>
      </c>
      <c r="C1339" t="s">
        <v>528</v>
      </c>
      <c r="D1339" t="s">
        <v>528</v>
      </c>
      <c r="E1339" t="s">
        <v>528</v>
      </c>
      <c r="F1339" t="s">
        <v>528</v>
      </c>
      <c r="N1339">
        <v>7218</v>
      </c>
    </row>
    <row r="1340" spans="1:14" x14ac:dyDescent="0.2">
      <c r="A1340" t="s">
        <v>528</v>
      </c>
      <c r="B1340">
        <f t="shared" si="20"/>
        <v>7219</v>
      </c>
      <c r="C1340" t="s">
        <v>528</v>
      </c>
      <c r="D1340" t="s">
        <v>528</v>
      </c>
      <c r="E1340" t="s">
        <v>528</v>
      </c>
      <c r="F1340" t="s">
        <v>528</v>
      </c>
      <c r="N1340">
        <v>7219</v>
      </c>
    </row>
    <row r="1341" spans="1:14" x14ac:dyDescent="0.2">
      <c r="A1341" t="s">
        <v>528</v>
      </c>
      <c r="B1341">
        <f t="shared" si="20"/>
        <v>7220</v>
      </c>
      <c r="C1341" t="s">
        <v>528</v>
      </c>
      <c r="D1341" t="s">
        <v>528</v>
      </c>
      <c r="E1341" t="s">
        <v>528</v>
      </c>
      <c r="F1341" t="s">
        <v>528</v>
      </c>
      <c r="N1341">
        <v>7220</v>
      </c>
    </row>
    <row r="1342" spans="1:14" x14ac:dyDescent="0.2">
      <c r="A1342" t="s">
        <v>528</v>
      </c>
      <c r="B1342">
        <f t="shared" si="20"/>
        <v>7221</v>
      </c>
      <c r="C1342" t="s">
        <v>528</v>
      </c>
      <c r="D1342" t="s">
        <v>528</v>
      </c>
      <c r="E1342" t="s">
        <v>528</v>
      </c>
      <c r="F1342" t="s">
        <v>528</v>
      </c>
      <c r="N1342">
        <v>7221</v>
      </c>
    </row>
    <row r="1343" spans="1:14" x14ac:dyDescent="0.2">
      <c r="A1343" t="s">
        <v>528</v>
      </c>
      <c r="B1343">
        <f t="shared" si="20"/>
        <v>7222</v>
      </c>
      <c r="C1343" t="s">
        <v>528</v>
      </c>
      <c r="D1343" t="s">
        <v>528</v>
      </c>
      <c r="E1343" t="s">
        <v>528</v>
      </c>
      <c r="F1343" t="s">
        <v>528</v>
      </c>
      <c r="N1343">
        <v>7222</v>
      </c>
    </row>
    <row r="1344" spans="1:14" x14ac:dyDescent="0.2">
      <c r="A1344" t="s">
        <v>528</v>
      </c>
      <c r="B1344">
        <f t="shared" si="20"/>
        <v>7223</v>
      </c>
      <c r="C1344" t="s">
        <v>528</v>
      </c>
      <c r="D1344" t="s">
        <v>528</v>
      </c>
      <c r="E1344" t="s">
        <v>528</v>
      </c>
      <c r="F1344" t="s">
        <v>528</v>
      </c>
      <c r="N1344">
        <v>7223</v>
      </c>
    </row>
    <row r="1345" spans="1:14" x14ac:dyDescent="0.2">
      <c r="A1345" t="s">
        <v>528</v>
      </c>
      <c r="B1345">
        <f t="shared" si="20"/>
        <v>7224</v>
      </c>
      <c r="C1345" t="s">
        <v>528</v>
      </c>
      <c r="D1345" t="s">
        <v>528</v>
      </c>
      <c r="E1345" t="s">
        <v>528</v>
      </c>
      <c r="F1345" t="s">
        <v>528</v>
      </c>
      <c r="N1345">
        <v>7224</v>
      </c>
    </row>
    <row r="1346" spans="1:14" x14ac:dyDescent="0.2">
      <c r="A1346" t="s">
        <v>528</v>
      </c>
      <c r="B1346">
        <f t="shared" si="20"/>
        <v>7225</v>
      </c>
      <c r="C1346" t="s">
        <v>528</v>
      </c>
      <c r="D1346" t="s">
        <v>528</v>
      </c>
      <c r="E1346" t="s">
        <v>528</v>
      </c>
      <c r="F1346" t="s">
        <v>528</v>
      </c>
      <c r="N1346">
        <v>7225</v>
      </c>
    </row>
    <row r="1347" spans="1:14" x14ac:dyDescent="0.2">
      <c r="A1347" t="s">
        <v>528</v>
      </c>
      <c r="B1347">
        <f t="shared" ref="B1347:B1406" si="21">N1347</f>
        <v>7231</v>
      </c>
      <c r="C1347" t="s">
        <v>528</v>
      </c>
      <c r="D1347" t="s">
        <v>528</v>
      </c>
      <c r="E1347" t="s">
        <v>528</v>
      </c>
      <c r="F1347" t="s">
        <v>528</v>
      </c>
      <c r="N1347">
        <v>7231</v>
      </c>
    </row>
    <row r="1348" spans="1:14" x14ac:dyDescent="0.2">
      <c r="A1348" t="s">
        <v>528</v>
      </c>
      <c r="B1348">
        <f t="shared" si="21"/>
        <v>7232</v>
      </c>
      <c r="C1348" t="s">
        <v>528</v>
      </c>
      <c r="D1348" t="s">
        <v>528</v>
      </c>
      <c r="E1348" t="s">
        <v>528</v>
      </c>
      <c r="F1348" t="s">
        <v>528</v>
      </c>
      <c r="N1348">
        <v>7232</v>
      </c>
    </row>
    <row r="1349" spans="1:14" x14ac:dyDescent="0.2">
      <c r="A1349" t="s">
        <v>528</v>
      </c>
      <c r="B1349">
        <f t="shared" si="21"/>
        <v>7233</v>
      </c>
      <c r="C1349" t="s">
        <v>528</v>
      </c>
      <c r="D1349" t="s">
        <v>528</v>
      </c>
      <c r="E1349" t="s">
        <v>528</v>
      </c>
      <c r="F1349" t="s">
        <v>528</v>
      </c>
      <c r="N1349">
        <v>7233</v>
      </c>
    </row>
    <row r="1350" spans="1:14" x14ac:dyDescent="0.2">
      <c r="A1350" t="s">
        <v>528</v>
      </c>
      <c r="B1350">
        <f t="shared" si="21"/>
        <v>7234</v>
      </c>
      <c r="C1350" t="s">
        <v>528</v>
      </c>
      <c r="D1350" t="s">
        <v>528</v>
      </c>
      <c r="E1350" t="s">
        <v>528</v>
      </c>
      <c r="F1350" t="s">
        <v>528</v>
      </c>
      <c r="N1350">
        <v>7234</v>
      </c>
    </row>
    <row r="1351" spans="1:14" x14ac:dyDescent="0.2">
      <c r="A1351" t="s">
        <v>528</v>
      </c>
      <c r="B1351">
        <f t="shared" si="21"/>
        <v>7235</v>
      </c>
      <c r="C1351" t="s">
        <v>528</v>
      </c>
      <c r="D1351" t="s">
        <v>528</v>
      </c>
      <c r="E1351" t="s">
        <v>528</v>
      </c>
      <c r="F1351" t="s">
        <v>528</v>
      </c>
      <c r="N1351">
        <v>7235</v>
      </c>
    </row>
    <row r="1352" spans="1:14" x14ac:dyDescent="0.2">
      <c r="A1352" t="s">
        <v>528</v>
      </c>
      <c r="B1352">
        <f t="shared" si="21"/>
        <v>7236</v>
      </c>
      <c r="C1352" t="s">
        <v>528</v>
      </c>
      <c r="D1352" t="s">
        <v>528</v>
      </c>
      <c r="E1352" t="s">
        <v>528</v>
      </c>
      <c r="F1352" t="s">
        <v>528</v>
      </c>
      <c r="N1352">
        <v>7236</v>
      </c>
    </row>
    <row r="1353" spans="1:14" x14ac:dyDescent="0.2">
      <c r="A1353" t="s">
        <v>528</v>
      </c>
      <c r="B1353">
        <f t="shared" si="21"/>
        <v>7237</v>
      </c>
      <c r="C1353" t="s">
        <v>528</v>
      </c>
      <c r="D1353" t="s">
        <v>528</v>
      </c>
      <c r="E1353" t="s">
        <v>528</v>
      </c>
      <c r="F1353" t="s">
        <v>528</v>
      </c>
      <c r="N1353">
        <v>7237</v>
      </c>
    </row>
    <row r="1354" spans="1:14" x14ac:dyDescent="0.2">
      <c r="A1354" t="s">
        <v>528</v>
      </c>
      <c r="B1354">
        <f t="shared" si="21"/>
        <v>7241</v>
      </c>
      <c r="C1354" t="s">
        <v>528</v>
      </c>
      <c r="D1354" t="s">
        <v>528</v>
      </c>
      <c r="E1354" t="s">
        <v>528</v>
      </c>
      <c r="F1354" t="s">
        <v>528</v>
      </c>
      <c r="N1354">
        <v>7241</v>
      </c>
    </row>
    <row r="1355" spans="1:14" x14ac:dyDescent="0.2">
      <c r="A1355" t="s">
        <v>528</v>
      </c>
      <c r="B1355">
        <f t="shared" si="21"/>
        <v>7242</v>
      </c>
      <c r="C1355" t="s">
        <v>528</v>
      </c>
      <c r="D1355" t="s">
        <v>528</v>
      </c>
      <c r="E1355" t="s">
        <v>528</v>
      </c>
      <c r="F1355" t="s">
        <v>528</v>
      </c>
      <c r="N1355">
        <v>7242</v>
      </c>
    </row>
    <row r="1356" spans="1:14" x14ac:dyDescent="0.2">
      <c r="A1356" t="s">
        <v>528</v>
      </c>
      <c r="B1356">
        <f t="shared" si="21"/>
        <v>7243</v>
      </c>
      <c r="C1356" t="s">
        <v>528</v>
      </c>
      <c r="D1356" t="s">
        <v>528</v>
      </c>
      <c r="E1356" t="s">
        <v>528</v>
      </c>
      <c r="F1356" t="s">
        <v>528</v>
      </c>
      <c r="N1356">
        <v>7243</v>
      </c>
    </row>
    <row r="1357" spans="1:14" x14ac:dyDescent="0.2">
      <c r="A1357" t="s">
        <v>528</v>
      </c>
      <c r="B1357">
        <f t="shared" si="21"/>
        <v>7244</v>
      </c>
      <c r="C1357" t="s">
        <v>528</v>
      </c>
      <c r="D1357" t="s">
        <v>528</v>
      </c>
      <c r="E1357" t="s">
        <v>528</v>
      </c>
      <c r="F1357" t="s">
        <v>528</v>
      </c>
      <c r="N1357">
        <v>7244</v>
      </c>
    </row>
    <row r="1358" spans="1:14" x14ac:dyDescent="0.2">
      <c r="A1358" t="s">
        <v>528</v>
      </c>
      <c r="B1358">
        <f t="shared" si="21"/>
        <v>7251</v>
      </c>
      <c r="C1358" t="s">
        <v>528</v>
      </c>
      <c r="D1358" t="s">
        <v>528</v>
      </c>
      <c r="E1358" t="s">
        <v>528</v>
      </c>
      <c r="F1358" t="s">
        <v>528</v>
      </c>
      <c r="N1358">
        <v>7251</v>
      </c>
    </row>
    <row r="1359" spans="1:14" x14ac:dyDescent="0.2">
      <c r="A1359" t="s">
        <v>528</v>
      </c>
      <c r="B1359">
        <f t="shared" si="21"/>
        <v>7252</v>
      </c>
      <c r="C1359" t="s">
        <v>528</v>
      </c>
      <c r="D1359" t="s">
        <v>528</v>
      </c>
      <c r="E1359" t="s">
        <v>528</v>
      </c>
      <c r="F1359" t="s">
        <v>528</v>
      </c>
      <c r="N1359">
        <v>7252</v>
      </c>
    </row>
    <row r="1360" spans="1:14" x14ac:dyDescent="0.2">
      <c r="A1360" t="s">
        <v>528</v>
      </c>
      <c r="B1360">
        <f t="shared" si="21"/>
        <v>7253</v>
      </c>
      <c r="C1360" t="s">
        <v>528</v>
      </c>
      <c r="D1360" t="s">
        <v>528</v>
      </c>
      <c r="E1360" t="s">
        <v>528</v>
      </c>
      <c r="F1360" t="s">
        <v>528</v>
      </c>
      <c r="N1360">
        <v>7253</v>
      </c>
    </row>
    <row r="1361" spans="1:14" x14ac:dyDescent="0.2">
      <c r="A1361" t="s">
        <v>528</v>
      </c>
      <c r="B1361">
        <f t="shared" si="21"/>
        <v>7254</v>
      </c>
      <c r="C1361" t="s">
        <v>528</v>
      </c>
      <c r="D1361" t="s">
        <v>528</v>
      </c>
      <c r="E1361" t="s">
        <v>528</v>
      </c>
      <c r="F1361" t="s">
        <v>528</v>
      </c>
      <c r="N1361">
        <v>7254</v>
      </c>
    </row>
    <row r="1362" spans="1:14" x14ac:dyDescent="0.2">
      <c r="A1362" t="s">
        <v>528</v>
      </c>
      <c r="B1362">
        <f t="shared" si="21"/>
        <v>7255</v>
      </c>
      <c r="C1362" t="s">
        <v>528</v>
      </c>
      <c r="D1362" t="s">
        <v>528</v>
      </c>
      <c r="E1362" t="s">
        <v>528</v>
      </c>
      <c r="F1362" t="s">
        <v>528</v>
      </c>
      <c r="N1362">
        <v>7255</v>
      </c>
    </row>
    <row r="1363" spans="1:14" x14ac:dyDescent="0.2">
      <c r="A1363" t="s">
        <v>528</v>
      </c>
      <c r="B1363">
        <f t="shared" si="21"/>
        <v>7256</v>
      </c>
      <c r="C1363" t="s">
        <v>528</v>
      </c>
      <c r="D1363" t="s">
        <v>528</v>
      </c>
      <c r="E1363" t="s">
        <v>528</v>
      </c>
      <c r="F1363" t="s">
        <v>528</v>
      </c>
      <c r="N1363">
        <v>7256</v>
      </c>
    </row>
    <row r="1364" spans="1:14" x14ac:dyDescent="0.2">
      <c r="A1364" t="s">
        <v>528</v>
      </c>
      <c r="B1364">
        <f t="shared" si="21"/>
        <v>7261</v>
      </c>
      <c r="C1364" t="s">
        <v>528</v>
      </c>
      <c r="D1364" t="s">
        <v>528</v>
      </c>
      <c r="E1364" t="s">
        <v>528</v>
      </c>
      <c r="F1364" t="s">
        <v>528</v>
      </c>
      <c r="N1364">
        <v>7261</v>
      </c>
    </row>
    <row r="1365" spans="1:14" x14ac:dyDescent="0.2">
      <c r="A1365" t="s">
        <v>528</v>
      </c>
      <c r="B1365">
        <f t="shared" si="21"/>
        <v>7262</v>
      </c>
      <c r="C1365" t="s">
        <v>528</v>
      </c>
      <c r="D1365" t="s">
        <v>528</v>
      </c>
      <c r="E1365" t="s">
        <v>528</v>
      </c>
      <c r="F1365" t="s">
        <v>528</v>
      </c>
      <c r="N1365">
        <v>7262</v>
      </c>
    </row>
    <row r="1366" spans="1:14" x14ac:dyDescent="0.2">
      <c r="A1366" t="s">
        <v>528</v>
      </c>
      <c r="B1366">
        <f t="shared" si="21"/>
        <v>7311</v>
      </c>
      <c r="C1366" t="s">
        <v>528</v>
      </c>
      <c r="D1366" t="s">
        <v>528</v>
      </c>
      <c r="E1366" t="s">
        <v>528</v>
      </c>
      <c r="F1366" t="s">
        <v>528</v>
      </c>
      <c r="N1366">
        <v>7311</v>
      </c>
    </row>
    <row r="1367" spans="1:14" x14ac:dyDescent="0.2">
      <c r="A1367" t="s">
        <v>528</v>
      </c>
      <c r="B1367">
        <f t="shared" si="21"/>
        <v>7312</v>
      </c>
      <c r="C1367" t="s">
        <v>528</v>
      </c>
      <c r="D1367" t="s">
        <v>528</v>
      </c>
      <c r="E1367" t="s">
        <v>528</v>
      </c>
      <c r="F1367" t="s">
        <v>528</v>
      </c>
      <c r="N1367">
        <v>7312</v>
      </c>
    </row>
    <row r="1368" spans="1:14" x14ac:dyDescent="0.2">
      <c r="A1368" t="s">
        <v>528</v>
      </c>
      <c r="B1368">
        <f t="shared" si="21"/>
        <v>7313</v>
      </c>
      <c r="C1368" t="s">
        <v>528</v>
      </c>
      <c r="D1368" t="s">
        <v>528</v>
      </c>
      <c r="E1368" t="s">
        <v>528</v>
      </c>
      <c r="F1368" t="s">
        <v>528</v>
      </c>
      <c r="N1368">
        <v>7313</v>
      </c>
    </row>
    <row r="1369" spans="1:14" x14ac:dyDescent="0.2">
      <c r="A1369" t="s">
        <v>528</v>
      </c>
      <c r="B1369">
        <f t="shared" si="21"/>
        <v>7314</v>
      </c>
      <c r="C1369" t="s">
        <v>528</v>
      </c>
      <c r="D1369" t="s">
        <v>528</v>
      </c>
      <c r="E1369" t="s">
        <v>528</v>
      </c>
      <c r="F1369" t="s">
        <v>528</v>
      </c>
      <c r="N1369">
        <v>7314</v>
      </c>
    </row>
    <row r="1370" spans="1:14" x14ac:dyDescent="0.2">
      <c r="A1370" t="s">
        <v>528</v>
      </c>
      <c r="B1370">
        <f t="shared" si="21"/>
        <v>7315</v>
      </c>
      <c r="C1370" t="s">
        <v>528</v>
      </c>
      <c r="D1370" t="s">
        <v>528</v>
      </c>
      <c r="E1370" t="s">
        <v>528</v>
      </c>
      <c r="F1370" t="s">
        <v>528</v>
      </c>
      <c r="N1370">
        <v>7315</v>
      </c>
    </row>
    <row r="1371" spans="1:14" x14ac:dyDescent="0.2">
      <c r="A1371" t="s">
        <v>528</v>
      </c>
      <c r="B1371">
        <f t="shared" si="21"/>
        <v>7316</v>
      </c>
      <c r="C1371" t="s">
        <v>528</v>
      </c>
      <c r="D1371" t="s">
        <v>528</v>
      </c>
      <c r="E1371" t="s">
        <v>528</v>
      </c>
      <c r="F1371" t="s">
        <v>528</v>
      </c>
      <c r="N1371">
        <v>7316</v>
      </c>
    </row>
    <row r="1372" spans="1:14" x14ac:dyDescent="0.2">
      <c r="A1372" t="s">
        <v>528</v>
      </c>
      <c r="B1372">
        <f t="shared" si="21"/>
        <v>7321</v>
      </c>
      <c r="C1372" t="s">
        <v>528</v>
      </c>
      <c r="D1372" t="s">
        <v>528</v>
      </c>
      <c r="E1372" t="s">
        <v>528</v>
      </c>
      <c r="F1372" t="s">
        <v>528</v>
      </c>
      <c r="N1372">
        <v>7321</v>
      </c>
    </row>
    <row r="1373" spans="1:14" x14ac:dyDescent="0.2">
      <c r="A1373" t="s">
        <v>528</v>
      </c>
      <c r="B1373">
        <f t="shared" si="21"/>
        <v>7322</v>
      </c>
      <c r="C1373" t="s">
        <v>528</v>
      </c>
      <c r="D1373" t="s">
        <v>528</v>
      </c>
      <c r="E1373" t="s">
        <v>528</v>
      </c>
      <c r="F1373" t="s">
        <v>528</v>
      </c>
      <c r="N1373">
        <v>7322</v>
      </c>
    </row>
    <row r="1374" spans="1:14" x14ac:dyDescent="0.2">
      <c r="A1374" t="s">
        <v>528</v>
      </c>
      <c r="B1374">
        <f t="shared" si="21"/>
        <v>7323</v>
      </c>
      <c r="C1374" t="s">
        <v>528</v>
      </c>
      <c r="D1374" t="s">
        <v>528</v>
      </c>
      <c r="E1374" t="s">
        <v>528</v>
      </c>
      <c r="F1374" t="s">
        <v>528</v>
      </c>
      <c r="N1374">
        <v>7323</v>
      </c>
    </row>
    <row r="1375" spans="1:14" x14ac:dyDescent="0.2">
      <c r="A1375" t="s">
        <v>528</v>
      </c>
      <c r="B1375">
        <f t="shared" si="21"/>
        <v>7324</v>
      </c>
      <c r="C1375" t="s">
        <v>528</v>
      </c>
      <c r="D1375" t="s">
        <v>528</v>
      </c>
      <c r="E1375" t="s">
        <v>528</v>
      </c>
      <c r="F1375" t="s">
        <v>528</v>
      </c>
      <c r="N1375">
        <v>7324</v>
      </c>
    </row>
    <row r="1376" spans="1:14" x14ac:dyDescent="0.2">
      <c r="A1376" t="s">
        <v>528</v>
      </c>
      <c r="B1376">
        <f t="shared" si="21"/>
        <v>7331</v>
      </c>
      <c r="C1376" t="s">
        <v>528</v>
      </c>
      <c r="D1376" t="s">
        <v>528</v>
      </c>
      <c r="E1376" t="s">
        <v>528</v>
      </c>
      <c r="F1376" t="s">
        <v>528</v>
      </c>
      <c r="N1376">
        <v>7331</v>
      </c>
    </row>
    <row r="1377" spans="1:14" x14ac:dyDescent="0.2">
      <c r="A1377" t="s">
        <v>528</v>
      </c>
      <c r="B1377">
        <f t="shared" si="21"/>
        <v>7332</v>
      </c>
      <c r="C1377" t="s">
        <v>528</v>
      </c>
      <c r="D1377" t="s">
        <v>528</v>
      </c>
      <c r="E1377" t="s">
        <v>528</v>
      </c>
      <c r="F1377" t="s">
        <v>528</v>
      </c>
      <c r="N1377">
        <v>7332</v>
      </c>
    </row>
    <row r="1378" spans="1:14" x14ac:dyDescent="0.2">
      <c r="A1378" t="s">
        <v>528</v>
      </c>
      <c r="B1378">
        <f t="shared" si="21"/>
        <v>7333</v>
      </c>
      <c r="C1378" t="s">
        <v>528</v>
      </c>
      <c r="D1378" t="s">
        <v>528</v>
      </c>
      <c r="E1378" t="s">
        <v>528</v>
      </c>
      <c r="F1378" t="s">
        <v>528</v>
      </c>
      <c r="N1378">
        <v>7333</v>
      </c>
    </row>
    <row r="1379" spans="1:14" x14ac:dyDescent="0.2">
      <c r="A1379" t="s">
        <v>528</v>
      </c>
      <c r="B1379">
        <f t="shared" si="21"/>
        <v>7334</v>
      </c>
      <c r="C1379" t="s">
        <v>528</v>
      </c>
      <c r="D1379" t="s">
        <v>528</v>
      </c>
      <c r="E1379" t="s">
        <v>528</v>
      </c>
      <c r="F1379" t="s">
        <v>528</v>
      </c>
      <c r="N1379">
        <v>7334</v>
      </c>
    </row>
    <row r="1380" spans="1:14" x14ac:dyDescent="0.2">
      <c r="A1380" t="s">
        <v>528</v>
      </c>
      <c r="B1380">
        <f t="shared" si="21"/>
        <v>7335</v>
      </c>
      <c r="C1380" t="s">
        <v>528</v>
      </c>
      <c r="D1380" t="s">
        <v>528</v>
      </c>
      <c r="E1380" t="s">
        <v>528</v>
      </c>
      <c r="F1380" t="s">
        <v>528</v>
      </c>
      <c r="N1380">
        <v>7335</v>
      </c>
    </row>
    <row r="1381" spans="1:14" x14ac:dyDescent="0.2">
      <c r="A1381" t="s">
        <v>528</v>
      </c>
      <c r="B1381">
        <f t="shared" si="21"/>
        <v>7336</v>
      </c>
      <c r="C1381" t="s">
        <v>528</v>
      </c>
      <c r="D1381" t="s">
        <v>528</v>
      </c>
      <c r="E1381" t="s">
        <v>528</v>
      </c>
      <c r="F1381" t="s">
        <v>528</v>
      </c>
      <c r="N1381">
        <v>7336</v>
      </c>
    </row>
    <row r="1382" spans="1:14" x14ac:dyDescent="0.2">
      <c r="A1382" t="s">
        <v>528</v>
      </c>
      <c r="B1382">
        <f t="shared" si="21"/>
        <v>7341</v>
      </c>
      <c r="C1382" t="s">
        <v>528</v>
      </c>
      <c r="D1382" t="s">
        <v>528</v>
      </c>
      <c r="E1382" t="s">
        <v>528</v>
      </c>
      <c r="F1382" t="s">
        <v>528</v>
      </c>
      <c r="N1382">
        <v>7341</v>
      </c>
    </row>
    <row r="1383" spans="1:14" x14ac:dyDescent="0.2">
      <c r="A1383" t="s">
        <v>528</v>
      </c>
      <c r="B1383">
        <f t="shared" si="21"/>
        <v>7342</v>
      </c>
      <c r="C1383" t="s">
        <v>528</v>
      </c>
      <c r="D1383" t="s">
        <v>528</v>
      </c>
      <c r="E1383" t="s">
        <v>528</v>
      </c>
      <c r="F1383" t="s">
        <v>528</v>
      </c>
      <c r="N1383">
        <v>7342</v>
      </c>
    </row>
    <row r="1384" spans="1:14" x14ac:dyDescent="0.2">
      <c r="A1384" t="s">
        <v>528</v>
      </c>
      <c r="B1384">
        <f t="shared" si="21"/>
        <v>7343</v>
      </c>
      <c r="C1384" t="s">
        <v>528</v>
      </c>
      <c r="D1384" t="s">
        <v>528</v>
      </c>
      <c r="E1384" t="s">
        <v>528</v>
      </c>
      <c r="F1384" t="s">
        <v>528</v>
      </c>
      <c r="N1384">
        <v>7343</v>
      </c>
    </row>
    <row r="1385" spans="1:14" x14ac:dyDescent="0.2">
      <c r="A1385" t="s">
        <v>528</v>
      </c>
      <c r="B1385">
        <f t="shared" si="21"/>
        <v>7351</v>
      </c>
      <c r="C1385" t="s">
        <v>528</v>
      </c>
      <c r="D1385" t="s">
        <v>528</v>
      </c>
      <c r="E1385" t="s">
        <v>528</v>
      </c>
      <c r="F1385" t="s">
        <v>528</v>
      </c>
      <c r="N1385">
        <v>7351</v>
      </c>
    </row>
    <row r="1386" spans="1:14" x14ac:dyDescent="0.2">
      <c r="A1386" t="s">
        <v>528</v>
      </c>
      <c r="B1386">
        <f t="shared" si="21"/>
        <v>7352</v>
      </c>
      <c r="C1386" t="s">
        <v>528</v>
      </c>
      <c r="D1386" t="s">
        <v>528</v>
      </c>
      <c r="E1386" t="s">
        <v>528</v>
      </c>
      <c r="F1386" t="s">
        <v>528</v>
      </c>
      <c r="N1386">
        <v>7352</v>
      </c>
    </row>
    <row r="1387" spans="1:14" x14ac:dyDescent="0.2">
      <c r="A1387" t="s">
        <v>528</v>
      </c>
      <c r="B1387">
        <f t="shared" si="21"/>
        <v>7353</v>
      </c>
      <c r="C1387" t="s">
        <v>528</v>
      </c>
      <c r="D1387" t="s">
        <v>528</v>
      </c>
      <c r="E1387" t="s">
        <v>528</v>
      </c>
      <c r="F1387" t="s">
        <v>528</v>
      </c>
      <c r="N1387">
        <v>7353</v>
      </c>
    </row>
    <row r="1388" spans="1:14" x14ac:dyDescent="0.2">
      <c r="A1388" t="s">
        <v>528</v>
      </c>
      <c r="B1388">
        <f t="shared" si="21"/>
        <v>7354</v>
      </c>
      <c r="C1388" t="s">
        <v>528</v>
      </c>
      <c r="D1388" t="s">
        <v>528</v>
      </c>
      <c r="E1388" t="s">
        <v>528</v>
      </c>
      <c r="F1388" t="s">
        <v>528</v>
      </c>
      <c r="N1388">
        <v>7354</v>
      </c>
    </row>
    <row r="1389" spans="1:14" x14ac:dyDescent="0.2">
      <c r="A1389" t="s">
        <v>528</v>
      </c>
      <c r="B1389">
        <f t="shared" si="21"/>
        <v>7361</v>
      </c>
      <c r="C1389" t="s">
        <v>528</v>
      </c>
      <c r="D1389" t="s">
        <v>528</v>
      </c>
      <c r="E1389" t="s">
        <v>528</v>
      </c>
      <c r="F1389" t="s">
        <v>528</v>
      </c>
      <c r="N1389">
        <v>7361</v>
      </c>
    </row>
    <row r="1390" spans="1:14" x14ac:dyDescent="0.2">
      <c r="A1390" t="s">
        <v>528</v>
      </c>
      <c r="B1390">
        <f t="shared" si="21"/>
        <v>7362</v>
      </c>
      <c r="C1390" t="s">
        <v>528</v>
      </c>
      <c r="D1390" t="s">
        <v>528</v>
      </c>
      <c r="E1390" t="s">
        <v>528</v>
      </c>
      <c r="F1390" t="s">
        <v>528</v>
      </c>
      <c r="N1390">
        <v>7362</v>
      </c>
    </row>
    <row r="1391" spans="1:14" x14ac:dyDescent="0.2">
      <c r="A1391" t="s">
        <v>528</v>
      </c>
      <c r="B1391">
        <f t="shared" si="21"/>
        <v>7410</v>
      </c>
      <c r="C1391" t="s">
        <v>528</v>
      </c>
      <c r="D1391" t="s">
        <v>528</v>
      </c>
      <c r="E1391" t="s">
        <v>528</v>
      </c>
      <c r="F1391" t="s">
        <v>528</v>
      </c>
      <c r="N1391">
        <v>7410</v>
      </c>
    </row>
    <row r="1392" spans="1:14" x14ac:dyDescent="0.2">
      <c r="A1392" t="s">
        <v>528</v>
      </c>
      <c r="B1392">
        <f t="shared" si="21"/>
        <v>7411</v>
      </c>
      <c r="C1392" t="s">
        <v>528</v>
      </c>
      <c r="D1392" t="s">
        <v>528</v>
      </c>
      <c r="E1392" t="s">
        <v>528</v>
      </c>
      <c r="F1392" t="s">
        <v>528</v>
      </c>
      <c r="N1392">
        <v>7411</v>
      </c>
    </row>
    <row r="1393" spans="1:14" x14ac:dyDescent="0.2">
      <c r="A1393" t="s">
        <v>528</v>
      </c>
      <c r="B1393">
        <f t="shared" si="21"/>
        <v>7412</v>
      </c>
      <c r="C1393" t="s">
        <v>528</v>
      </c>
      <c r="D1393" t="s">
        <v>528</v>
      </c>
      <c r="E1393" t="s">
        <v>528</v>
      </c>
      <c r="F1393" t="s">
        <v>528</v>
      </c>
      <c r="N1393">
        <v>7412</v>
      </c>
    </row>
    <row r="1394" spans="1:14" x14ac:dyDescent="0.2">
      <c r="A1394" t="s">
        <v>528</v>
      </c>
      <c r="B1394">
        <f t="shared" si="21"/>
        <v>7413</v>
      </c>
      <c r="C1394" t="s">
        <v>528</v>
      </c>
      <c r="D1394" t="s">
        <v>528</v>
      </c>
      <c r="E1394" t="s">
        <v>528</v>
      </c>
      <c r="F1394" t="s">
        <v>528</v>
      </c>
      <c r="N1394">
        <v>7413</v>
      </c>
    </row>
    <row r="1395" spans="1:14" x14ac:dyDescent="0.2">
      <c r="A1395" t="s">
        <v>528</v>
      </c>
      <c r="B1395">
        <f t="shared" si="21"/>
        <v>7414</v>
      </c>
      <c r="C1395" t="s">
        <v>528</v>
      </c>
      <c r="D1395" t="s">
        <v>528</v>
      </c>
      <c r="E1395" t="s">
        <v>528</v>
      </c>
      <c r="F1395" t="s">
        <v>528</v>
      </c>
      <c r="N1395">
        <v>7414</v>
      </c>
    </row>
    <row r="1396" spans="1:14" x14ac:dyDescent="0.2">
      <c r="A1396" t="s">
        <v>528</v>
      </c>
      <c r="B1396">
        <f t="shared" si="21"/>
        <v>7415</v>
      </c>
      <c r="C1396" t="s">
        <v>528</v>
      </c>
      <c r="D1396" t="s">
        <v>528</v>
      </c>
      <c r="E1396" t="s">
        <v>528</v>
      </c>
      <c r="F1396" t="s">
        <v>528</v>
      </c>
      <c r="N1396">
        <v>7415</v>
      </c>
    </row>
    <row r="1397" spans="1:14" x14ac:dyDescent="0.2">
      <c r="A1397" t="s">
        <v>528</v>
      </c>
      <c r="B1397">
        <f t="shared" si="21"/>
        <v>7416</v>
      </c>
      <c r="C1397" t="s">
        <v>528</v>
      </c>
      <c r="D1397" t="s">
        <v>528</v>
      </c>
      <c r="E1397" t="s">
        <v>528</v>
      </c>
      <c r="F1397" t="s">
        <v>528</v>
      </c>
      <c r="N1397">
        <v>7416</v>
      </c>
    </row>
    <row r="1398" spans="1:14" x14ac:dyDescent="0.2">
      <c r="A1398" t="s">
        <v>528</v>
      </c>
      <c r="B1398">
        <f t="shared" si="21"/>
        <v>7417</v>
      </c>
      <c r="C1398" t="s">
        <v>528</v>
      </c>
      <c r="D1398" t="s">
        <v>528</v>
      </c>
      <c r="E1398" t="s">
        <v>528</v>
      </c>
      <c r="F1398" t="s">
        <v>528</v>
      </c>
      <c r="N1398">
        <v>7417</v>
      </c>
    </row>
    <row r="1399" spans="1:14" x14ac:dyDescent="0.2">
      <c r="A1399" t="s">
        <v>528</v>
      </c>
      <c r="B1399">
        <f t="shared" si="21"/>
        <v>7418</v>
      </c>
      <c r="C1399" t="s">
        <v>528</v>
      </c>
      <c r="D1399" t="s">
        <v>528</v>
      </c>
      <c r="E1399" t="s">
        <v>528</v>
      </c>
      <c r="F1399" t="s">
        <v>528</v>
      </c>
      <c r="N1399">
        <v>7418</v>
      </c>
    </row>
    <row r="1400" spans="1:14" x14ac:dyDescent="0.2">
      <c r="A1400" t="s">
        <v>528</v>
      </c>
      <c r="B1400">
        <f t="shared" si="21"/>
        <v>7419</v>
      </c>
      <c r="C1400" t="s">
        <v>528</v>
      </c>
      <c r="D1400" t="s">
        <v>528</v>
      </c>
      <c r="E1400" t="s">
        <v>528</v>
      </c>
      <c r="F1400" t="s">
        <v>528</v>
      </c>
      <c r="N1400">
        <v>7419</v>
      </c>
    </row>
    <row r="1401" spans="1:14" x14ac:dyDescent="0.2">
      <c r="A1401" t="s">
        <v>528</v>
      </c>
      <c r="B1401">
        <f t="shared" si="21"/>
        <v>7420</v>
      </c>
      <c r="C1401" t="s">
        <v>528</v>
      </c>
      <c r="D1401" t="s">
        <v>528</v>
      </c>
      <c r="E1401" t="s">
        <v>528</v>
      </c>
      <c r="F1401" t="s">
        <v>528</v>
      </c>
      <c r="N1401">
        <v>7420</v>
      </c>
    </row>
    <row r="1402" spans="1:14" x14ac:dyDescent="0.2">
      <c r="A1402" t="s">
        <v>528</v>
      </c>
      <c r="B1402">
        <f t="shared" si="21"/>
        <v>7421</v>
      </c>
      <c r="C1402" t="s">
        <v>528</v>
      </c>
      <c r="D1402" t="s">
        <v>528</v>
      </c>
      <c r="E1402" t="s">
        <v>528</v>
      </c>
      <c r="F1402" t="s">
        <v>528</v>
      </c>
      <c r="N1402">
        <v>7421</v>
      </c>
    </row>
    <row r="1403" spans="1:14" x14ac:dyDescent="0.2">
      <c r="A1403" t="s">
        <v>528</v>
      </c>
      <c r="B1403">
        <f t="shared" si="21"/>
        <v>7422</v>
      </c>
      <c r="C1403" t="s">
        <v>528</v>
      </c>
      <c r="D1403" t="s">
        <v>528</v>
      </c>
      <c r="E1403" t="s">
        <v>528</v>
      </c>
      <c r="F1403" t="s">
        <v>528</v>
      </c>
      <c r="N1403">
        <v>7422</v>
      </c>
    </row>
    <row r="1404" spans="1:14" x14ac:dyDescent="0.2">
      <c r="A1404" t="s">
        <v>528</v>
      </c>
      <c r="B1404">
        <f t="shared" si="21"/>
        <v>7423</v>
      </c>
      <c r="C1404" t="s">
        <v>528</v>
      </c>
      <c r="D1404" t="s">
        <v>528</v>
      </c>
      <c r="E1404" t="s">
        <v>528</v>
      </c>
      <c r="F1404" t="s">
        <v>528</v>
      </c>
      <c r="N1404">
        <v>7423</v>
      </c>
    </row>
    <row r="1405" spans="1:14" x14ac:dyDescent="0.2">
      <c r="A1405" t="s">
        <v>528</v>
      </c>
      <c r="B1405">
        <f t="shared" si="21"/>
        <v>7424</v>
      </c>
      <c r="C1405" t="s">
        <v>528</v>
      </c>
      <c r="D1405" t="s">
        <v>528</v>
      </c>
      <c r="E1405" t="s">
        <v>528</v>
      </c>
      <c r="F1405" t="s">
        <v>528</v>
      </c>
      <c r="N1405">
        <v>7424</v>
      </c>
    </row>
    <row r="1406" spans="1:14" x14ac:dyDescent="0.2">
      <c r="A1406" t="s">
        <v>528</v>
      </c>
      <c r="B1406">
        <f t="shared" si="21"/>
        <v>7425</v>
      </c>
      <c r="C1406" t="s">
        <v>528</v>
      </c>
      <c r="D1406" t="s">
        <v>528</v>
      </c>
      <c r="E1406" t="s">
        <v>528</v>
      </c>
      <c r="F1406" t="s">
        <v>528</v>
      </c>
      <c r="N1406">
        <v>7425</v>
      </c>
    </row>
    <row r="1407" spans="1:14" x14ac:dyDescent="0.2">
      <c r="A1407" t="s">
        <v>528</v>
      </c>
      <c r="B1407">
        <f>N1407</f>
        <v>7426</v>
      </c>
      <c r="C1407" t="s">
        <v>528</v>
      </c>
      <c r="D1407" t="s">
        <v>528</v>
      </c>
      <c r="E1407" t="s">
        <v>528</v>
      </c>
      <c r="F1407" t="s">
        <v>528</v>
      </c>
      <c r="N1407">
        <v>7426</v>
      </c>
    </row>
    <row r="1408" spans="1:14" x14ac:dyDescent="0.2">
      <c r="A1408" t="s">
        <v>528</v>
      </c>
      <c r="B1408">
        <f t="shared" ref="B1408:B1417" si="22">N1408</f>
        <v>7427</v>
      </c>
      <c r="C1408" t="s">
        <v>528</v>
      </c>
      <c r="D1408" t="s">
        <v>528</v>
      </c>
      <c r="E1408" t="s">
        <v>528</v>
      </c>
      <c r="F1408" t="s">
        <v>528</v>
      </c>
      <c r="N1408">
        <v>7427</v>
      </c>
    </row>
    <row r="1409" spans="1:14" x14ac:dyDescent="0.2">
      <c r="A1409" t="s">
        <v>528</v>
      </c>
      <c r="B1409">
        <f t="shared" si="22"/>
        <v>7428</v>
      </c>
      <c r="C1409" t="s">
        <v>528</v>
      </c>
      <c r="D1409" t="s">
        <v>528</v>
      </c>
      <c r="E1409" t="s">
        <v>528</v>
      </c>
      <c r="F1409" t="s">
        <v>528</v>
      </c>
      <c r="N1409">
        <v>7428</v>
      </c>
    </row>
    <row r="1410" spans="1:14" x14ac:dyDescent="0.2">
      <c r="A1410" t="s">
        <v>528</v>
      </c>
      <c r="B1410">
        <f t="shared" si="22"/>
        <v>7429</v>
      </c>
      <c r="C1410" t="s">
        <v>528</v>
      </c>
      <c r="D1410" t="s">
        <v>528</v>
      </c>
      <c r="E1410" t="s">
        <v>528</v>
      </c>
      <c r="F1410" t="s">
        <v>528</v>
      </c>
      <c r="N1410">
        <v>7429</v>
      </c>
    </row>
    <row r="1411" spans="1:14" x14ac:dyDescent="0.2">
      <c r="A1411" t="s">
        <v>528</v>
      </c>
      <c r="B1411">
        <f t="shared" si="22"/>
        <v>7430</v>
      </c>
      <c r="C1411" t="s">
        <v>528</v>
      </c>
      <c r="D1411" t="s">
        <v>528</v>
      </c>
      <c r="E1411" t="s">
        <v>528</v>
      </c>
      <c r="F1411" t="s">
        <v>528</v>
      </c>
      <c r="N1411">
        <v>7430</v>
      </c>
    </row>
    <row r="1412" spans="1:14" x14ac:dyDescent="0.2">
      <c r="A1412" t="s">
        <v>528</v>
      </c>
      <c r="B1412">
        <f t="shared" si="22"/>
        <v>7431</v>
      </c>
      <c r="C1412" t="s">
        <v>528</v>
      </c>
      <c r="D1412" t="s">
        <v>528</v>
      </c>
      <c r="E1412" t="s">
        <v>528</v>
      </c>
      <c r="F1412" t="s">
        <v>528</v>
      </c>
      <c r="N1412">
        <v>7431</v>
      </c>
    </row>
    <row r="1413" spans="1:14" x14ac:dyDescent="0.2">
      <c r="A1413" t="s">
        <v>528</v>
      </c>
      <c r="B1413">
        <f t="shared" si="22"/>
        <v>8010</v>
      </c>
      <c r="C1413" t="s">
        <v>528</v>
      </c>
      <c r="D1413" t="s">
        <v>528</v>
      </c>
      <c r="E1413" t="s">
        <v>528</v>
      </c>
      <c r="F1413" t="s">
        <v>528</v>
      </c>
      <c r="N1413">
        <v>8010</v>
      </c>
    </row>
    <row r="1414" spans="1:14" x14ac:dyDescent="0.2">
      <c r="A1414" t="s">
        <v>528</v>
      </c>
      <c r="B1414">
        <f t="shared" si="22"/>
        <v>8011</v>
      </c>
      <c r="C1414" t="s">
        <v>528</v>
      </c>
      <c r="D1414" t="s">
        <v>528</v>
      </c>
      <c r="E1414" t="s">
        <v>528</v>
      </c>
      <c r="F1414" t="s">
        <v>528</v>
      </c>
      <c r="N1414">
        <v>8011</v>
      </c>
    </row>
    <row r="1415" spans="1:14" x14ac:dyDescent="0.2">
      <c r="A1415" t="s">
        <v>528</v>
      </c>
      <c r="B1415">
        <f t="shared" si="22"/>
        <v>8012</v>
      </c>
      <c r="C1415" t="s">
        <v>528</v>
      </c>
      <c r="D1415" t="s">
        <v>528</v>
      </c>
      <c r="E1415" t="s">
        <v>528</v>
      </c>
      <c r="F1415" t="s">
        <v>528</v>
      </c>
      <c r="N1415">
        <v>8012</v>
      </c>
    </row>
    <row r="1416" spans="1:14" x14ac:dyDescent="0.2">
      <c r="A1416" t="s">
        <v>528</v>
      </c>
      <c r="B1416">
        <f t="shared" si="22"/>
        <v>8013</v>
      </c>
      <c r="C1416" t="s">
        <v>528</v>
      </c>
      <c r="D1416" t="s">
        <v>528</v>
      </c>
      <c r="E1416" t="s">
        <v>528</v>
      </c>
      <c r="F1416" t="s">
        <v>528</v>
      </c>
      <c r="N1416">
        <v>8013</v>
      </c>
    </row>
    <row r="1417" spans="1:14" x14ac:dyDescent="0.2">
      <c r="A1417" t="s">
        <v>528</v>
      </c>
      <c r="B1417">
        <f t="shared" si="22"/>
        <v>8014</v>
      </c>
      <c r="C1417" t="s">
        <v>528</v>
      </c>
      <c r="D1417" t="s">
        <v>528</v>
      </c>
      <c r="E1417" t="s">
        <v>528</v>
      </c>
      <c r="F1417" t="s">
        <v>528</v>
      </c>
      <c r="N1417">
        <v>8014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1370"/>
  <sheetViews>
    <sheetView zoomScale="80" zoomScaleNormal="80" workbookViewId="0"/>
  </sheetViews>
  <sheetFormatPr baseColWidth="10" defaultColWidth="11.42578125" defaultRowHeight="12.75" x14ac:dyDescent="0.2"/>
  <cols>
    <col min="1" max="1" width="17.7109375" style="537" bestFit="1" customWidth="1"/>
    <col min="2" max="2" width="17" style="537" bestFit="1" customWidth="1"/>
    <col min="3" max="3" width="49.85546875" style="537" bestFit="1" customWidth="1"/>
    <col min="4" max="4" width="23.28515625" style="537" bestFit="1" customWidth="1"/>
    <col min="5" max="5" width="17.85546875" style="538" bestFit="1" customWidth="1"/>
    <col min="6" max="6" width="19.7109375" style="537" bestFit="1" customWidth="1"/>
    <col min="7" max="7" width="20" style="537" bestFit="1" customWidth="1"/>
    <col min="8" max="8" width="25" style="537" bestFit="1" customWidth="1"/>
    <col min="9" max="9" width="11.42578125" style="537"/>
    <col min="10" max="10" width="19.7109375" style="537" bestFit="1" customWidth="1"/>
    <col min="11" max="11" width="12" style="537" bestFit="1" customWidth="1"/>
    <col min="12" max="12" width="16.7109375" style="537" bestFit="1" customWidth="1"/>
    <col min="13" max="13" width="10.140625" style="537" bestFit="1" customWidth="1"/>
    <col min="14" max="14" width="32.42578125" style="537" bestFit="1" customWidth="1"/>
    <col min="15" max="16384" width="11.42578125" style="537"/>
  </cols>
  <sheetData>
    <row r="1" spans="1:18" x14ac:dyDescent="0.2">
      <c r="A1" s="537" t="s">
        <v>679</v>
      </c>
      <c r="B1" s="537" t="s">
        <v>680</v>
      </c>
      <c r="C1" s="537" t="s">
        <v>925</v>
      </c>
      <c r="D1" s="537" t="s">
        <v>926</v>
      </c>
      <c r="E1" s="538" t="s">
        <v>927</v>
      </c>
      <c r="F1" s="537" t="s">
        <v>928</v>
      </c>
      <c r="G1" s="537" t="s">
        <v>929</v>
      </c>
      <c r="H1" s="537" t="s">
        <v>738</v>
      </c>
      <c r="I1" s="537" t="s">
        <v>739</v>
      </c>
      <c r="J1" s="537" t="s">
        <v>740</v>
      </c>
      <c r="K1" s="537" t="s">
        <v>741</v>
      </c>
      <c r="L1" s="537" t="s">
        <v>742</v>
      </c>
      <c r="M1" s="537" t="s">
        <v>743</v>
      </c>
      <c r="N1" s="537" t="s">
        <v>744</v>
      </c>
    </row>
    <row r="2" spans="1:18" x14ac:dyDescent="0.2">
      <c r="B2" s="537" t="s">
        <v>745</v>
      </c>
      <c r="C2" s="537" t="s">
        <v>746</v>
      </c>
      <c r="R2" s="537" t="s">
        <v>745</v>
      </c>
    </row>
    <row r="3" spans="1:18" x14ac:dyDescent="0.2">
      <c r="B3" s="537" t="s">
        <v>747</v>
      </c>
      <c r="C3" s="537" t="s">
        <v>748</v>
      </c>
      <c r="R3" s="537" t="s">
        <v>747</v>
      </c>
    </row>
    <row r="4" spans="1:18" x14ac:dyDescent="0.2">
      <c r="B4" s="537" t="s">
        <v>749</v>
      </c>
      <c r="C4" s="537" t="s">
        <v>750</v>
      </c>
      <c r="R4" s="537" t="s">
        <v>749</v>
      </c>
    </row>
    <row r="5" spans="1:18" x14ac:dyDescent="0.2">
      <c r="B5" s="537" t="s">
        <v>751</v>
      </c>
      <c r="C5" s="537" t="s">
        <v>752</v>
      </c>
      <c r="R5" s="537" t="s">
        <v>751</v>
      </c>
    </row>
    <row r="6" spans="1:18" x14ac:dyDescent="0.2">
      <c r="B6" s="537" t="s">
        <v>753</v>
      </c>
      <c r="C6" s="537" t="s">
        <v>754</v>
      </c>
      <c r="R6" s="537" t="s">
        <v>753</v>
      </c>
    </row>
    <row r="7" spans="1:18" x14ac:dyDescent="0.2">
      <c r="B7" s="537" t="s">
        <v>755</v>
      </c>
      <c r="C7" s="537" t="s">
        <v>756</v>
      </c>
      <c r="R7" s="537" t="s">
        <v>755</v>
      </c>
    </row>
    <row r="8" spans="1:18" x14ac:dyDescent="0.2">
      <c r="B8" s="537" t="s">
        <v>757</v>
      </c>
      <c r="C8" s="537" t="s">
        <v>758</v>
      </c>
      <c r="R8" s="537" t="s">
        <v>757</v>
      </c>
    </row>
    <row r="9" spans="1:18" x14ac:dyDescent="0.2">
      <c r="B9" s="537" t="s">
        <v>759</v>
      </c>
      <c r="C9" s="537" t="s">
        <v>760</v>
      </c>
      <c r="R9" s="537" t="s">
        <v>759</v>
      </c>
    </row>
    <row r="10" spans="1:18" x14ac:dyDescent="0.2">
      <c r="B10" s="537" t="s">
        <v>761</v>
      </c>
      <c r="C10" s="537" t="s">
        <v>762</v>
      </c>
      <c r="R10" s="537" t="s">
        <v>761</v>
      </c>
    </row>
    <row r="11" spans="1:18" x14ac:dyDescent="0.2">
      <c r="B11" s="537" t="s">
        <v>763</v>
      </c>
      <c r="C11" s="537" t="s">
        <v>764</v>
      </c>
      <c r="R11" s="537" t="s">
        <v>763</v>
      </c>
    </row>
    <row r="12" spans="1:18" x14ac:dyDescent="0.2">
      <c r="B12" s="537" t="s">
        <v>765</v>
      </c>
      <c r="C12" s="537" t="s">
        <v>766</v>
      </c>
      <c r="R12" s="537" t="s">
        <v>765</v>
      </c>
    </row>
    <row r="13" spans="1:18" x14ac:dyDescent="0.2">
      <c r="B13" s="537" t="s">
        <v>767</v>
      </c>
      <c r="C13" s="537" t="s">
        <v>768</v>
      </c>
      <c r="R13" s="537" t="s">
        <v>767</v>
      </c>
    </row>
    <row r="14" spans="1:18" x14ac:dyDescent="0.2">
      <c r="B14" s="537" t="s">
        <v>769</v>
      </c>
      <c r="C14" s="537" t="s">
        <v>770</v>
      </c>
      <c r="R14" s="537" t="s">
        <v>769</v>
      </c>
    </row>
    <row r="15" spans="1:18" x14ac:dyDescent="0.2">
      <c r="B15" s="537" t="s">
        <v>771</v>
      </c>
      <c r="C15" s="537" t="s">
        <v>772</v>
      </c>
      <c r="R15" s="537" t="s">
        <v>771</v>
      </c>
    </row>
    <row r="16" spans="1:18" x14ac:dyDescent="0.2">
      <c r="B16" s="537" t="s">
        <v>773</v>
      </c>
      <c r="C16" s="537" t="s">
        <v>774</v>
      </c>
      <c r="R16" s="537" t="s">
        <v>773</v>
      </c>
    </row>
    <row r="17" spans="2:18" x14ac:dyDescent="0.2">
      <c r="B17" s="537" t="s">
        <v>775</v>
      </c>
      <c r="C17" s="537" t="s">
        <v>776</v>
      </c>
      <c r="R17" s="537" t="s">
        <v>775</v>
      </c>
    </row>
    <row r="18" spans="2:18" x14ac:dyDescent="0.2">
      <c r="B18" s="537" t="s">
        <v>777</v>
      </c>
      <c r="C18" s="537" t="s">
        <v>778</v>
      </c>
      <c r="R18" s="537" t="s">
        <v>777</v>
      </c>
    </row>
    <row r="19" spans="2:18" x14ac:dyDescent="0.2">
      <c r="B19" s="537" t="s">
        <v>779</v>
      </c>
      <c r="C19" s="537" t="s">
        <v>780</v>
      </c>
      <c r="R19" s="537" t="s">
        <v>779</v>
      </c>
    </row>
    <row r="20" spans="2:18" x14ac:dyDescent="0.2">
      <c r="B20" s="537" t="s">
        <v>781</v>
      </c>
      <c r="C20" s="537" t="s">
        <v>782</v>
      </c>
      <c r="R20" s="537" t="s">
        <v>781</v>
      </c>
    </row>
    <row r="21" spans="2:18" x14ac:dyDescent="0.2">
      <c r="B21" s="537" t="s">
        <v>783</v>
      </c>
      <c r="C21" s="537" t="s">
        <v>784</v>
      </c>
      <c r="R21" s="537" t="s">
        <v>783</v>
      </c>
    </row>
    <row r="22" spans="2:18" x14ac:dyDescent="0.2">
      <c r="B22" s="537" t="s">
        <v>785</v>
      </c>
      <c r="C22" s="537" t="s">
        <v>786</v>
      </c>
      <c r="R22" s="537" t="s">
        <v>785</v>
      </c>
    </row>
    <row r="23" spans="2:18" x14ac:dyDescent="0.2">
      <c r="B23" s="537" t="s">
        <v>787</v>
      </c>
      <c r="C23" s="537" t="s">
        <v>788</v>
      </c>
      <c r="R23" s="537" t="s">
        <v>787</v>
      </c>
    </row>
    <row r="24" spans="2:18" x14ac:dyDescent="0.2">
      <c r="B24" s="537" t="s">
        <v>789</v>
      </c>
      <c r="C24" s="537" t="s">
        <v>790</v>
      </c>
      <c r="R24" s="537" t="s">
        <v>789</v>
      </c>
    </row>
    <row r="25" spans="2:18" x14ac:dyDescent="0.2">
      <c r="B25" s="537" t="s">
        <v>791</v>
      </c>
      <c r="C25" s="537" t="s">
        <v>792</v>
      </c>
      <c r="R25" s="537" t="s">
        <v>791</v>
      </c>
    </row>
    <row r="26" spans="2:18" x14ac:dyDescent="0.2">
      <c r="B26" s="537" t="s">
        <v>793</v>
      </c>
      <c r="C26" s="537" t="s">
        <v>794</v>
      </c>
      <c r="R26" s="537" t="s">
        <v>793</v>
      </c>
    </row>
    <row r="27" spans="2:18" x14ac:dyDescent="0.2">
      <c r="B27" s="537" t="s">
        <v>795</v>
      </c>
      <c r="C27" s="537" t="s">
        <v>796</v>
      </c>
      <c r="R27" s="537" t="s">
        <v>795</v>
      </c>
    </row>
    <row r="28" spans="2:18" x14ac:dyDescent="0.2">
      <c r="B28" s="537" t="s">
        <v>797</v>
      </c>
      <c r="C28" s="537" t="s">
        <v>798</v>
      </c>
      <c r="R28" s="537" t="s">
        <v>797</v>
      </c>
    </row>
    <row r="29" spans="2:18" x14ac:dyDescent="0.2">
      <c r="B29" s="537" t="s">
        <v>799</v>
      </c>
      <c r="C29" s="537" t="s">
        <v>800</v>
      </c>
      <c r="R29" s="537" t="s">
        <v>799</v>
      </c>
    </row>
    <row r="30" spans="2:18" x14ac:dyDescent="0.2">
      <c r="B30" s="537" t="s">
        <v>801</v>
      </c>
      <c r="C30" s="537" t="s">
        <v>802</v>
      </c>
      <c r="R30" s="537" t="s">
        <v>801</v>
      </c>
    </row>
    <row r="31" spans="2:18" x14ac:dyDescent="0.2">
      <c r="B31" s="537" t="s">
        <v>803</v>
      </c>
      <c r="C31" s="537" t="s">
        <v>804</v>
      </c>
      <c r="R31" s="537" t="s">
        <v>803</v>
      </c>
    </row>
    <row r="32" spans="2:18" x14ac:dyDescent="0.2">
      <c r="B32" s="537" t="s">
        <v>805</v>
      </c>
      <c r="C32" s="537" t="s">
        <v>806</v>
      </c>
      <c r="R32" s="537" t="s">
        <v>805</v>
      </c>
    </row>
    <row r="33" spans="2:18" x14ac:dyDescent="0.2">
      <c r="B33" s="537" t="s">
        <v>807</v>
      </c>
      <c r="C33" s="537" t="s">
        <v>808</v>
      </c>
      <c r="R33" s="537" t="s">
        <v>807</v>
      </c>
    </row>
    <row r="34" spans="2:18" x14ac:dyDescent="0.2">
      <c r="B34" s="537" t="s">
        <v>809</v>
      </c>
      <c r="C34" s="537" t="s">
        <v>810</v>
      </c>
      <c r="R34" s="537" t="s">
        <v>809</v>
      </c>
    </row>
    <row r="35" spans="2:18" x14ac:dyDescent="0.2">
      <c r="B35" s="537" t="s">
        <v>811</v>
      </c>
      <c r="C35" s="537" t="s">
        <v>812</v>
      </c>
      <c r="R35" s="537" t="s">
        <v>811</v>
      </c>
    </row>
    <row r="36" spans="2:18" x14ac:dyDescent="0.2">
      <c r="B36" s="537" t="s">
        <v>813</v>
      </c>
      <c r="C36" s="537" t="s">
        <v>814</v>
      </c>
      <c r="R36" s="537" t="s">
        <v>813</v>
      </c>
    </row>
    <row r="37" spans="2:18" x14ac:dyDescent="0.2">
      <c r="B37" s="537" t="s">
        <v>815</v>
      </c>
      <c r="C37" s="537" t="s">
        <v>816</v>
      </c>
      <c r="R37" s="537" t="s">
        <v>815</v>
      </c>
    </row>
    <row r="38" spans="2:18" x14ac:dyDescent="0.2">
      <c r="B38" s="537" t="s">
        <v>817</v>
      </c>
      <c r="C38" s="537" t="s">
        <v>818</v>
      </c>
      <c r="R38" s="537" t="s">
        <v>817</v>
      </c>
    </row>
    <row r="39" spans="2:18" x14ac:dyDescent="0.2">
      <c r="B39" s="537" t="s">
        <v>819</v>
      </c>
      <c r="C39" s="537" t="s">
        <v>820</v>
      </c>
      <c r="R39" s="537" t="s">
        <v>819</v>
      </c>
    </row>
    <row r="40" spans="2:18" x14ac:dyDescent="0.2">
      <c r="B40" s="537" t="s">
        <v>821</v>
      </c>
      <c r="C40" s="537" t="s">
        <v>822</v>
      </c>
      <c r="R40" s="537" t="s">
        <v>821</v>
      </c>
    </row>
    <row r="41" spans="2:18" x14ac:dyDescent="0.2">
      <c r="B41" s="537" t="s">
        <v>823</v>
      </c>
      <c r="C41" s="537" t="s">
        <v>824</v>
      </c>
      <c r="R41" s="537" t="s">
        <v>823</v>
      </c>
    </row>
    <row r="42" spans="2:18" x14ac:dyDescent="0.2">
      <c r="B42" s="537" t="s">
        <v>825</v>
      </c>
      <c r="C42" s="537" t="s">
        <v>826</v>
      </c>
      <c r="R42" s="537" t="s">
        <v>825</v>
      </c>
    </row>
    <row r="43" spans="2:18" ht="13.5" thickBot="1" x14ac:dyDescent="0.25">
      <c r="B43" s="537" t="s">
        <v>827</v>
      </c>
      <c r="C43" s="537" t="s">
        <v>828</v>
      </c>
      <c r="R43" s="537" t="s">
        <v>827</v>
      </c>
    </row>
    <row r="44" spans="2:18" ht="15" x14ac:dyDescent="0.2">
      <c r="B44" s="537" t="s">
        <v>829</v>
      </c>
      <c r="C44" s="537" t="s">
        <v>830</v>
      </c>
      <c r="E44" s="539"/>
      <c r="R44" s="537" t="s">
        <v>829</v>
      </c>
    </row>
    <row r="45" spans="2:18" ht="15" x14ac:dyDescent="0.2">
      <c r="B45" s="537" t="s">
        <v>831</v>
      </c>
      <c r="C45" s="537" t="s">
        <v>832</v>
      </c>
      <c r="E45" s="540"/>
      <c r="R45" s="537" t="s">
        <v>831</v>
      </c>
    </row>
    <row r="46" spans="2:18" ht="15" x14ac:dyDescent="0.2">
      <c r="B46" s="537" t="s">
        <v>833</v>
      </c>
      <c r="C46" s="537" t="s">
        <v>834</v>
      </c>
      <c r="E46" s="540"/>
      <c r="R46" s="537" t="s">
        <v>833</v>
      </c>
    </row>
    <row r="47" spans="2:18" ht="15" x14ac:dyDescent="0.2">
      <c r="B47" s="537" t="s">
        <v>835</v>
      </c>
      <c r="C47" s="537" t="s">
        <v>836</v>
      </c>
      <c r="E47" s="540"/>
      <c r="R47" s="537" t="s">
        <v>835</v>
      </c>
    </row>
    <row r="48" spans="2:18" ht="15" x14ac:dyDescent="0.2">
      <c r="B48" s="537" t="s">
        <v>837</v>
      </c>
      <c r="C48" s="537" t="s">
        <v>838</v>
      </c>
      <c r="E48" s="540"/>
      <c r="R48" s="537" t="s">
        <v>837</v>
      </c>
    </row>
    <row r="49" spans="2:18" ht="15" x14ac:dyDescent="0.2">
      <c r="B49" s="537" t="s">
        <v>839</v>
      </c>
      <c r="C49" s="537" t="s">
        <v>840</v>
      </c>
      <c r="E49" s="540"/>
      <c r="R49" s="537" t="s">
        <v>839</v>
      </c>
    </row>
    <row r="50" spans="2:18" ht="15" x14ac:dyDescent="0.2">
      <c r="B50" s="537" t="s">
        <v>841</v>
      </c>
      <c r="C50" s="537" t="s">
        <v>842</v>
      </c>
      <c r="E50" s="540"/>
      <c r="R50" s="537" t="s">
        <v>841</v>
      </c>
    </row>
    <row r="51" spans="2:18" ht="15" x14ac:dyDescent="0.2">
      <c r="B51" s="537" t="s">
        <v>843</v>
      </c>
      <c r="C51" s="537" t="s">
        <v>844</v>
      </c>
      <c r="E51" s="540"/>
      <c r="R51" s="537" t="s">
        <v>843</v>
      </c>
    </row>
    <row r="52" spans="2:18" ht="15" x14ac:dyDescent="0.2">
      <c r="B52" s="537" t="s">
        <v>845</v>
      </c>
      <c r="C52" s="537" t="s">
        <v>846</v>
      </c>
      <c r="E52" s="540"/>
      <c r="R52" s="537" t="s">
        <v>845</v>
      </c>
    </row>
    <row r="53" spans="2:18" ht="15" x14ac:dyDescent="0.2">
      <c r="B53" s="537" t="s">
        <v>847</v>
      </c>
      <c r="C53" s="537" t="s">
        <v>848</v>
      </c>
      <c r="E53" s="540"/>
      <c r="R53" s="537" t="s">
        <v>847</v>
      </c>
    </row>
    <row r="54" spans="2:18" ht="15" x14ac:dyDescent="0.2">
      <c r="B54" s="537" t="s">
        <v>849</v>
      </c>
      <c r="C54" s="537" t="s">
        <v>850</v>
      </c>
      <c r="E54" s="540"/>
      <c r="R54" s="537" t="s">
        <v>849</v>
      </c>
    </row>
    <row r="55" spans="2:18" ht="15" x14ac:dyDescent="0.2">
      <c r="B55" s="537" t="s">
        <v>851</v>
      </c>
      <c r="C55" s="537" t="s">
        <v>852</v>
      </c>
      <c r="E55" s="540"/>
      <c r="R55" s="537" t="s">
        <v>851</v>
      </c>
    </row>
    <row r="56" spans="2:18" ht="15" x14ac:dyDescent="0.2">
      <c r="B56" s="537" t="s">
        <v>853</v>
      </c>
      <c r="C56" s="537" t="s">
        <v>854</v>
      </c>
      <c r="E56" s="540"/>
      <c r="R56" s="537" t="s">
        <v>853</v>
      </c>
    </row>
    <row r="57" spans="2:18" ht="15" x14ac:dyDescent="0.2">
      <c r="B57" s="537" t="s">
        <v>855</v>
      </c>
      <c r="C57" s="537" t="s">
        <v>856</v>
      </c>
      <c r="E57" s="540"/>
      <c r="R57" s="537" t="s">
        <v>855</v>
      </c>
    </row>
    <row r="58" spans="2:18" ht="15" x14ac:dyDescent="0.2">
      <c r="B58" s="537" t="s">
        <v>857</v>
      </c>
      <c r="C58" s="537" t="s">
        <v>858</v>
      </c>
      <c r="E58" s="540"/>
      <c r="R58" s="537" t="s">
        <v>857</v>
      </c>
    </row>
    <row r="59" spans="2:18" ht="15" x14ac:dyDescent="0.2">
      <c r="B59" s="537" t="s">
        <v>859</v>
      </c>
      <c r="C59" s="537" t="s">
        <v>860</v>
      </c>
      <c r="E59" s="540"/>
      <c r="R59" s="537" t="s">
        <v>859</v>
      </c>
    </row>
    <row r="60" spans="2:18" ht="15" x14ac:dyDescent="0.2">
      <c r="B60" s="537" t="s">
        <v>861</v>
      </c>
      <c r="C60" s="537" t="s">
        <v>862</v>
      </c>
      <c r="E60" s="540"/>
      <c r="R60" s="537" t="s">
        <v>861</v>
      </c>
    </row>
    <row r="61" spans="2:18" ht="15" x14ac:dyDescent="0.2">
      <c r="B61" s="537" t="s">
        <v>863</v>
      </c>
      <c r="C61" s="537" t="s">
        <v>864</v>
      </c>
      <c r="E61" s="540"/>
      <c r="R61" s="537" t="s">
        <v>863</v>
      </c>
    </row>
    <row r="62" spans="2:18" ht="15" x14ac:dyDescent="0.2">
      <c r="B62" s="537" t="s">
        <v>865</v>
      </c>
      <c r="C62" s="537" t="s">
        <v>866</v>
      </c>
      <c r="E62" s="540"/>
      <c r="R62" s="537" t="s">
        <v>865</v>
      </c>
    </row>
    <row r="63" spans="2:18" ht="15" x14ac:dyDescent="0.2">
      <c r="B63" s="537" t="s">
        <v>867</v>
      </c>
      <c r="C63" s="537" t="s">
        <v>868</v>
      </c>
      <c r="E63" s="540"/>
      <c r="R63" s="537" t="s">
        <v>867</v>
      </c>
    </row>
    <row r="64" spans="2:18" ht="15" x14ac:dyDescent="0.2">
      <c r="B64" s="537" t="s">
        <v>869</v>
      </c>
      <c r="C64" s="537" t="s">
        <v>870</v>
      </c>
      <c r="E64" s="540"/>
      <c r="R64" s="537" t="s">
        <v>869</v>
      </c>
    </row>
    <row r="65" spans="2:18" ht="15" x14ac:dyDescent="0.2">
      <c r="B65" s="537" t="s">
        <v>871</v>
      </c>
      <c r="C65" s="537" t="s">
        <v>872</v>
      </c>
      <c r="E65" s="540"/>
      <c r="R65" s="537" t="s">
        <v>871</v>
      </c>
    </row>
    <row r="66" spans="2:18" ht="15" x14ac:dyDescent="0.2">
      <c r="B66" s="537" t="s">
        <v>873</v>
      </c>
      <c r="C66" s="537" t="s">
        <v>874</v>
      </c>
      <c r="E66" s="540"/>
      <c r="R66" s="537" t="s">
        <v>873</v>
      </c>
    </row>
    <row r="67" spans="2:18" ht="15" x14ac:dyDescent="0.2">
      <c r="B67" s="537" t="s">
        <v>875</v>
      </c>
      <c r="C67" s="537" t="s">
        <v>876</v>
      </c>
      <c r="E67" s="540"/>
      <c r="R67" s="537" t="s">
        <v>875</v>
      </c>
    </row>
    <row r="68" spans="2:18" ht="15" x14ac:dyDescent="0.2">
      <c r="B68" s="537" t="s">
        <v>877</v>
      </c>
      <c r="C68" s="537" t="s">
        <v>878</v>
      </c>
      <c r="E68" s="540"/>
      <c r="R68" s="537" t="s">
        <v>877</v>
      </c>
    </row>
    <row r="69" spans="2:18" ht="15" x14ac:dyDescent="0.2">
      <c r="B69" s="537" t="s">
        <v>879</v>
      </c>
      <c r="C69" s="537" t="s">
        <v>880</v>
      </c>
      <c r="E69" s="540"/>
      <c r="R69" s="537" t="s">
        <v>879</v>
      </c>
    </row>
    <row r="70" spans="2:18" ht="15" x14ac:dyDescent="0.2">
      <c r="B70" s="537" t="s">
        <v>881</v>
      </c>
      <c r="C70" s="537" t="s">
        <v>882</v>
      </c>
      <c r="E70" s="540"/>
      <c r="R70" s="537" t="s">
        <v>881</v>
      </c>
    </row>
    <row r="71" spans="2:18" ht="15" x14ac:dyDescent="0.2">
      <c r="B71" s="537" t="s">
        <v>883</v>
      </c>
      <c r="C71" s="537" t="s">
        <v>884</v>
      </c>
      <c r="E71" s="540"/>
      <c r="R71" s="537" t="s">
        <v>883</v>
      </c>
    </row>
    <row r="72" spans="2:18" ht="15" x14ac:dyDescent="0.2">
      <c r="B72" s="537" t="s">
        <v>885</v>
      </c>
      <c r="C72" s="537" t="s">
        <v>886</v>
      </c>
      <c r="E72" s="540"/>
      <c r="R72" s="537" t="s">
        <v>885</v>
      </c>
    </row>
    <row r="73" spans="2:18" ht="15" x14ac:dyDescent="0.2">
      <c r="B73" s="537" t="s">
        <v>887</v>
      </c>
      <c r="C73" s="537" t="s">
        <v>888</v>
      </c>
      <c r="E73" s="540"/>
      <c r="R73" s="537" t="s">
        <v>887</v>
      </c>
    </row>
    <row r="74" spans="2:18" ht="15" x14ac:dyDescent="0.2">
      <c r="B74" s="537" t="s">
        <v>889</v>
      </c>
      <c r="C74" s="537" t="s">
        <v>890</v>
      </c>
      <c r="E74" s="540"/>
      <c r="R74" s="537" t="s">
        <v>889</v>
      </c>
    </row>
    <row r="75" spans="2:18" ht="15" x14ac:dyDescent="0.2">
      <c r="B75" s="537" t="s">
        <v>891</v>
      </c>
      <c r="C75" s="537" t="s">
        <v>892</v>
      </c>
      <c r="E75" s="540"/>
      <c r="R75" s="537" t="s">
        <v>891</v>
      </c>
    </row>
    <row r="76" spans="2:18" ht="15" x14ac:dyDescent="0.2">
      <c r="B76" s="537" t="s">
        <v>893</v>
      </c>
      <c r="C76" s="537" t="s">
        <v>894</v>
      </c>
      <c r="E76" s="540"/>
      <c r="R76" s="537" t="s">
        <v>893</v>
      </c>
    </row>
    <row r="77" spans="2:18" ht="15" x14ac:dyDescent="0.2">
      <c r="B77" s="537" t="s">
        <v>895</v>
      </c>
      <c r="C77" s="537" t="s">
        <v>896</v>
      </c>
      <c r="E77" s="540"/>
      <c r="R77" s="537" t="s">
        <v>895</v>
      </c>
    </row>
    <row r="78" spans="2:18" ht="15" x14ac:dyDescent="0.2">
      <c r="B78" s="537" t="s">
        <v>897</v>
      </c>
      <c r="C78" s="537" t="s">
        <v>898</v>
      </c>
      <c r="E78" s="540"/>
      <c r="R78" s="537" t="s">
        <v>897</v>
      </c>
    </row>
    <row r="79" spans="2:18" ht="15" x14ac:dyDescent="0.2">
      <c r="B79" s="537" t="s">
        <v>899</v>
      </c>
      <c r="C79" s="537" t="s">
        <v>900</v>
      </c>
      <c r="E79" s="540"/>
      <c r="R79" s="537" t="s">
        <v>899</v>
      </c>
    </row>
    <row r="80" spans="2:18" ht="15" x14ac:dyDescent="0.2">
      <c r="B80" s="537" t="s">
        <v>901</v>
      </c>
      <c r="C80" s="537" t="s">
        <v>902</v>
      </c>
      <c r="E80" s="540"/>
      <c r="R80" s="537" t="s">
        <v>901</v>
      </c>
    </row>
    <row r="81" spans="2:18" ht="15" x14ac:dyDescent="0.2">
      <c r="B81" s="537" t="s">
        <v>903</v>
      </c>
      <c r="C81" s="537" t="s">
        <v>904</v>
      </c>
      <c r="E81" s="540"/>
      <c r="R81" s="537" t="s">
        <v>903</v>
      </c>
    </row>
    <row r="82" spans="2:18" ht="15" x14ac:dyDescent="0.2">
      <c r="B82" s="537" t="s">
        <v>905</v>
      </c>
      <c r="C82" s="537" t="s">
        <v>906</v>
      </c>
      <c r="E82" s="540"/>
      <c r="R82" s="537" t="s">
        <v>905</v>
      </c>
    </row>
    <row r="83" spans="2:18" ht="15.75" thickBot="1" x14ac:dyDescent="0.25">
      <c r="B83" s="537" t="s">
        <v>907</v>
      </c>
      <c r="C83" s="537" t="s">
        <v>908</v>
      </c>
      <c r="E83" s="541"/>
      <c r="R83" s="537" t="s">
        <v>907</v>
      </c>
    </row>
    <row r="84" spans="2:18" x14ac:dyDescent="0.2">
      <c r="B84" s="537" t="s">
        <v>909</v>
      </c>
      <c r="C84" s="537" t="s">
        <v>910</v>
      </c>
      <c r="R84" s="537" t="s">
        <v>909</v>
      </c>
    </row>
    <row r="85" spans="2:18" x14ac:dyDescent="0.2">
      <c r="B85" s="537" t="s">
        <v>911</v>
      </c>
      <c r="C85" s="537" t="s">
        <v>912</v>
      </c>
      <c r="R85" s="537" t="s">
        <v>911</v>
      </c>
    </row>
    <row r="86" spans="2:18" x14ac:dyDescent="0.2">
      <c r="B86" s="537" t="s">
        <v>913</v>
      </c>
      <c r="C86" s="537" t="s">
        <v>914</v>
      </c>
      <c r="R86" s="537" t="s">
        <v>913</v>
      </c>
    </row>
    <row r="87" spans="2:18" x14ac:dyDescent="0.2">
      <c r="B87" s="537" t="s">
        <v>915</v>
      </c>
      <c r="C87" s="537" t="s">
        <v>916</v>
      </c>
      <c r="R87" s="537" t="s">
        <v>915</v>
      </c>
    </row>
    <row r="88" spans="2:18" x14ac:dyDescent="0.2">
      <c r="B88" s="537" t="s">
        <v>917</v>
      </c>
      <c r="C88" s="537" t="s">
        <v>918</v>
      </c>
      <c r="R88" s="537" t="s">
        <v>917</v>
      </c>
    </row>
    <row r="89" spans="2:18" x14ac:dyDescent="0.2">
      <c r="B89" s="537" t="s">
        <v>919</v>
      </c>
      <c r="C89" s="537" t="s">
        <v>920</v>
      </c>
      <c r="R89" s="537" t="s">
        <v>919</v>
      </c>
    </row>
    <row r="90" spans="2:18" x14ac:dyDescent="0.2">
      <c r="B90" s="537" t="s">
        <v>921</v>
      </c>
      <c r="C90" s="537" t="s">
        <v>922</v>
      </c>
      <c r="M90" s="521"/>
      <c r="R90" s="537" t="s">
        <v>921</v>
      </c>
    </row>
    <row r="91" spans="2:18" x14ac:dyDescent="0.2">
      <c r="B91" s="537" t="s">
        <v>923</v>
      </c>
      <c r="C91" s="537" t="s">
        <v>924</v>
      </c>
      <c r="M91" s="521"/>
      <c r="R91" s="537" t="s">
        <v>923</v>
      </c>
    </row>
    <row r="122" spans="13:13" x14ac:dyDescent="0.2">
      <c r="M122" s="521"/>
    </row>
    <row r="123" spans="13:13" x14ac:dyDescent="0.2">
      <c r="M123" s="521"/>
    </row>
    <row r="154" spans="13:13" x14ac:dyDescent="0.2">
      <c r="M154" s="521"/>
    </row>
    <row r="155" spans="13:13" x14ac:dyDescent="0.2">
      <c r="M155" s="521"/>
    </row>
    <row r="186" spans="13:13" x14ac:dyDescent="0.2">
      <c r="M186" s="521"/>
    </row>
    <row r="187" spans="13:13" x14ac:dyDescent="0.2">
      <c r="M187" s="521"/>
    </row>
    <row r="218" spans="13:13" x14ac:dyDescent="0.2">
      <c r="M218" s="521"/>
    </row>
    <row r="219" spans="13:13" x14ac:dyDescent="0.2">
      <c r="M219" s="521"/>
    </row>
    <row r="250" spans="13:13" x14ac:dyDescent="0.2">
      <c r="M250" s="521"/>
    </row>
    <row r="251" spans="13:13" x14ac:dyDescent="0.2">
      <c r="M251" s="521"/>
    </row>
    <row r="282" spans="13:13" x14ac:dyDescent="0.2">
      <c r="M282" s="521"/>
    </row>
    <row r="283" spans="13:13" x14ac:dyDescent="0.2">
      <c r="M283" s="521"/>
    </row>
    <row r="314" spans="13:13" x14ac:dyDescent="0.2">
      <c r="M314" s="521"/>
    </row>
    <row r="315" spans="13:13" x14ac:dyDescent="0.2">
      <c r="M315" s="521"/>
    </row>
    <row r="346" spans="13:13" x14ac:dyDescent="0.2">
      <c r="M346" s="521"/>
    </row>
    <row r="347" spans="13:13" x14ac:dyDescent="0.2">
      <c r="M347" s="521"/>
    </row>
    <row r="378" spans="13:13" x14ac:dyDescent="0.2">
      <c r="M378" s="521"/>
    </row>
    <row r="379" spans="13:13" x14ac:dyDescent="0.2">
      <c r="M379" s="521"/>
    </row>
    <row r="399" spans="5:5" x14ac:dyDescent="0.2">
      <c r="E399" s="538" t="s">
        <v>528</v>
      </c>
    </row>
    <row r="400" spans="5:5" x14ac:dyDescent="0.2">
      <c r="E400" s="538" t="s">
        <v>528</v>
      </c>
    </row>
    <row r="401" spans="5:5" x14ac:dyDescent="0.2">
      <c r="E401" s="538" t="s">
        <v>528</v>
      </c>
    </row>
    <row r="402" spans="5:5" x14ac:dyDescent="0.2">
      <c r="E402" s="538" t="s">
        <v>528</v>
      </c>
    </row>
    <row r="403" spans="5:5" x14ac:dyDescent="0.2">
      <c r="E403" s="538" t="s">
        <v>528</v>
      </c>
    </row>
    <row r="404" spans="5:5" x14ac:dyDescent="0.2">
      <c r="E404" s="538" t="s">
        <v>528</v>
      </c>
    </row>
    <row r="405" spans="5:5" x14ac:dyDescent="0.2">
      <c r="E405" s="538" t="s">
        <v>528</v>
      </c>
    </row>
    <row r="406" spans="5:5" x14ac:dyDescent="0.2">
      <c r="E406" s="538" t="s">
        <v>528</v>
      </c>
    </row>
    <row r="407" spans="5:5" x14ac:dyDescent="0.2">
      <c r="E407" s="538" t="s">
        <v>528</v>
      </c>
    </row>
    <row r="408" spans="5:5" x14ac:dyDescent="0.2">
      <c r="E408" s="538" t="s">
        <v>528</v>
      </c>
    </row>
    <row r="409" spans="5:5" x14ac:dyDescent="0.2">
      <c r="E409" s="538" t="s">
        <v>528</v>
      </c>
    </row>
    <row r="410" spans="5:5" x14ac:dyDescent="0.2">
      <c r="E410" s="538" t="s">
        <v>528</v>
      </c>
    </row>
    <row r="411" spans="5:5" x14ac:dyDescent="0.2">
      <c r="E411" s="538" t="s">
        <v>528</v>
      </c>
    </row>
    <row r="412" spans="5:5" x14ac:dyDescent="0.2">
      <c r="E412" s="538" t="s">
        <v>528</v>
      </c>
    </row>
    <row r="413" spans="5:5" x14ac:dyDescent="0.2">
      <c r="E413" s="538" t="s">
        <v>528</v>
      </c>
    </row>
    <row r="414" spans="5:5" x14ac:dyDescent="0.2">
      <c r="E414" s="538" t="s">
        <v>528</v>
      </c>
    </row>
    <row r="415" spans="5:5" x14ac:dyDescent="0.2">
      <c r="E415" s="538" t="s">
        <v>528</v>
      </c>
    </row>
    <row r="416" spans="5:5" x14ac:dyDescent="0.2">
      <c r="E416" s="538" t="s">
        <v>528</v>
      </c>
    </row>
    <row r="417" spans="5:5" x14ac:dyDescent="0.2">
      <c r="E417" s="538" t="s">
        <v>528</v>
      </c>
    </row>
    <row r="418" spans="5:5" x14ac:dyDescent="0.2">
      <c r="E418" s="538" t="s">
        <v>528</v>
      </c>
    </row>
    <row r="419" spans="5:5" x14ac:dyDescent="0.2">
      <c r="E419" s="538" t="s">
        <v>528</v>
      </c>
    </row>
    <row r="420" spans="5:5" x14ac:dyDescent="0.2">
      <c r="E420" s="538" t="s">
        <v>528</v>
      </c>
    </row>
    <row r="421" spans="5:5" x14ac:dyDescent="0.2">
      <c r="E421" s="538" t="s">
        <v>528</v>
      </c>
    </row>
    <row r="422" spans="5:5" x14ac:dyDescent="0.2">
      <c r="E422" s="538" t="s">
        <v>528</v>
      </c>
    </row>
    <row r="423" spans="5:5" x14ac:dyDescent="0.2">
      <c r="E423" s="538" t="s">
        <v>528</v>
      </c>
    </row>
    <row r="424" spans="5:5" x14ac:dyDescent="0.2">
      <c r="E424" s="538" t="s">
        <v>528</v>
      </c>
    </row>
    <row r="425" spans="5:5" x14ac:dyDescent="0.2">
      <c r="E425" s="538" t="s">
        <v>528</v>
      </c>
    </row>
    <row r="426" spans="5:5" x14ac:dyDescent="0.2">
      <c r="E426" s="538" t="s">
        <v>528</v>
      </c>
    </row>
    <row r="427" spans="5:5" x14ac:dyDescent="0.2">
      <c r="E427" s="538" t="s">
        <v>528</v>
      </c>
    </row>
    <row r="428" spans="5:5" x14ac:dyDescent="0.2">
      <c r="E428" s="538" t="s">
        <v>528</v>
      </c>
    </row>
    <row r="429" spans="5:5" x14ac:dyDescent="0.2">
      <c r="E429" s="538" t="s">
        <v>528</v>
      </c>
    </row>
    <row r="430" spans="5:5" x14ac:dyDescent="0.2">
      <c r="E430" s="538" t="s">
        <v>528</v>
      </c>
    </row>
    <row r="431" spans="5:5" x14ac:dyDescent="0.2">
      <c r="E431" s="538" t="s">
        <v>528</v>
      </c>
    </row>
    <row r="432" spans="5:5" x14ac:dyDescent="0.2">
      <c r="E432" s="538" t="s">
        <v>528</v>
      </c>
    </row>
    <row r="433" spans="5:5" x14ac:dyDescent="0.2">
      <c r="E433" s="538" t="s">
        <v>528</v>
      </c>
    </row>
    <row r="434" spans="5:5" x14ac:dyDescent="0.2">
      <c r="E434" s="538" t="s">
        <v>528</v>
      </c>
    </row>
    <row r="435" spans="5:5" x14ac:dyDescent="0.2">
      <c r="E435" s="538" t="s">
        <v>528</v>
      </c>
    </row>
    <row r="436" spans="5:5" x14ac:dyDescent="0.2">
      <c r="E436" s="538" t="s">
        <v>528</v>
      </c>
    </row>
    <row r="437" spans="5:5" x14ac:dyDescent="0.2">
      <c r="E437" s="538" t="s">
        <v>528</v>
      </c>
    </row>
    <row r="438" spans="5:5" x14ac:dyDescent="0.2">
      <c r="E438" s="538" t="s">
        <v>528</v>
      </c>
    </row>
    <row r="439" spans="5:5" x14ac:dyDescent="0.2">
      <c r="E439" s="538" t="s">
        <v>528</v>
      </c>
    </row>
    <row r="440" spans="5:5" x14ac:dyDescent="0.2">
      <c r="E440" s="538" t="s">
        <v>528</v>
      </c>
    </row>
    <row r="441" spans="5:5" x14ac:dyDescent="0.2">
      <c r="E441" s="538" t="s">
        <v>528</v>
      </c>
    </row>
    <row r="442" spans="5:5" x14ac:dyDescent="0.2">
      <c r="E442" s="538" t="s">
        <v>528</v>
      </c>
    </row>
    <row r="443" spans="5:5" x14ac:dyDescent="0.2">
      <c r="E443" s="538" t="s">
        <v>528</v>
      </c>
    </row>
    <row r="444" spans="5:5" x14ac:dyDescent="0.2">
      <c r="E444" s="538" t="s">
        <v>528</v>
      </c>
    </row>
    <row r="445" spans="5:5" x14ac:dyDescent="0.2">
      <c r="E445" s="538" t="s">
        <v>528</v>
      </c>
    </row>
    <row r="446" spans="5:5" x14ac:dyDescent="0.2">
      <c r="E446" s="538" t="s">
        <v>528</v>
      </c>
    </row>
    <row r="447" spans="5:5" x14ac:dyDescent="0.2">
      <c r="E447" s="538" t="s">
        <v>528</v>
      </c>
    </row>
    <row r="448" spans="5:5" x14ac:dyDescent="0.2">
      <c r="E448" s="538" t="s">
        <v>528</v>
      </c>
    </row>
    <row r="449" spans="5:5" x14ac:dyDescent="0.2">
      <c r="E449" s="538" t="s">
        <v>528</v>
      </c>
    </row>
    <row r="450" spans="5:5" x14ac:dyDescent="0.2">
      <c r="E450" s="538" t="s">
        <v>528</v>
      </c>
    </row>
    <row r="451" spans="5:5" x14ac:dyDescent="0.2">
      <c r="E451" s="538" t="s">
        <v>528</v>
      </c>
    </row>
    <row r="452" spans="5:5" x14ac:dyDescent="0.2">
      <c r="E452" s="538" t="s">
        <v>528</v>
      </c>
    </row>
    <row r="453" spans="5:5" x14ac:dyDescent="0.2">
      <c r="E453" s="538" t="s">
        <v>528</v>
      </c>
    </row>
    <row r="454" spans="5:5" x14ac:dyDescent="0.2">
      <c r="E454" s="538" t="s">
        <v>528</v>
      </c>
    </row>
    <row r="455" spans="5:5" x14ac:dyDescent="0.2">
      <c r="E455" s="538" t="s">
        <v>528</v>
      </c>
    </row>
    <row r="456" spans="5:5" x14ac:dyDescent="0.2">
      <c r="E456" s="538" t="s">
        <v>528</v>
      </c>
    </row>
    <row r="457" spans="5:5" x14ac:dyDescent="0.2">
      <c r="E457" s="538" t="s">
        <v>528</v>
      </c>
    </row>
    <row r="458" spans="5:5" x14ac:dyDescent="0.2">
      <c r="E458" s="538" t="s">
        <v>528</v>
      </c>
    </row>
    <row r="459" spans="5:5" x14ac:dyDescent="0.2">
      <c r="E459" s="538" t="s">
        <v>528</v>
      </c>
    </row>
    <row r="460" spans="5:5" x14ac:dyDescent="0.2">
      <c r="E460" s="538" t="s">
        <v>528</v>
      </c>
    </row>
    <row r="461" spans="5:5" x14ac:dyDescent="0.2">
      <c r="E461" s="538" t="s">
        <v>528</v>
      </c>
    </row>
    <row r="462" spans="5:5" x14ac:dyDescent="0.2">
      <c r="E462" s="538" t="s">
        <v>528</v>
      </c>
    </row>
    <row r="463" spans="5:5" x14ac:dyDescent="0.2">
      <c r="E463" s="538" t="s">
        <v>528</v>
      </c>
    </row>
    <row r="464" spans="5:5" x14ac:dyDescent="0.2">
      <c r="E464" s="538" t="s">
        <v>528</v>
      </c>
    </row>
    <row r="465" spans="5:5" x14ac:dyDescent="0.2">
      <c r="E465" s="538" t="s">
        <v>528</v>
      </c>
    </row>
    <row r="466" spans="5:5" x14ac:dyDescent="0.2">
      <c r="E466" s="538" t="s">
        <v>528</v>
      </c>
    </row>
    <row r="467" spans="5:5" x14ac:dyDescent="0.2">
      <c r="E467" s="538" t="s">
        <v>528</v>
      </c>
    </row>
    <row r="468" spans="5:5" x14ac:dyDescent="0.2">
      <c r="E468" s="538" t="s">
        <v>528</v>
      </c>
    </row>
    <row r="469" spans="5:5" x14ac:dyDescent="0.2">
      <c r="E469" s="538" t="s">
        <v>528</v>
      </c>
    </row>
    <row r="470" spans="5:5" x14ac:dyDescent="0.2">
      <c r="E470" s="538" t="s">
        <v>528</v>
      </c>
    </row>
    <row r="471" spans="5:5" x14ac:dyDescent="0.2">
      <c r="E471" s="538" t="s">
        <v>528</v>
      </c>
    </row>
    <row r="472" spans="5:5" x14ac:dyDescent="0.2">
      <c r="E472" s="538" t="s">
        <v>528</v>
      </c>
    </row>
    <row r="473" spans="5:5" x14ac:dyDescent="0.2">
      <c r="E473" s="538" t="s">
        <v>528</v>
      </c>
    </row>
    <row r="474" spans="5:5" x14ac:dyDescent="0.2">
      <c r="E474" s="538" t="s">
        <v>528</v>
      </c>
    </row>
    <row r="475" spans="5:5" x14ac:dyDescent="0.2">
      <c r="E475" s="538" t="s">
        <v>528</v>
      </c>
    </row>
    <row r="476" spans="5:5" x14ac:dyDescent="0.2">
      <c r="E476" s="538" t="s">
        <v>528</v>
      </c>
    </row>
    <row r="477" spans="5:5" x14ac:dyDescent="0.2">
      <c r="E477" s="538" t="s">
        <v>528</v>
      </c>
    </row>
    <row r="478" spans="5:5" x14ac:dyDescent="0.2">
      <c r="E478" s="538" t="s">
        <v>528</v>
      </c>
    </row>
    <row r="479" spans="5:5" x14ac:dyDescent="0.2">
      <c r="E479" s="538" t="s">
        <v>528</v>
      </c>
    </row>
    <row r="480" spans="5:5" x14ac:dyDescent="0.2">
      <c r="E480" s="538" t="s">
        <v>528</v>
      </c>
    </row>
    <row r="481" spans="5:5" x14ac:dyDescent="0.2">
      <c r="E481" s="538" t="s">
        <v>528</v>
      </c>
    </row>
    <row r="482" spans="5:5" x14ac:dyDescent="0.2">
      <c r="E482" s="538" t="s">
        <v>528</v>
      </c>
    </row>
    <row r="483" spans="5:5" x14ac:dyDescent="0.2">
      <c r="E483" s="538" t="s">
        <v>528</v>
      </c>
    </row>
    <row r="484" spans="5:5" x14ac:dyDescent="0.2">
      <c r="E484" s="538" t="s">
        <v>528</v>
      </c>
    </row>
    <row r="485" spans="5:5" x14ac:dyDescent="0.2">
      <c r="E485" s="538" t="s">
        <v>528</v>
      </c>
    </row>
    <row r="486" spans="5:5" x14ac:dyDescent="0.2">
      <c r="E486" s="538" t="s">
        <v>528</v>
      </c>
    </row>
    <row r="487" spans="5:5" x14ac:dyDescent="0.2">
      <c r="E487" s="538" t="s">
        <v>528</v>
      </c>
    </row>
    <row r="488" spans="5:5" x14ac:dyDescent="0.2">
      <c r="E488" s="538" t="s">
        <v>528</v>
      </c>
    </row>
    <row r="489" spans="5:5" x14ac:dyDescent="0.2">
      <c r="E489" s="538" t="s">
        <v>528</v>
      </c>
    </row>
    <row r="490" spans="5:5" x14ac:dyDescent="0.2">
      <c r="E490" s="538" t="s">
        <v>528</v>
      </c>
    </row>
    <row r="491" spans="5:5" x14ac:dyDescent="0.2">
      <c r="E491" s="538" t="s">
        <v>528</v>
      </c>
    </row>
    <row r="492" spans="5:5" x14ac:dyDescent="0.2">
      <c r="E492" s="538" t="s">
        <v>528</v>
      </c>
    </row>
    <row r="493" spans="5:5" x14ac:dyDescent="0.2">
      <c r="E493" s="538" t="s">
        <v>528</v>
      </c>
    </row>
    <row r="494" spans="5:5" x14ac:dyDescent="0.2">
      <c r="E494" s="538" t="s">
        <v>528</v>
      </c>
    </row>
    <row r="495" spans="5:5" x14ac:dyDescent="0.2">
      <c r="E495" s="538" t="s">
        <v>528</v>
      </c>
    </row>
    <row r="496" spans="5:5" x14ac:dyDescent="0.2">
      <c r="E496" s="538" t="s">
        <v>528</v>
      </c>
    </row>
    <row r="497" spans="5:5" x14ac:dyDescent="0.2">
      <c r="E497" s="538" t="s">
        <v>528</v>
      </c>
    </row>
    <row r="498" spans="5:5" x14ac:dyDescent="0.2">
      <c r="E498" s="538" t="s">
        <v>528</v>
      </c>
    </row>
    <row r="499" spans="5:5" x14ac:dyDescent="0.2">
      <c r="E499" s="538" t="s">
        <v>528</v>
      </c>
    </row>
    <row r="500" spans="5:5" x14ac:dyDescent="0.2">
      <c r="E500" s="538" t="s">
        <v>528</v>
      </c>
    </row>
    <row r="501" spans="5:5" x14ac:dyDescent="0.2">
      <c r="E501" s="538" t="s">
        <v>528</v>
      </c>
    </row>
    <row r="502" spans="5:5" x14ac:dyDescent="0.2">
      <c r="E502" s="538" t="s">
        <v>528</v>
      </c>
    </row>
    <row r="503" spans="5:5" x14ac:dyDescent="0.2">
      <c r="E503" s="538" t="s">
        <v>528</v>
      </c>
    </row>
    <row r="504" spans="5:5" x14ac:dyDescent="0.2">
      <c r="E504" s="538" t="s">
        <v>528</v>
      </c>
    </row>
    <row r="505" spans="5:5" x14ac:dyDescent="0.2">
      <c r="E505" s="538" t="s">
        <v>528</v>
      </c>
    </row>
    <row r="506" spans="5:5" x14ac:dyDescent="0.2">
      <c r="E506" s="538" t="s">
        <v>528</v>
      </c>
    </row>
    <row r="507" spans="5:5" x14ac:dyDescent="0.2">
      <c r="E507" s="538" t="s">
        <v>528</v>
      </c>
    </row>
    <row r="508" spans="5:5" x14ac:dyDescent="0.2">
      <c r="E508" s="538" t="s">
        <v>528</v>
      </c>
    </row>
    <row r="509" spans="5:5" x14ac:dyDescent="0.2">
      <c r="E509" s="538" t="s">
        <v>528</v>
      </c>
    </row>
    <row r="510" spans="5:5" x14ac:dyDescent="0.2">
      <c r="E510" s="538" t="s">
        <v>528</v>
      </c>
    </row>
    <row r="511" spans="5:5" x14ac:dyDescent="0.2">
      <c r="E511" s="538" t="s">
        <v>528</v>
      </c>
    </row>
    <row r="512" spans="5:5" x14ac:dyDescent="0.2">
      <c r="E512" s="538" t="s">
        <v>528</v>
      </c>
    </row>
    <row r="513" spans="5:5" x14ac:dyDescent="0.2">
      <c r="E513" s="538" t="s">
        <v>528</v>
      </c>
    </row>
    <row r="514" spans="5:5" x14ac:dyDescent="0.2">
      <c r="E514" s="538" t="s">
        <v>528</v>
      </c>
    </row>
    <row r="515" spans="5:5" x14ac:dyDescent="0.2">
      <c r="E515" s="538" t="s">
        <v>528</v>
      </c>
    </row>
    <row r="516" spans="5:5" x14ac:dyDescent="0.2">
      <c r="E516" s="538" t="s">
        <v>528</v>
      </c>
    </row>
    <row r="517" spans="5:5" x14ac:dyDescent="0.2">
      <c r="E517" s="538" t="s">
        <v>528</v>
      </c>
    </row>
    <row r="518" spans="5:5" x14ac:dyDescent="0.2">
      <c r="E518" s="538" t="s">
        <v>528</v>
      </c>
    </row>
    <row r="519" spans="5:5" x14ac:dyDescent="0.2">
      <c r="E519" s="538" t="s">
        <v>528</v>
      </c>
    </row>
    <row r="520" spans="5:5" x14ac:dyDescent="0.2">
      <c r="E520" s="538" t="s">
        <v>528</v>
      </c>
    </row>
    <row r="521" spans="5:5" x14ac:dyDescent="0.2">
      <c r="E521" s="538" t="s">
        <v>528</v>
      </c>
    </row>
    <row r="522" spans="5:5" x14ac:dyDescent="0.2">
      <c r="E522" s="538" t="s">
        <v>528</v>
      </c>
    </row>
    <row r="523" spans="5:5" x14ac:dyDescent="0.2">
      <c r="E523" s="538" t="s">
        <v>528</v>
      </c>
    </row>
    <row r="524" spans="5:5" x14ac:dyDescent="0.2">
      <c r="E524" s="538" t="s">
        <v>528</v>
      </c>
    </row>
    <row r="525" spans="5:5" x14ac:dyDescent="0.2">
      <c r="E525" s="538" t="s">
        <v>528</v>
      </c>
    </row>
    <row r="526" spans="5:5" x14ac:dyDescent="0.2">
      <c r="E526" s="538" t="s">
        <v>528</v>
      </c>
    </row>
    <row r="527" spans="5:5" x14ac:dyDescent="0.2">
      <c r="E527" s="538" t="s">
        <v>528</v>
      </c>
    </row>
    <row r="528" spans="5:5" x14ac:dyDescent="0.2">
      <c r="E528" s="538" t="s">
        <v>528</v>
      </c>
    </row>
    <row r="529" spans="5:5" x14ac:dyDescent="0.2">
      <c r="E529" s="538" t="s">
        <v>528</v>
      </c>
    </row>
    <row r="530" spans="5:5" x14ac:dyDescent="0.2">
      <c r="E530" s="538" t="s">
        <v>528</v>
      </c>
    </row>
    <row r="531" spans="5:5" x14ac:dyDescent="0.2">
      <c r="E531" s="538" t="s">
        <v>528</v>
      </c>
    </row>
    <row r="532" spans="5:5" x14ac:dyDescent="0.2">
      <c r="E532" s="538" t="s">
        <v>528</v>
      </c>
    </row>
    <row r="533" spans="5:5" x14ac:dyDescent="0.2">
      <c r="E533" s="538" t="s">
        <v>528</v>
      </c>
    </row>
    <row r="534" spans="5:5" x14ac:dyDescent="0.2">
      <c r="E534" s="538" t="s">
        <v>528</v>
      </c>
    </row>
    <row r="535" spans="5:5" x14ac:dyDescent="0.2">
      <c r="E535" s="538" t="s">
        <v>528</v>
      </c>
    </row>
    <row r="536" spans="5:5" x14ac:dyDescent="0.2">
      <c r="E536" s="538" t="s">
        <v>528</v>
      </c>
    </row>
    <row r="537" spans="5:5" x14ac:dyDescent="0.2">
      <c r="E537" s="538" t="s">
        <v>528</v>
      </c>
    </row>
    <row r="538" spans="5:5" x14ac:dyDescent="0.2">
      <c r="E538" s="538" t="s">
        <v>528</v>
      </c>
    </row>
    <row r="539" spans="5:5" x14ac:dyDescent="0.2">
      <c r="E539" s="538" t="s">
        <v>528</v>
      </c>
    </row>
    <row r="540" spans="5:5" x14ac:dyDescent="0.2">
      <c r="E540" s="538" t="s">
        <v>528</v>
      </c>
    </row>
    <row r="541" spans="5:5" x14ac:dyDescent="0.2">
      <c r="E541" s="538" t="s">
        <v>528</v>
      </c>
    </row>
    <row r="542" spans="5:5" x14ac:dyDescent="0.2">
      <c r="E542" s="538" t="s">
        <v>528</v>
      </c>
    </row>
    <row r="543" spans="5:5" x14ac:dyDescent="0.2">
      <c r="E543" s="538" t="s">
        <v>528</v>
      </c>
    </row>
    <row r="544" spans="5:5" x14ac:dyDescent="0.2">
      <c r="E544" s="538" t="s">
        <v>528</v>
      </c>
    </row>
    <row r="545" spans="5:5" x14ac:dyDescent="0.2">
      <c r="E545" s="538" t="s">
        <v>528</v>
      </c>
    </row>
    <row r="546" spans="5:5" x14ac:dyDescent="0.2">
      <c r="E546" s="538" t="s">
        <v>528</v>
      </c>
    </row>
    <row r="547" spans="5:5" x14ac:dyDescent="0.2">
      <c r="E547" s="538" t="s">
        <v>528</v>
      </c>
    </row>
    <row r="548" spans="5:5" x14ac:dyDescent="0.2">
      <c r="E548" s="538" t="s">
        <v>528</v>
      </c>
    </row>
    <row r="549" spans="5:5" x14ac:dyDescent="0.2">
      <c r="E549" s="538" t="s">
        <v>528</v>
      </c>
    </row>
    <row r="550" spans="5:5" x14ac:dyDescent="0.2">
      <c r="E550" s="538" t="s">
        <v>528</v>
      </c>
    </row>
    <row r="551" spans="5:5" x14ac:dyDescent="0.2">
      <c r="E551" s="538" t="s">
        <v>528</v>
      </c>
    </row>
    <row r="552" spans="5:5" x14ac:dyDescent="0.2">
      <c r="E552" s="538" t="s">
        <v>528</v>
      </c>
    </row>
    <row r="553" spans="5:5" x14ac:dyDescent="0.2">
      <c r="E553" s="538" t="s">
        <v>528</v>
      </c>
    </row>
    <row r="554" spans="5:5" x14ac:dyDescent="0.2">
      <c r="E554" s="538" t="s">
        <v>528</v>
      </c>
    </row>
    <row r="555" spans="5:5" x14ac:dyDescent="0.2">
      <c r="E555" s="538" t="s">
        <v>528</v>
      </c>
    </row>
    <row r="556" spans="5:5" x14ac:dyDescent="0.2">
      <c r="E556" s="538" t="s">
        <v>528</v>
      </c>
    </row>
    <row r="557" spans="5:5" x14ac:dyDescent="0.2">
      <c r="E557" s="538" t="s">
        <v>528</v>
      </c>
    </row>
    <row r="558" spans="5:5" x14ac:dyDescent="0.2">
      <c r="E558" s="538" t="s">
        <v>528</v>
      </c>
    </row>
    <row r="559" spans="5:5" x14ac:dyDescent="0.2">
      <c r="E559" s="538" t="s">
        <v>528</v>
      </c>
    </row>
    <row r="560" spans="5:5" x14ac:dyDescent="0.2">
      <c r="E560" s="538" t="s">
        <v>528</v>
      </c>
    </row>
    <row r="561" spans="5:5" x14ac:dyDescent="0.2">
      <c r="E561" s="538" t="s">
        <v>528</v>
      </c>
    </row>
    <row r="562" spans="5:5" x14ac:dyDescent="0.2">
      <c r="E562" s="538" t="s">
        <v>528</v>
      </c>
    </row>
    <row r="563" spans="5:5" x14ac:dyDescent="0.2">
      <c r="E563" s="538" t="s">
        <v>528</v>
      </c>
    </row>
    <row r="564" spans="5:5" x14ac:dyDescent="0.2">
      <c r="E564" s="538" t="s">
        <v>528</v>
      </c>
    </row>
    <row r="565" spans="5:5" x14ac:dyDescent="0.2">
      <c r="E565" s="538" t="s">
        <v>528</v>
      </c>
    </row>
    <row r="566" spans="5:5" x14ac:dyDescent="0.2">
      <c r="E566" s="538" t="s">
        <v>528</v>
      </c>
    </row>
    <row r="567" spans="5:5" x14ac:dyDescent="0.2">
      <c r="E567" s="538" t="s">
        <v>528</v>
      </c>
    </row>
    <row r="568" spans="5:5" x14ac:dyDescent="0.2">
      <c r="E568" s="538" t="s">
        <v>528</v>
      </c>
    </row>
    <row r="569" spans="5:5" x14ac:dyDescent="0.2">
      <c r="E569" s="538" t="s">
        <v>528</v>
      </c>
    </row>
    <row r="570" spans="5:5" x14ac:dyDescent="0.2">
      <c r="E570" s="538" t="s">
        <v>528</v>
      </c>
    </row>
    <row r="571" spans="5:5" x14ac:dyDescent="0.2">
      <c r="E571" s="538" t="s">
        <v>528</v>
      </c>
    </row>
    <row r="572" spans="5:5" x14ac:dyDescent="0.2">
      <c r="E572" s="538" t="s">
        <v>528</v>
      </c>
    </row>
    <row r="573" spans="5:5" x14ac:dyDescent="0.2">
      <c r="E573" s="538" t="s">
        <v>528</v>
      </c>
    </row>
    <row r="574" spans="5:5" x14ac:dyDescent="0.2">
      <c r="E574" s="538" t="s">
        <v>528</v>
      </c>
    </row>
    <row r="575" spans="5:5" x14ac:dyDescent="0.2">
      <c r="E575" s="538" t="s">
        <v>528</v>
      </c>
    </row>
    <row r="576" spans="5:5" x14ac:dyDescent="0.2">
      <c r="E576" s="538" t="s">
        <v>528</v>
      </c>
    </row>
    <row r="577" spans="5:5" x14ac:dyDescent="0.2">
      <c r="E577" s="538" t="s">
        <v>528</v>
      </c>
    </row>
    <row r="578" spans="5:5" x14ac:dyDescent="0.2">
      <c r="E578" s="538" t="s">
        <v>528</v>
      </c>
    </row>
    <row r="579" spans="5:5" x14ac:dyDescent="0.2">
      <c r="E579" s="538" t="s">
        <v>528</v>
      </c>
    </row>
    <row r="580" spans="5:5" x14ac:dyDescent="0.2">
      <c r="E580" s="538" t="s">
        <v>528</v>
      </c>
    </row>
    <row r="581" spans="5:5" x14ac:dyDescent="0.2">
      <c r="E581" s="538" t="s">
        <v>528</v>
      </c>
    </row>
    <row r="582" spans="5:5" x14ac:dyDescent="0.2">
      <c r="E582" s="538" t="s">
        <v>528</v>
      </c>
    </row>
    <row r="583" spans="5:5" x14ac:dyDescent="0.2">
      <c r="E583" s="538" t="s">
        <v>528</v>
      </c>
    </row>
    <row r="584" spans="5:5" x14ac:dyDescent="0.2">
      <c r="E584" s="538" t="s">
        <v>528</v>
      </c>
    </row>
    <row r="585" spans="5:5" x14ac:dyDescent="0.2">
      <c r="E585" s="538" t="s">
        <v>528</v>
      </c>
    </row>
    <row r="586" spans="5:5" x14ac:dyDescent="0.2">
      <c r="E586" s="538" t="s">
        <v>528</v>
      </c>
    </row>
    <row r="587" spans="5:5" x14ac:dyDescent="0.2">
      <c r="E587" s="538" t="s">
        <v>528</v>
      </c>
    </row>
    <row r="588" spans="5:5" x14ac:dyDescent="0.2">
      <c r="E588" s="538" t="s">
        <v>528</v>
      </c>
    </row>
    <row r="589" spans="5:5" x14ac:dyDescent="0.2">
      <c r="E589" s="538" t="s">
        <v>528</v>
      </c>
    </row>
    <row r="590" spans="5:5" x14ac:dyDescent="0.2">
      <c r="E590" s="538" t="s">
        <v>528</v>
      </c>
    </row>
    <row r="591" spans="5:5" x14ac:dyDescent="0.2">
      <c r="E591" s="538" t="s">
        <v>528</v>
      </c>
    </row>
    <row r="592" spans="5:5" x14ac:dyDescent="0.2">
      <c r="E592" s="538" t="s">
        <v>528</v>
      </c>
    </row>
    <row r="593" spans="5:5" x14ac:dyDescent="0.2">
      <c r="E593" s="538" t="s">
        <v>528</v>
      </c>
    </row>
    <row r="594" spans="5:5" x14ac:dyDescent="0.2">
      <c r="E594" s="538" t="s">
        <v>528</v>
      </c>
    </row>
    <row r="595" spans="5:5" x14ac:dyDescent="0.2">
      <c r="E595" s="538" t="s">
        <v>528</v>
      </c>
    </row>
    <row r="596" spans="5:5" x14ac:dyDescent="0.2">
      <c r="E596" s="538" t="s">
        <v>528</v>
      </c>
    </row>
    <row r="597" spans="5:5" x14ac:dyDescent="0.2">
      <c r="E597" s="538" t="s">
        <v>528</v>
      </c>
    </row>
    <row r="598" spans="5:5" x14ac:dyDescent="0.2">
      <c r="E598" s="538" t="s">
        <v>528</v>
      </c>
    </row>
    <row r="599" spans="5:5" x14ac:dyDescent="0.2">
      <c r="E599" s="538" t="s">
        <v>528</v>
      </c>
    </row>
    <row r="600" spans="5:5" x14ac:dyDescent="0.2">
      <c r="E600" s="538" t="s">
        <v>528</v>
      </c>
    </row>
    <row r="601" spans="5:5" x14ac:dyDescent="0.2">
      <c r="E601" s="538" t="s">
        <v>528</v>
      </c>
    </row>
    <row r="602" spans="5:5" x14ac:dyDescent="0.2">
      <c r="E602" s="538" t="s">
        <v>528</v>
      </c>
    </row>
    <row r="603" spans="5:5" x14ac:dyDescent="0.2">
      <c r="E603" s="538" t="s">
        <v>528</v>
      </c>
    </row>
    <row r="604" spans="5:5" x14ac:dyDescent="0.2">
      <c r="E604" s="538" t="s">
        <v>528</v>
      </c>
    </row>
    <row r="605" spans="5:5" x14ac:dyDescent="0.2">
      <c r="E605" s="538" t="s">
        <v>528</v>
      </c>
    </row>
    <row r="606" spans="5:5" x14ac:dyDescent="0.2">
      <c r="E606" s="538" t="s">
        <v>528</v>
      </c>
    </row>
    <row r="607" spans="5:5" x14ac:dyDescent="0.2">
      <c r="E607" s="538" t="s">
        <v>528</v>
      </c>
    </row>
    <row r="608" spans="5:5" x14ac:dyDescent="0.2">
      <c r="E608" s="538" t="s">
        <v>528</v>
      </c>
    </row>
    <row r="609" spans="5:5" x14ac:dyDescent="0.2">
      <c r="E609" s="538" t="s">
        <v>528</v>
      </c>
    </row>
    <row r="610" spans="5:5" x14ac:dyDescent="0.2">
      <c r="E610" s="538" t="s">
        <v>528</v>
      </c>
    </row>
    <row r="611" spans="5:5" x14ac:dyDescent="0.2">
      <c r="E611" s="538" t="s">
        <v>528</v>
      </c>
    </row>
    <row r="612" spans="5:5" x14ac:dyDescent="0.2">
      <c r="E612" s="538" t="s">
        <v>528</v>
      </c>
    </row>
    <row r="613" spans="5:5" x14ac:dyDescent="0.2">
      <c r="E613" s="538" t="s">
        <v>528</v>
      </c>
    </row>
    <row r="614" spans="5:5" x14ac:dyDescent="0.2">
      <c r="E614" s="538" t="s">
        <v>528</v>
      </c>
    </row>
    <row r="615" spans="5:5" x14ac:dyDescent="0.2">
      <c r="E615" s="538" t="s">
        <v>528</v>
      </c>
    </row>
    <row r="616" spans="5:5" x14ac:dyDescent="0.2">
      <c r="E616" s="538" t="s">
        <v>528</v>
      </c>
    </row>
    <row r="617" spans="5:5" x14ac:dyDescent="0.2">
      <c r="E617" s="538" t="s">
        <v>528</v>
      </c>
    </row>
    <row r="618" spans="5:5" x14ac:dyDescent="0.2">
      <c r="E618" s="538" t="s">
        <v>528</v>
      </c>
    </row>
    <row r="619" spans="5:5" x14ac:dyDescent="0.2">
      <c r="E619" s="538" t="s">
        <v>528</v>
      </c>
    </row>
    <row r="620" spans="5:5" x14ac:dyDescent="0.2">
      <c r="E620" s="538" t="s">
        <v>528</v>
      </c>
    </row>
    <row r="621" spans="5:5" x14ac:dyDescent="0.2">
      <c r="E621" s="538" t="s">
        <v>528</v>
      </c>
    </row>
    <row r="622" spans="5:5" x14ac:dyDescent="0.2">
      <c r="E622" s="538" t="s">
        <v>528</v>
      </c>
    </row>
    <row r="623" spans="5:5" x14ac:dyDescent="0.2">
      <c r="E623" s="538" t="s">
        <v>528</v>
      </c>
    </row>
    <row r="624" spans="5:5" x14ac:dyDescent="0.2">
      <c r="E624" s="538" t="s">
        <v>528</v>
      </c>
    </row>
    <row r="625" spans="5:5" x14ac:dyDescent="0.2">
      <c r="E625" s="538" t="s">
        <v>528</v>
      </c>
    </row>
    <row r="626" spans="5:5" x14ac:dyDescent="0.2">
      <c r="E626" s="538" t="s">
        <v>528</v>
      </c>
    </row>
    <row r="627" spans="5:5" x14ac:dyDescent="0.2">
      <c r="E627" s="538" t="s">
        <v>528</v>
      </c>
    </row>
    <row r="628" spans="5:5" x14ac:dyDescent="0.2">
      <c r="E628" s="538" t="s">
        <v>528</v>
      </c>
    </row>
    <row r="629" spans="5:5" x14ac:dyDescent="0.2">
      <c r="E629" s="538" t="s">
        <v>528</v>
      </c>
    </row>
    <row r="630" spans="5:5" x14ac:dyDescent="0.2">
      <c r="E630" s="538" t="s">
        <v>528</v>
      </c>
    </row>
    <row r="631" spans="5:5" x14ac:dyDescent="0.2">
      <c r="E631" s="538" t="s">
        <v>528</v>
      </c>
    </row>
    <row r="632" spans="5:5" x14ac:dyDescent="0.2">
      <c r="E632" s="538" t="s">
        <v>528</v>
      </c>
    </row>
    <row r="633" spans="5:5" x14ac:dyDescent="0.2">
      <c r="E633" s="538" t="s">
        <v>528</v>
      </c>
    </row>
    <row r="634" spans="5:5" x14ac:dyDescent="0.2">
      <c r="E634" s="538" t="s">
        <v>528</v>
      </c>
    </row>
    <row r="635" spans="5:5" x14ac:dyDescent="0.2">
      <c r="E635" s="538" t="s">
        <v>528</v>
      </c>
    </row>
    <row r="636" spans="5:5" x14ac:dyDescent="0.2">
      <c r="E636" s="538" t="s">
        <v>528</v>
      </c>
    </row>
    <row r="637" spans="5:5" x14ac:dyDescent="0.2">
      <c r="E637" s="538" t="s">
        <v>528</v>
      </c>
    </row>
    <row r="638" spans="5:5" x14ac:dyDescent="0.2">
      <c r="E638" s="538" t="s">
        <v>528</v>
      </c>
    </row>
    <row r="639" spans="5:5" x14ac:dyDescent="0.2">
      <c r="E639" s="538" t="s">
        <v>528</v>
      </c>
    </row>
    <row r="640" spans="5:5" x14ac:dyDescent="0.2">
      <c r="E640" s="538" t="s">
        <v>528</v>
      </c>
    </row>
    <row r="641" spans="5:5" x14ac:dyDescent="0.2">
      <c r="E641" s="538" t="s">
        <v>528</v>
      </c>
    </row>
    <row r="642" spans="5:5" x14ac:dyDescent="0.2">
      <c r="E642" s="538" t="s">
        <v>528</v>
      </c>
    </row>
    <row r="643" spans="5:5" x14ac:dyDescent="0.2">
      <c r="E643" s="538" t="s">
        <v>528</v>
      </c>
    </row>
    <row r="644" spans="5:5" x14ac:dyDescent="0.2">
      <c r="E644" s="538" t="s">
        <v>528</v>
      </c>
    </row>
    <row r="645" spans="5:5" x14ac:dyDescent="0.2">
      <c r="E645" s="538" t="s">
        <v>528</v>
      </c>
    </row>
    <row r="646" spans="5:5" x14ac:dyDescent="0.2">
      <c r="E646" s="538" t="s">
        <v>528</v>
      </c>
    </row>
    <row r="647" spans="5:5" x14ac:dyDescent="0.2">
      <c r="E647" s="538" t="s">
        <v>528</v>
      </c>
    </row>
    <row r="648" spans="5:5" x14ac:dyDescent="0.2">
      <c r="E648" s="538" t="s">
        <v>528</v>
      </c>
    </row>
    <row r="649" spans="5:5" x14ac:dyDescent="0.2">
      <c r="E649" s="538" t="s">
        <v>528</v>
      </c>
    </row>
    <row r="650" spans="5:5" x14ac:dyDescent="0.2">
      <c r="E650" s="538" t="s">
        <v>528</v>
      </c>
    </row>
    <row r="651" spans="5:5" x14ac:dyDescent="0.2">
      <c r="E651" s="538" t="s">
        <v>528</v>
      </c>
    </row>
    <row r="652" spans="5:5" x14ac:dyDescent="0.2">
      <c r="E652" s="538" t="s">
        <v>528</v>
      </c>
    </row>
    <row r="653" spans="5:5" x14ac:dyDescent="0.2">
      <c r="E653" s="538" t="s">
        <v>528</v>
      </c>
    </row>
    <row r="654" spans="5:5" x14ac:dyDescent="0.2">
      <c r="E654" s="538" t="s">
        <v>528</v>
      </c>
    </row>
    <row r="655" spans="5:5" x14ac:dyDescent="0.2">
      <c r="E655" s="538" t="s">
        <v>528</v>
      </c>
    </row>
    <row r="656" spans="5:5" x14ac:dyDescent="0.2">
      <c r="E656" s="538" t="s">
        <v>528</v>
      </c>
    </row>
    <row r="657" spans="5:5" x14ac:dyDescent="0.2">
      <c r="E657" s="538" t="s">
        <v>528</v>
      </c>
    </row>
    <row r="658" spans="5:5" x14ac:dyDescent="0.2">
      <c r="E658" s="538" t="s">
        <v>528</v>
      </c>
    </row>
    <row r="659" spans="5:5" x14ac:dyDescent="0.2">
      <c r="E659" s="538" t="s">
        <v>528</v>
      </c>
    </row>
    <row r="660" spans="5:5" x14ac:dyDescent="0.2">
      <c r="E660" s="538" t="s">
        <v>528</v>
      </c>
    </row>
    <row r="661" spans="5:5" x14ac:dyDescent="0.2">
      <c r="E661" s="538" t="s">
        <v>528</v>
      </c>
    </row>
    <row r="662" spans="5:5" x14ac:dyDescent="0.2">
      <c r="E662" s="538" t="s">
        <v>528</v>
      </c>
    </row>
    <row r="663" spans="5:5" x14ac:dyDescent="0.2">
      <c r="E663" s="538" t="s">
        <v>528</v>
      </c>
    </row>
    <row r="664" spans="5:5" x14ac:dyDescent="0.2">
      <c r="E664" s="538" t="s">
        <v>528</v>
      </c>
    </row>
    <row r="665" spans="5:5" x14ac:dyDescent="0.2">
      <c r="E665" s="538" t="s">
        <v>528</v>
      </c>
    </row>
    <row r="666" spans="5:5" x14ac:dyDescent="0.2">
      <c r="E666" s="538" t="s">
        <v>528</v>
      </c>
    </row>
    <row r="667" spans="5:5" x14ac:dyDescent="0.2">
      <c r="E667" s="538" t="s">
        <v>528</v>
      </c>
    </row>
    <row r="668" spans="5:5" x14ac:dyDescent="0.2">
      <c r="E668" s="538" t="s">
        <v>528</v>
      </c>
    </row>
    <row r="669" spans="5:5" x14ac:dyDescent="0.2">
      <c r="E669" s="538" t="s">
        <v>528</v>
      </c>
    </row>
    <row r="670" spans="5:5" x14ac:dyDescent="0.2">
      <c r="E670" s="538" t="s">
        <v>528</v>
      </c>
    </row>
    <row r="671" spans="5:5" x14ac:dyDescent="0.2">
      <c r="E671" s="538" t="s">
        <v>528</v>
      </c>
    </row>
    <row r="672" spans="5:5" x14ac:dyDescent="0.2">
      <c r="E672" s="538" t="s">
        <v>528</v>
      </c>
    </row>
    <row r="673" spans="5:5" x14ac:dyDescent="0.2">
      <c r="E673" s="538" t="s">
        <v>528</v>
      </c>
    </row>
    <row r="674" spans="5:5" x14ac:dyDescent="0.2">
      <c r="E674" s="538" t="s">
        <v>528</v>
      </c>
    </row>
    <row r="675" spans="5:5" x14ac:dyDescent="0.2">
      <c r="E675" s="538" t="s">
        <v>528</v>
      </c>
    </row>
    <row r="676" spans="5:5" x14ac:dyDescent="0.2">
      <c r="E676" s="538" t="s">
        <v>528</v>
      </c>
    </row>
    <row r="677" spans="5:5" x14ac:dyDescent="0.2">
      <c r="E677" s="538" t="s">
        <v>528</v>
      </c>
    </row>
    <row r="678" spans="5:5" x14ac:dyDescent="0.2">
      <c r="E678" s="538" t="s">
        <v>528</v>
      </c>
    </row>
    <row r="679" spans="5:5" x14ac:dyDescent="0.2">
      <c r="E679" s="538" t="s">
        <v>528</v>
      </c>
    </row>
    <row r="680" spans="5:5" x14ac:dyDescent="0.2">
      <c r="E680" s="538" t="s">
        <v>528</v>
      </c>
    </row>
    <row r="681" spans="5:5" x14ac:dyDescent="0.2">
      <c r="E681" s="538" t="s">
        <v>528</v>
      </c>
    </row>
    <row r="682" spans="5:5" x14ac:dyDescent="0.2">
      <c r="E682" s="538" t="s">
        <v>528</v>
      </c>
    </row>
    <row r="683" spans="5:5" x14ac:dyDescent="0.2">
      <c r="E683" s="538" t="s">
        <v>528</v>
      </c>
    </row>
    <row r="684" spans="5:5" x14ac:dyDescent="0.2">
      <c r="E684" s="538" t="s">
        <v>528</v>
      </c>
    </row>
    <row r="685" spans="5:5" x14ac:dyDescent="0.2">
      <c r="E685" s="538" t="s">
        <v>528</v>
      </c>
    </row>
    <row r="686" spans="5:5" x14ac:dyDescent="0.2">
      <c r="E686" s="538" t="s">
        <v>528</v>
      </c>
    </row>
    <row r="687" spans="5:5" x14ac:dyDescent="0.2">
      <c r="E687" s="538" t="s">
        <v>528</v>
      </c>
    </row>
    <row r="688" spans="5:5" x14ac:dyDescent="0.2">
      <c r="E688" s="538" t="s">
        <v>528</v>
      </c>
    </row>
    <row r="689" spans="5:5" x14ac:dyDescent="0.2">
      <c r="E689" s="538" t="s">
        <v>528</v>
      </c>
    </row>
    <row r="690" spans="5:5" x14ac:dyDescent="0.2">
      <c r="E690" s="538" t="s">
        <v>528</v>
      </c>
    </row>
    <row r="691" spans="5:5" x14ac:dyDescent="0.2">
      <c r="E691" s="538" t="s">
        <v>528</v>
      </c>
    </row>
    <row r="692" spans="5:5" x14ac:dyDescent="0.2">
      <c r="E692" s="538" t="s">
        <v>528</v>
      </c>
    </row>
    <row r="693" spans="5:5" x14ac:dyDescent="0.2">
      <c r="E693" s="538" t="s">
        <v>528</v>
      </c>
    </row>
    <row r="694" spans="5:5" x14ac:dyDescent="0.2">
      <c r="E694" s="538" t="s">
        <v>528</v>
      </c>
    </row>
    <row r="695" spans="5:5" x14ac:dyDescent="0.2">
      <c r="E695" s="538" t="s">
        <v>528</v>
      </c>
    </row>
    <row r="696" spans="5:5" x14ac:dyDescent="0.2">
      <c r="E696" s="538" t="s">
        <v>528</v>
      </c>
    </row>
    <row r="697" spans="5:5" x14ac:dyDescent="0.2">
      <c r="E697" s="538" t="s">
        <v>528</v>
      </c>
    </row>
    <row r="698" spans="5:5" x14ac:dyDescent="0.2">
      <c r="E698" s="538" t="s">
        <v>528</v>
      </c>
    </row>
    <row r="699" spans="5:5" x14ac:dyDescent="0.2">
      <c r="E699" s="538" t="s">
        <v>528</v>
      </c>
    </row>
    <row r="700" spans="5:5" x14ac:dyDescent="0.2">
      <c r="E700" s="538" t="s">
        <v>528</v>
      </c>
    </row>
    <row r="701" spans="5:5" x14ac:dyDescent="0.2">
      <c r="E701" s="538" t="s">
        <v>528</v>
      </c>
    </row>
    <row r="702" spans="5:5" x14ac:dyDescent="0.2">
      <c r="E702" s="538" t="s">
        <v>528</v>
      </c>
    </row>
    <row r="703" spans="5:5" x14ac:dyDescent="0.2">
      <c r="E703" s="538" t="s">
        <v>528</v>
      </c>
    </row>
    <row r="704" spans="5:5" x14ac:dyDescent="0.2">
      <c r="E704" s="538" t="s">
        <v>528</v>
      </c>
    </row>
    <row r="705" spans="5:5" x14ac:dyDescent="0.2">
      <c r="E705" s="538" t="s">
        <v>528</v>
      </c>
    </row>
    <row r="706" spans="5:5" x14ac:dyDescent="0.2">
      <c r="E706" s="538" t="s">
        <v>528</v>
      </c>
    </row>
    <row r="707" spans="5:5" x14ac:dyDescent="0.2">
      <c r="E707" s="538" t="s">
        <v>528</v>
      </c>
    </row>
    <row r="708" spans="5:5" x14ac:dyDescent="0.2">
      <c r="E708" s="538" t="s">
        <v>528</v>
      </c>
    </row>
    <row r="709" spans="5:5" x14ac:dyDescent="0.2">
      <c r="E709" s="538" t="s">
        <v>528</v>
      </c>
    </row>
    <row r="710" spans="5:5" x14ac:dyDescent="0.2">
      <c r="E710" s="538" t="s">
        <v>528</v>
      </c>
    </row>
    <row r="711" spans="5:5" x14ac:dyDescent="0.2">
      <c r="E711" s="538" t="s">
        <v>528</v>
      </c>
    </row>
    <row r="712" spans="5:5" x14ac:dyDescent="0.2">
      <c r="E712" s="538" t="s">
        <v>528</v>
      </c>
    </row>
    <row r="713" spans="5:5" x14ac:dyDescent="0.2">
      <c r="E713" s="538" t="s">
        <v>528</v>
      </c>
    </row>
    <row r="714" spans="5:5" x14ac:dyDescent="0.2">
      <c r="E714" s="538" t="s">
        <v>528</v>
      </c>
    </row>
    <row r="715" spans="5:5" x14ac:dyDescent="0.2">
      <c r="E715" s="538" t="s">
        <v>528</v>
      </c>
    </row>
    <row r="716" spans="5:5" x14ac:dyDescent="0.2">
      <c r="E716" s="538" t="s">
        <v>528</v>
      </c>
    </row>
    <row r="717" spans="5:5" x14ac:dyDescent="0.2">
      <c r="E717" s="538" t="s">
        <v>528</v>
      </c>
    </row>
    <row r="718" spans="5:5" x14ac:dyDescent="0.2">
      <c r="E718" s="538" t="s">
        <v>528</v>
      </c>
    </row>
    <row r="719" spans="5:5" x14ac:dyDescent="0.2">
      <c r="E719" s="538" t="s">
        <v>528</v>
      </c>
    </row>
    <row r="720" spans="5:5" x14ac:dyDescent="0.2">
      <c r="E720" s="538" t="s">
        <v>528</v>
      </c>
    </row>
    <row r="721" spans="5:5" x14ac:dyDescent="0.2">
      <c r="E721" s="538" t="s">
        <v>528</v>
      </c>
    </row>
    <row r="722" spans="5:5" x14ac:dyDescent="0.2">
      <c r="E722" s="538" t="s">
        <v>528</v>
      </c>
    </row>
    <row r="723" spans="5:5" x14ac:dyDescent="0.2">
      <c r="E723" s="538" t="s">
        <v>528</v>
      </c>
    </row>
    <row r="724" spans="5:5" x14ac:dyDescent="0.2">
      <c r="E724" s="538" t="s">
        <v>528</v>
      </c>
    </row>
    <row r="725" spans="5:5" x14ac:dyDescent="0.2">
      <c r="E725" s="538" t="s">
        <v>528</v>
      </c>
    </row>
    <row r="726" spans="5:5" x14ac:dyDescent="0.2">
      <c r="E726" s="538" t="s">
        <v>528</v>
      </c>
    </row>
    <row r="727" spans="5:5" x14ac:dyDescent="0.2">
      <c r="E727" s="538" t="s">
        <v>528</v>
      </c>
    </row>
    <row r="728" spans="5:5" x14ac:dyDescent="0.2">
      <c r="E728" s="538" t="s">
        <v>528</v>
      </c>
    </row>
    <row r="729" spans="5:5" x14ac:dyDescent="0.2">
      <c r="E729" s="538" t="s">
        <v>528</v>
      </c>
    </row>
    <row r="730" spans="5:5" x14ac:dyDescent="0.2">
      <c r="E730" s="538" t="s">
        <v>528</v>
      </c>
    </row>
    <row r="731" spans="5:5" x14ac:dyDescent="0.2">
      <c r="E731" s="538" t="s">
        <v>528</v>
      </c>
    </row>
    <row r="732" spans="5:5" x14ac:dyDescent="0.2">
      <c r="E732" s="538" t="s">
        <v>528</v>
      </c>
    </row>
    <row r="733" spans="5:5" x14ac:dyDescent="0.2">
      <c r="E733" s="538" t="s">
        <v>528</v>
      </c>
    </row>
    <row r="734" spans="5:5" x14ac:dyDescent="0.2">
      <c r="E734" s="538" t="s">
        <v>528</v>
      </c>
    </row>
    <row r="735" spans="5:5" x14ac:dyDescent="0.2">
      <c r="E735" s="538" t="s">
        <v>528</v>
      </c>
    </row>
    <row r="736" spans="5:5" x14ac:dyDescent="0.2">
      <c r="E736" s="538" t="s">
        <v>528</v>
      </c>
    </row>
    <row r="737" spans="5:5" x14ac:dyDescent="0.2">
      <c r="E737" s="538" t="s">
        <v>528</v>
      </c>
    </row>
    <row r="738" spans="5:5" x14ac:dyDescent="0.2">
      <c r="E738" s="538" t="s">
        <v>528</v>
      </c>
    </row>
    <row r="739" spans="5:5" x14ac:dyDescent="0.2">
      <c r="E739" s="538" t="s">
        <v>528</v>
      </c>
    </row>
    <row r="740" spans="5:5" x14ac:dyDescent="0.2">
      <c r="E740" s="538" t="s">
        <v>528</v>
      </c>
    </row>
    <row r="741" spans="5:5" x14ac:dyDescent="0.2">
      <c r="E741" s="538" t="s">
        <v>528</v>
      </c>
    </row>
    <row r="742" spans="5:5" x14ac:dyDescent="0.2">
      <c r="E742" s="538" t="s">
        <v>528</v>
      </c>
    </row>
    <row r="743" spans="5:5" x14ac:dyDescent="0.2">
      <c r="E743" s="538" t="s">
        <v>528</v>
      </c>
    </row>
    <row r="744" spans="5:5" x14ac:dyDescent="0.2">
      <c r="E744" s="538" t="s">
        <v>528</v>
      </c>
    </row>
    <row r="745" spans="5:5" x14ac:dyDescent="0.2">
      <c r="E745" s="538" t="s">
        <v>528</v>
      </c>
    </row>
    <row r="746" spans="5:5" x14ac:dyDescent="0.2">
      <c r="E746" s="538" t="s">
        <v>528</v>
      </c>
    </row>
    <row r="747" spans="5:5" x14ac:dyDescent="0.2">
      <c r="E747" s="538" t="s">
        <v>528</v>
      </c>
    </row>
    <row r="748" spans="5:5" x14ac:dyDescent="0.2">
      <c r="E748" s="538" t="s">
        <v>528</v>
      </c>
    </row>
    <row r="749" spans="5:5" x14ac:dyDescent="0.2">
      <c r="E749" s="538" t="s">
        <v>528</v>
      </c>
    </row>
    <row r="750" spans="5:5" x14ac:dyDescent="0.2">
      <c r="E750" s="538" t="s">
        <v>528</v>
      </c>
    </row>
    <row r="751" spans="5:5" x14ac:dyDescent="0.2">
      <c r="E751" s="538" t="s">
        <v>528</v>
      </c>
    </row>
    <row r="752" spans="5:5" x14ac:dyDescent="0.2">
      <c r="E752" s="538" t="s">
        <v>528</v>
      </c>
    </row>
    <row r="753" spans="5:5" x14ac:dyDescent="0.2">
      <c r="E753" s="538" t="s">
        <v>528</v>
      </c>
    </row>
    <row r="754" spans="5:5" x14ac:dyDescent="0.2">
      <c r="E754" s="538" t="s">
        <v>528</v>
      </c>
    </row>
    <row r="755" spans="5:5" x14ac:dyDescent="0.2">
      <c r="E755" s="538" t="s">
        <v>528</v>
      </c>
    </row>
    <row r="756" spans="5:5" x14ac:dyDescent="0.2">
      <c r="E756" s="538" t="s">
        <v>528</v>
      </c>
    </row>
    <row r="757" spans="5:5" x14ac:dyDescent="0.2">
      <c r="E757" s="538" t="s">
        <v>528</v>
      </c>
    </row>
    <row r="758" spans="5:5" x14ac:dyDescent="0.2">
      <c r="E758" s="538" t="s">
        <v>528</v>
      </c>
    </row>
    <row r="759" spans="5:5" x14ac:dyDescent="0.2">
      <c r="E759" s="538" t="s">
        <v>528</v>
      </c>
    </row>
    <row r="760" spans="5:5" x14ac:dyDescent="0.2">
      <c r="E760" s="538" t="s">
        <v>528</v>
      </c>
    </row>
    <row r="761" spans="5:5" x14ac:dyDescent="0.2">
      <c r="E761" s="538" t="s">
        <v>528</v>
      </c>
    </row>
    <row r="762" spans="5:5" x14ac:dyDescent="0.2">
      <c r="E762" s="538" t="s">
        <v>528</v>
      </c>
    </row>
    <row r="763" spans="5:5" x14ac:dyDescent="0.2">
      <c r="E763" s="538" t="s">
        <v>528</v>
      </c>
    </row>
    <row r="764" spans="5:5" x14ac:dyDescent="0.2">
      <c r="E764" s="538" t="s">
        <v>528</v>
      </c>
    </row>
    <row r="765" spans="5:5" x14ac:dyDescent="0.2">
      <c r="E765" s="538" t="s">
        <v>528</v>
      </c>
    </row>
    <row r="766" spans="5:5" x14ac:dyDescent="0.2">
      <c r="E766" s="538" t="s">
        <v>528</v>
      </c>
    </row>
    <row r="767" spans="5:5" x14ac:dyDescent="0.2">
      <c r="E767" s="538" t="s">
        <v>528</v>
      </c>
    </row>
    <row r="768" spans="5:5" x14ac:dyDescent="0.2">
      <c r="E768" s="538" t="s">
        <v>528</v>
      </c>
    </row>
    <row r="769" spans="5:5" x14ac:dyDescent="0.2">
      <c r="E769" s="538" t="s">
        <v>528</v>
      </c>
    </row>
    <row r="770" spans="5:5" x14ac:dyDescent="0.2">
      <c r="E770" s="538" t="s">
        <v>528</v>
      </c>
    </row>
    <row r="771" spans="5:5" x14ac:dyDescent="0.2">
      <c r="E771" s="538" t="s">
        <v>528</v>
      </c>
    </row>
    <row r="772" spans="5:5" x14ac:dyDescent="0.2">
      <c r="E772" s="538" t="s">
        <v>528</v>
      </c>
    </row>
    <row r="773" spans="5:5" x14ac:dyDescent="0.2">
      <c r="E773" s="538" t="s">
        <v>528</v>
      </c>
    </row>
    <row r="774" spans="5:5" x14ac:dyDescent="0.2">
      <c r="E774" s="538" t="s">
        <v>528</v>
      </c>
    </row>
    <row r="775" spans="5:5" x14ac:dyDescent="0.2">
      <c r="E775" s="538" t="s">
        <v>528</v>
      </c>
    </row>
    <row r="776" spans="5:5" x14ac:dyDescent="0.2">
      <c r="E776" s="538" t="s">
        <v>528</v>
      </c>
    </row>
    <row r="777" spans="5:5" x14ac:dyDescent="0.2">
      <c r="E777" s="538" t="s">
        <v>528</v>
      </c>
    </row>
    <row r="778" spans="5:5" x14ac:dyDescent="0.2">
      <c r="E778" s="538" t="s">
        <v>528</v>
      </c>
    </row>
    <row r="779" spans="5:5" x14ac:dyDescent="0.2">
      <c r="E779" s="538" t="s">
        <v>528</v>
      </c>
    </row>
    <row r="780" spans="5:5" x14ac:dyDescent="0.2">
      <c r="E780" s="538" t="s">
        <v>528</v>
      </c>
    </row>
    <row r="781" spans="5:5" x14ac:dyDescent="0.2">
      <c r="E781" s="538" t="s">
        <v>528</v>
      </c>
    </row>
    <row r="782" spans="5:5" x14ac:dyDescent="0.2">
      <c r="E782" s="538" t="s">
        <v>528</v>
      </c>
    </row>
    <row r="783" spans="5:5" x14ac:dyDescent="0.2">
      <c r="E783" s="538" t="s">
        <v>528</v>
      </c>
    </row>
    <row r="784" spans="5:5" x14ac:dyDescent="0.2">
      <c r="E784" s="538" t="s">
        <v>528</v>
      </c>
    </row>
    <row r="785" spans="5:5" x14ac:dyDescent="0.2">
      <c r="E785" s="538" t="s">
        <v>528</v>
      </c>
    </row>
    <row r="786" spans="5:5" x14ac:dyDescent="0.2">
      <c r="E786" s="538" t="s">
        <v>528</v>
      </c>
    </row>
    <row r="787" spans="5:5" x14ac:dyDescent="0.2">
      <c r="E787" s="538" t="s">
        <v>528</v>
      </c>
    </row>
    <row r="788" spans="5:5" x14ac:dyDescent="0.2">
      <c r="E788" s="538" t="s">
        <v>528</v>
      </c>
    </row>
    <row r="789" spans="5:5" x14ac:dyDescent="0.2">
      <c r="E789" s="538" t="s">
        <v>528</v>
      </c>
    </row>
    <row r="790" spans="5:5" x14ac:dyDescent="0.2">
      <c r="E790" s="538" t="s">
        <v>528</v>
      </c>
    </row>
    <row r="791" spans="5:5" x14ac:dyDescent="0.2">
      <c r="E791" s="538" t="s">
        <v>528</v>
      </c>
    </row>
    <row r="792" spans="5:5" x14ac:dyDescent="0.2">
      <c r="E792" s="538" t="s">
        <v>528</v>
      </c>
    </row>
    <row r="793" spans="5:5" x14ac:dyDescent="0.2">
      <c r="E793" s="538" t="s">
        <v>528</v>
      </c>
    </row>
    <row r="794" spans="5:5" x14ac:dyDescent="0.2">
      <c r="E794" s="538" t="s">
        <v>528</v>
      </c>
    </row>
    <row r="795" spans="5:5" x14ac:dyDescent="0.2">
      <c r="E795" s="538" t="s">
        <v>528</v>
      </c>
    </row>
    <row r="796" spans="5:5" x14ac:dyDescent="0.2">
      <c r="E796" s="538" t="s">
        <v>528</v>
      </c>
    </row>
    <row r="797" spans="5:5" x14ac:dyDescent="0.2">
      <c r="E797" s="538" t="s">
        <v>528</v>
      </c>
    </row>
    <row r="798" spans="5:5" x14ac:dyDescent="0.2">
      <c r="E798" s="538" t="s">
        <v>528</v>
      </c>
    </row>
    <row r="799" spans="5:5" x14ac:dyDescent="0.2">
      <c r="E799" s="538" t="s">
        <v>528</v>
      </c>
    </row>
    <row r="800" spans="5:5" x14ac:dyDescent="0.2">
      <c r="E800" s="538" t="s">
        <v>528</v>
      </c>
    </row>
    <row r="801" spans="5:5" x14ac:dyDescent="0.2">
      <c r="E801" s="538" t="s">
        <v>528</v>
      </c>
    </row>
    <row r="802" spans="5:5" x14ac:dyDescent="0.2">
      <c r="E802" s="538" t="s">
        <v>528</v>
      </c>
    </row>
    <row r="803" spans="5:5" x14ac:dyDescent="0.2">
      <c r="E803" s="538" t="s">
        <v>528</v>
      </c>
    </row>
    <row r="804" spans="5:5" x14ac:dyDescent="0.2">
      <c r="E804" s="538" t="s">
        <v>528</v>
      </c>
    </row>
    <row r="805" spans="5:5" x14ac:dyDescent="0.2">
      <c r="E805" s="538" t="s">
        <v>528</v>
      </c>
    </row>
    <row r="806" spans="5:5" x14ac:dyDescent="0.2">
      <c r="E806" s="538" t="s">
        <v>528</v>
      </c>
    </row>
    <row r="807" spans="5:5" x14ac:dyDescent="0.2">
      <c r="E807" s="538" t="s">
        <v>528</v>
      </c>
    </row>
    <row r="808" spans="5:5" x14ac:dyDescent="0.2">
      <c r="E808" s="538" t="s">
        <v>528</v>
      </c>
    </row>
    <row r="809" spans="5:5" x14ac:dyDescent="0.2">
      <c r="E809" s="538" t="s">
        <v>528</v>
      </c>
    </row>
    <row r="810" spans="5:5" x14ac:dyDescent="0.2">
      <c r="E810" s="538" t="s">
        <v>528</v>
      </c>
    </row>
    <row r="811" spans="5:5" x14ac:dyDescent="0.2">
      <c r="E811" s="538" t="s">
        <v>528</v>
      </c>
    </row>
    <row r="812" spans="5:5" x14ac:dyDescent="0.2">
      <c r="E812" s="538" t="s">
        <v>528</v>
      </c>
    </row>
    <row r="813" spans="5:5" x14ac:dyDescent="0.2">
      <c r="E813" s="538" t="s">
        <v>528</v>
      </c>
    </row>
    <row r="814" spans="5:5" x14ac:dyDescent="0.2">
      <c r="E814" s="538" t="s">
        <v>528</v>
      </c>
    </row>
    <row r="815" spans="5:5" x14ac:dyDescent="0.2">
      <c r="E815" s="538" t="s">
        <v>528</v>
      </c>
    </row>
    <row r="816" spans="5:5" x14ac:dyDescent="0.2">
      <c r="E816" s="538" t="s">
        <v>528</v>
      </c>
    </row>
    <row r="817" spans="5:5" x14ac:dyDescent="0.2">
      <c r="E817" s="538" t="s">
        <v>528</v>
      </c>
    </row>
    <row r="818" spans="5:5" x14ac:dyDescent="0.2">
      <c r="E818" s="538" t="s">
        <v>528</v>
      </c>
    </row>
    <row r="819" spans="5:5" x14ac:dyDescent="0.2">
      <c r="E819" s="538" t="s">
        <v>528</v>
      </c>
    </row>
    <row r="820" spans="5:5" x14ac:dyDescent="0.2">
      <c r="E820" s="538" t="s">
        <v>528</v>
      </c>
    </row>
    <row r="821" spans="5:5" x14ac:dyDescent="0.2">
      <c r="E821" s="538" t="s">
        <v>528</v>
      </c>
    </row>
    <row r="822" spans="5:5" x14ac:dyDescent="0.2">
      <c r="E822" s="538" t="s">
        <v>528</v>
      </c>
    </row>
    <row r="823" spans="5:5" x14ac:dyDescent="0.2">
      <c r="E823" s="538" t="s">
        <v>528</v>
      </c>
    </row>
    <row r="824" spans="5:5" x14ac:dyDescent="0.2">
      <c r="E824" s="538" t="s">
        <v>528</v>
      </c>
    </row>
    <row r="825" spans="5:5" x14ac:dyDescent="0.2">
      <c r="E825" s="538" t="s">
        <v>528</v>
      </c>
    </row>
    <row r="826" spans="5:5" x14ac:dyDescent="0.2">
      <c r="E826" s="538" t="s">
        <v>528</v>
      </c>
    </row>
    <row r="827" spans="5:5" x14ac:dyDescent="0.2">
      <c r="E827" s="538" t="s">
        <v>528</v>
      </c>
    </row>
    <row r="828" spans="5:5" x14ac:dyDescent="0.2">
      <c r="E828" s="538" t="s">
        <v>528</v>
      </c>
    </row>
    <row r="829" spans="5:5" x14ac:dyDescent="0.2">
      <c r="E829" s="538" t="s">
        <v>528</v>
      </c>
    </row>
    <row r="830" spans="5:5" x14ac:dyDescent="0.2">
      <c r="E830" s="538" t="s">
        <v>528</v>
      </c>
    </row>
    <row r="831" spans="5:5" x14ac:dyDescent="0.2">
      <c r="E831" s="538" t="s">
        <v>528</v>
      </c>
    </row>
    <row r="832" spans="5:5" x14ac:dyDescent="0.2">
      <c r="E832" s="538" t="s">
        <v>528</v>
      </c>
    </row>
    <row r="833" spans="5:5" x14ac:dyDescent="0.2">
      <c r="E833" s="538" t="s">
        <v>528</v>
      </c>
    </row>
    <row r="834" spans="5:5" x14ac:dyDescent="0.2">
      <c r="E834" s="538" t="s">
        <v>528</v>
      </c>
    </row>
    <row r="835" spans="5:5" x14ac:dyDescent="0.2">
      <c r="E835" s="538" t="s">
        <v>528</v>
      </c>
    </row>
    <row r="836" spans="5:5" x14ac:dyDescent="0.2">
      <c r="E836" s="538" t="s">
        <v>528</v>
      </c>
    </row>
    <row r="837" spans="5:5" x14ac:dyDescent="0.2">
      <c r="E837" s="538" t="s">
        <v>528</v>
      </c>
    </row>
    <row r="838" spans="5:5" x14ac:dyDescent="0.2">
      <c r="E838" s="538" t="s">
        <v>528</v>
      </c>
    </row>
    <row r="839" spans="5:5" x14ac:dyDescent="0.2">
      <c r="E839" s="538" t="s">
        <v>528</v>
      </c>
    </row>
    <row r="840" spans="5:5" x14ac:dyDescent="0.2">
      <c r="E840" s="538" t="s">
        <v>528</v>
      </c>
    </row>
    <row r="841" spans="5:5" x14ac:dyDescent="0.2">
      <c r="E841" s="538" t="s">
        <v>528</v>
      </c>
    </row>
    <row r="842" spans="5:5" x14ac:dyDescent="0.2">
      <c r="E842" s="538" t="s">
        <v>528</v>
      </c>
    </row>
    <row r="843" spans="5:5" x14ac:dyDescent="0.2">
      <c r="E843" s="538" t="s">
        <v>528</v>
      </c>
    </row>
    <row r="844" spans="5:5" x14ac:dyDescent="0.2">
      <c r="E844" s="538" t="s">
        <v>528</v>
      </c>
    </row>
    <row r="845" spans="5:5" x14ac:dyDescent="0.2">
      <c r="E845" s="538" t="s">
        <v>528</v>
      </c>
    </row>
    <row r="846" spans="5:5" x14ac:dyDescent="0.2">
      <c r="E846" s="538" t="s">
        <v>528</v>
      </c>
    </row>
    <row r="847" spans="5:5" x14ac:dyDescent="0.2">
      <c r="E847" s="538" t="s">
        <v>528</v>
      </c>
    </row>
    <row r="848" spans="5:5" x14ac:dyDescent="0.2">
      <c r="E848" s="538" t="s">
        <v>528</v>
      </c>
    </row>
    <row r="849" spans="5:5" x14ac:dyDescent="0.2">
      <c r="E849" s="538" t="s">
        <v>528</v>
      </c>
    </row>
    <row r="850" spans="5:5" x14ac:dyDescent="0.2">
      <c r="E850" s="538" t="s">
        <v>528</v>
      </c>
    </row>
    <row r="851" spans="5:5" x14ac:dyDescent="0.2">
      <c r="E851" s="538" t="s">
        <v>528</v>
      </c>
    </row>
    <row r="852" spans="5:5" x14ac:dyDescent="0.2">
      <c r="E852" s="538" t="s">
        <v>528</v>
      </c>
    </row>
    <row r="853" spans="5:5" x14ac:dyDescent="0.2">
      <c r="E853" s="538" t="s">
        <v>528</v>
      </c>
    </row>
    <row r="854" spans="5:5" x14ac:dyDescent="0.2">
      <c r="E854" s="538" t="s">
        <v>528</v>
      </c>
    </row>
    <row r="855" spans="5:5" x14ac:dyDescent="0.2">
      <c r="E855" s="538" t="s">
        <v>528</v>
      </c>
    </row>
    <row r="856" spans="5:5" x14ac:dyDescent="0.2">
      <c r="E856" s="538" t="s">
        <v>528</v>
      </c>
    </row>
    <row r="857" spans="5:5" x14ac:dyDescent="0.2">
      <c r="E857" s="538" t="s">
        <v>528</v>
      </c>
    </row>
    <row r="858" spans="5:5" x14ac:dyDescent="0.2">
      <c r="E858" s="538" t="s">
        <v>528</v>
      </c>
    </row>
    <row r="859" spans="5:5" x14ac:dyDescent="0.2">
      <c r="E859" s="538" t="s">
        <v>528</v>
      </c>
    </row>
    <row r="860" spans="5:5" x14ac:dyDescent="0.2">
      <c r="E860" s="538" t="s">
        <v>528</v>
      </c>
    </row>
    <row r="861" spans="5:5" x14ac:dyDescent="0.2">
      <c r="E861" s="538" t="s">
        <v>528</v>
      </c>
    </row>
    <row r="862" spans="5:5" x14ac:dyDescent="0.2">
      <c r="E862" s="538" t="s">
        <v>528</v>
      </c>
    </row>
    <row r="863" spans="5:5" x14ac:dyDescent="0.2">
      <c r="E863" s="538" t="s">
        <v>528</v>
      </c>
    </row>
    <row r="864" spans="5:5" x14ac:dyDescent="0.2">
      <c r="E864" s="538" t="s">
        <v>528</v>
      </c>
    </row>
    <row r="865" spans="5:5" x14ac:dyDescent="0.2">
      <c r="E865" s="538" t="s">
        <v>528</v>
      </c>
    </row>
    <row r="866" spans="5:5" x14ac:dyDescent="0.2">
      <c r="E866" s="538" t="s">
        <v>528</v>
      </c>
    </row>
    <row r="867" spans="5:5" x14ac:dyDescent="0.2">
      <c r="E867" s="538" t="s">
        <v>528</v>
      </c>
    </row>
    <row r="868" spans="5:5" x14ac:dyDescent="0.2">
      <c r="E868" s="538" t="s">
        <v>528</v>
      </c>
    </row>
    <row r="869" spans="5:5" x14ac:dyDescent="0.2">
      <c r="E869" s="538" t="s">
        <v>528</v>
      </c>
    </row>
    <row r="870" spans="5:5" x14ac:dyDescent="0.2">
      <c r="E870" s="538" t="s">
        <v>528</v>
      </c>
    </row>
    <row r="871" spans="5:5" x14ac:dyDescent="0.2">
      <c r="E871" s="538" t="s">
        <v>528</v>
      </c>
    </row>
    <row r="872" spans="5:5" x14ac:dyDescent="0.2">
      <c r="E872" s="538" t="s">
        <v>528</v>
      </c>
    </row>
    <row r="873" spans="5:5" x14ac:dyDescent="0.2">
      <c r="E873" s="538" t="s">
        <v>528</v>
      </c>
    </row>
    <row r="874" spans="5:5" x14ac:dyDescent="0.2">
      <c r="E874" s="538" t="s">
        <v>528</v>
      </c>
    </row>
    <row r="875" spans="5:5" x14ac:dyDescent="0.2">
      <c r="E875" s="538" t="s">
        <v>528</v>
      </c>
    </row>
    <row r="876" spans="5:5" x14ac:dyDescent="0.2">
      <c r="E876" s="538" t="s">
        <v>528</v>
      </c>
    </row>
    <row r="877" spans="5:5" x14ac:dyDescent="0.2">
      <c r="E877" s="538" t="s">
        <v>528</v>
      </c>
    </row>
    <row r="878" spans="5:5" x14ac:dyDescent="0.2">
      <c r="E878" s="538" t="s">
        <v>528</v>
      </c>
    </row>
    <row r="879" spans="5:5" x14ac:dyDescent="0.2">
      <c r="E879" s="538" t="s">
        <v>528</v>
      </c>
    </row>
    <row r="880" spans="5:5" x14ac:dyDescent="0.2">
      <c r="E880" s="538" t="s">
        <v>528</v>
      </c>
    </row>
    <row r="881" spans="5:5" x14ac:dyDescent="0.2">
      <c r="E881" s="538" t="s">
        <v>528</v>
      </c>
    </row>
    <row r="882" spans="5:5" x14ac:dyDescent="0.2">
      <c r="E882" s="538" t="s">
        <v>528</v>
      </c>
    </row>
    <row r="883" spans="5:5" x14ac:dyDescent="0.2">
      <c r="E883" s="538" t="s">
        <v>528</v>
      </c>
    </row>
    <row r="884" spans="5:5" x14ac:dyDescent="0.2">
      <c r="E884" s="538" t="s">
        <v>528</v>
      </c>
    </row>
    <row r="885" spans="5:5" x14ac:dyDescent="0.2">
      <c r="E885" s="538" t="s">
        <v>528</v>
      </c>
    </row>
    <row r="886" spans="5:5" x14ac:dyDescent="0.2">
      <c r="E886" s="538" t="s">
        <v>528</v>
      </c>
    </row>
    <row r="887" spans="5:5" x14ac:dyDescent="0.2">
      <c r="E887" s="538" t="s">
        <v>528</v>
      </c>
    </row>
    <row r="888" spans="5:5" x14ac:dyDescent="0.2">
      <c r="E888" s="538" t="s">
        <v>528</v>
      </c>
    </row>
    <row r="889" spans="5:5" x14ac:dyDescent="0.2">
      <c r="E889" s="538" t="s">
        <v>528</v>
      </c>
    </row>
    <row r="890" spans="5:5" x14ac:dyDescent="0.2">
      <c r="E890" s="538" t="s">
        <v>528</v>
      </c>
    </row>
    <row r="891" spans="5:5" x14ac:dyDescent="0.2">
      <c r="E891" s="538" t="s">
        <v>528</v>
      </c>
    </row>
    <row r="892" spans="5:5" x14ac:dyDescent="0.2">
      <c r="E892" s="538" t="s">
        <v>528</v>
      </c>
    </row>
    <row r="893" spans="5:5" x14ac:dyDescent="0.2">
      <c r="E893" s="538" t="s">
        <v>528</v>
      </c>
    </row>
    <row r="894" spans="5:5" x14ac:dyDescent="0.2">
      <c r="E894" s="538" t="s">
        <v>528</v>
      </c>
    </row>
    <row r="895" spans="5:5" x14ac:dyDescent="0.2">
      <c r="E895" s="538" t="s">
        <v>528</v>
      </c>
    </row>
    <row r="896" spans="5:5" x14ac:dyDescent="0.2">
      <c r="E896" s="538" t="s">
        <v>528</v>
      </c>
    </row>
    <row r="897" spans="5:5" x14ac:dyDescent="0.2">
      <c r="E897" s="538" t="s">
        <v>528</v>
      </c>
    </row>
    <row r="898" spans="5:5" x14ac:dyDescent="0.2">
      <c r="E898" s="538" t="s">
        <v>528</v>
      </c>
    </row>
    <row r="899" spans="5:5" x14ac:dyDescent="0.2">
      <c r="E899" s="538" t="s">
        <v>528</v>
      </c>
    </row>
    <row r="900" spans="5:5" x14ac:dyDescent="0.2">
      <c r="E900" s="538" t="s">
        <v>528</v>
      </c>
    </row>
    <row r="901" spans="5:5" x14ac:dyDescent="0.2">
      <c r="E901" s="538" t="s">
        <v>528</v>
      </c>
    </row>
    <row r="902" spans="5:5" x14ac:dyDescent="0.2">
      <c r="E902" s="538" t="s">
        <v>528</v>
      </c>
    </row>
    <row r="903" spans="5:5" x14ac:dyDescent="0.2">
      <c r="E903" s="538" t="s">
        <v>528</v>
      </c>
    </row>
    <row r="904" spans="5:5" x14ac:dyDescent="0.2">
      <c r="E904" s="538" t="s">
        <v>528</v>
      </c>
    </row>
    <row r="905" spans="5:5" x14ac:dyDescent="0.2">
      <c r="E905" s="538" t="s">
        <v>528</v>
      </c>
    </row>
    <row r="906" spans="5:5" x14ac:dyDescent="0.2">
      <c r="E906" s="538" t="s">
        <v>528</v>
      </c>
    </row>
    <row r="907" spans="5:5" x14ac:dyDescent="0.2">
      <c r="E907" s="538" t="s">
        <v>528</v>
      </c>
    </row>
    <row r="908" spans="5:5" x14ac:dyDescent="0.2">
      <c r="E908" s="538" t="s">
        <v>528</v>
      </c>
    </row>
    <row r="909" spans="5:5" x14ac:dyDescent="0.2">
      <c r="E909" s="538" t="s">
        <v>528</v>
      </c>
    </row>
    <row r="910" spans="5:5" x14ac:dyDescent="0.2">
      <c r="E910" s="538" t="s">
        <v>528</v>
      </c>
    </row>
    <row r="911" spans="5:5" x14ac:dyDescent="0.2">
      <c r="E911" s="538" t="s">
        <v>528</v>
      </c>
    </row>
    <row r="912" spans="5:5" x14ac:dyDescent="0.2">
      <c r="E912" s="538" t="s">
        <v>528</v>
      </c>
    </row>
    <row r="913" spans="5:5" x14ac:dyDescent="0.2">
      <c r="E913" s="538" t="s">
        <v>528</v>
      </c>
    </row>
    <row r="914" spans="5:5" x14ac:dyDescent="0.2">
      <c r="E914" s="538" t="s">
        <v>528</v>
      </c>
    </row>
    <row r="915" spans="5:5" x14ac:dyDescent="0.2">
      <c r="E915" s="538" t="s">
        <v>528</v>
      </c>
    </row>
    <row r="916" spans="5:5" x14ac:dyDescent="0.2">
      <c r="E916" s="538" t="s">
        <v>528</v>
      </c>
    </row>
    <row r="917" spans="5:5" x14ac:dyDescent="0.2">
      <c r="E917" s="538" t="s">
        <v>528</v>
      </c>
    </row>
    <row r="918" spans="5:5" x14ac:dyDescent="0.2">
      <c r="E918" s="538" t="s">
        <v>528</v>
      </c>
    </row>
    <row r="919" spans="5:5" x14ac:dyDescent="0.2">
      <c r="E919" s="538" t="s">
        <v>528</v>
      </c>
    </row>
    <row r="920" spans="5:5" x14ac:dyDescent="0.2">
      <c r="E920" s="538" t="s">
        <v>528</v>
      </c>
    </row>
    <row r="921" spans="5:5" x14ac:dyDescent="0.2">
      <c r="E921" s="538" t="s">
        <v>528</v>
      </c>
    </row>
    <row r="922" spans="5:5" x14ac:dyDescent="0.2">
      <c r="E922" s="538" t="s">
        <v>528</v>
      </c>
    </row>
    <row r="923" spans="5:5" x14ac:dyDescent="0.2">
      <c r="E923" s="538" t="s">
        <v>528</v>
      </c>
    </row>
    <row r="924" spans="5:5" x14ac:dyDescent="0.2">
      <c r="E924" s="538" t="s">
        <v>528</v>
      </c>
    </row>
    <row r="925" spans="5:5" x14ac:dyDescent="0.2">
      <c r="E925" s="538" t="s">
        <v>528</v>
      </c>
    </row>
    <row r="926" spans="5:5" x14ac:dyDescent="0.2">
      <c r="E926" s="538" t="s">
        <v>528</v>
      </c>
    </row>
    <row r="927" spans="5:5" x14ac:dyDescent="0.2">
      <c r="E927" s="538" t="s">
        <v>528</v>
      </c>
    </row>
    <row r="928" spans="5:5" x14ac:dyDescent="0.2">
      <c r="E928" s="538" t="s">
        <v>528</v>
      </c>
    </row>
    <row r="929" spans="5:5" x14ac:dyDescent="0.2">
      <c r="E929" s="538" t="s">
        <v>528</v>
      </c>
    </row>
    <row r="930" spans="5:5" x14ac:dyDescent="0.2">
      <c r="E930" s="538" t="s">
        <v>528</v>
      </c>
    </row>
    <row r="931" spans="5:5" x14ac:dyDescent="0.2">
      <c r="E931" s="538" t="s">
        <v>528</v>
      </c>
    </row>
    <row r="932" spans="5:5" x14ac:dyDescent="0.2">
      <c r="E932" s="538" t="s">
        <v>528</v>
      </c>
    </row>
    <row r="933" spans="5:5" x14ac:dyDescent="0.2">
      <c r="E933" s="538" t="s">
        <v>528</v>
      </c>
    </row>
    <row r="934" spans="5:5" x14ac:dyDescent="0.2">
      <c r="E934" s="538" t="s">
        <v>528</v>
      </c>
    </row>
    <row r="935" spans="5:5" x14ac:dyDescent="0.2">
      <c r="E935" s="538" t="s">
        <v>528</v>
      </c>
    </row>
    <row r="936" spans="5:5" x14ac:dyDescent="0.2">
      <c r="E936" s="538" t="s">
        <v>528</v>
      </c>
    </row>
    <row r="937" spans="5:5" x14ac:dyDescent="0.2">
      <c r="E937" s="538" t="s">
        <v>528</v>
      </c>
    </row>
    <row r="938" spans="5:5" x14ac:dyDescent="0.2">
      <c r="E938" s="538" t="s">
        <v>528</v>
      </c>
    </row>
    <row r="939" spans="5:5" x14ac:dyDescent="0.2">
      <c r="E939" s="538" t="s">
        <v>528</v>
      </c>
    </row>
    <row r="940" spans="5:5" x14ac:dyDescent="0.2">
      <c r="E940" s="538" t="s">
        <v>528</v>
      </c>
    </row>
    <row r="941" spans="5:5" x14ac:dyDescent="0.2">
      <c r="E941" s="538" t="s">
        <v>528</v>
      </c>
    </row>
    <row r="942" spans="5:5" x14ac:dyDescent="0.2">
      <c r="E942" s="538" t="s">
        <v>528</v>
      </c>
    </row>
    <row r="943" spans="5:5" x14ac:dyDescent="0.2">
      <c r="E943" s="538" t="s">
        <v>528</v>
      </c>
    </row>
    <row r="944" spans="5:5" x14ac:dyDescent="0.2">
      <c r="E944" s="538" t="s">
        <v>528</v>
      </c>
    </row>
    <row r="945" spans="5:5" x14ac:dyDescent="0.2">
      <c r="E945" s="538" t="s">
        <v>528</v>
      </c>
    </row>
    <row r="946" spans="5:5" x14ac:dyDescent="0.2">
      <c r="E946" s="538" t="s">
        <v>528</v>
      </c>
    </row>
    <row r="947" spans="5:5" x14ac:dyDescent="0.2">
      <c r="E947" s="538" t="s">
        <v>528</v>
      </c>
    </row>
    <row r="948" spans="5:5" x14ac:dyDescent="0.2">
      <c r="E948" s="538" t="s">
        <v>528</v>
      </c>
    </row>
    <row r="949" spans="5:5" x14ac:dyDescent="0.2">
      <c r="E949" s="538" t="s">
        <v>528</v>
      </c>
    </row>
    <row r="950" spans="5:5" x14ac:dyDescent="0.2">
      <c r="E950" s="538" t="s">
        <v>528</v>
      </c>
    </row>
    <row r="951" spans="5:5" x14ac:dyDescent="0.2">
      <c r="E951" s="538" t="s">
        <v>528</v>
      </c>
    </row>
    <row r="952" spans="5:5" x14ac:dyDescent="0.2">
      <c r="E952" s="538" t="s">
        <v>528</v>
      </c>
    </row>
    <row r="953" spans="5:5" x14ac:dyDescent="0.2">
      <c r="E953" s="538" t="s">
        <v>528</v>
      </c>
    </row>
    <row r="954" spans="5:5" x14ac:dyDescent="0.2">
      <c r="E954" s="538" t="s">
        <v>528</v>
      </c>
    </row>
    <row r="955" spans="5:5" x14ac:dyDescent="0.2">
      <c r="E955" s="538" t="s">
        <v>528</v>
      </c>
    </row>
    <row r="956" spans="5:5" x14ac:dyDescent="0.2">
      <c r="E956" s="538" t="s">
        <v>528</v>
      </c>
    </row>
    <row r="957" spans="5:5" x14ac:dyDescent="0.2">
      <c r="E957" s="538" t="s">
        <v>528</v>
      </c>
    </row>
    <row r="958" spans="5:5" x14ac:dyDescent="0.2">
      <c r="E958" s="538" t="s">
        <v>528</v>
      </c>
    </row>
    <row r="959" spans="5:5" x14ac:dyDescent="0.2">
      <c r="E959" s="538" t="s">
        <v>528</v>
      </c>
    </row>
    <row r="960" spans="5:5" x14ac:dyDescent="0.2">
      <c r="E960" s="538" t="s">
        <v>528</v>
      </c>
    </row>
    <row r="961" spans="5:5" x14ac:dyDescent="0.2">
      <c r="E961" s="538" t="s">
        <v>528</v>
      </c>
    </row>
    <row r="962" spans="5:5" x14ac:dyDescent="0.2">
      <c r="E962" s="538" t="s">
        <v>528</v>
      </c>
    </row>
    <row r="963" spans="5:5" x14ac:dyDescent="0.2">
      <c r="E963" s="538" t="s">
        <v>528</v>
      </c>
    </row>
    <row r="964" spans="5:5" x14ac:dyDescent="0.2">
      <c r="E964" s="538" t="s">
        <v>528</v>
      </c>
    </row>
    <row r="965" spans="5:5" x14ac:dyDescent="0.2">
      <c r="E965" s="538" t="s">
        <v>528</v>
      </c>
    </row>
    <row r="966" spans="5:5" x14ac:dyDescent="0.2">
      <c r="E966" s="538" t="s">
        <v>528</v>
      </c>
    </row>
    <row r="967" spans="5:5" x14ac:dyDescent="0.2">
      <c r="E967" s="538" t="s">
        <v>528</v>
      </c>
    </row>
    <row r="968" spans="5:5" x14ac:dyDescent="0.2">
      <c r="E968" s="538" t="s">
        <v>528</v>
      </c>
    </row>
    <row r="969" spans="5:5" x14ac:dyDescent="0.2">
      <c r="E969" s="538" t="s">
        <v>528</v>
      </c>
    </row>
    <row r="970" spans="5:5" x14ac:dyDescent="0.2">
      <c r="E970" s="538" t="s">
        <v>528</v>
      </c>
    </row>
    <row r="971" spans="5:5" x14ac:dyDescent="0.2">
      <c r="E971" s="538" t="s">
        <v>528</v>
      </c>
    </row>
    <row r="972" spans="5:5" x14ac:dyDescent="0.2">
      <c r="E972" s="538" t="s">
        <v>528</v>
      </c>
    </row>
    <row r="973" spans="5:5" x14ac:dyDescent="0.2">
      <c r="E973" s="538" t="s">
        <v>528</v>
      </c>
    </row>
    <row r="974" spans="5:5" x14ac:dyDescent="0.2">
      <c r="E974" s="538" t="s">
        <v>528</v>
      </c>
    </row>
    <row r="975" spans="5:5" x14ac:dyDescent="0.2">
      <c r="E975" s="538" t="s">
        <v>528</v>
      </c>
    </row>
    <row r="976" spans="5:5" x14ac:dyDescent="0.2">
      <c r="E976" s="538" t="s">
        <v>528</v>
      </c>
    </row>
    <row r="977" spans="5:5" x14ac:dyDescent="0.2">
      <c r="E977" s="538" t="s">
        <v>528</v>
      </c>
    </row>
    <row r="978" spans="5:5" x14ac:dyDescent="0.2">
      <c r="E978" s="538" t="s">
        <v>528</v>
      </c>
    </row>
    <row r="979" spans="5:5" x14ac:dyDescent="0.2">
      <c r="E979" s="538" t="s">
        <v>528</v>
      </c>
    </row>
    <row r="980" spans="5:5" x14ac:dyDescent="0.2">
      <c r="E980" s="538" t="s">
        <v>528</v>
      </c>
    </row>
    <row r="981" spans="5:5" x14ac:dyDescent="0.2">
      <c r="E981" s="538" t="s">
        <v>528</v>
      </c>
    </row>
    <row r="982" spans="5:5" x14ac:dyDescent="0.2">
      <c r="E982" s="538" t="s">
        <v>528</v>
      </c>
    </row>
    <row r="983" spans="5:5" x14ac:dyDescent="0.2">
      <c r="E983" s="538" t="s">
        <v>528</v>
      </c>
    </row>
    <row r="984" spans="5:5" x14ac:dyDescent="0.2">
      <c r="E984" s="538" t="s">
        <v>528</v>
      </c>
    </row>
    <row r="985" spans="5:5" x14ac:dyDescent="0.2">
      <c r="E985" s="538" t="s">
        <v>528</v>
      </c>
    </row>
    <row r="986" spans="5:5" x14ac:dyDescent="0.2">
      <c r="E986" s="538" t="s">
        <v>528</v>
      </c>
    </row>
    <row r="987" spans="5:5" x14ac:dyDescent="0.2">
      <c r="E987" s="538" t="s">
        <v>528</v>
      </c>
    </row>
    <row r="988" spans="5:5" x14ac:dyDescent="0.2">
      <c r="E988" s="538" t="s">
        <v>528</v>
      </c>
    </row>
    <row r="989" spans="5:5" x14ac:dyDescent="0.2">
      <c r="E989" s="538" t="s">
        <v>528</v>
      </c>
    </row>
    <row r="990" spans="5:5" x14ac:dyDescent="0.2">
      <c r="E990" s="538" t="s">
        <v>528</v>
      </c>
    </row>
    <row r="991" spans="5:5" x14ac:dyDescent="0.2">
      <c r="E991" s="538" t="s">
        <v>528</v>
      </c>
    </row>
    <row r="992" spans="5:5" x14ac:dyDescent="0.2">
      <c r="E992" s="538" t="s">
        <v>528</v>
      </c>
    </row>
    <row r="993" spans="5:5" x14ac:dyDescent="0.2">
      <c r="E993" s="538" t="s">
        <v>528</v>
      </c>
    </row>
    <row r="994" spans="5:5" x14ac:dyDescent="0.2">
      <c r="E994" s="538" t="s">
        <v>528</v>
      </c>
    </row>
    <row r="995" spans="5:5" x14ac:dyDescent="0.2">
      <c r="E995" s="538" t="s">
        <v>528</v>
      </c>
    </row>
    <row r="996" spans="5:5" x14ac:dyDescent="0.2">
      <c r="E996" s="538" t="s">
        <v>528</v>
      </c>
    </row>
    <row r="997" spans="5:5" x14ac:dyDescent="0.2">
      <c r="E997" s="538" t="s">
        <v>528</v>
      </c>
    </row>
    <row r="998" spans="5:5" x14ac:dyDescent="0.2">
      <c r="E998" s="538" t="s">
        <v>528</v>
      </c>
    </row>
    <row r="999" spans="5:5" x14ac:dyDescent="0.2">
      <c r="E999" s="538" t="s">
        <v>528</v>
      </c>
    </row>
    <row r="1000" spans="5:5" x14ac:dyDescent="0.2">
      <c r="E1000" s="538" t="s">
        <v>528</v>
      </c>
    </row>
    <row r="1001" spans="5:5" x14ac:dyDescent="0.2">
      <c r="E1001" s="538" t="s">
        <v>528</v>
      </c>
    </row>
    <row r="1002" spans="5:5" x14ac:dyDescent="0.2">
      <c r="E1002" s="538" t="s">
        <v>528</v>
      </c>
    </row>
    <row r="1003" spans="5:5" x14ac:dyDescent="0.2">
      <c r="E1003" s="538" t="s">
        <v>528</v>
      </c>
    </row>
    <row r="1004" spans="5:5" x14ac:dyDescent="0.2">
      <c r="E1004" s="538" t="s">
        <v>528</v>
      </c>
    </row>
    <row r="1005" spans="5:5" x14ac:dyDescent="0.2">
      <c r="E1005" s="538" t="s">
        <v>528</v>
      </c>
    </row>
    <row r="1006" spans="5:5" x14ac:dyDescent="0.2">
      <c r="E1006" s="538" t="s">
        <v>528</v>
      </c>
    </row>
    <row r="1007" spans="5:5" x14ac:dyDescent="0.2">
      <c r="E1007" s="538" t="s">
        <v>528</v>
      </c>
    </row>
    <row r="1008" spans="5:5" x14ac:dyDescent="0.2">
      <c r="E1008" s="538" t="s">
        <v>528</v>
      </c>
    </row>
    <row r="1009" spans="5:5" x14ac:dyDescent="0.2">
      <c r="E1009" s="538" t="s">
        <v>528</v>
      </c>
    </row>
    <row r="1010" spans="5:5" x14ac:dyDescent="0.2">
      <c r="E1010" s="538" t="s">
        <v>528</v>
      </c>
    </row>
    <row r="1011" spans="5:5" x14ac:dyDescent="0.2">
      <c r="E1011" s="538" t="s">
        <v>528</v>
      </c>
    </row>
    <row r="1012" spans="5:5" x14ac:dyDescent="0.2">
      <c r="E1012" s="538" t="s">
        <v>528</v>
      </c>
    </row>
    <row r="1013" spans="5:5" x14ac:dyDescent="0.2">
      <c r="E1013" s="538" t="s">
        <v>528</v>
      </c>
    </row>
    <row r="1014" spans="5:5" x14ac:dyDescent="0.2">
      <c r="E1014" s="538" t="s">
        <v>528</v>
      </c>
    </row>
    <row r="1015" spans="5:5" x14ac:dyDescent="0.2">
      <c r="E1015" s="538" t="s">
        <v>528</v>
      </c>
    </row>
    <row r="1016" spans="5:5" x14ac:dyDescent="0.2">
      <c r="E1016" s="538" t="s">
        <v>528</v>
      </c>
    </row>
    <row r="1017" spans="5:5" x14ac:dyDescent="0.2">
      <c r="E1017" s="538" t="s">
        <v>528</v>
      </c>
    </row>
    <row r="1018" spans="5:5" x14ac:dyDescent="0.2">
      <c r="E1018" s="538" t="s">
        <v>528</v>
      </c>
    </row>
    <row r="1019" spans="5:5" x14ac:dyDescent="0.2">
      <c r="E1019" s="538" t="s">
        <v>528</v>
      </c>
    </row>
    <row r="1020" spans="5:5" x14ac:dyDescent="0.2">
      <c r="E1020" s="538" t="s">
        <v>528</v>
      </c>
    </row>
    <row r="1021" spans="5:5" x14ac:dyDescent="0.2">
      <c r="E1021" s="538" t="s">
        <v>528</v>
      </c>
    </row>
    <row r="1022" spans="5:5" x14ac:dyDescent="0.2">
      <c r="E1022" s="538" t="s">
        <v>528</v>
      </c>
    </row>
    <row r="1023" spans="5:5" x14ac:dyDescent="0.2">
      <c r="E1023" s="538" t="s">
        <v>528</v>
      </c>
    </row>
    <row r="1024" spans="5:5" x14ac:dyDescent="0.2">
      <c r="E1024" s="538" t="s">
        <v>528</v>
      </c>
    </row>
    <row r="1025" spans="5:5" x14ac:dyDescent="0.2">
      <c r="E1025" s="538" t="s">
        <v>528</v>
      </c>
    </row>
    <row r="1026" spans="5:5" x14ac:dyDescent="0.2">
      <c r="E1026" s="538" t="s">
        <v>528</v>
      </c>
    </row>
    <row r="1027" spans="5:5" x14ac:dyDescent="0.2">
      <c r="E1027" s="538" t="s">
        <v>528</v>
      </c>
    </row>
    <row r="1028" spans="5:5" x14ac:dyDescent="0.2">
      <c r="E1028" s="538" t="s">
        <v>528</v>
      </c>
    </row>
    <row r="1029" spans="5:5" x14ac:dyDescent="0.2">
      <c r="E1029" s="538" t="s">
        <v>528</v>
      </c>
    </row>
    <row r="1030" spans="5:5" x14ac:dyDescent="0.2">
      <c r="E1030" s="538" t="s">
        <v>528</v>
      </c>
    </row>
    <row r="1031" spans="5:5" x14ac:dyDescent="0.2">
      <c r="E1031" s="538" t="s">
        <v>528</v>
      </c>
    </row>
    <row r="1032" spans="5:5" x14ac:dyDescent="0.2">
      <c r="E1032" s="538" t="s">
        <v>528</v>
      </c>
    </row>
    <row r="1033" spans="5:5" x14ac:dyDescent="0.2">
      <c r="E1033" s="538" t="s">
        <v>528</v>
      </c>
    </row>
    <row r="1034" spans="5:5" x14ac:dyDescent="0.2">
      <c r="E1034" s="538" t="s">
        <v>528</v>
      </c>
    </row>
    <row r="1035" spans="5:5" x14ac:dyDescent="0.2">
      <c r="E1035" s="538" t="s">
        <v>528</v>
      </c>
    </row>
    <row r="1036" spans="5:5" x14ac:dyDescent="0.2">
      <c r="E1036" s="538" t="s">
        <v>528</v>
      </c>
    </row>
    <row r="1037" spans="5:5" x14ac:dyDescent="0.2">
      <c r="E1037" s="538" t="s">
        <v>528</v>
      </c>
    </row>
    <row r="1038" spans="5:5" x14ac:dyDescent="0.2">
      <c r="E1038" s="538" t="s">
        <v>528</v>
      </c>
    </row>
    <row r="1039" spans="5:5" x14ac:dyDescent="0.2">
      <c r="E1039" s="538" t="s">
        <v>528</v>
      </c>
    </row>
    <row r="1040" spans="5:5" x14ac:dyDescent="0.2">
      <c r="E1040" s="538" t="s">
        <v>528</v>
      </c>
    </row>
    <row r="1041" spans="5:5" x14ac:dyDescent="0.2">
      <c r="E1041" s="538" t="s">
        <v>528</v>
      </c>
    </row>
    <row r="1042" spans="5:5" x14ac:dyDescent="0.2">
      <c r="E1042" s="538" t="s">
        <v>528</v>
      </c>
    </row>
    <row r="1043" spans="5:5" x14ac:dyDescent="0.2">
      <c r="E1043" s="538" t="s">
        <v>528</v>
      </c>
    </row>
    <row r="1044" spans="5:5" x14ac:dyDescent="0.2">
      <c r="E1044" s="538" t="s">
        <v>528</v>
      </c>
    </row>
    <row r="1045" spans="5:5" x14ac:dyDescent="0.2">
      <c r="E1045" s="538" t="s">
        <v>528</v>
      </c>
    </row>
    <row r="1046" spans="5:5" x14ac:dyDescent="0.2">
      <c r="E1046" s="538" t="s">
        <v>528</v>
      </c>
    </row>
    <row r="1047" spans="5:5" x14ac:dyDescent="0.2">
      <c r="E1047" s="538" t="s">
        <v>528</v>
      </c>
    </row>
    <row r="1048" spans="5:5" x14ac:dyDescent="0.2">
      <c r="E1048" s="538" t="s">
        <v>528</v>
      </c>
    </row>
    <row r="1049" spans="5:5" x14ac:dyDescent="0.2">
      <c r="E1049" s="538" t="s">
        <v>528</v>
      </c>
    </row>
    <row r="1050" spans="5:5" x14ac:dyDescent="0.2">
      <c r="E1050" s="538" t="s">
        <v>528</v>
      </c>
    </row>
    <row r="1051" spans="5:5" x14ac:dyDescent="0.2">
      <c r="E1051" s="538" t="s">
        <v>528</v>
      </c>
    </row>
    <row r="1052" spans="5:5" x14ac:dyDescent="0.2">
      <c r="E1052" s="538" t="s">
        <v>528</v>
      </c>
    </row>
    <row r="1053" spans="5:5" x14ac:dyDescent="0.2">
      <c r="E1053" s="538" t="s">
        <v>528</v>
      </c>
    </row>
    <row r="1054" spans="5:5" x14ac:dyDescent="0.2">
      <c r="E1054" s="538" t="s">
        <v>528</v>
      </c>
    </row>
    <row r="1055" spans="5:5" x14ac:dyDescent="0.2">
      <c r="E1055" s="538" t="s">
        <v>528</v>
      </c>
    </row>
    <row r="1056" spans="5:5" x14ac:dyDescent="0.2">
      <c r="E1056" s="538" t="s">
        <v>528</v>
      </c>
    </row>
    <row r="1057" spans="5:5" x14ac:dyDescent="0.2">
      <c r="E1057" s="538" t="s">
        <v>528</v>
      </c>
    </row>
    <row r="1058" spans="5:5" x14ac:dyDescent="0.2">
      <c r="E1058" s="538" t="s">
        <v>528</v>
      </c>
    </row>
    <row r="1059" spans="5:5" x14ac:dyDescent="0.2">
      <c r="E1059" s="538" t="s">
        <v>528</v>
      </c>
    </row>
    <row r="1060" spans="5:5" x14ac:dyDescent="0.2">
      <c r="E1060" s="538" t="s">
        <v>528</v>
      </c>
    </row>
    <row r="1061" spans="5:5" x14ac:dyDescent="0.2">
      <c r="E1061" s="538" t="s">
        <v>528</v>
      </c>
    </row>
    <row r="1062" spans="5:5" x14ac:dyDescent="0.2">
      <c r="E1062" s="538" t="s">
        <v>528</v>
      </c>
    </row>
    <row r="1063" spans="5:5" x14ac:dyDescent="0.2">
      <c r="E1063" s="538" t="s">
        <v>528</v>
      </c>
    </row>
    <row r="1064" spans="5:5" x14ac:dyDescent="0.2">
      <c r="E1064" s="538" t="s">
        <v>528</v>
      </c>
    </row>
    <row r="1065" spans="5:5" x14ac:dyDescent="0.2">
      <c r="E1065" s="538" t="s">
        <v>528</v>
      </c>
    </row>
    <row r="1066" spans="5:5" x14ac:dyDescent="0.2">
      <c r="E1066" s="538" t="s">
        <v>528</v>
      </c>
    </row>
    <row r="1067" spans="5:5" x14ac:dyDescent="0.2">
      <c r="E1067" s="538" t="s">
        <v>528</v>
      </c>
    </row>
    <row r="1068" spans="5:5" x14ac:dyDescent="0.2">
      <c r="E1068" s="538" t="s">
        <v>528</v>
      </c>
    </row>
    <row r="1069" spans="5:5" x14ac:dyDescent="0.2">
      <c r="E1069" s="538" t="s">
        <v>528</v>
      </c>
    </row>
    <row r="1070" spans="5:5" x14ac:dyDescent="0.2">
      <c r="E1070" s="538" t="s">
        <v>528</v>
      </c>
    </row>
    <row r="1071" spans="5:5" x14ac:dyDescent="0.2">
      <c r="E1071" s="538" t="s">
        <v>528</v>
      </c>
    </row>
    <row r="1072" spans="5:5" x14ac:dyDescent="0.2">
      <c r="E1072" s="538" t="s">
        <v>528</v>
      </c>
    </row>
    <row r="1073" spans="5:5" x14ac:dyDescent="0.2">
      <c r="E1073" s="538" t="s">
        <v>528</v>
      </c>
    </row>
    <row r="1074" spans="5:5" x14ac:dyDescent="0.2">
      <c r="E1074" s="538" t="s">
        <v>528</v>
      </c>
    </row>
    <row r="1075" spans="5:5" x14ac:dyDescent="0.2">
      <c r="E1075" s="538" t="s">
        <v>528</v>
      </c>
    </row>
    <row r="1076" spans="5:5" x14ac:dyDescent="0.2">
      <c r="E1076" s="538" t="s">
        <v>528</v>
      </c>
    </row>
    <row r="1077" spans="5:5" x14ac:dyDescent="0.2">
      <c r="E1077" s="538" t="s">
        <v>528</v>
      </c>
    </row>
    <row r="1078" spans="5:5" x14ac:dyDescent="0.2">
      <c r="E1078" s="538" t="s">
        <v>528</v>
      </c>
    </row>
    <row r="1079" spans="5:5" x14ac:dyDescent="0.2">
      <c r="E1079" s="538" t="s">
        <v>528</v>
      </c>
    </row>
    <row r="1080" spans="5:5" x14ac:dyDescent="0.2">
      <c r="E1080" s="538" t="s">
        <v>528</v>
      </c>
    </row>
    <row r="1081" spans="5:5" x14ac:dyDescent="0.2">
      <c r="E1081" s="538" t="s">
        <v>528</v>
      </c>
    </row>
    <row r="1082" spans="5:5" x14ac:dyDescent="0.2">
      <c r="E1082" s="538" t="s">
        <v>528</v>
      </c>
    </row>
    <row r="1083" spans="5:5" x14ac:dyDescent="0.2">
      <c r="E1083" s="538" t="s">
        <v>528</v>
      </c>
    </row>
    <row r="1084" spans="5:5" x14ac:dyDescent="0.2">
      <c r="E1084" s="538" t="s">
        <v>528</v>
      </c>
    </row>
    <row r="1085" spans="5:5" x14ac:dyDescent="0.2">
      <c r="E1085" s="538" t="s">
        <v>528</v>
      </c>
    </row>
    <row r="1086" spans="5:5" x14ac:dyDescent="0.2">
      <c r="E1086" s="538" t="s">
        <v>528</v>
      </c>
    </row>
    <row r="1087" spans="5:5" x14ac:dyDescent="0.2">
      <c r="E1087" s="538" t="s">
        <v>528</v>
      </c>
    </row>
    <row r="1088" spans="5:5" x14ac:dyDescent="0.2">
      <c r="E1088" s="538" t="s">
        <v>528</v>
      </c>
    </row>
    <row r="1089" spans="5:5" x14ac:dyDescent="0.2">
      <c r="E1089" s="538" t="s">
        <v>528</v>
      </c>
    </row>
    <row r="1090" spans="5:5" x14ac:dyDescent="0.2">
      <c r="E1090" s="538" t="s">
        <v>528</v>
      </c>
    </row>
    <row r="1091" spans="5:5" x14ac:dyDescent="0.2">
      <c r="E1091" s="538" t="s">
        <v>528</v>
      </c>
    </row>
    <row r="1092" spans="5:5" x14ac:dyDescent="0.2">
      <c r="E1092" s="538" t="s">
        <v>528</v>
      </c>
    </row>
    <row r="1093" spans="5:5" x14ac:dyDescent="0.2">
      <c r="E1093" s="538" t="s">
        <v>528</v>
      </c>
    </row>
    <row r="1094" spans="5:5" x14ac:dyDescent="0.2">
      <c r="E1094" s="538" t="s">
        <v>528</v>
      </c>
    </row>
    <row r="1095" spans="5:5" x14ac:dyDescent="0.2">
      <c r="E1095" s="538" t="s">
        <v>528</v>
      </c>
    </row>
    <row r="1096" spans="5:5" x14ac:dyDescent="0.2">
      <c r="E1096" s="538" t="s">
        <v>528</v>
      </c>
    </row>
    <row r="1097" spans="5:5" x14ac:dyDescent="0.2">
      <c r="E1097" s="538" t="s">
        <v>528</v>
      </c>
    </row>
    <row r="1098" spans="5:5" x14ac:dyDescent="0.2">
      <c r="E1098" s="538" t="s">
        <v>528</v>
      </c>
    </row>
    <row r="1099" spans="5:5" x14ac:dyDescent="0.2">
      <c r="E1099" s="538" t="s">
        <v>528</v>
      </c>
    </row>
    <row r="1100" spans="5:5" x14ac:dyDescent="0.2">
      <c r="E1100" s="538" t="s">
        <v>528</v>
      </c>
    </row>
    <row r="1101" spans="5:5" x14ac:dyDescent="0.2">
      <c r="E1101" s="538" t="s">
        <v>528</v>
      </c>
    </row>
    <row r="1102" spans="5:5" x14ac:dyDescent="0.2">
      <c r="E1102" s="538" t="s">
        <v>528</v>
      </c>
    </row>
    <row r="1103" spans="5:5" x14ac:dyDescent="0.2">
      <c r="E1103" s="538" t="s">
        <v>528</v>
      </c>
    </row>
    <row r="1104" spans="5:5" x14ac:dyDescent="0.2">
      <c r="E1104" s="538" t="s">
        <v>528</v>
      </c>
    </row>
    <row r="1105" spans="5:5" x14ac:dyDescent="0.2">
      <c r="E1105" s="538" t="s">
        <v>528</v>
      </c>
    </row>
    <row r="1106" spans="5:5" x14ac:dyDescent="0.2">
      <c r="E1106" s="538" t="s">
        <v>528</v>
      </c>
    </row>
    <row r="1107" spans="5:5" x14ac:dyDescent="0.2">
      <c r="E1107" s="538" t="s">
        <v>528</v>
      </c>
    </row>
    <row r="1108" spans="5:5" x14ac:dyDescent="0.2">
      <c r="E1108" s="538" t="s">
        <v>528</v>
      </c>
    </row>
    <row r="1109" spans="5:5" x14ac:dyDescent="0.2">
      <c r="E1109" s="538" t="s">
        <v>528</v>
      </c>
    </row>
    <row r="1110" spans="5:5" x14ac:dyDescent="0.2">
      <c r="E1110" s="538" t="s">
        <v>528</v>
      </c>
    </row>
    <row r="1111" spans="5:5" x14ac:dyDescent="0.2">
      <c r="E1111" s="538" t="s">
        <v>528</v>
      </c>
    </row>
    <row r="1112" spans="5:5" x14ac:dyDescent="0.2">
      <c r="E1112" s="538" t="s">
        <v>528</v>
      </c>
    </row>
    <row r="1113" spans="5:5" x14ac:dyDescent="0.2">
      <c r="E1113" s="538" t="s">
        <v>528</v>
      </c>
    </row>
    <row r="1114" spans="5:5" x14ac:dyDescent="0.2">
      <c r="E1114" s="538" t="s">
        <v>528</v>
      </c>
    </row>
    <row r="1115" spans="5:5" x14ac:dyDescent="0.2">
      <c r="E1115" s="538" t="s">
        <v>528</v>
      </c>
    </row>
    <row r="1116" spans="5:5" x14ac:dyDescent="0.2">
      <c r="E1116" s="538" t="s">
        <v>528</v>
      </c>
    </row>
    <row r="1117" spans="5:5" x14ac:dyDescent="0.2">
      <c r="E1117" s="538" t="s">
        <v>528</v>
      </c>
    </row>
    <row r="1118" spans="5:5" x14ac:dyDescent="0.2">
      <c r="E1118" s="538" t="s">
        <v>528</v>
      </c>
    </row>
    <row r="1119" spans="5:5" x14ac:dyDescent="0.2">
      <c r="E1119" s="538" t="s">
        <v>528</v>
      </c>
    </row>
    <row r="1120" spans="5:5" x14ac:dyDescent="0.2">
      <c r="E1120" s="538" t="s">
        <v>528</v>
      </c>
    </row>
    <row r="1121" spans="5:5" x14ac:dyDescent="0.2">
      <c r="E1121" s="538" t="s">
        <v>528</v>
      </c>
    </row>
    <row r="1122" spans="5:5" x14ac:dyDescent="0.2">
      <c r="E1122" s="538" t="s">
        <v>528</v>
      </c>
    </row>
    <row r="1123" spans="5:5" x14ac:dyDescent="0.2">
      <c r="E1123" s="538" t="s">
        <v>528</v>
      </c>
    </row>
    <row r="1124" spans="5:5" x14ac:dyDescent="0.2">
      <c r="E1124" s="538" t="s">
        <v>528</v>
      </c>
    </row>
    <row r="1125" spans="5:5" x14ac:dyDescent="0.2">
      <c r="E1125" s="538" t="s">
        <v>528</v>
      </c>
    </row>
    <row r="1126" spans="5:5" x14ac:dyDescent="0.2">
      <c r="E1126" s="538" t="s">
        <v>528</v>
      </c>
    </row>
    <row r="1127" spans="5:5" x14ac:dyDescent="0.2">
      <c r="E1127" s="538" t="s">
        <v>528</v>
      </c>
    </row>
    <row r="1128" spans="5:5" x14ac:dyDescent="0.2">
      <c r="E1128" s="538" t="s">
        <v>528</v>
      </c>
    </row>
    <row r="1129" spans="5:5" x14ac:dyDescent="0.2">
      <c r="E1129" s="538" t="s">
        <v>528</v>
      </c>
    </row>
    <row r="1130" spans="5:5" x14ac:dyDescent="0.2">
      <c r="E1130" s="538" t="s">
        <v>528</v>
      </c>
    </row>
    <row r="1131" spans="5:5" x14ac:dyDescent="0.2">
      <c r="E1131" s="538" t="s">
        <v>528</v>
      </c>
    </row>
    <row r="1132" spans="5:5" x14ac:dyDescent="0.2">
      <c r="E1132" s="538" t="s">
        <v>528</v>
      </c>
    </row>
    <row r="1133" spans="5:5" x14ac:dyDescent="0.2">
      <c r="E1133" s="538" t="s">
        <v>528</v>
      </c>
    </row>
    <row r="1134" spans="5:5" x14ac:dyDescent="0.2">
      <c r="E1134" s="538" t="s">
        <v>528</v>
      </c>
    </row>
    <row r="1135" spans="5:5" x14ac:dyDescent="0.2">
      <c r="E1135" s="538" t="s">
        <v>528</v>
      </c>
    </row>
    <row r="1136" spans="5:5" x14ac:dyDescent="0.2">
      <c r="E1136" s="538" t="s">
        <v>528</v>
      </c>
    </row>
    <row r="1137" spans="5:5" x14ac:dyDescent="0.2">
      <c r="E1137" s="538" t="s">
        <v>528</v>
      </c>
    </row>
    <row r="1138" spans="5:5" x14ac:dyDescent="0.2">
      <c r="E1138" s="538" t="s">
        <v>528</v>
      </c>
    </row>
    <row r="1139" spans="5:5" x14ac:dyDescent="0.2">
      <c r="E1139" s="538" t="s">
        <v>528</v>
      </c>
    </row>
    <row r="1140" spans="5:5" x14ac:dyDescent="0.2">
      <c r="E1140" s="538" t="s">
        <v>528</v>
      </c>
    </row>
    <row r="1141" spans="5:5" x14ac:dyDescent="0.2">
      <c r="E1141" s="538" t="s">
        <v>528</v>
      </c>
    </row>
    <row r="1142" spans="5:5" x14ac:dyDescent="0.2">
      <c r="E1142" s="538" t="s">
        <v>528</v>
      </c>
    </row>
    <row r="1143" spans="5:5" x14ac:dyDescent="0.2">
      <c r="E1143" s="538" t="s">
        <v>528</v>
      </c>
    </row>
    <row r="1144" spans="5:5" x14ac:dyDescent="0.2">
      <c r="E1144" s="538" t="s">
        <v>528</v>
      </c>
    </row>
    <row r="1145" spans="5:5" x14ac:dyDescent="0.2">
      <c r="E1145" s="538" t="s">
        <v>528</v>
      </c>
    </row>
    <row r="1146" spans="5:5" x14ac:dyDescent="0.2">
      <c r="E1146" s="538" t="s">
        <v>528</v>
      </c>
    </row>
    <row r="1147" spans="5:5" x14ac:dyDescent="0.2">
      <c r="E1147" s="538" t="s">
        <v>528</v>
      </c>
    </row>
    <row r="1148" spans="5:5" x14ac:dyDescent="0.2">
      <c r="E1148" s="538" t="s">
        <v>528</v>
      </c>
    </row>
    <row r="1149" spans="5:5" x14ac:dyDescent="0.2">
      <c r="E1149" s="538" t="s">
        <v>528</v>
      </c>
    </row>
    <row r="1150" spans="5:5" x14ac:dyDescent="0.2">
      <c r="E1150" s="538" t="s">
        <v>528</v>
      </c>
    </row>
    <row r="1151" spans="5:5" x14ac:dyDescent="0.2">
      <c r="E1151" s="538" t="s">
        <v>528</v>
      </c>
    </row>
    <row r="1152" spans="5:5" x14ac:dyDescent="0.2">
      <c r="E1152" s="538" t="s">
        <v>528</v>
      </c>
    </row>
    <row r="1153" spans="5:5" x14ac:dyDescent="0.2">
      <c r="E1153" s="538" t="s">
        <v>528</v>
      </c>
    </row>
    <row r="1154" spans="5:5" x14ac:dyDescent="0.2">
      <c r="E1154" s="538" t="s">
        <v>528</v>
      </c>
    </row>
    <row r="1155" spans="5:5" x14ac:dyDescent="0.2">
      <c r="E1155" s="538" t="s">
        <v>528</v>
      </c>
    </row>
    <row r="1156" spans="5:5" x14ac:dyDescent="0.2">
      <c r="E1156" s="538" t="s">
        <v>528</v>
      </c>
    </row>
    <row r="1157" spans="5:5" x14ac:dyDescent="0.2">
      <c r="E1157" s="538" t="s">
        <v>528</v>
      </c>
    </row>
    <row r="1158" spans="5:5" x14ac:dyDescent="0.2">
      <c r="E1158" s="538" t="s">
        <v>528</v>
      </c>
    </row>
    <row r="1159" spans="5:5" x14ac:dyDescent="0.2">
      <c r="E1159" s="538" t="s">
        <v>528</v>
      </c>
    </row>
    <row r="1160" spans="5:5" x14ac:dyDescent="0.2">
      <c r="E1160" s="538" t="s">
        <v>528</v>
      </c>
    </row>
    <row r="1161" spans="5:5" x14ac:dyDescent="0.2">
      <c r="E1161" s="538" t="s">
        <v>528</v>
      </c>
    </row>
    <row r="1162" spans="5:5" x14ac:dyDescent="0.2">
      <c r="E1162" s="538" t="s">
        <v>528</v>
      </c>
    </row>
    <row r="1163" spans="5:5" x14ac:dyDescent="0.2">
      <c r="E1163" s="538" t="s">
        <v>528</v>
      </c>
    </row>
    <row r="1164" spans="5:5" x14ac:dyDescent="0.2">
      <c r="E1164" s="538" t="s">
        <v>528</v>
      </c>
    </row>
    <row r="1165" spans="5:5" x14ac:dyDescent="0.2">
      <c r="E1165" s="538" t="s">
        <v>528</v>
      </c>
    </row>
    <row r="1166" spans="5:5" x14ac:dyDescent="0.2">
      <c r="E1166" s="538" t="s">
        <v>528</v>
      </c>
    </row>
    <row r="1167" spans="5:5" x14ac:dyDescent="0.2">
      <c r="E1167" s="538" t="s">
        <v>528</v>
      </c>
    </row>
    <row r="1168" spans="5:5" x14ac:dyDescent="0.2">
      <c r="E1168" s="538" t="s">
        <v>528</v>
      </c>
    </row>
    <row r="1169" spans="5:5" x14ac:dyDescent="0.2">
      <c r="E1169" s="538" t="s">
        <v>528</v>
      </c>
    </row>
    <row r="1170" spans="5:5" x14ac:dyDescent="0.2">
      <c r="E1170" s="538" t="s">
        <v>528</v>
      </c>
    </row>
    <row r="1171" spans="5:5" x14ac:dyDescent="0.2">
      <c r="E1171" s="538" t="s">
        <v>528</v>
      </c>
    </row>
    <row r="1172" spans="5:5" x14ac:dyDescent="0.2">
      <c r="E1172" s="538" t="s">
        <v>528</v>
      </c>
    </row>
    <row r="1173" spans="5:5" x14ac:dyDescent="0.2">
      <c r="E1173" s="538" t="s">
        <v>528</v>
      </c>
    </row>
    <row r="1174" spans="5:5" x14ac:dyDescent="0.2">
      <c r="E1174" s="538" t="s">
        <v>528</v>
      </c>
    </row>
    <row r="1175" spans="5:5" x14ac:dyDescent="0.2">
      <c r="E1175" s="538" t="s">
        <v>528</v>
      </c>
    </row>
    <row r="1176" spans="5:5" x14ac:dyDescent="0.2">
      <c r="E1176" s="538" t="s">
        <v>528</v>
      </c>
    </row>
    <row r="1177" spans="5:5" x14ac:dyDescent="0.2">
      <c r="E1177" s="538" t="s">
        <v>528</v>
      </c>
    </row>
    <row r="1178" spans="5:5" x14ac:dyDescent="0.2">
      <c r="E1178" s="538" t="s">
        <v>528</v>
      </c>
    </row>
    <row r="1179" spans="5:5" x14ac:dyDescent="0.2">
      <c r="E1179" s="538" t="s">
        <v>528</v>
      </c>
    </row>
    <row r="1180" spans="5:5" x14ac:dyDescent="0.2">
      <c r="E1180" s="538" t="s">
        <v>528</v>
      </c>
    </row>
    <row r="1181" spans="5:5" x14ac:dyDescent="0.2">
      <c r="E1181" s="538" t="s">
        <v>528</v>
      </c>
    </row>
    <row r="1182" spans="5:5" x14ac:dyDescent="0.2">
      <c r="E1182" s="538" t="s">
        <v>528</v>
      </c>
    </row>
    <row r="1183" spans="5:5" x14ac:dyDescent="0.2">
      <c r="E1183" s="538" t="s">
        <v>528</v>
      </c>
    </row>
    <row r="1184" spans="5:5" x14ac:dyDescent="0.2">
      <c r="E1184" s="538" t="s">
        <v>528</v>
      </c>
    </row>
    <row r="1185" spans="5:5" x14ac:dyDescent="0.2">
      <c r="E1185" s="538" t="s">
        <v>528</v>
      </c>
    </row>
    <row r="1186" spans="5:5" x14ac:dyDescent="0.2">
      <c r="E1186" s="538" t="s">
        <v>528</v>
      </c>
    </row>
    <row r="1187" spans="5:5" x14ac:dyDescent="0.2">
      <c r="E1187" s="538" t="s">
        <v>528</v>
      </c>
    </row>
    <row r="1188" spans="5:5" x14ac:dyDescent="0.2">
      <c r="E1188" s="538" t="s">
        <v>528</v>
      </c>
    </row>
    <row r="1189" spans="5:5" x14ac:dyDescent="0.2">
      <c r="E1189" s="538" t="s">
        <v>528</v>
      </c>
    </row>
    <row r="1190" spans="5:5" x14ac:dyDescent="0.2">
      <c r="E1190" s="538" t="s">
        <v>528</v>
      </c>
    </row>
    <row r="1191" spans="5:5" x14ac:dyDescent="0.2">
      <c r="E1191" s="538" t="s">
        <v>528</v>
      </c>
    </row>
    <row r="1192" spans="5:5" x14ac:dyDescent="0.2">
      <c r="E1192" s="538" t="s">
        <v>528</v>
      </c>
    </row>
    <row r="1193" spans="5:5" x14ac:dyDescent="0.2">
      <c r="E1193" s="538" t="s">
        <v>528</v>
      </c>
    </row>
    <row r="1194" spans="5:5" x14ac:dyDescent="0.2">
      <c r="E1194" s="538" t="s">
        <v>528</v>
      </c>
    </row>
    <row r="1195" spans="5:5" x14ac:dyDescent="0.2">
      <c r="E1195" s="538" t="s">
        <v>528</v>
      </c>
    </row>
    <row r="1196" spans="5:5" x14ac:dyDescent="0.2">
      <c r="E1196" s="538" t="s">
        <v>528</v>
      </c>
    </row>
    <row r="1197" spans="5:5" x14ac:dyDescent="0.2">
      <c r="E1197" s="538" t="s">
        <v>528</v>
      </c>
    </row>
    <row r="1198" spans="5:5" x14ac:dyDescent="0.2">
      <c r="E1198" s="538" t="s">
        <v>528</v>
      </c>
    </row>
    <row r="1199" spans="5:5" x14ac:dyDescent="0.2">
      <c r="E1199" s="538" t="s">
        <v>528</v>
      </c>
    </row>
    <row r="1200" spans="5:5" x14ac:dyDescent="0.2">
      <c r="E1200" s="538" t="s">
        <v>528</v>
      </c>
    </row>
    <row r="1201" spans="5:5" x14ac:dyDescent="0.2">
      <c r="E1201" s="538" t="s">
        <v>528</v>
      </c>
    </row>
    <row r="1202" spans="5:5" x14ac:dyDescent="0.2">
      <c r="E1202" s="538" t="s">
        <v>528</v>
      </c>
    </row>
    <row r="1203" spans="5:5" x14ac:dyDescent="0.2">
      <c r="E1203" s="538" t="s">
        <v>528</v>
      </c>
    </row>
    <row r="1204" spans="5:5" x14ac:dyDescent="0.2">
      <c r="E1204" s="538" t="s">
        <v>528</v>
      </c>
    </row>
    <row r="1205" spans="5:5" x14ac:dyDescent="0.2">
      <c r="E1205" s="538" t="s">
        <v>528</v>
      </c>
    </row>
    <row r="1206" spans="5:5" x14ac:dyDescent="0.2">
      <c r="E1206" s="538" t="s">
        <v>528</v>
      </c>
    </row>
    <row r="1207" spans="5:5" x14ac:dyDescent="0.2">
      <c r="E1207" s="538" t="s">
        <v>528</v>
      </c>
    </row>
    <row r="1208" spans="5:5" x14ac:dyDescent="0.2">
      <c r="E1208" s="538" t="s">
        <v>528</v>
      </c>
    </row>
    <row r="1209" spans="5:5" x14ac:dyDescent="0.2">
      <c r="E1209" s="538" t="s">
        <v>528</v>
      </c>
    </row>
    <row r="1210" spans="5:5" x14ac:dyDescent="0.2">
      <c r="E1210" s="538" t="s">
        <v>528</v>
      </c>
    </row>
    <row r="1211" spans="5:5" x14ac:dyDescent="0.2">
      <c r="E1211" s="538" t="s">
        <v>528</v>
      </c>
    </row>
    <row r="1212" spans="5:5" x14ac:dyDescent="0.2">
      <c r="E1212" s="538" t="s">
        <v>528</v>
      </c>
    </row>
    <row r="1213" spans="5:5" x14ac:dyDescent="0.2">
      <c r="E1213" s="538" t="s">
        <v>528</v>
      </c>
    </row>
    <row r="1214" spans="5:5" x14ac:dyDescent="0.2">
      <c r="E1214" s="538" t="s">
        <v>528</v>
      </c>
    </row>
    <row r="1215" spans="5:5" x14ac:dyDescent="0.2">
      <c r="E1215" s="538" t="s">
        <v>528</v>
      </c>
    </row>
    <row r="1216" spans="5:5" x14ac:dyDescent="0.2">
      <c r="E1216" s="538" t="s">
        <v>528</v>
      </c>
    </row>
    <row r="1217" spans="5:5" x14ac:dyDescent="0.2">
      <c r="E1217" s="538" t="s">
        <v>528</v>
      </c>
    </row>
    <row r="1218" spans="5:5" x14ac:dyDescent="0.2">
      <c r="E1218" s="538" t="s">
        <v>528</v>
      </c>
    </row>
    <row r="1219" spans="5:5" x14ac:dyDescent="0.2">
      <c r="E1219" s="538" t="s">
        <v>528</v>
      </c>
    </row>
    <row r="1220" spans="5:5" x14ac:dyDescent="0.2">
      <c r="E1220" s="538" t="s">
        <v>528</v>
      </c>
    </row>
    <row r="1221" spans="5:5" x14ac:dyDescent="0.2">
      <c r="E1221" s="538" t="s">
        <v>528</v>
      </c>
    </row>
    <row r="1222" spans="5:5" x14ac:dyDescent="0.2">
      <c r="E1222" s="538" t="s">
        <v>528</v>
      </c>
    </row>
    <row r="1223" spans="5:5" x14ac:dyDescent="0.2">
      <c r="E1223" s="538" t="s">
        <v>528</v>
      </c>
    </row>
    <row r="1224" spans="5:5" x14ac:dyDescent="0.2">
      <c r="E1224" s="538" t="s">
        <v>528</v>
      </c>
    </row>
    <row r="1225" spans="5:5" x14ac:dyDescent="0.2">
      <c r="E1225" s="538" t="s">
        <v>528</v>
      </c>
    </row>
    <row r="1226" spans="5:5" x14ac:dyDescent="0.2">
      <c r="E1226" s="538" t="s">
        <v>528</v>
      </c>
    </row>
    <row r="1227" spans="5:5" x14ac:dyDescent="0.2">
      <c r="E1227" s="538" t="s">
        <v>528</v>
      </c>
    </row>
    <row r="1228" spans="5:5" x14ac:dyDescent="0.2">
      <c r="E1228" s="538" t="s">
        <v>528</v>
      </c>
    </row>
    <row r="1229" spans="5:5" x14ac:dyDescent="0.2">
      <c r="E1229" s="538" t="s">
        <v>528</v>
      </c>
    </row>
    <row r="1230" spans="5:5" x14ac:dyDescent="0.2">
      <c r="E1230" s="538" t="s">
        <v>528</v>
      </c>
    </row>
    <row r="1231" spans="5:5" x14ac:dyDescent="0.2">
      <c r="E1231" s="538" t="s">
        <v>528</v>
      </c>
    </row>
    <row r="1232" spans="5:5" x14ac:dyDescent="0.2">
      <c r="E1232" s="538" t="s">
        <v>528</v>
      </c>
    </row>
    <row r="1233" spans="5:5" x14ac:dyDescent="0.2">
      <c r="E1233" s="538" t="s">
        <v>528</v>
      </c>
    </row>
    <row r="1234" spans="5:5" x14ac:dyDescent="0.2">
      <c r="E1234" s="538" t="s">
        <v>528</v>
      </c>
    </row>
    <row r="1235" spans="5:5" x14ac:dyDescent="0.2">
      <c r="E1235" s="538" t="s">
        <v>528</v>
      </c>
    </row>
    <row r="1236" spans="5:5" x14ac:dyDescent="0.2">
      <c r="E1236" s="538" t="s">
        <v>528</v>
      </c>
    </row>
    <row r="1237" spans="5:5" x14ac:dyDescent="0.2">
      <c r="E1237" s="538" t="s">
        <v>528</v>
      </c>
    </row>
    <row r="1238" spans="5:5" x14ac:dyDescent="0.2">
      <c r="E1238" s="538" t="s">
        <v>528</v>
      </c>
    </row>
    <row r="1239" spans="5:5" x14ac:dyDescent="0.2">
      <c r="E1239" s="538" t="s">
        <v>528</v>
      </c>
    </row>
    <row r="1240" spans="5:5" x14ac:dyDescent="0.2">
      <c r="E1240" s="538" t="s">
        <v>528</v>
      </c>
    </row>
    <row r="1241" spans="5:5" x14ac:dyDescent="0.2">
      <c r="E1241" s="538" t="s">
        <v>528</v>
      </c>
    </row>
    <row r="1242" spans="5:5" x14ac:dyDescent="0.2">
      <c r="E1242" s="538" t="s">
        <v>528</v>
      </c>
    </row>
    <row r="1243" spans="5:5" x14ac:dyDescent="0.2">
      <c r="E1243" s="538" t="s">
        <v>528</v>
      </c>
    </row>
    <row r="1244" spans="5:5" x14ac:dyDescent="0.2">
      <c r="E1244" s="538" t="s">
        <v>528</v>
      </c>
    </row>
    <row r="1245" spans="5:5" x14ac:dyDescent="0.2">
      <c r="E1245" s="538" t="s">
        <v>528</v>
      </c>
    </row>
    <row r="1246" spans="5:5" x14ac:dyDescent="0.2">
      <c r="E1246" s="538" t="s">
        <v>528</v>
      </c>
    </row>
    <row r="1247" spans="5:5" x14ac:dyDescent="0.2">
      <c r="E1247" s="538" t="s">
        <v>528</v>
      </c>
    </row>
    <row r="1248" spans="5:5" x14ac:dyDescent="0.2">
      <c r="E1248" s="538" t="s">
        <v>528</v>
      </c>
    </row>
    <row r="1249" spans="5:5" x14ac:dyDescent="0.2">
      <c r="E1249" s="538" t="s">
        <v>528</v>
      </c>
    </row>
    <row r="1250" spans="5:5" x14ac:dyDescent="0.2">
      <c r="E1250" s="538" t="s">
        <v>528</v>
      </c>
    </row>
    <row r="1251" spans="5:5" x14ac:dyDescent="0.2">
      <c r="E1251" s="538" t="s">
        <v>528</v>
      </c>
    </row>
    <row r="1252" spans="5:5" x14ac:dyDescent="0.2">
      <c r="E1252" s="538" t="s">
        <v>528</v>
      </c>
    </row>
    <row r="1253" spans="5:5" x14ac:dyDescent="0.2">
      <c r="E1253" s="538" t="s">
        <v>528</v>
      </c>
    </row>
    <row r="1254" spans="5:5" x14ac:dyDescent="0.2">
      <c r="E1254" s="538" t="s">
        <v>528</v>
      </c>
    </row>
    <row r="1255" spans="5:5" x14ac:dyDescent="0.2">
      <c r="E1255" s="538" t="s">
        <v>528</v>
      </c>
    </row>
    <row r="1256" spans="5:5" x14ac:dyDescent="0.2">
      <c r="E1256" s="538" t="s">
        <v>528</v>
      </c>
    </row>
    <row r="1257" spans="5:5" x14ac:dyDescent="0.2">
      <c r="E1257" s="538" t="s">
        <v>528</v>
      </c>
    </row>
    <row r="1258" spans="5:5" x14ac:dyDescent="0.2">
      <c r="E1258" s="538" t="s">
        <v>528</v>
      </c>
    </row>
    <row r="1259" spans="5:5" x14ac:dyDescent="0.2">
      <c r="E1259" s="538" t="s">
        <v>528</v>
      </c>
    </row>
    <row r="1260" spans="5:5" x14ac:dyDescent="0.2">
      <c r="E1260" s="538" t="s">
        <v>528</v>
      </c>
    </row>
    <row r="1261" spans="5:5" x14ac:dyDescent="0.2">
      <c r="E1261" s="538" t="s">
        <v>528</v>
      </c>
    </row>
    <row r="1262" spans="5:5" x14ac:dyDescent="0.2">
      <c r="E1262" s="538" t="s">
        <v>528</v>
      </c>
    </row>
    <row r="1263" spans="5:5" x14ac:dyDescent="0.2">
      <c r="E1263" s="538" t="s">
        <v>528</v>
      </c>
    </row>
    <row r="1264" spans="5:5" x14ac:dyDescent="0.2">
      <c r="E1264" s="538" t="s">
        <v>528</v>
      </c>
    </row>
    <row r="1265" spans="5:5" x14ac:dyDescent="0.2">
      <c r="E1265" s="538" t="s">
        <v>528</v>
      </c>
    </row>
    <row r="1266" spans="5:5" x14ac:dyDescent="0.2">
      <c r="E1266" s="538" t="s">
        <v>528</v>
      </c>
    </row>
    <row r="1267" spans="5:5" x14ac:dyDescent="0.2">
      <c r="E1267" s="538" t="s">
        <v>528</v>
      </c>
    </row>
    <row r="1268" spans="5:5" x14ac:dyDescent="0.2">
      <c r="E1268" s="538" t="s">
        <v>528</v>
      </c>
    </row>
    <row r="1269" spans="5:5" x14ac:dyDescent="0.2">
      <c r="E1269" s="538" t="s">
        <v>528</v>
      </c>
    </row>
    <row r="1270" spans="5:5" x14ac:dyDescent="0.2">
      <c r="E1270" s="538" t="s">
        <v>528</v>
      </c>
    </row>
    <row r="1271" spans="5:5" x14ac:dyDescent="0.2">
      <c r="E1271" s="538" t="s">
        <v>528</v>
      </c>
    </row>
    <row r="1272" spans="5:5" x14ac:dyDescent="0.2">
      <c r="E1272" s="538" t="s">
        <v>528</v>
      </c>
    </row>
    <row r="1273" spans="5:5" x14ac:dyDescent="0.2">
      <c r="E1273" s="538" t="s">
        <v>528</v>
      </c>
    </row>
    <row r="1274" spans="5:5" x14ac:dyDescent="0.2">
      <c r="E1274" s="538" t="s">
        <v>528</v>
      </c>
    </row>
    <row r="1275" spans="5:5" x14ac:dyDescent="0.2">
      <c r="E1275" s="538" t="s">
        <v>528</v>
      </c>
    </row>
    <row r="1276" spans="5:5" x14ac:dyDescent="0.2">
      <c r="E1276" s="538" t="s">
        <v>528</v>
      </c>
    </row>
    <row r="1277" spans="5:5" x14ac:dyDescent="0.2">
      <c r="E1277" s="538" t="s">
        <v>528</v>
      </c>
    </row>
    <row r="1278" spans="5:5" x14ac:dyDescent="0.2">
      <c r="E1278" s="538" t="s">
        <v>528</v>
      </c>
    </row>
    <row r="1279" spans="5:5" x14ac:dyDescent="0.2">
      <c r="E1279" s="538" t="s">
        <v>528</v>
      </c>
    </row>
    <row r="1280" spans="5:5" x14ac:dyDescent="0.2">
      <c r="E1280" s="538" t="s">
        <v>528</v>
      </c>
    </row>
    <row r="1281" spans="5:5" x14ac:dyDescent="0.2">
      <c r="E1281" s="538" t="s">
        <v>528</v>
      </c>
    </row>
    <row r="1282" spans="5:5" x14ac:dyDescent="0.2">
      <c r="E1282" s="538" t="s">
        <v>528</v>
      </c>
    </row>
    <row r="1283" spans="5:5" x14ac:dyDescent="0.2">
      <c r="E1283" s="538" t="s">
        <v>528</v>
      </c>
    </row>
    <row r="1284" spans="5:5" x14ac:dyDescent="0.2">
      <c r="E1284" s="538" t="s">
        <v>528</v>
      </c>
    </row>
    <row r="1285" spans="5:5" x14ac:dyDescent="0.2">
      <c r="E1285" s="538" t="s">
        <v>528</v>
      </c>
    </row>
    <row r="1286" spans="5:5" x14ac:dyDescent="0.2">
      <c r="E1286" s="538" t="s">
        <v>528</v>
      </c>
    </row>
    <row r="1287" spans="5:5" x14ac:dyDescent="0.2">
      <c r="E1287" s="538" t="s">
        <v>528</v>
      </c>
    </row>
    <row r="1288" spans="5:5" x14ac:dyDescent="0.2">
      <c r="E1288" s="538" t="s">
        <v>528</v>
      </c>
    </row>
    <row r="1289" spans="5:5" x14ac:dyDescent="0.2">
      <c r="E1289" s="538" t="s">
        <v>528</v>
      </c>
    </row>
    <row r="1290" spans="5:5" x14ac:dyDescent="0.2">
      <c r="E1290" s="538" t="s">
        <v>528</v>
      </c>
    </row>
    <row r="1291" spans="5:5" x14ac:dyDescent="0.2">
      <c r="E1291" s="538" t="s">
        <v>528</v>
      </c>
    </row>
    <row r="1292" spans="5:5" x14ac:dyDescent="0.2">
      <c r="E1292" s="538" t="s">
        <v>528</v>
      </c>
    </row>
    <row r="1293" spans="5:5" x14ac:dyDescent="0.2">
      <c r="E1293" s="538" t="s">
        <v>528</v>
      </c>
    </row>
    <row r="1294" spans="5:5" x14ac:dyDescent="0.2">
      <c r="E1294" s="538" t="s">
        <v>528</v>
      </c>
    </row>
    <row r="1295" spans="5:5" x14ac:dyDescent="0.2">
      <c r="E1295" s="538" t="s">
        <v>528</v>
      </c>
    </row>
    <row r="1296" spans="5:5" x14ac:dyDescent="0.2">
      <c r="E1296" s="538" t="s">
        <v>528</v>
      </c>
    </row>
    <row r="1297" spans="5:5" x14ac:dyDescent="0.2">
      <c r="E1297" s="538" t="s">
        <v>528</v>
      </c>
    </row>
    <row r="1298" spans="5:5" x14ac:dyDescent="0.2">
      <c r="E1298" s="538" t="s">
        <v>528</v>
      </c>
    </row>
    <row r="1299" spans="5:5" x14ac:dyDescent="0.2">
      <c r="E1299" s="538" t="s">
        <v>528</v>
      </c>
    </row>
    <row r="1300" spans="5:5" x14ac:dyDescent="0.2">
      <c r="E1300" s="538" t="s">
        <v>528</v>
      </c>
    </row>
    <row r="1301" spans="5:5" x14ac:dyDescent="0.2">
      <c r="E1301" s="538" t="s">
        <v>528</v>
      </c>
    </row>
    <row r="1302" spans="5:5" x14ac:dyDescent="0.2">
      <c r="E1302" s="538" t="s">
        <v>528</v>
      </c>
    </row>
    <row r="1303" spans="5:5" x14ac:dyDescent="0.2">
      <c r="E1303" s="538" t="s">
        <v>528</v>
      </c>
    </row>
    <row r="1304" spans="5:5" x14ac:dyDescent="0.2">
      <c r="E1304" s="538" t="s">
        <v>528</v>
      </c>
    </row>
    <row r="1305" spans="5:5" x14ac:dyDescent="0.2">
      <c r="E1305" s="538" t="s">
        <v>528</v>
      </c>
    </row>
    <row r="1306" spans="5:5" x14ac:dyDescent="0.2">
      <c r="E1306" s="538" t="s">
        <v>528</v>
      </c>
    </row>
    <row r="1307" spans="5:5" x14ac:dyDescent="0.2">
      <c r="E1307" s="538" t="s">
        <v>528</v>
      </c>
    </row>
    <row r="1308" spans="5:5" x14ac:dyDescent="0.2">
      <c r="E1308" s="538" t="s">
        <v>528</v>
      </c>
    </row>
    <row r="1309" spans="5:5" x14ac:dyDescent="0.2">
      <c r="E1309" s="538" t="s">
        <v>528</v>
      </c>
    </row>
    <row r="1310" spans="5:5" x14ac:dyDescent="0.2">
      <c r="E1310" s="538" t="s">
        <v>528</v>
      </c>
    </row>
    <row r="1311" spans="5:5" x14ac:dyDescent="0.2">
      <c r="E1311" s="538" t="s">
        <v>528</v>
      </c>
    </row>
    <row r="1312" spans="5:5" x14ac:dyDescent="0.2">
      <c r="E1312" s="538" t="s">
        <v>528</v>
      </c>
    </row>
    <row r="1313" spans="5:5" x14ac:dyDescent="0.2">
      <c r="E1313" s="538" t="s">
        <v>528</v>
      </c>
    </row>
    <row r="1314" spans="5:5" x14ac:dyDescent="0.2">
      <c r="E1314" s="538" t="s">
        <v>528</v>
      </c>
    </row>
    <row r="1315" spans="5:5" x14ac:dyDescent="0.2">
      <c r="E1315" s="538" t="s">
        <v>528</v>
      </c>
    </row>
    <row r="1316" spans="5:5" x14ac:dyDescent="0.2">
      <c r="E1316" s="538" t="s">
        <v>528</v>
      </c>
    </row>
    <row r="1317" spans="5:5" x14ac:dyDescent="0.2">
      <c r="E1317" s="538" t="s">
        <v>528</v>
      </c>
    </row>
    <row r="1318" spans="5:5" x14ac:dyDescent="0.2">
      <c r="E1318" s="538" t="s">
        <v>528</v>
      </c>
    </row>
    <row r="1319" spans="5:5" x14ac:dyDescent="0.2">
      <c r="E1319" s="538" t="s">
        <v>528</v>
      </c>
    </row>
    <row r="1320" spans="5:5" x14ac:dyDescent="0.2">
      <c r="E1320" s="538" t="s">
        <v>528</v>
      </c>
    </row>
    <row r="1321" spans="5:5" x14ac:dyDescent="0.2">
      <c r="E1321" s="538" t="s">
        <v>528</v>
      </c>
    </row>
    <row r="1322" spans="5:5" x14ac:dyDescent="0.2">
      <c r="E1322" s="538" t="s">
        <v>528</v>
      </c>
    </row>
    <row r="1323" spans="5:5" x14ac:dyDescent="0.2">
      <c r="E1323" s="538" t="s">
        <v>528</v>
      </c>
    </row>
    <row r="1324" spans="5:5" x14ac:dyDescent="0.2">
      <c r="E1324" s="538" t="s">
        <v>528</v>
      </c>
    </row>
    <row r="1325" spans="5:5" x14ac:dyDescent="0.2">
      <c r="E1325" s="538" t="s">
        <v>528</v>
      </c>
    </row>
    <row r="1326" spans="5:5" x14ac:dyDescent="0.2">
      <c r="E1326" s="538" t="s">
        <v>528</v>
      </c>
    </row>
    <row r="1327" spans="5:5" x14ac:dyDescent="0.2">
      <c r="E1327" s="538" t="s">
        <v>528</v>
      </c>
    </row>
    <row r="1328" spans="5:5" x14ac:dyDescent="0.2">
      <c r="E1328" s="538" t="s">
        <v>528</v>
      </c>
    </row>
    <row r="1329" spans="5:5" x14ac:dyDescent="0.2">
      <c r="E1329" s="538" t="s">
        <v>528</v>
      </c>
    </row>
    <row r="1330" spans="5:5" x14ac:dyDescent="0.2">
      <c r="E1330" s="538" t="s">
        <v>528</v>
      </c>
    </row>
    <row r="1331" spans="5:5" x14ac:dyDescent="0.2">
      <c r="E1331" s="538" t="s">
        <v>528</v>
      </c>
    </row>
    <row r="1332" spans="5:5" x14ac:dyDescent="0.2">
      <c r="E1332" s="538" t="s">
        <v>528</v>
      </c>
    </row>
    <row r="1333" spans="5:5" x14ac:dyDescent="0.2">
      <c r="E1333" s="538" t="s">
        <v>528</v>
      </c>
    </row>
    <row r="1334" spans="5:5" x14ac:dyDescent="0.2">
      <c r="E1334" s="538" t="s">
        <v>528</v>
      </c>
    </row>
    <row r="1335" spans="5:5" x14ac:dyDescent="0.2">
      <c r="E1335" s="538" t="s">
        <v>528</v>
      </c>
    </row>
    <row r="1336" spans="5:5" x14ac:dyDescent="0.2">
      <c r="E1336" s="538" t="s">
        <v>528</v>
      </c>
    </row>
    <row r="1337" spans="5:5" x14ac:dyDescent="0.2">
      <c r="E1337" s="538" t="s">
        <v>528</v>
      </c>
    </row>
    <row r="1338" spans="5:5" x14ac:dyDescent="0.2">
      <c r="E1338" s="538" t="s">
        <v>528</v>
      </c>
    </row>
    <row r="1339" spans="5:5" x14ac:dyDescent="0.2">
      <c r="E1339" s="538" t="s">
        <v>528</v>
      </c>
    </row>
    <row r="1340" spans="5:5" x14ac:dyDescent="0.2">
      <c r="E1340" s="538" t="s">
        <v>528</v>
      </c>
    </row>
    <row r="1341" spans="5:5" x14ac:dyDescent="0.2">
      <c r="E1341" s="538" t="s">
        <v>528</v>
      </c>
    </row>
    <row r="1342" spans="5:5" x14ac:dyDescent="0.2">
      <c r="E1342" s="538" t="s">
        <v>528</v>
      </c>
    </row>
    <row r="1343" spans="5:5" x14ac:dyDescent="0.2">
      <c r="E1343" s="538" t="s">
        <v>528</v>
      </c>
    </row>
    <row r="1344" spans="5:5" x14ac:dyDescent="0.2">
      <c r="E1344" s="538" t="s">
        <v>528</v>
      </c>
    </row>
    <row r="1345" spans="5:5" x14ac:dyDescent="0.2">
      <c r="E1345" s="538" t="s">
        <v>528</v>
      </c>
    </row>
    <row r="1346" spans="5:5" x14ac:dyDescent="0.2">
      <c r="E1346" s="538" t="s">
        <v>528</v>
      </c>
    </row>
    <row r="1347" spans="5:5" x14ac:dyDescent="0.2">
      <c r="E1347" s="538" t="s">
        <v>528</v>
      </c>
    </row>
    <row r="1348" spans="5:5" x14ac:dyDescent="0.2">
      <c r="E1348" s="538" t="s">
        <v>528</v>
      </c>
    </row>
    <row r="1349" spans="5:5" x14ac:dyDescent="0.2">
      <c r="E1349" s="538" t="s">
        <v>528</v>
      </c>
    </row>
    <row r="1350" spans="5:5" x14ac:dyDescent="0.2">
      <c r="E1350" s="538" t="s">
        <v>528</v>
      </c>
    </row>
    <row r="1351" spans="5:5" x14ac:dyDescent="0.2">
      <c r="E1351" s="538" t="s">
        <v>528</v>
      </c>
    </row>
    <row r="1352" spans="5:5" x14ac:dyDescent="0.2">
      <c r="E1352" s="538" t="s">
        <v>528</v>
      </c>
    </row>
    <row r="1353" spans="5:5" x14ac:dyDescent="0.2">
      <c r="E1353" s="538" t="s">
        <v>528</v>
      </c>
    </row>
    <row r="1354" spans="5:5" x14ac:dyDescent="0.2">
      <c r="E1354" s="538" t="s">
        <v>528</v>
      </c>
    </row>
    <row r="1355" spans="5:5" x14ac:dyDescent="0.2">
      <c r="E1355" s="538" t="s">
        <v>528</v>
      </c>
    </row>
    <row r="1356" spans="5:5" x14ac:dyDescent="0.2">
      <c r="E1356" s="538" t="s">
        <v>528</v>
      </c>
    </row>
    <row r="1357" spans="5:5" x14ac:dyDescent="0.2">
      <c r="E1357" s="538" t="s">
        <v>528</v>
      </c>
    </row>
    <row r="1358" spans="5:5" x14ac:dyDescent="0.2">
      <c r="E1358" s="538" t="s">
        <v>528</v>
      </c>
    </row>
    <row r="1359" spans="5:5" x14ac:dyDescent="0.2">
      <c r="E1359" s="538" t="s">
        <v>528</v>
      </c>
    </row>
    <row r="1360" spans="5:5" x14ac:dyDescent="0.2">
      <c r="E1360" s="538" t="s">
        <v>528</v>
      </c>
    </row>
    <row r="1361" spans="5:5" x14ac:dyDescent="0.2">
      <c r="E1361" s="538" t="s">
        <v>528</v>
      </c>
    </row>
    <row r="1362" spans="5:5" x14ac:dyDescent="0.2">
      <c r="E1362" s="538" t="s">
        <v>528</v>
      </c>
    </row>
    <row r="1363" spans="5:5" x14ac:dyDescent="0.2">
      <c r="E1363" s="538" t="s">
        <v>528</v>
      </c>
    </row>
    <row r="1364" spans="5:5" x14ac:dyDescent="0.2">
      <c r="E1364" s="538" t="s">
        <v>528</v>
      </c>
    </row>
    <row r="1365" spans="5:5" x14ac:dyDescent="0.2">
      <c r="E1365" s="538" t="s">
        <v>528</v>
      </c>
    </row>
    <row r="1366" spans="5:5" x14ac:dyDescent="0.2">
      <c r="E1366" s="538" t="s">
        <v>528</v>
      </c>
    </row>
    <row r="1367" spans="5:5" x14ac:dyDescent="0.2">
      <c r="E1367" s="538" t="s">
        <v>528</v>
      </c>
    </row>
    <row r="1368" spans="5:5" x14ac:dyDescent="0.2">
      <c r="E1368" s="538" t="s">
        <v>528</v>
      </c>
    </row>
    <row r="1369" spans="5:5" x14ac:dyDescent="0.2">
      <c r="E1369" s="538" t="s">
        <v>528</v>
      </c>
    </row>
    <row r="1370" spans="5:5" x14ac:dyDescent="0.2">
      <c r="E1370" s="538" t="s">
        <v>528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Z979"/>
  <sheetViews>
    <sheetView topLeftCell="A37" zoomScaleNormal="100" workbookViewId="0">
      <selection activeCell="H82" sqref="H82"/>
    </sheetView>
  </sheetViews>
  <sheetFormatPr baseColWidth="10" defaultColWidth="11.42578125" defaultRowHeight="12.75" x14ac:dyDescent="0.2"/>
  <cols>
    <col min="1" max="18" width="9.140625" style="3" customWidth="1"/>
    <col min="19" max="100" width="9.140625" style="2" customWidth="1"/>
    <col min="101" max="16384" width="11.42578125" style="3"/>
  </cols>
  <sheetData>
    <row r="1" spans="1:104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04" ht="18.75" x14ac:dyDescent="0.3">
      <c r="A2" s="1"/>
      <c r="B2" s="1"/>
      <c r="C2" s="1"/>
      <c r="D2" s="1"/>
      <c r="E2" s="1"/>
      <c r="F2" s="1"/>
      <c r="G2" s="4"/>
      <c r="H2" s="5"/>
      <c r="I2" s="6"/>
      <c r="J2" s="5"/>
      <c r="K2" s="5"/>
      <c r="L2" s="5"/>
      <c r="M2" s="7"/>
      <c r="N2" s="1"/>
      <c r="O2" s="1"/>
      <c r="P2" s="1"/>
      <c r="Q2" s="1"/>
      <c r="R2" s="1"/>
    </row>
    <row r="3" spans="1:104" ht="18.75" x14ac:dyDescent="0.3">
      <c r="A3" s="1"/>
      <c r="B3" s="1"/>
      <c r="C3" s="1"/>
      <c r="D3" s="1"/>
      <c r="E3" s="1"/>
      <c r="F3" s="1"/>
      <c r="G3" s="8"/>
      <c r="H3" s="9"/>
      <c r="I3" s="9"/>
      <c r="J3" s="9" t="s">
        <v>0</v>
      </c>
      <c r="K3" s="9"/>
      <c r="L3" s="9"/>
      <c r="M3" s="10"/>
      <c r="N3" s="1"/>
      <c r="O3" s="1"/>
      <c r="P3" s="1"/>
      <c r="Q3" s="1"/>
      <c r="R3" s="1"/>
    </row>
    <row r="4" spans="1:104" ht="19.5" thickBot="1" x14ac:dyDescent="0.35">
      <c r="A4" s="1"/>
      <c r="B4" s="1"/>
      <c r="C4" s="1"/>
      <c r="D4" s="1"/>
      <c r="E4" s="1"/>
      <c r="F4" s="1"/>
      <c r="G4" s="11"/>
      <c r="H4" s="12"/>
      <c r="I4" s="12"/>
      <c r="J4" s="12"/>
      <c r="K4" s="12"/>
      <c r="L4" s="12"/>
      <c r="M4" s="13"/>
      <c r="N4" s="1"/>
      <c r="O4" s="1"/>
      <c r="P4" s="1"/>
      <c r="Q4" s="1"/>
      <c r="R4" s="1"/>
    </row>
    <row r="5" spans="1:104" ht="18.75" x14ac:dyDescent="0.3">
      <c r="A5" s="1"/>
      <c r="B5" s="1"/>
      <c r="C5" s="1"/>
      <c r="D5" s="1"/>
      <c r="E5" s="1"/>
      <c r="F5" s="1"/>
      <c r="G5" s="14"/>
      <c r="H5" s="14"/>
      <c r="I5" s="14"/>
      <c r="J5" s="14"/>
      <c r="K5" s="14"/>
      <c r="L5" s="14"/>
      <c r="M5" s="14"/>
      <c r="N5" s="1"/>
      <c r="O5" s="1"/>
      <c r="P5" s="1"/>
      <c r="Q5" s="1"/>
      <c r="R5" s="1"/>
    </row>
    <row r="6" spans="1:104" ht="18.75" x14ac:dyDescent="0.3">
      <c r="A6" s="1"/>
      <c r="B6" s="1"/>
      <c r="C6" s="15" t="s">
        <v>1</v>
      </c>
      <c r="D6" s="16"/>
      <c r="E6" s="16"/>
      <c r="F6" s="16"/>
      <c r="G6" s="14"/>
      <c r="H6" s="14"/>
      <c r="I6" s="14"/>
      <c r="J6" s="14"/>
      <c r="K6" s="14"/>
      <c r="L6" s="14"/>
      <c r="M6" s="14"/>
      <c r="N6" s="1"/>
      <c r="O6" s="1"/>
      <c r="P6" s="1"/>
      <c r="Q6" s="1"/>
      <c r="R6" s="1"/>
    </row>
    <row r="7" spans="1:104" ht="18.75" x14ac:dyDescent="0.3">
      <c r="A7" s="1"/>
      <c r="B7" s="1"/>
      <c r="C7" s="15"/>
      <c r="D7" s="16"/>
      <c r="E7" s="16"/>
      <c r="F7" s="16"/>
      <c r="G7" s="14"/>
      <c r="H7" s="14"/>
      <c r="I7" s="14"/>
      <c r="J7" s="14"/>
      <c r="K7" s="14"/>
      <c r="L7" s="14"/>
      <c r="M7" s="14"/>
      <c r="N7" s="1"/>
      <c r="O7" s="1"/>
      <c r="P7" s="1"/>
      <c r="Q7" s="1"/>
      <c r="R7" s="1"/>
    </row>
    <row r="8" spans="1:104" ht="18.75" x14ac:dyDescent="0.3">
      <c r="A8" s="1"/>
      <c r="B8" s="1"/>
      <c r="C8" s="17" t="s">
        <v>2</v>
      </c>
      <c r="D8" s="16" t="s">
        <v>3</v>
      </c>
      <c r="E8" s="16"/>
      <c r="F8" s="16"/>
      <c r="G8" s="18"/>
      <c r="H8" s="18"/>
      <c r="I8" s="18"/>
      <c r="J8" s="18"/>
      <c r="K8" s="18"/>
      <c r="L8" s="18"/>
      <c r="M8" s="18"/>
      <c r="N8" s="1"/>
      <c r="O8" s="1"/>
      <c r="P8" s="1"/>
      <c r="Q8" s="1"/>
      <c r="R8" s="1"/>
    </row>
    <row r="9" spans="1:104" ht="15.75" x14ac:dyDescent="0.25">
      <c r="A9" s="1"/>
      <c r="B9" s="1"/>
      <c r="C9" s="19" t="s">
        <v>4</v>
      </c>
      <c r="D9" s="16" t="s">
        <v>5</v>
      </c>
      <c r="E9" s="16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04" ht="15.75" x14ac:dyDescent="0.25">
      <c r="A10" s="1"/>
      <c r="B10" s="1"/>
      <c r="C10" s="17" t="s">
        <v>6</v>
      </c>
      <c r="D10" s="16" t="s">
        <v>7</v>
      </c>
      <c r="E10" s="16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04" ht="15.75" x14ac:dyDescent="0.25">
      <c r="A11" s="2"/>
      <c r="B11" s="2"/>
      <c r="C11" s="20"/>
      <c r="D11" s="21" t="s">
        <v>8</v>
      </c>
      <c r="E11" s="21"/>
      <c r="F11" s="2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CW11" s="2"/>
      <c r="CX11" s="2"/>
      <c r="CY11" s="2"/>
      <c r="CZ11" s="2"/>
    </row>
    <row r="12" spans="1:104" ht="15.75" x14ac:dyDescent="0.25">
      <c r="A12" s="2"/>
      <c r="B12" s="2"/>
      <c r="D12" s="21" t="s">
        <v>9</v>
      </c>
      <c r="E12" s="21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CW12" s="2"/>
      <c r="CX12" s="2"/>
      <c r="CY12" s="2"/>
      <c r="CZ12" s="2"/>
    </row>
    <row r="13" spans="1:104" ht="15.75" x14ac:dyDescent="0.25">
      <c r="A13" s="2"/>
      <c r="B13" s="2"/>
      <c r="C13" s="20" t="s">
        <v>10</v>
      </c>
      <c r="D13" s="21" t="s">
        <v>11</v>
      </c>
      <c r="E13" s="21"/>
      <c r="F13" s="2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CW13" s="2"/>
      <c r="CX13" s="2"/>
      <c r="CY13" s="2"/>
      <c r="CZ13" s="2"/>
    </row>
    <row r="14" spans="1:104" ht="21" x14ac:dyDescent="0.35">
      <c r="A14" s="2"/>
      <c r="B14" s="2"/>
      <c r="C14" s="20" t="s">
        <v>12</v>
      </c>
      <c r="D14" s="22" t="s">
        <v>1036</v>
      </c>
      <c r="E14" s="21"/>
      <c r="F14" s="2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CW14" s="2"/>
      <c r="CX14" s="2"/>
      <c r="CY14" s="2"/>
      <c r="CZ14" s="2"/>
    </row>
    <row r="15" spans="1:104" ht="15.75" x14ac:dyDescent="0.25">
      <c r="A15" s="2"/>
      <c r="B15" s="2"/>
      <c r="C15" s="19"/>
      <c r="D15" s="23" t="s">
        <v>13</v>
      </c>
      <c r="E15" s="21"/>
      <c r="F15" s="2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CW15" s="2"/>
      <c r="CX15" s="2"/>
      <c r="CY15" s="2"/>
      <c r="CZ15" s="2"/>
    </row>
    <row r="16" spans="1:104" ht="15.75" x14ac:dyDescent="0.25">
      <c r="A16" s="2"/>
      <c r="B16" s="2"/>
      <c r="C16" s="20" t="s">
        <v>14</v>
      </c>
      <c r="D16" s="22" t="s">
        <v>1037</v>
      </c>
      <c r="E16" s="21"/>
      <c r="F16" s="2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CW16" s="2"/>
      <c r="CX16" s="2"/>
      <c r="CY16" s="2"/>
      <c r="CZ16" s="2"/>
    </row>
    <row r="17" spans="1:104" ht="15.75" x14ac:dyDescent="0.25">
      <c r="A17" s="2"/>
      <c r="B17" s="2"/>
      <c r="C17" s="2"/>
      <c r="D17" s="21" t="s">
        <v>15</v>
      </c>
      <c r="E17" s="21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CW17" s="2"/>
      <c r="CX17" s="2"/>
      <c r="CY17" s="2"/>
      <c r="CZ17" s="2"/>
    </row>
    <row r="18" spans="1:104" ht="15.75" x14ac:dyDescent="0.25">
      <c r="A18" s="2"/>
      <c r="B18" s="2"/>
      <c r="C18" s="2"/>
      <c r="D18" s="21"/>
      <c r="E18" s="21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CW18" s="2"/>
      <c r="CX18" s="2"/>
      <c r="CY18" s="2"/>
      <c r="CZ18" s="2"/>
    </row>
    <row r="19" spans="1:104" ht="15.75" x14ac:dyDescent="0.25">
      <c r="A19" s="2"/>
      <c r="B19" s="2"/>
      <c r="C19" s="24" t="s">
        <v>16</v>
      </c>
      <c r="D19" s="21"/>
      <c r="E19" s="21"/>
      <c r="F19" s="2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CW19" s="2"/>
      <c r="CX19" s="2"/>
      <c r="CY19" s="2"/>
      <c r="CZ19" s="2"/>
    </row>
    <row r="20" spans="1:104" ht="15.75" x14ac:dyDescent="0.25">
      <c r="A20" s="2"/>
      <c r="B20" s="2"/>
      <c r="C20" s="24"/>
      <c r="D20" s="21"/>
      <c r="E20" s="21"/>
      <c r="F20" s="2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CW20" s="2"/>
      <c r="CX20" s="2"/>
      <c r="CY20" s="2"/>
      <c r="CZ20" s="2"/>
    </row>
    <row r="21" spans="1:104" ht="15.75" x14ac:dyDescent="0.25">
      <c r="A21" s="2"/>
      <c r="B21" s="2"/>
      <c r="C21" s="17" t="s">
        <v>2</v>
      </c>
      <c r="D21" s="21" t="s">
        <v>1038</v>
      </c>
      <c r="E21" s="21"/>
      <c r="F21" s="2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CW21" s="2"/>
      <c r="CX21" s="2"/>
      <c r="CY21" s="2"/>
      <c r="CZ21" s="2"/>
    </row>
    <row r="22" spans="1:104" ht="15.75" x14ac:dyDescent="0.25">
      <c r="A22" s="2"/>
      <c r="B22" s="2"/>
      <c r="C22" s="20" t="s">
        <v>4</v>
      </c>
      <c r="D22" s="21" t="s">
        <v>17</v>
      </c>
      <c r="E22" s="21"/>
      <c r="F22" s="2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CW22" s="2"/>
      <c r="CX22" s="2"/>
      <c r="CY22" s="2"/>
      <c r="CZ22" s="2"/>
    </row>
    <row r="23" spans="1:104" ht="15.75" x14ac:dyDescent="0.25">
      <c r="A23" s="2"/>
      <c r="B23" s="2"/>
      <c r="C23" s="20"/>
      <c r="D23" s="21" t="s">
        <v>18</v>
      </c>
      <c r="E23" s="21"/>
      <c r="F23" s="2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CW23" s="2"/>
      <c r="CX23" s="2"/>
      <c r="CY23" s="2"/>
      <c r="CZ23" s="2"/>
    </row>
    <row r="24" spans="1:104" ht="15.75" x14ac:dyDescent="0.25">
      <c r="A24" s="2"/>
      <c r="B24" s="2"/>
      <c r="C24" s="20" t="s">
        <v>6</v>
      </c>
      <c r="D24" s="21" t="s">
        <v>1039</v>
      </c>
      <c r="E24" s="21"/>
      <c r="F24" s="2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CW24" s="2"/>
      <c r="CX24" s="2"/>
      <c r="CY24" s="2"/>
      <c r="CZ24" s="2"/>
    </row>
    <row r="25" spans="1:104" ht="15.75" x14ac:dyDescent="0.25">
      <c r="A25" s="2"/>
      <c r="B25" s="2"/>
      <c r="C25" s="20"/>
      <c r="D25" s="21"/>
      <c r="E25" s="21"/>
      <c r="F25" s="2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CW25" s="2"/>
      <c r="CX25" s="2"/>
      <c r="CY25" s="2"/>
      <c r="CZ25" s="2"/>
    </row>
    <row r="26" spans="1:104" ht="15.75" x14ac:dyDescent="0.25">
      <c r="A26" s="2"/>
      <c r="B26" s="2"/>
      <c r="C26" s="24" t="s">
        <v>19</v>
      </c>
      <c r="D26" s="21"/>
      <c r="E26" s="21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CW26" s="2"/>
      <c r="CX26" s="2"/>
      <c r="CY26" s="2"/>
      <c r="CZ26" s="2"/>
    </row>
    <row r="27" spans="1:104" ht="15.75" x14ac:dyDescent="0.25">
      <c r="A27" s="2"/>
      <c r="B27" s="2"/>
      <c r="C27" s="24"/>
      <c r="D27" s="21"/>
      <c r="E27" s="21"/>
      <c r="F27" s="2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CW27" s="2"/>
      <c r="CX27" s="2"/>
      <c r="CY27" s="2"/>
      <c r="CZ27" s="2"/>
    </row>
    <row r="28" spans="1:104" ht="15.75" x14ac:dyDescent="0.25">
      <c r="A28" s="2"/>
      <c r="B28" s="2"/>
      <c r="C28" s="17" t="s">
        <v>2</v>
      </c>
      <c r="D28" s="21" t="s">
        <v>20</v>
      </c>
      <c r="E28" s="21"/>
      <c r="F28" s="2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CW28" s="2"/>
      <c r="CX28" s="2"/>
      <c r="CY28" s="2"/>
      <c r="CZ28" s="2"/>
    </row>
    <row r="29" spans="1:104" ht="15.75" x14ac:dyDescent="0.25">
      <c r="A29" s="2"/>
      <c r="B29" s="2"/>
      <c r="C29" s="20"/>
      <c r="D29" s="21" t="s">
        <v>21</v>
      </c>
      <c r="E29" s="21"/>
      <c r="F29" s="2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CW29" s="2"/>
      <c r="CX29" s="2"/>
      <c r="CY29" s="2"/>
      <c r="CZ29" s="2"/>
    </row>
    <row r="30" spans="1:104" ht="15.75" x14ac:dyDescent="0.25">
      <c r="A30" s="2"/>
      <c r="B30" s="2"/>
      <c r="C30" s="20" t="s">
        <v>4</v>
      </c>
      <c r="D30" s="21" t="s">
        <v>1040</v>
      </c>
      <c r="E30" s="21"/>
      <c r="F30" s="2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CW30" s="2"/>
      <c r="CX30" s="2"/>
      <c r="CY30" s="2"/>
      <c r="CZ30" s="2"/>
    </row>
    <row r="31" spans="1:104" ht="15.75" x14ac:dyDescent="0.25">
      <c r="A31" s="2"/>
      <c r="B31" s="2"/>
      <c r="C31" s="20"/>
      <c r="D31" s="21" t="s">
        <v>22</v>
      </c>
      <c r="E31" s="21"/>
      <c r="F31" s="2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CW31" s="2"/>
      <c r="CX31" s="2"/>
      <c r="CY31" s="2"/>
      <c r="CZ31" s="2"/>
    </row>
    <row r="32" spans="1:104" ht="15.75" x14ac:dyDescent="0.25">
      <c r="A32" s="2"/>
      <c r="B32" s="2"/>
      <c r="C32" s="20"/>
      <c r="D32" s="21"/>
      <c r="E32" s="21"/>
      <c r="F32" s="2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CW32" s="2"/>
      <c r="CX32" s="2"/>
      <c r="CY32" s="2"/>
      <c r="CZ32" s="2"/>
    </row>
    <row r="33" spans="1:104" ht="15.75" x14ac:dyDescent="0.25">
      <c r="A33" s="2"/>
      <c r="B33" s="2"/>
      <c r="C33" s="24" t="s">
        <v>23</v>
      </c>
      <c r="D33" s="21"/>
      <c r="E33" s="21"/>
      <c r="F33" s="2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CW33" s="2"/>
      <c r="CX33" s="2"/>
      <c r="CY33" s="2"/>
      <c r="CZ33" s="2"/>
    </row>
    <row r="34" spans="1:104" ht="15.75" x14ac:dyDescent="0.25">
      <c r="A34" s="2"/>
      <c r="B34" s="2"/>
      <c r="C34" s="20"/>
      <c r="D34" s="21"/>
      <c r="E34" s="21"/>
      <c r="F34" s="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CW34" s="2"/>
      <c r="CX34" s="2"/>
      <c r="CY34" s="2"/>
      <c r="CZ34" s="2"/>
    </row>
    <row r="35" spans="1:104" ht="15.75" x14ac:dyDescent="0.25">
      <c r="A35" s="2"/>
      <c r="B35" s="2"/>
      <c r="C35" s="17" t="s">
        <v>2</v>
      </c>
      <c r="D35" s="21" t="s">
        <v>24</v>
      </c>
      <c r="E35" s="21"/>
      <c r="F35" s="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CW35" s="2"/>
      <c r="CX35" s="2"/>
      <c r="CY35" s="2"/>
      <c r="CZ35" s="2"/>
    </row>
    <row r="36" spans="1:104" ht="15.75" x14ac:dyDescent="0.25">
      <c r="A36" s="2"/>
      <c r="B36" s="2"/>
      <c r="C36" s="17" t="s">
        <v>4</v>
      </c>
      <c r="D36" s="21" t="s">
        <v>25</v>
      </c>
      <c r="E36" s="21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CW36" s="2"/>
      <c r="CX36" s="2"/>
      <c r="CY36" s="2"/>
      <c r="CZ36" s="2"/>
    </row>
    <row r="37" spans="1:104" ht="15.75" x14ac:dyDescent="0.25">
      <c r="A37" s="2"/>
      <c r="B37" s="2"/>
      <c r="C37" s="17" t="s">
        <v>6</v>
      </c>
      <c r="D37" s="21" t="s">
        <v>26</v>
      </c>
      <c r="E37" s="21"/>
      <c r="F37" s="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CW37" s="2"/>
      <c r="CX37" s="2"/>
      <c r="CY37" s="2"/>
      <c r="CZ37" s="2"/>
    </row>
    <row r="38" spans="1:104" ht="15.75" x14ac:dyDescent="0.25">
      <c r="A38" s="2"/>
      <c r="B38" s="2"/>
      <c r="C38" s="17" t="s">
        <v>10</v>
      </c>
      <c r="D38" s="21" t="s">
        <v>27</v>
      </c>
      <c r="E38" s="21"/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CW38" s="2"/>
      <c r="CX38" s="2"/>
      <c r="CY38" s="2"/>
      <c r="CZ38" s="2"/>
    </row>
    <row r="39" spans="1:104" ht="15.75" x14ac:dyDescent="0.25">
      <c r="A39" s="2"/>
      <c r="B39" s="2"/>
      <c r="D39" s="21"/>
      <c r="E39" s="21"/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CW39" s="2"/>
      <c r="CX39" s="2"/>
      <c r="CY39" s="2"/>
      <c r="CZ39" s="2"/>
    </row>
    <row r="40" spans="1:104" ht="15.75" x14ac:dyDescent="0.25">
      <c r="A40" s="2"/>
      <c r="B40" s="2"/>
      <c r="C40" s="24" t="s">
        <v>28</v>
      </c>
      <c r="D40" s="21"/>
      <c r="E40" s="21"/>
      <c r="F40" s="2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CW40" s="2"/>
      <c r="CX40" s="2"/>
      <c r="CY40" s="2"/>
      <c r="CZ40" s="2"/>
    </row>
    <row r="41" spans="1:104" ht="15.75" x14ac:dyDescent="0.25">
      <c r="A41" s="2"/>
      <c r="B41" s="2"/>
      <c r="D41" s="21"/>
      <c r="E41" s="21"/>
      <c r="F41" s="2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CW41" s="2"/>
      <c r="CX41" s="2"/>
      <c r="CY41" s="2"/>
      <c r="CZ41" s="2"/>
    </row>
    <row r="42" spans="1:104" ht="15.75" x14ac:dyDescent="0.25">
      <c r="A42" s="2"/>
      <c r="B42" s="2"/>
      <c r="C42" s="17" t="s">
        <v>2</v>
      </c>
      <c r="D42" s="21" t="s">
        <v>29</v>
      </c>
      <c r="E42" s="21"/>
      <c r="F42" s="2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CW42" s="2"/>
      <c r="CX42" s="2"/>
      <c r="CY42" s="2"/>
      <c r="CZ42" s="2"/>
    </row>
    <row r="43" spans="1:104" ht="15.75" x14ac:dyDescent="0.25">
      <c r="A43" s="2"/>
      <c r="B43" s="2"/>
      <c r="C43" s="17"/>
      <c r="D43" s="21" t="s">
        <v>30</v>
      </c>
      <c r="E43" s="21"/>
      <c r="F43" s="2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CW43" s="2"/>
      <c r="CX43" s="2"/>
      <c r="CY43" s="2"/>
      <c r="CZ43" s="2"/>
    </row>
    <row r="44" spans="1:104" ht="15.75" x14ac:dyDescent="0.25">
      <c r="A44" s="2"/>
      <c r="B44" s="2"/>
      <c r="C44" s="17" t="s">
        <v>4</v>
      </c>
      <c r="D44" s="21" t="s">
        <v>31</v>
      </c>
      <c r="E44" s="21"/>
      <c r="F44" s="2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CW44" s="2"/>
      <c r="CX44" s="2"/>
      <c r="CY44" s="2"/>
      <c r="CZ44" s="2"/>
    </row>
    <row r="45" spans="1:104" ht="15.75" x14ac:dyDescent="0.25">
      <c r="A45" s="2"/>
      <c r="B45" s="2"/>
      <c r="C45" s="17"/>
      <c r="D45" s="21" t="s">
        <v>32</v>
      </c>
      <c r="E45" s="21"/>
      <c r="F45" s="2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CW45" s="2"/>
      <c r="CX45" s="2"/>
      <c r="CY45" s="2"/>
      <c r="CZ45" s="2"/>
    </row>
    <row r="46" spans="1:104" ht="15.75" x14ac:dyDescent="0.25">
      <c r="A46" s="2"/>
      <c r="B46" s="2"/>
      <c r="C46" s="17"/>
      <c r="D46" s="21"/>
      <c r="E46" s="21"/>
      <c r="F46" s="2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CW46" s="2"/>
      <c r="CX46" s="2"/>
      <c r="CY46" s="2"/>
      <c r="CZ46" s="2"/>
    </row>
    <row r="47" spans="1:104" ht="15.75" x14ac:dyDescent="0.25">
      <c r="A47" s="2"/>
      <c r="B47" s="2"/>
      <c r="C47" s="24" t="s">
        <v>33</v>
      </c>
      <c r="D47" s="21"/>
      <c r="E47" s="21"/>
      <c r="F47" s="2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CW47" s="2"/>
      <c r="CX47" s="2"/>
      <c r="CY47" s="2"/>
      <c r="CZ47" s="2"/>
    </row>
    <row r="48" spans="1:104" ht="15.75" x14ac:dyDescent="0.25">
      <c r="A48" s="2"/>
      <c r="B48" s="2"/>
      <c r="C48" s="17"/>
      <c r="D48" s="21"/>
      <c r="E48" s="21"/>
      <c r="F48" s="2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CW48" s="2"/>
      <c r="CX48" s="2"/>
      <c r="CY48" s="2"/>
      <c r="CZ48" s="2"/>
    </row>
    <row r="49" spans="1:104" ht="15.75" x14ac:dyDescent="0.25">
      <c r="A49" s="2"/>
      <c r="B49" s="2"/>
      <c r="C49" s="17" t="s">
        <v>2</v>
      </c>
      <c r="D49" s="21" t="s">
        <v>34</v>
      </c>
      <c r="E49" s="21"/>
      <c r="F49" s="2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CW49" s="2"/>
      <c r="CX49" s="2"/>
      <c r="CY49" s="2"/>
      <c r="CZ49" s="2"/>
    </row>
    <row r="50" spans="1:104" ht="15.75" x14ac:dyDescent="0.25">
      <c r="A50" s="2"/>
      <c r="B50" s="2"/>
      <c r="C50" s="17"/>
      <c r="D50" s="21" t="s">
        <v>35</v>
      </c>
      <c r="E50" s="21"/>
      <c r="F50" s="2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CW50" s="2"/>
      <c r="CX50" s="2"/>
      <c r="CY50" s="2"/>
      <c r="CZ50" s="2"/>
    </row>
    <row r="51" spans="1:104" ht="15.75" x14ac:dyDescent="0.25">
      <c r="A51" s="2"/>
      <c r="B51" s="2"/>
      <c r="D51" s="21" t="s">
        <v>36</v>
      </c>
      <c r="E51" s="21"/>
      <c r="F51" s="2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CW51" s="2"/>
      <c r="CX51" s="2"/>
      <c r="CY51" s="2"/>
      <c r="CZ51" s="2"/>
    </row>
    <row r="52" spans="1:104" ht="15.75" x14ac:dyDescent="0.25">
      <c r="A52" s="2"/>
      <c r="B52" s="2"/>
      <c r="C52" s="17" t="s">
        <v>4</v>
      </c>
      <c r="D52" s="21" t="s">
        <v>37</v>
      </c>
      <c r="E52" s="21"/>
      <c r="F52" s="2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CW52" s="2"/>
      <c r="CX52" s="2"/>
      <c r="CY52" s="2"/>
      <c r="CZ52" s="2"/>
    </row>
    <row r="53" spans="1:104" ht="15.75" x14ac:dyDescent="0.25">
      <c r="A53" s="2"/>
      <c r="B53" s="2"/>
      <c r="D53" s="21"/>
      <c r="E53" s="21"/>
      <c r="F53" s="2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CW53" s="2"/>
      <c r="CX53" s="2"/>
      <c r="CY53" s="2"/>
      <c r="CZ53" s="2"/>
    </row>
    <row r="54" spans="1:104" ht="15.75" x14ac:dyDescent="0.25">
      <c r="A54" s="2"/>
      <c r="B54" s="2"/>
      <c r="C54" s="17"/>
      <c r="D54" s="21"/>
      <c r="E54" s="21"/>
      <c r="F54" s="2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CW54" s="2"/>
      <c r="CX54" s="2"/>
      <c r="CY54" s="2"/>
      <c r="CZ54" s="2"/>
    </row>
    <row r="55" spans="1:104" ht="13.5" thickBot="1" x14ac:dyDescent="0.25">
      <c r="A55" s="2"/>
      <c r="B55" s="2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CW55" s="2"/>
      <c r="CX55" s="2"/>
      <c r="CY55" s="2"/>
      <c r="CZ55" s="2"/>
    </row>
    <row r="56" spans="1:104" ht="12.75" customHeight="1" x14ac:dyDescent="0.2">
      <c r="A56" s="2"/>
      <c r="B56" s="2"/>
      <c r="C56" s="2"/>
      <c r="D56" s="2"/>
      <c r="E56" s="2"/>
      <c r="F56" s="2"/>
      <c r="G56" s="794" t="s">
        <v>38</v>
      </c>
      <c r="H56" s="795"/>
      <c r="I56" s="795"/>
      <c r="J56" s="795"/>
      <c r="K56" s="795"/>
      <c r="L56" s="795"/>
      <c r="M56" s="796"/>
      <c r="N56" s="2"/>
      <c r="O56" s="2"/>
      <c r="P56" s="2"/>
      <c r="Q56" s="2"/>
      <c r="R56" s="2"/>
      <c r="CW56" s="2"/>
      <c r="CX56" s="2"/>
      <c r="CY56" s="2"/>
      <c r="CZ56" s="2"/>
    </row>
    <row r="57" spans="1:104" ht="12.75" customHeight="1" x14ac:dyDescent="0.2">
      <c r="A57" s="2"/>
      <c r="B57" s="2"/>
      <c r="C57" s="2"/>
      <c r="D57" s="2"/>
      <c r="E57" s="2"/>
      <c r="F57" s="2"/>
      <c r="G57" s="797"/>
      <c r="H57" s="798"/>
      <c r="I57" s="798"/>
      <c r="J57" s="798"/>
      <c r="K57" s="798"/>
      <c r="L57" s="798"/>
      <c r="M57" s="799"/>
      <c r="N57" s="2"/>
      <c r="O57" s="2"/>
      <c r="P57" s="2"/>
      <c r="Q57" s="2"/>
      <c r="R57" s="2"/>
      <c r="CW57" s="2"/>
      <c r="CX57" s="2"/>
      <c r="CY57" s="2"/>
      <c r="CZ57" s="2"/>
    </row>
    <row r="58" spans="1:104" ht="13.5" customHeight="1" thickBot="1" x14ac:dyDescent="0.25">
      <c r="A58" s="2"/>
      <c r="B58" s="2"/>
      <c r="C58" s="2"/>
      <c r="D58" s="2"/>
      <c r="E58" s="2"/>
      <c r="F58" s="2"/>
      <c r="G58" s="800"/>
      <c r="H58" s="801"/>
      <c r="I58" s="801"/>
      <c r="J58" s="801"/>
      <c r="K58" s="801"/>
      <c r="L58" s="801"/>
      <c r="M58" s="802"/>
      <c r="N58" s="2"/>
      <c r="O58" s="2"/>
      <c r="P58" s="2"/>
      <c r="Q58" s="2"/>
      <c r="R58" s="2"/>
      <c r="CW58" s="2"/>
      <c r="CX58" s="2"/>
      <c r="CY58" s="2"/>
      <c r="CZ58" s="2"/>
    </row>
    <row r="59" spans="1:10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CW59" s="2"/>
      <c r="CX59" s="2"/>
      <c r="CY59" s="2"/>
      <c r="CZ59" s="2"/>
    </row>
    <row r="60" spans="1:10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CW60" s="2"/>
      <c r="CX60" s="2"/>
      <c r="CY60" s="2"/>
      <c r="CZ60" s="2"/>
    </row>
    <row r="61" spans="1:104" ht="15.75" x14ac:dyDescent="0.25">
      <c r="A61" s="2"/>
      <c r="B61" s="2"/>
      <c r="C61" s="17" t="s">
        <v>2</v>
      </c>
      <c r="D61" s="16" t="s">
        <v>39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CW61" s="2"/>
      <c r="CX61" s="2"/>
      <c r="CY61" s="2"/>
      <c r="CZ61" s="2"/>
    </row>
    <row r="62" spans="1:104" ht="15.75" x14ac:dyDescent="0.25">
      <c r="A62" s="2"/>
      <c r="B62" s="2"/>
      <c r="C62" s="17" t="s">
        <v>4</v>
      </c>
      <c r="D62" s="21" t="s">
        <v>40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CW62" s="2"/>
      <c r="CX62" s="2"/>
      <c r="CY62" s="2"/>
      <c r="CZ62" s="2"/>
    </row>
    <row r="63" spans="1:104" ht="15.75" x14ac:dyDescent="0.25">
      <c r="A63" s="2"/>
      <c r="B63" s="2"/>
      <c r="C63" s="17" t="s">
        <v>6</v>
      </c>
      <c r="D63" s="23" t="s">
        <v>1041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CW63" s="2"/>
      <c r="CX63" s="2"/>
      <c r="CY63" s="2"/>
      <c r="CZ63" s="2"/>
    </row>
    <row r="64" spans="1:104" ht="15.75" x14ac:dyDescent="0.25">
      <c r="A64" s="2"/>
      <c r="B64" s="2"/>
      <c r="C64" s="17" t="s">
        <v>10</v>
      </c>
      <c r="D64" s="23" t="s">
        <v>41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CW64" s="2"/>
      <c r="CX64" s="2"/>
      <c r="CY64" s="2"/>
      <c r="CZ64" s="2"/>
    </row>
    <row r="65" spans="1:104" ht="15.75" x14ac:dyDescent="0.25">
      <c r="A65" s="2"/>
      <c r="B65" s="2"/>
      <c r="C65" s="17" t="s">
        <v>12</v>
      </c>
      <c r="D65" s="23" t="s">
        <v>42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CW65" s="2"/>
      <c r="CX65" s="2"/>
      <c r="CY65" s="2"/>
      <c r="CZ65" s="2"/>
    </row>
    <row r="66" spans="1:104" ht="15.75" x14ac:dyDescent="0.25">
      <c r="A66" s="2"/>
      <c r="B66" s="2"/>
      <c r="C66" s="17" t="s">
        <v>14</v>
      </c>
      <c r="D66" s="23" t="s">
        <v>43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CW66" s="2"/>
      <c r="CX66" s="2"/>
      <c r="CY66" s="2"/>
      <c r="CZ66" s="2"/>
    </row>
    <row r="67" spans="1:104" ht="15.75" x14ac:dyDescent="0.25">
      <c r="A67" s="2"/>
      <c r="B67" s="2"/>
      <c r="C67" s="2"/>
      <c r="D67" s="23" t="s">
        <v>44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CW67" s="2"/>
      <c r="CX67" s="2"/>
      <c r="CY67" s="2"/>
      <c r="CZ67" s="2"/>
    </row>
    <row r="68" spans="1:104" ht="15.75" x14ac:dyDescent="0.25">
      <c r="A68" s="2"/>
      <c r="B68" s="2"/>
      <c r="C68" s="2"/>
      <c r="D68" s="23" t="s">
        <v>45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CW68" s="2"/>
      <c r="CX68" s="2"/>
      <c r="CY68" s="2"/>
      <c r="CZ68" s="2"/>
    </row>
    <row r="69" spans="1:104" ht="15.75" x14ac:dyDescent="0.25">
      <c r="A69" s="2"/>
      <c r="B69" s="2"/>
      <c r="C69" s="17" t="s">
        <v>46</v>
      </c>
      <c r="D69" s="23" t="s">
        <v>47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CW69" s="2"/>
      <c r="CX69" s="2"/>
      <c r="CY69" s="2"/>
      <c r="CZ69" s="2"/>
    </row>
    <row r="70" spans="1:104" ht="15.75" x14ac:dyDescent="0.25">
      <c r="A70" s="2"/>
      <c r="B70" s="2"/>
      <c r="C70" s="17"/>
      <c r="D70" s="23" t="s">
        <v>48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CW70" s="2"/>
      <c r="CX70" s="2"/>
      <c r="CY70" s="2"/>
      <c r="CZ70" s="2"/>
    </row>
    <row r="71" spans="1:104" ht="15.75" x14ac:dyDescent="0.25">
      <c r="A71" s="2"/>
      <c r="B71" s="2"/>
      <c r="C71" s="17" t="s">
        <v>49</v>
      </c>
      <c r="D71" s="23" t="s">
        <v>50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CW71" s="2"/>
      <c r="CX71" s="2"/>
      <c r="CY71" s="2"/>
      <c r="CZ71" s="2"/>
    </row>
    <row r="72" spans="1:104" ht="15.75" x14ac:dyDescent="0.25">
      <c r="A72" s="2"/>
      <c r="B72" s="2"/>
      <c r="C72" s="17" t="s">
        <v>51</v>
      </c>
      <c r="D72" s="23" t="s">
        <v>1042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CW72" s="2"/>
      <c r="CX72" s="2"/>
      <c r="CY72" s="2"/>
      <c r="CZ72" s="2"/>
    </row>
    <row r="73" spans="1:104" ht="15.75" x14ac:dyDescent="0.25">
      <c r="A73" s="2"/>
      <c r="B73" s="2"/>
      <c r="C73" s="2"/>
      <c r="D73" s="26" t="s">
        <v>1043</v>
      </c>
      <c r="E73" s="27"/>
      <c r="F73" s="27"/>
      <c r="G73" s="27"/>
      <c r="H73" s="27"/>
      <c r="I73" s="26" t="s">
        <v>1049</v>
      </c>
      <c r="J73" s="27"/>
      <c r="K73" s="27"/>
      <c r="L73" s="27"/>
      <c r="M73" s="2"/>
      <c r="N73" s="2"/>
      <c r="O73" s="2"/>
      <c r="P73" s="2"/>
      <c r="Q73" s="2"/>
      <c r="R73" s="2"/>
      <c r="CW73" s="2"/>
      <c r="CX73" s="2"/>
      <c r="CY73" s="2"/>
      <c r="CZ73" s="2"/>
    </row>
    <row r="74" spans="1:104" x14ac:dyDescent="0.2">
      <c r="A74" s="2"/>
      <c r="B74" s="2"/>
      <c r="C74" s="2"/>
      <c r="D74" s="27" t="s">
        <v>1044</v>
      </c>
      <c r="E74" s="27"/>
      <c r="F74" s="27"/>
      <c r="G74" s="27"/>
      <c r="H74" s="27"/>
      <c r="I74" s="27" t="s">
        <v>1050</v>
      </c>
      <c r="J74" s="27"/>
      <c r="K74" s="27"/>
      <c r="L74" s="27"/>
      <c r="M74" s="2"/>
      <c r="N74" s="2"/>
      <c r="O74" s="2"/>
      <c r="P74" s="2"/>
      <c r="Q74" s="2"/>
      <c r="R74" s="2"/>
      <c r="CW74" s="2"/>
      <c r="CX74" s="2"/>
      <c r="CY74" s="2"/>
      <c r="CZ74" s="2"/>
    </row>
    <row r="75" spans="1:104" x14ac:dyDescent="0.2">
      <c r="A75" s="2"/>
      <c r="B75" s="2"/>
      <c r="C75" s="2"/>
      <c r="D75" s="28" t="s">
        <v>52</v>
      </c>
      <c r="E75" s="744" t="s">
        <v>1045</v>
      </c>
      <c r="F75" s="27"/>
      <c r="G75" s="27"/>
      <c r="H75" s="27"/>
      <c r="I75" s="28" t="s">
        <v>52</v>
      </c>
      <c r="J75" s="744" t="s">
        <v>1051</v>
      </c>
      <c r="K75" s="27"/>
      <c r="L75" s="27"/>
      <c r="M75" s="2"/>
      <c r="N75" s="2"/>
      <c r="O75" s="2"/>
      <c r="P75" s="2"/>
      <c r="Q75" s="2"/>
      <c r="R75" s="2"/>
      <c r="CW75" s="2"/>
      <c r="CX75" s="2"/>
      <c r="CY75" s="2"/>
      <c r="CZ75" s="2"/>
    </row>
    <row r="76" spans="1:10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CW76" s="2"/>
      <c r="CX76" s="2"/>
      <c r="CY76" s="2"/>
      <c r="CZ76" s="2"/>
    </row>
    <row r="77" spans="1:104" ht="13.5" thickBo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CW77" s="2"/>
      <c r="CX77" s="2"/>
      <c r="CY77" s="2"/>
      <c r="CZ77" s="2"/>
    </row>
    <row r="78" spans="1:104" ht="18.75" x14ac:dyDescent="0.3">
      <c r="A78" s="2"/>
      <c r="B78" s="2"/>
      <c r="C78" s="2"/>
      <c r="D78" s="2"/>
      <c r="E78" s="2"/>
      <c r="F78" s="2"/>
      <c r="G78" s="4"/>
      <c r="H78" s="5"/>
      <c r="I78" s="6"/>
      <c r="J78" s="5"/>
      <c r="K78" s="5"/>
      <c r="L78" s="5"/>
      <c r="M78" s="7"/>
      <c r="N78" s="2"/>
      <c r="O78" s="2"/>
      <c r="P78" s="2"/>
      <c r="Q78" s="2"/>
      <c r="R78" s="2"/>
      <c r="CW78" s="2"/>
      <c r="CX78" s="2"/>
      <c r="CY78" s="2"/>
      <c r="CZ78" s="2"/>
    </row>
    <row r="79" spans="1:104" ht="18.75" x14ac:dyDescent="0.3">
      <c r="A79" s="2"/>
      <c r="B79" s="2"/>
      <c r="C79" s="2"/>
      <c r="D79" s="2"/>
      <c r="E79" s="2"/>
      <c r="F79" s="2"/>
      <c r="G79" s="8"/>
      <c r="H79" s="9"/>
      <c r="I79" s="9"/>
      <c r="J79" s="9" t="s">
        <v>53</v>
      </c>
      <c r="K79" s="9"/>
      <c r="L79" s="9"/>
      <c r="M79" s="10"/>
      <c r="N79" s="2"/>
      <c r="O79" s="2"/>
      <c r="P79" s="2"/>
      <c r="Q79" s="2"/>
      <c r="R79" s="2"/>
      <c r="CW79" s="2"/>
      <c r="CX79" s="2"/>
      <c r="CY79" s="2"/>
      <c r="CZ79" s="2"/>
    </row>
    <row r="80" spans="1:104" ht="19.5" thickBot="1" x14ac:dyDescent="0.35">
      <c r="A80" s="2"/>
      <c r="B80" s="2"/>
      <c r="C80" s="2"/>
      <c r="D80" s="2"/>
      <c r="E80" s="2"/>
      <c r="F80" s="2"/>
      <c r="G80" s="11"/>
      <c r="H80" s="12"/>
      <c r="I80" s="12"/>
      <c r="J80" s="12"/>
      <c r="K80" s="12"/>
      <c r="L80" s="12"/>
      <c r="M80" s="13"/>
      <c r="N80" s="2"/>
      <c r="O80" s="2"/>
      <c r="P80" s="2"/>
      <c r="Q80" s="2"/>
      <c r="R80" s="2"/>
      <c r="CW80" s="2"/>
      <c r="CX80" s="2"/>
      <c r="CY80" s="2"/>
      <c r="CZ80" s="2"/>
    </row>
    <row r="81" spans="1:10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CW81" s="2"/>
      <c r="CX81" s="2"/>
      <c r="CY81" s="2"/>
      <c r="CZ81" s="2"/>
    </row>
    <row r="82" spans="1:10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CW82" s="2"/>
      <c r="CX82" s="2"/>
      <c r="CY82" s="2"/>
      <c r="CZ82" s="2"/>
    </row>
    <row r="83" spans="1:10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CW83" s="2"/>
      <c r="CX83" s="2"/>
      <c r="CY83" s="2"/>
      <c r="CZ83" s="2"/>
    </row>
    <row r="84" spans="1:104" ht="15.75" x14ac:dyDescent="0.25">
      <c r="A84" s="2"/>
      <c r="B84" s="2"/>
      <c r="C84" s="29" t="s">
        <v>54</v>
      </c>
      <c r="D84" s="2"/>
      <c r="E84" s="29"/>
      <c r="F84" s="29" t="s">
        <v>55</v>
      </c>
      <c r="G84" s="3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CW84" s="2"/>
      <c r="CX84" s="2"/>
      <c r="CY84" s="2"/>
      <c r="CZ84" s="2"/>
    </row>
    <row r="85" spans="1:104" ht="15.75" x14ac:dyDescent="0.25">
      <c r="A85" s="2"/>
      <c r="B85" s="2"/>
      <c r="C85" s="29" t="s">
        <v>56</v>
      </c>
      <c r="D85" s="2"/>
      <c r="E85" s="31"/>
      <c r="F85" s="29" t="s">
        <v>57</v>
      </c>
      <c r="G85" s="3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CW85" s="2"/>
      <c r="CX85" s="2"/>
      <c r="CY85" s="2"/>
      <c r="CZ85" s="2"/>
    </row>
    <row r="86" spans="1:104" ht="15.75" x14ac:dyDescent="0.25">
      <c r="A86" s="2"/>
      <c r="B86" s="2"/>
      <c r="C86" s="31" t="s">
        <v>58</v>
      </c>
      <c r="D86" s="2"/>
      <c r="E86" s="2"/>
      <c r="F86" s="31" t="s">
        <v>59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CW86" s="2"/>
      <c r="CX86" s="2"/>
      <c r="CY86" s="2"/>
      <c r="CZ86" s="2"/>
    </row>
    <row r="87" spans="1:104" ht="15.75" x14ac:dyDescent="0.25">
      <c r="A87" s="2"/>
      <c r="B87" s="2"/>
      <c r="C87" s="21"/>
      <c r="D87" s="2"/>
      <c r="E87" s="2"/>
      <c r="F87" s="3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CW87" s="2"/>
      <c r="CX87" s="2"/>
      <c r="CY87" s="2"/>
      <c r="CZ87" s="2"/>
    </row>
    <row r="88" spans="1:10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CW88" s="2"/>
      <c r="CX88" s="2"/>
      <c r="CY88" s="2"/>
      <c r="CZ88" s="2"/>
    </row>
    <row r="89" spans="1:10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CW89" s="2"/>
      <c r="CX89" s="2"/>
      <c r="CY89" s="2"/>
      <c r="CZ89" s="2"/>
    </row>
    <row r="90" spans="1:10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CW90" s="2"/>
      <c r="CX90" s="2"/>
      <c r="CY90" s="2"/>
      <c r="CZ90" s="2"/>
    </row>
    <row r="91" spans="1:10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CW91" s="2"/>
      <c r="CX91" s="2"/>
      <c r="CY91" s="2"/>
      <c r="CZ91" s="2"/>
    </row>
    <row r="92" spans="1:10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CW92" s="2"/>
      <c r="CX92" s="2"/>
      <c r="CY92" s="2"/>
      <c r="CZ92" s="2"/>
    </row>
    <row r="93" spans="1:10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CW93" s="2"/>
      <c r="CX93" s="2"/>
      <c r="CY93" s="2"/>
      <c r="CZ93" s="2"/>
    </row>
    <row r="94" spans="1:10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CW94" s="2"/>
      <c r="CX94" s="2"/>
      <c r="CY94" s="2"/>
      <c r="CZ94" s="2"/>
    </row>
    <row r="95" spans="1:10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CW95" s="2"/>
      <c r="CX95" s="2"/>
      <c r="CY95" s="2"/>
      <c r="CZ95" s="2"/>
    </row>
    <row r="96" spans="1:10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CW96" s="2"/>
      <c r="CX96" s="2"/>
      <c r="CY96" s="2"/>
      <c r="CZ96" s="2"/>
    </row>
    <row r="97" spans="1:10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CW97" s="2"/>
      <c r="CX97" s="2"/>
      <c r="CY97" s="2"/>
      <c r="CZ97" s="2"/>
    </row>
    <row r="98" spans="1:10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CW98" s="2"/>
      <c r="CX98" s="2"/>
      <c r="CY98" s="2"/>
      <c r="CZ98" s="2"/>
    </row>
    <row r="99" spans="1:10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CW99" s="2"/>
      <c r="CX99" s="2"/>
      <c r="CY99" s="2"/>
      <c r="CZ99" s="2"/>
    </row>
    <row r="100" spans="1:10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CW100" s="2"/>
      <c r="CX100" s="2"/>
      <c r="CY100" s="2"/>
      <c r="CZ100" s="2"/>
    </row>
    <row r="101" spans="1:10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CW101" s="2"/>
      <c r="CX101" s="2"/>
      <c r="CY101" s="2"/>
      <c r="CZ101" s="2"/>
    </row>
    <row r="102" spans="1:10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CW102" s="2"/>
      <c r="CX102" s="2"/>
      <c r="CY102" s="2"/>
      <c r="CZ102" s="2"/>
    </row>
    <row r="103" spans="1:10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CW103" s="2"/>
      <c r="CX103" s="2"/>
      <c r="CY103" s="2"/>
      <c r="CZ103" s="2"/>
    </row>
    <row r="104" spans="1:10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CW104" s="2"/>
      <c r="CX104" s="2"/>
      <c r="CY104" s="2"/>
      <c r="CZ104" s="2"/>
    </row>
    <row r="105" spans="1:10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CW105" s="2"/>
      <c r="CX105" s="2"/>
      <c r="CY105" s="2"/>
      <c r="CZ105" s="2"/>
    </row>
    <row r="106" spans="1:10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CW106" s="2"/>
      <c r="CX106" s="2"/>
      <c r="CY106" s="2"/>
      <c r="CZ106" s="2"/>
    </row>
    <row r="107" spans="1:10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CW107" s="2"/>
      <c r="CX107" s="2"/>
      <c r="CY107" s="2"/>
      <c r="CZ107" s="2"/>
    </row>
    <row r="108" spans="1:10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CW108" s="2"/>
      <c r="CX108" s="2"/>
      <c r="CY108" s="2"/>
      <c r="CZ108" s="2"/>
    </row>
    <row r="109" spans="1:10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CW109" s="2"/>
      <c r="CX109" s="2"/>
      <c r="CY109" s="2"/>
      <c r="CZ109" s="2"/>
    </row>
    <row r="110" spans="1:10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CW110" s="2"/>
      <c r="CX110" s="2"/>
      <c r="CY110" s="2"/>
      <c r="CZ110" s="2"/>
    </row>
    <row r="111" spans="1:10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CW111" s="2"/>
      <c r="CX111" s="2"/>
      <c r="CY111" s="2"/>
      <c r="CZ111" s="2"/>
    </row>
    <row r="112" spans="1:10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CW112" s="2"/>
      <c r="CX112" s="2"/>
      <c r="CY112" s="2"/>
      <c r="CZ112" s="2"/>
    </row>
    <row r="113" spans="1:10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CW113" s="2"/>
      <c r="CX113" s="2"/>
      <c r="CY113" s="2"/>
      <c r="CZ113" s="2"/>
    </row>
    <row r="114" spans="1:10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CW114" s="2"/>
      <c r="CX114" s="2"/>
      <c r="CY114" s="2"/>
      <c r="CZ114" s="2"/>
    </row>
    <row r="115" spans="1:10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CW115" s="2"/>
      <c r="CX115" s="2"/>
      <c r="CY115" s="2"/>
      <c r="CZ115" s="2"/>
    </row>
    <row r="116" spans="1:10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CW116" s="2"/>
      <c r="CX116" s="2"/>
      <c r="CY116" s="2"/>
      <c r="CZ116" s="2"/>
    </row>
    <row r="117" spans="1:10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CW117" s="2"/>
      <c r="CX117" s="2"/>
      <c r="CY117" s="2"/>
      <c r="CZ117" s="2"/>
    </row>
    <row r="118" spans="1:10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CW118" s="2"/>
      <c r="CX118" s="2"/>
      <c r="CY118" s="2"/>
      <c r="CZ118" s="2"/>
    </row>
    <row r="119" spans="1:10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CW119" s="2"/>
      <c r="CX119" s="2"/>
      <c r="CY119" s="2"/>
      <c r="CZ119" s="2"/>
    </row>
    <row r="120" spans="1:10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CW120" s="2"/>
      <c r="CX120" s="2"/>
      <c r="CY120" s="2"/>
      <c r="CZ120" s="2"/>
    </row>
    <row r="121" spans="1:10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CW121" s="2"/>
      <c r="CX121" s="2"/>
      <c r="CY121" s="2"/>
      <c r="CZ121" s="2"/>
    </row>
    <row r="122" spans="1:10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CW122" s="2"/>
      <c r="CX122" s="2"/>
      <c r="CY122" s="2"/>
      <c r="CZ122" s="2"/>
    </row>
    <row r="123" spans="1:10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CW123" s="2"/>
      <c r="CX123" s="2"/>
      <c r="CY123" s="2"/>
      <c r="CZ123" s="2"/>
    </row>
    <row r="124" spans="1:10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CW124" s="2"/>
      <c r="CX124" s="2"/>
      <c r="CY124" s="2"/>
      <c r="CZ124" s="2"/>
    </row>
    <row r="125" spans="1:10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CW125" s="2"/>
      <c r="CX125" s="2"/>
      <c r="CY125" s="2"/>
      <c r="CZ125" s="2"/>
    </row>
    <row r="126" spans="1:10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CW126" s="2"/>
      <c r="CX126" s="2"/>
      <c r="CY126" s="2"/>
      <c r="CZ126" s="2"/>
    </row>
    <row r="127" spans="1:10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CW127" s="2"/>
      <c r="CX127" s="2"/>
      <c r="CY127" s="2"/>
      <c r="CZ127" s="2"/>
    </row>
    <row r="128" spans="1:10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CW128" s="2"/>
      <c r="CX128" s="2"/>
      <c r="CY128" s="2"/>
      <c r="CZ128" s="2"/>
    </row>
    <row r="129" spans="1:10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CW129" s="2"/>
      <c r="CX129" s="2"/>
      <c r="CY129" s="2"/>
      <c r="CZ129" s="2"/>
    </row>
    <row r="130" spans="1:10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CW130" s="2"/>
      <c r="CX130" s="2"/>
      <c r="CY130" s="2"/>
      <c r="CZ130" s="2"/>
    </row>
    <row r="131" spans="1:10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CW131" s="2"/>
      <c r="CX131" s="2"/>
      <c r="CY131" s="2"/>
      <c r="CZ131" s="2"/>
    </row>
    <row r="132" spans="1:10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CW132" s="2"/>
      <c r="CX132" s="2"/>
      <c r="CY132" s="2"/>
      <c r="CZ132" s="2"/>
    </row>
    <row r="133" spans="1:10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CW133" s="2"/>
      <c r="CX133" s="2"/>
      <c r="CY133" s="2"/>
      <c r="CZ133" s="2"/>
    </row>
    <row r="134" spans="1:10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CW134" s="2"/>
      <c r="CX134" s="2"/>
      <c r="CY134" s="2"/>
      <c r="CZ134" s="2"/>
    </row>
    <row r="135" spans="1:10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CW135" s="2"/>
      <c r="CX135" s="2"/>
      <c r="CY135" s="2"/>
      <c r="CZ135" s="2"/>
    </row>
    <row r="136" spans="1:10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CW136" s="2"/>
      <c r="CX136" s="2"/>
      <c r="CY136" s="2"/>
      <c r="CZ136" s="2"/>
    </row>
    <row r="137" spans="1:10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CW137" s="2"/>
      <c r="CX137" s="2"/>
      <c r="CY137" s="2"/>
      <c r="CZ137" s="2"/>
    </row>
    <row r="138" spans="1:10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CW138" s="2"/>
      <c r="CX138" s="2"/>
      <c r="CY138" s="2"/>
      <c r="CZ138" s="2"/>
    </row>
    <row r="139" spans="1:10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CW139" s="2"/>
      <c r="CX139" s="2"/>
      <c r="CY139" s="2"/>
      <c r="CZ139" s="2"/>
    </row>
    <row r="140" spans="1:10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CW140" s="2"/>
      <c r="CX140" s="2"/>
      <c r="CY140" s="2"/>
      <c r="CZ140" s="2"/>
    </row>
    <row r="141" spans="1:10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CW141" s="2"/>
      <c r="CX141" s="2"/>
      <c r="CY141" s="2"/>
      <c r="CZ141" s="2"/>
    </row>
    <row r="142" spans="1:104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CW142" s="2"/>
      <c r="CX142" s="2"/>
      <c r="CY142" s="2"/>
      <c r="CZ142" s="2"/>
    </row>
    <row r="143" spans="1:10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CW143" s="2"/>
      <c r="CX143" s="2"/>
      <c r="CY143" s="2"/>
      <c r="CZ143" s="2"/>
    </row>
    <row r="144" spans="1:10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CW144" s="2"/>
      <c r="CX144" s="2"/>
      <c r="CY144" s="2"/>
      <c r="CZ144" s="2"/>
    </row>
    <row r="145" spans="1:10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CW145" s="2"/>
      <c r="CX145" s="2"/>
      <c r="CY145" s="2"/>
      <c r="CZ145" s="2"/>
    </row>
    <row r="146" spans="1:10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CW146" s="2"/>
      <c r="CX146" s="2"/>
      <c r="CY146" s="2"/>
      <c r="CZ146" s="2"/>
    </row>
    <row r="147" spans="1:10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CW147" s="2"/>
      <c r="CX147" s="2"/>
      <c r="CY147" s="2"/>
      <c r="CZ147" s="2"/>
    </row>
    <row r="148" spans="1:10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CW148" s="2"/>
      <c r="CX148" s="2"/>
      <c r="CY148" s="2"/>
      <c r="CZ148" s="2"/>
    </row>
    <row r="149" spans="1:10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CW149" s="2"/>
      <c r="CX149" s="2"/>
      <c r="CY149" s="2"/>
      <c r="CZ149" s="2"/>
    </row>
    <row r="150" spans="1:10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CW150" s="2"/>
      <c r="CX150" s="2"/>
      <c r="CY150" s="2"/>
      <c r="CZ150" s="2"/>
    </row>
    <row r="151" spans="1:10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CW151" s="2"/>
      <c r="CX151" s="2"/>
      <c r="CY151" s="2"/>
      <c r="CZ151" s="2"/>
    </row>
    <row r="152" spans="1:10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CW152" s="2"/>
      <c r="CX152" s="2"/>
      <c r="CY152" s="2"/>
      <c r="CZ152" s="2"/>
    </row>
    <row r="153" spans="1:10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CW153" s="2"/>
      <c r="CX153" s="2"/>
      <c r="CY153" s="2"/>
      <c r="CZ153" s="2"/>
    </row>
    <row r="154" spans="1:10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CW154" s="2"/>
      <c r="CX154" s="2"/>
      <c r="CY154" s="2"/>
      <c r="CZ154" s="2"/>
    </row>
    <row r="155" spans="1:10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CW155" s="2"/>
      <c r="CX155" s="2"/>
      <c r="CY155" s="2"/>
      <c r="CZ155" s="2"/>
    </row>
    <row r="156" spans="1:10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CW156" s="2"/>
      <c r="CX156" s="2"/>
      <c r="CY156" s="2"/>
      <c r="CZ156" s="2"/>
    </row>
    <row r="157" spans="1:10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CW157" s="2"/>
      <c r="CX157" s="2"/>
      <c r="CY157" s="2"/>
      <c r="CZ157" s="2"/>
    </row>
    <row r="158" spans="1:10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CW158" s="2"/>
      <c r="CX158" s="2"/>
      <c r="CY158" s="2"/>
      <c r="CZ158" s="2"/>
    </row>
    <row r="159" spans="1:10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CW159" s="2"/>
      <c r="CX159" s="2"/>
      <c r="CY159" s="2"/>
      <c r="CZ159" s="2"/>
    </row>
    <row r="160" spans="1:10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CW160" s="2"/>
      <c r="CX160" s="2"/>
      <c r="CY160" s="2"/>
      <c r="CZ160" s="2"/>
    </row>
    <row r="161" spans="1:10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CW161" s="2"/>
      <c r="CX161" s="2"/>
      <c r="CY161" s="2"/>
      <c r="CZ161" s="2"/>
    </row>
    <row r="162" spans="1:10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CW162" s="2"/>
      <c r="CX162" s="2"/>
      <c r="CY162" s="2"/>
      <c r="CZ162" s="2"/>
    </row>
    <row r="163" spans="1:10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CW163" s="2"/>
      <c r="CX163" s="2"/>
      <c r="CY163" s="2"/>
      <c r="CZ163" s="2"/>
    </row>
    <row r="164" spans="1:10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CW164" s="2"/>
      <c r="CX164" s="2"/>
      <c r="CY164" s="2"/>
      <c r="CZ164" s="2"/>
    </row>
    <row r="165" spans="1:10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CW165" s="2"/>
      <c r="CX165" s="2"/>
      <c r="CY165" s="2"/>
      <c r="CZ165" s="2"/>
    </row>
    <row r="166" spans="1:10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CW166" s="2"/>
      <c r="CX166" s="2"/>
      <c r="CY166" s="2"/>
      <c r="CZ166" s="2"/>
    </row>
    <row r="167" spans="1:10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CW167" s="2"/>
      <c r="CX167" s="2"/>
      <c r="CY167" s="2"/>
      <c r="CZ167" s="2"/>
    </row>
    <row r="168" spans="1:10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CW168" s="2"/>
      <c r="CX168" s="2"/>
      <c r="CY168" s="2"/>
      <c r="CZ168" s="2"/>
    </row>
    <row r="169" spans="1:10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CW169" s="2"/>
      <c r="CX169" s="2"/>
      <c r="CY169" s="2"/>
      <c r="CZ169" s="2"/>
    </row>
    <row r="170" spans="1:10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CW170" s="2"/>
      <c r="CX170" s="2"/>
      <c r="CY170" s="2"/>
      <c r="CZ170" s="2"/>
    </row>
    <row r="171" spans="1:10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CW171" s="2"/>
      <c r="CX171" s="2"/>
      <c r="CY171" s="2"/>
      <c r="CZ171" s="2"/>
    </row>
    <row r="172" spans="1:10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CW172" s="2"/>
      <c r="CX172" s="2"/>
      <c r="CY172" s="2"/>
      <c r="CZ172" s="2"/>
    </row>
    <row r="173" spans="1:10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CW173" s="2"/>
      <c r="CX173" s="2"/>
      <c r="CY173" s="2"/>
      <c r="CZ173" s="2"/>
    </row>
    <row r="174" spans="1:10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CW174" s="2"/>
      <c r="CX174" s="2"/>
      <c r="CY174" s="2"/>
      <c r="CZ174" s="2"/>
    </row>
    <row r="175" spans="1:10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CW175" s="2"/>
      <c r="CX175" s="2"/>
      <c r="CY175" s="2"/>
      <c r="CZ175" s="2"/>
    </row>
    <row r="176" spans="1:10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CW176" s="2"/>
      <c r="CX176" s="2"/>
      <c r="CY176" s="2"/>
      <c r="CZ176" s="2"/>
    </row>
    <row r="177" spans="1:10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CW177" s="2"/>
      <c r="CX177" s="2"/>
      <c r="CY177" s="2"/>
      <c r="CZ177" s="2"/>
    </row>
    <row r="178" spans="1:10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CW178" s="2"/>
      <c r="CX178" s="2"/>
      <c r="CY178" s="2"/>
      <c r="CZ178" s="2"/>
    </row>
    <row r="179" spans="1:10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CW179" s="2"/>
      <c r="CX179" s="2"/>
      <c r="CY179" s="2"/>
      <c r="CZ179" s="2"/>
    </row>
    <row r="180" spans="1:10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CW180" s="2"/>
      <c r="CX180" s="2"/>
      <c r="CY180" s="2"/>
      <c r="CZ180" s="2"/>
    </row>
    <row r="181" spans="1:104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CW181" s="2"/>
      <c r="CX181" s="2"/>
      <c r="CY181" s="2"/>
      <c r="CZ181" s="2"/>
    </row>
    <row r="182" spans="1:104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CW182" s="2"/>
      <c r="CX182" s="2"/>
      <c r="CY182" s="2"/>
      <c r="CZ182" s="2"/>
    </row>
    <row r="183" spans="1:104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CW183" s="2"/>
      <c r="CX183" s="2"/>
      <c r="CY183" s="2"/>
      <c r="CZ183" s="2"/>
    </row>
    <row r="184" spans="1:10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CW184" s="2"/>
      <c r="CX184" s="2"/>
      <c r="CY184" s="2"/>
      <c r="CZ184" s="2"/>
    </row>
    <row r="185" spans="1:104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CW185" s="2"/>
      <c r="CX185" s="2"/>
      <c r="CY185" s="2"/>
      <c r="CZ185" s="2"/>
    </row>
    <row r="186" spans="1:10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CW186" s="2"/>
      <c r="CX186" s="2"/>
      <c r="CY186" s="2"/>
      <c r="CZ186" s="2"/>
    </row>
    <row r="187" spans="1:104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CW187" s="2"/>
      <c r="CX187" s="2"/>
      <c r="CY187" s="2"/>
      <c r="CZ187" s="2"/>
    </row>
    <row r="188" spans="1:104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CW188" s="2"/>
      <c r="CX188" s="2"/>
      <c r="CY188" s="2"/>
      <c r="CZ188" s="2"/>
    </row>
    <row r="189" spans="1:104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CW189" s="2"/>
      <c r="CX189" s="2"/>
      <c r="CY189" s="2"/>
      <c r="CZ189" s="2"/>
    </row>
    <row r="190" spans="1:104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CW190" s="2"/>
      <c r="CX190" s="2"/>
      <c r="CY190" s="2"/>
      <c r="CZ190" s="2"/>
    </row>
    <row r="191" spans="1:104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CW191" s="2"/>
      <c r="CX191" s="2"/>
      <c r="CY191" s="2"/>
      <c r="CZ191" s="2"/>
    </row>
    <row r="192" spans="1:10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CW192" s="2"/>
      <c r="CX192" s="2"/>
      <c r="CY192" s="2"/>
      <c r="CZ192" s="2"/>
    </row>
    <row r="193" spans="1:10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CW193" s="2"/>
      <c r="CX193" s="2"/>
      <c r="CY193" s="2"/>
      <c r="CZ193" s="2"/>
    </row>
    <row r="194" spans="1:10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CW194" s="2"/>
      <c r="CX194" s="2"/>
      <c r="CY194" s="2"/>
      <c r="CZ194" s="2"/>
    </row>
    <row r="195" spans="1:10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CW195" s="2"/>
      <c r="CX195" s="2"/>
      <c r="CY195" s="2"/>
      <c r="CZ195" s="2"/>
    </row>
    <row r="196" spans="1:10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CW196" s="2"/>
      <c r="CX196" s="2"/>
      <c r="CY196" s="2"/>
      <c r="CZ196" s="2"/>
    </row>
    <row r="197" spans="1:10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CW197" s="2"/>
      <c r="CX197" s="2"/>
      <c r="CY197" s="2"/>
      <c r="CZ197" s="2"/>
    </row>
    <row r="198" spans="1:10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CW198" s="2"/>
      <c r="CX198" s="2"/>
      <c r="CY198" s="2"/>
      <c r="CZ198" s="2"/>
    </row>
    <row r="199" spans="1:10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CW199" s="2"/>
      <c r="CX199" s="2"/>
      <c r="CY199" s="2"/>
      <c r="CZ199" s="2"/>
    </row>
    <row r="200" spans="1:10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CW200" s="2"/>
      <c r="CX200" s="2"/>
      <c r="CY200" s="2"/>
      <c r="CZ200" s="2"/>
    </row>
    <row r="201" spans="1:10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CW201" s="2"/>
      <c r="CX201" s="2"/>
      <c r="CY201" s="2"/>
      <c r="CZ201" s="2"/>
    </row>
    <row r="202" spans="1:10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CW202" s="2"/>
      <c r="CX202" s="2"/>
      <c r="CY202" s="2"/>
      <c r="CZ202" s="2"/>
    </row>
    <row r="203" spans="1:10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CW203" s="2"/>
      <c r="CX203" s="2"/>
      <c r="CY203" s="2"/>
      <c r="CZ203" s="2"/>
    </row>
    <row r="204" spans="1:10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CW204" s="2"/>
      <c r="CX204" s="2"/>
      <c r="CY204" s="2"/>
      <c r="CZ204" s="2"/>
    </row>
    <row r="205" spans="1:10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CW205" s="2"/>
      <c r="CX205" s="2"/>
      <c r="CY205" s="2"/>
      <c r="CZ205" s="2"/>
    </row>
    <row r="206" spans="1:10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CW206" s="2"/>
      <c r="CX206" s="2"/>
      <c r="CY206" s="2"/>
      <c r="CZ206" s="2"/>
    </row>
    <row r="207" spans="1:10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CW207" s="2"/>
      <c r="CX207" s="2"/>
      <c r="CY207" s="2"/>
      <c r="CZ207" s="2"/>
    </row>
    <row r="208" spans="1:10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CW208" s="2"/>
      <c r="CX208" s="2"/>
      <c r="CY208" s="2"/>
      <c r="CZ208" s="2"/>
    </row>
    <row r="209" spans="1:10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CW209" s="2"/>
      <c r="CX209" s="2"/>
      <c r="CY209" s="2"/>
      <c r="CZ209" s="2"/>
    </row>
    <row r="210" spans="1:10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CW210" s="2"/>
      <c r="CX210" s="2"/>
      <c r="CY210" s="2"/>
      <c r="CZ210" s="2"/>
    </row>
    <row r="211" spans="1:10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CW211" s="2"/>
      <c r="CX211" s="2"/>
      <c r="CY211" s="2"/>
      <c r="CZ211" s="2"/>
    </row>
    <row r="212" spans="1:10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CW212" s="2"/>
      <c r="CX212" s="2"/>
      <c r="CY212" s="2"/>
      <c r="CZ212" s="2"/>
    </row>
    <row r="213" spans="1:10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CW213" s="2"/>
      <c r="CX213" s="2"/>
      <c r="CY213" s="2"/>
      <c r="CZ213" s="2"/>
    </row>
    <row r="214" spans="1:10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CW214" s="2"/>
      <c r="CX214" s="2"/>
      <c r="CY214" s="2"/>
      <c r="CZ214" s="2"/>
    </row>
    <row r="215" spans="1:10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CW215" s="2"/>
      <c r="CX215" s="2"/>
      <c r="CY215" s="2"/>
      <c r="CZ215" s="2"/>
    </row>
    <row r="216" spans="1:10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CW216" s="2"/>
      <c r="CX216" s="2"/>
      <c r="CY216" s="2"/>
      <c r="CZ216" s="2"/>
    </row>
    <row r="217" spans="1:10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CW217" s="2"/>
      <c r="CX217" s="2"/>
      <c r="CY217" s="2"/>
      <c r="CZ217" s="2"/>
    </row>
    <row r="218" spans="1:10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CW218" s="2"/>
      <c r="CX218" s="2"/>
      <c r="CY218" s="2"/>
      <c r="CZ218" s="2"/>
    </row>
    <row r="219" spans="1:10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CW219" s="2"/>
      <c r="CX219" s="2"/>
      <c r="CY219" s="2"/>
      <c r="CZ219" s="2"/>
    </row>
    <row r="220" spans="1:104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CW220" s="2"/>
      <c r="CX220" s="2"/>
      <c r="CY220" s="2"/>
      <c r="CZ220" s="2"/>
    </row>
    <row r="221" spans="1:104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CW221" s="2"/>
      <c r="CX221" s="2"/>
      <c r="CY221" s="2"/>
      <c r="CZ221" s="2"/>
    </row>
    <row r="222" spans="1:104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CW222" s="2"/>
      <c r="CX222" s="2"/>
      <c r="CY222" s="2"/>
      <c r="CZ222" s="2"/>
    </row>
    <row r="223" spans="1:104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CW223" s="2"/>
      <c r="CX223" s="2"/>
      <c r="CY223" s="2"/>
      <c r="CZ223" s="2"/>
    </row>
    <row r="224" spans="1:104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CW224" s="2"/>
      <c r="CX224" s="2"/>
      <c r="CY224" s="2"/>
      <c r="CZ224" s="2"/>
    </row>
    <row r="225" spans="1:104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CW225" s="2"/>
      <c r="CX225" s="2"/>
      <c r="CY225" s="2"/>
      <c r="CZ225" s="2"/>
    </row>
    <row r="226" spans="1:104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CW226" s="2"/>
      <c r="CX226" s="2"/>
      <c r="CY226" s="2"/>
      <c r="CZ226" s="2"/>
    </row>
    <row r="227" spans="1:104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CW227" s="2"/>
      <c r="CX227" s="2"/>
      <c r="CY227" s="2"/>
      <c r="CZ227" s="2"/>
    </row>
    <row r="228" spans="1:104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CW228" s="2"/>
      <c r="CX228" s="2"/>
      <c r="CY228" s="2"/>
      <c r="CZ228" s="2"/>
    </row>
    <row r="229" spans="1:104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CW229" s="2"/>
      <c r="CX229" s="2"/>
      <c r="CY229" s="2"/>
      <c r="CZ229" s="2"/>
    </row>
    <row r="230" spans="1:104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CW230" s="2"/>
      <c r="CX230" s="2"/>
      <c r="CY230" s="2"/>
      <c r="CZ230" s="2"/>
    </row>
    <row r="231" spans="1:10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CW231" s="2"/>
      <c r="CX231" s="2"/>
      <c r="CY231" s="2"/>
      <c r="CZ231" s="2"/>
    </row>
    <row r="232" spans="1:10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CW232" s="2"/>
      <c r="CX232" s="2"/>
      <c r="CY232" s="2"/>
      <c r="CZ232" s="2"/>
    </row>
    <row r="233" spans="1:10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CW233" s="2"/>
      <c r="CX233" s="2"/>
      <c r="CY233" s="2"/>
      <c r="CZ233" s="2"/>
    </row>
    <row r="234" spans="1:104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CW234" s="2"/>
      <c r="CX234" s="2"/>
      <c r="CY234" s="2"/>
      <c r="CZ234" s="2"/>
    </row>
    <row r="235" spans="1:104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CW235" s="2"/>
      <c r="CX235" s="2"/>
      <c r="CY235" s="2"/>
      <c r="CZ235" s="2"/>
    </row>
    <row r="236" spans="1:104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CW236" s="2"/>
      <c r="CX236" s="2"/>
      <c r="CY236" s="2"/>
      <c r="CZ236" s="2"/>
    </row>
    <row r="237" spans="1:10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CW237" s="2"/>
      <c r="CX237" s="2"/>
      <c r="CY237" s="2"/>
      <c r="CZ237" s="2"/>
    </row>
    <row r="238" spans="1:10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CW238" s="2"/>
      <c r="CX238" s="2"/>
      <c r="CY238" s="2"/>
      <c r="CZ238" s="2"/>
    </row>
    <row r="239" spans="1:10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CW239" s="2"/>
      <c r="CX239" s="2"/>
      <c r="CY239" s="2"/>
      <c r="CZ239" s="2"/>
    </row>
    <row r="240" spans="1:10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CW240" s="2"/>
      <c r="CX240" s="2"/>
      <c r="CY240" s="2"/>
      <c r="CZ240" s="2"/>
    </row>
    <row r="241" spans="1:10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CW241" s="2"/>
      <c r="CX241" s="2"/>
      <c r="CY241" s="2"/>
      <c r="CZ241" s="2"/>
    </row>
    <row r="242" spans="1:10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CW242" s="2"/>
      <c r="CX242" s="2"/>
      <c r="CY242" s="2"/>
      <c r="CZ242" s="2"/>
    </row>
    <row r="243" spans="1:10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CW243" s="2"/>
      <c r="CX243" s="2"/>
      <c r="CY243" s="2"/>
      <c r="CZ243" s="2"/>
    </row>
    <row r="244" spans="1:10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CW244" s="2"/>
      <c r="CX244" s="2"/>
      <c r="CY244" s="2"/>
      <c r="CZ244" s="2"/>
    </row>
    <row r="245" spans="1:10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CW245" s="2"/>
      <c r="CX245" s="2"/>
      <c r="CY245" s="2"/>
      <c r="CZ245" s="2"/>
    </row>
    <row r="246" spans="1:10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CW246" s="2"/>
      <c r="CX246" s="2"/>
      <c r="CY246" s="2"/>
      <c r="CZ246" s="2"/>
    </row>
    <row r="247" spans="1:10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CW247" s="2"/>
      <c r="CX247" s="2"/>
      <c r="CY247" s="2"/>
      <c r="CZ247" s="2"/>
    </row>
    <row r="248" spans="1:10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CW248" s="2"/>
      <c r="CX248" s="2"/>
      <c r="CY248" s="2"/>
      <c r="CZ248" s="2"/>
    </row>
    <row r="249" spans="1:10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CW249" s="2"/>
      <c r="CX249" s="2"/>
      <c r="CY249" s="2"/>
      <c r="CZ249" s="2"/>
    </row>
    <row r="250" spans="1:10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CW250" s="2"/>
      <c r="CX250" s="2"/>
      <c r="CY250" s="2"/>
      <c r="CZ250" s="2"/>
    </row>
    <row r="251" spans="1:10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CW251" s="2"/>
      <c r="CX251" s="2"/>
      <c r="CY251" s="2"/>
      <c r="CZ251" s="2"/>
    </row>
    <row r="252" spans="1:10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CW252" s="2"/>
      <c r="CX252" s="2"/>
      <c r="CY252" s="2"/>
      <c r="CZ252" s="2"/>
    </row>
    <row r="253" spans="1:10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CW253" s="2"/>
      <c r="CX253" s="2"/>
      <c r="CY253" s="2"/>
      <c r="CZ253" s="2"/>
    </row>
    <row r="254" spans="1:10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CW254" s="2"/>
      <c r="CX254" s="2"/>
      <c r="CY254" s="2"/>
      <c r="CZ254" s="2"/>
    </row>
    <row r="255" spans="1:10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CW255" s="2"/>
      <c r="CX255" s="2"/>
      <c r="CY255" s="2"/>
      <c r="CZ255" s="2"/>
    </row>
    <row r="256" spans="1:10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CW256" s="2"/>
      <c r="CX256" s="2"/>
      <c r="CY256" s="2"/>
      <c r="CZ256" s="2"/>
    </row>
    <row r="257" spans="1:10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CW257" s="2"/>
      <c r="CX257" s="2"/>
      <c r="CY257" s="2"/>
      <c r="CZ257" s="2"/>
    </row>
    <row r="258" spans="1:10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CW258" s="2"/>
      <c r="CX258" s="2"/>
      <c r="CY258" s="2"/>
      <c r="CZ258" s="2"/>
    </row>
    <row r="259" spans="1:10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CW259" s="2"/>
      <c r="CX259" s="2"/>
      <c r="CY259" s="2"/>
      <c r="CZ259" s="2"/>
    </row>
    <row r="260" spans="1:10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CW260" s="2"/>
      <c r="CX260" s="2"/>
      <c r="CY260" s="2"/>
      <c r="CZ260" s="2"/>
    </row>
    <row r="261" spans="1:10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CW261" s="2"/>
      <c r="CX261" s="2"/>
      <c r="CY261" s="2"/>
      <c r="CZ261" s="2"/>
    </row>
    <row r="262" spans="1:10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CW262" s="2"/>
      <c r="CX262" s="2"/>
      <c r="CY262" s="2"/>
      <c r="CZ262" s="2"/>
    </row>
    <row r="263" spans="1:10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CW263" s="2"/>
      <c r="CX263" s="2"/>
      <c r="CY263" s="2"/>
      <c r="CZ263" s="2"/>
    </row>
    <row r="264" spans="1:10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CW264" s="2"/>
      <c r="CX264" s="2"/>
      <c r="CY264" s="2"/>
      <c r="CZ264" s="2"/>
    </row>
    <row r="265" spans="1:10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CW265" s="2"/>
      <c r="CX265" s="2"/>
      <c r="CY265" s="2"/>
      <c r="CZ265" s="2"/>
    </row>
    <row r="266" spans="1:10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CW266" s="2"/>
      <c r="CX266" s="2"/>
      <c r="CY266" s="2"/>
      <c r="CZ266" s="2"/>
    </row>
    <row r="267" spans="1:10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CW267" s="2"/>
      <c r="CX267" s="2"/>
      <c r="CY267" s="2"/>
      <c r="CZ267" s="2"/>
    </row>
    <row r="268" spans="1:10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CW268" s="2"/>
      <c r="CX268" s="2"/>
      <c r="CY268" s="2"/>
      <c r="CZ268" s="2"/>
    </row>
    <row r="269" spans="1:10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CW269" s="2"/>
      <c r="CX269" s="2"/>
      <c r="CY269" s="2"/>
      <c r="CZ269" s="2"/>
    </row>
    <row r="270" spans="1:10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CW270" s="2"/>
      <c r="CX270" s="2"/>
      <c r="CY270" s="2"/>
      <c r="CZ270" s="2"/>
    </row>
    <row r="271" spans="1:10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CW271" s="2"/>
      <c r="CX271" s="2"/>
      <c r="CY271" s="2"/>
      <c r="CZ271" s="2"/>
    </row>
    <row r="272" spans="1:10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CW272" s="2"/>
      <c r="CX272" s="2"/>
      <c r="CY272" s="2"/>
      <c r="CZ272" s="2"/>
    </row>
    <row r="273" spans="1:10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CW273" s="2"/>
      <c r="CX273" s="2"/>
      <c r="CY273" s="2"/>
      <c r="CZ273" s="2"/>
    </row>
    <row r="274" spans="1:10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CW274" s="2"/>
      <c r="CX274" s="2"/>
      <c r="CY274" s="2"/>
      <c r="CZ274" s="2"/>
    </row>
    <row r="275" spans="1:10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CW275" s="2"/>
      <c r="CX275" s="2"/>
      <c r="CY275" s="2"/>
      <c r="CZ275" s="2"/>
    </row>
    <row r="276" spans="1:10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CW276" s="2"/>
      <c r="CX276" s="2"/>
      <c r="CY276" s="2"/>
      <c r="CZ276" s="2"/>
    </row>
    <row r="277" spans="1:10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CW277" s="2"/>
      <c r="CX277" s="2"/>
      <c r="CY277" s="2"/>
      <c r="CZ277" s="2"/>
    </row>
    <row r="278" spans="1:10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CW278" s="2"/>
      <c r="CX278" s="2"/>
      <c r="CY278" s="2"/>
      <c r="CZ278" s="2"/>
    </row>
    <row r="279" spans="1:10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CW279" s="2"/>
      <c r="CX279" s="2"/>
      <c r="CY279" s="2"/>
      <c r="CZ279" s="2"/>
    </row>
    <row r="280" spans="1:10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CW280" s="2"/>
      <c r="CX280" s="2"/>
      <c r="CY280" s="2"/>
      <c r="CZ280" s="2"/>
    </row>
    <row r="281" spans="1:10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CW281" s="2"/>
      <c r="CX281" s="2"/>
      <c r="CY281" s="2"/>
      <c r="CZ281" s="2"/>
    </row>
    <row r="282" spans="1:10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CW282" s="2"/>
      <c r="CX282" s="2"/>
      <c r="CY282" s="2"/>
      <c r="CZ282" s="2"/>
    </row>
    <row r="283" spans="1:10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CW283" s="2"/>
      <c r="CX283" s="2"/>
      <c r="CY283" s="2"/>
      <c r="CZ283" s="2"/>
    </row>
    <row r="284" spans="1:10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CW284" s="2"/>
      <c r="CX284" s="2"/>
      <c r="CY284" s="2"/>
      <c r="CZ284" s="2"/>
    </row>
    <row r="285" spans="1:10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CW285" s="2"/>
      <c r="CX285" s="2"/>
      <c r="CY285" s="2"/>
      <c r="CZ285" s="2"/>
    </row>
    <row r="286" spans="1:104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CW286" s="2"/>
      <c r="CX286" s="2"/>
      <c r="CY286" s="2"/>
      <c r="CZ286" s="2"/>
    </row>
    <row r="287" spans="1:104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CW287" s="2"/>
      <c r="CX287" s="2"/>
      <c r="CY287" s="2"/>
      <c r="CZ287" s="2"/>
    </row>
    <row r="288" spans="1:10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CW288" s="2"/>
      <c r="CX288" s="2"/>
      <c r="CY288" s="2"/>
      <c r="CZ288" s="2"/>
    </row>
    <row r="289" spans="1:10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CW289" s="2"/>
      <c r="CX289" s="2"/>
      <c r="CY289" s="2"/>
      <c r="CZ289" s="2"/>
    </row>
    <row r="290" spans="1:10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CW290" s="2"/>
      <c r="CX290" s="2"/>
      <c r="CY290" s="2"/>
      <c r="CZ290" s="2"/>
    </row>
    <row r="291" spans="1:10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CW291" s="2"/>
      <c r="CX291" s="2"/>
      <c r="CY291" s="2"/>
      <c r="CZ291" s="2"/>
    </row>
    <row r="292" spans="1:10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CW292" s="2"/>
      <c r="CX292" s="2"/>
      <c r="CY292" s="2"/>
      <c r="CZ292" s="2"/>
    </row>
    <row r="293" spans="1:10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CW293" s="2"/>
      <c r="CX293" s="2"/>
      <c r="CY293" s="2"/>
      <c r="CZ293" s="2"/>
    </row>
    <row r="294" spans="1:10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CW294" s="2"/>
      <c r="CX294" s="2"/>
      <c r="CY294" s="2"/>
      <c r="CZ294" s="2"/>
    </row>
    <row r="295" spans="1:10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CW295" s="2"/>
      <c r="CX295" s="2"/>
      <c r="CY295" s="2"/>
      <c r="CZ295" s="2"/>
    </row>
    <row r="296" spans="1:10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CW296" s="2"/>
      <c r="CX296" s="2"/>
      <c r="CY296" s="2"/>
      <c r="CZ296" s="2"/>
    </row>
    <row r="297" spans="1:10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CW297" s="2"/>
      <c r="CX297" s="2"/>
      <c r="CY297" s="2"/>
      <c r="CZ297" s="2"/>
    </row>
    <row r="298" spans="1:10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CW298" s="2"/>
      <c r="CX298" s="2"/>
      <c r="CY298" s="2"/>
      <c r="CZ298" s="2"/>
    </row>
    <row r="299" spans="1:10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CW299" s="2"/>
      <c r="CX299" s="2"/>
      <c r="CY299" s="2"/>
      <c r="CZ299" s="2"/>
    </row>
    <row r="300" spans="1:10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CW300" s="2"/>
      <c r="CX300" s="2"/>
      <c r="CY300" s="2"/>
      <c r="CZ300" s="2"/>
    </row>
    <row r="301" spans="1:10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CW301" s="2"/>
      <c r="CX301" s="2"/>
      <c r="CY301" s="2"/>
      <c r="CZ301" s="2"/>
    </row>
    <row r="302" spans="1:10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CW302" s="2"/>
      <c r="CX302" s="2"/>
      <c r="CY302" s="2"/>
      <c r="CZ302" s="2"/>
    </row>
    <row r="303" spans="1:10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CW303" s="2"/>
      <c r="CX303" s="2"/>
      <c r="CY303" s="2"/>
      <c r="CZ303" s="2"/>
    </row>
    <row r="304" spans="1:10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CW304" s="2"/>
      <c r="CX304" s="2"/>
      <c r="CY304" s="2"/>
      <c r="CZ304" s="2"/>
    </row>
    <row r="305" spans="1:10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CW305" s="2"/>
      <c r="CX305" s="2"/>
      <c r="CY305" s="2"/>
      <c r="CZ305" s="2"/>
    </row>
    <row r="306" spans="1:10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CW306" s="2"/>
      <c r="CX306" s="2"/>
      <c r="CY306" s="2"/>
      <c r="CZ306" s="2"/>
    </row>
    <row r="307" spans="1:10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CW307" s="2"/>
      <c r="CX307" s="2"/>
      <c r="CY307" s="2"/>
      <c r="CZ307" s="2"/>
    </row>
    <row r="308" spans="1:10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CW308" s="2"/>
      <c r="CX308" s="2"/>
      <c r="CY308" s="2"/>
      <c r="CZ308" s="2"/>
    </row>
    <row r="309" spans="1:10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CW309" s="2"/>
      <c r="CX309" s="2"/>
      <c r="CY309" s="2"/>
      <c r="CZ309" s="2"/>
    </row>
    <row r="310" spans="1:10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CW310" s="2"/>
      <c r="CX310" s="2"/>
      <c r="CY310" s="2"/>
      <c r="CZ310" s="2"/>
    </row>
    <row r="311" spans="1:10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CW311" s="2"/>
      <c r="CX311" s="2"/>
      <c r="CY311" s="2"/>
      <c r="CZ311" s="2"/>
    </row>
    <row r="312" spans="1:10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CW312" s="2"/>
      <c r="CX312" s="2"/>
      <c r="CY312" s="2"/>
      <c r="CZ312" s="2"/>
    </row>
    <row r="313" spans="1:10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CW313" s="2"/>
      <c r="CX313" s="2"/>
      <c r="CY313" s="2"/>
      <c r="CZ313" s="2"/>
    </row>
    <row r="314" spans="1:10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CW314" s="2"/>
      <c r="CX314" s="2"/>
      <c r="CY314" s="2"/>
      <c r="CZ314" s="2"/>
    </row>
    <row r="315" spans="1:10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CW315" s="2"/>
      <c r="CX315" s="2"/>
      <c r="CY315" s="2"/>
      <c r="CZ315" s="2"/>
    </row>
    <row r="316" spans="1:10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CW316" s="2"/>
      <c r="CX316" s="2"/>
      <c r="CY316" s="2"/>
      <c r="CZ316" s="2"/>
    </row>
    <row r="317" spans="1:10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CW317" s="2"/>
      <c r="CX317" s="2"/>
      <c r="CY317" s="2"/>
      <c r="CZ317" s="2"/>
    </row>
    <row r="318" spans="1:10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CW318" s="2"/>
      <c r="CX318" s="2"/>
      <c r="CY318" s="2"/>
      <c r="CZ318" s="2"/>
    </row>
    <row r="319" spans="1:10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CW319" s="2"/>
      <c r="CX319" s="2"/>
      <c r="CY319" s="2"/>
      <c r="CZ319" s="2"/>
    </row>
    <row r="320" spans="1:10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CW320" s="2"/>
      <c r="CX320" s="2"/>
      <c r="CY320" s="2"/>
      <c r="CZ320" s="2"/>
    </row>
    <row r="321" spans="1:10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CW321" s="2"/>
      <c r="CX321" s="2"/>
      <c r="CY321" s="2"/>
      <c r="CZ321" s="2"/>
    </row>
    <row r="322" spans="1:10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CW322" s="2"/>
      <c r="CX322" s="2"/>
      <c r="CY322" s="2"/>
      <c r="CZ322" s="2"/>
    </row>
    <row r="323" spans="1:10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CW323" s="2"/>
      <c r="CX323" s="2"/>
      <c r="CY323" s="2"/>
      <c r="CZ323" s="2"/>
    </row>
    <row r="324" spans="1:10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CW324" s="2"/>
      <c r="CX324" s="2"/>
      <c r="CY324" s="2"/>
      <c r="CZ324" s="2"/>
    </row>
    <row r="325" spans="1:10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CW325" s="2"/>
      <c r="CX325" s="2"/>
      <c r="CY325" s="2"/>
      <c r="CZ325" s="2"/>
    </row>
    <row r="326" spans="1:10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CW326" s="2"/>
      <c r="CX326" s="2"/>
      <c r="CY326" s="2"/>
      <c r="CZ326" s="2"/>
    </row>
    <row r="327" spans="1:10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CW327" s="2"/>
      <c r="CX327" s="2"/>
      <c r="CY327" s="2"/>
      <c r="CZ327" s="2"/>
    </row>
    <row r="328" spans="1:10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CW328" s="2"/>
      <c r="CX328" s="2"/>
      <c r="CY328" s="2"/>
      <c r="CZ328" s="2"/>
    </row>
    <row r="329" spans="1:10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CW329" s="2"/>
      <c r="CX329" s="2"/>
      <c r="CY329" s="2"/>
      <c r="CZ329" s="2"/>
    </row>
    <row r="330" spans="1:10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CW330" s="2"/>
      <c r="CX330" s="2"/>
      <c r="CY330" s="2"/>
      <c r="CZ330" s="2"/>
    </row>
    <row r="331" spans="1:10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CW331" s="2"/>
      <c r="CX331" s="2"/>
      <c r="CY331" s="2"/>
      <c r="CZ331" s="2"/>
    </row>
    <row r="332" spans="1:10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CW332" s="2"/>
      <c r="CX332" s="2"/>
      <c r="CY332" s="2"/>
      <c r="CZ332" s="2"/>
    </row>
    <row r="333" spans="1:10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CW333" s="2"/>
      <c r="CX333" s="2"/>
      <c r="CY333" s="2"/>
      <c r="CZ333" s="2"/>
    </row>
    <row r="334" spans="1:10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CW334" s="2"/>
      <c r="CX334" s="2"/>
      <c r="CY334" s="2"/>
      <c r="CZ334" s="2"/>
    </row>
    <row r="335" spans="1:10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CW335" s="2"/>
      <c r="CX335" s="2"/>
      <c r="CY335" s="2"/>
      <c r="CZ335" s="2"/>
    </row>
    <row r="336" spans="1:10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CW336" s="2"/>
      <c r="CX336" s="2"/>
      <c r="CY336" s="2"/>
      <c r="CZ336" s="2"/>
    </row>
    <row r="337" spans="1:10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CW337" s="2"/>
      <c r="CX337" s="2"/>
      <c r="CY337" s="2"/>
      <c r="CZ337" s="2"/>
    </row>
    <row r="338" spans="1:10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CW338" s="2"/>
      <c r="CX338" s="2"/>
      <c r="CY338" s="2"/>
      <c r="CZ338" s="2"/>
    </row>
    <row r="339" spans="1:10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CW339" s="2"/>
      <c r="CX339" s="2"/>
      <c r="CY339" s="2"/>
      <c r="CZ339" s="2"/>
    </row>
    <row r="340" spans="1:10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CW340" s="2"/>
      <c r="CX340" s="2"/>
      <c r="CY340" s="2"/>
      <c r="CZ340" s="2"/>
    </row>
    <row r="341" spans="1:10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CW341" s="2"/>
      <c r="CX341" s="2"/>
      <c r="CY341" s="2"/>
      <c r="CZ341" s="2"/>
    </row>
    <row r="342" spans="1:10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CW342" s="2"/>
      <c r="CX342" s="2"/>
      <c r="CY342" s="2"/>
      <c r="CZ342" s="2"/>
    </row>
    <row r="343" spans="1:10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CW343" s="2"/>
      <c r="CX343" s="2"/>
      <c r="CY343" s="2"/>
      <c r="CZ343" s="2"/>
    </row>
    <row r="344" spans="1:10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CW344" s="2"/>
      <c r="CX344" s="2"/>
      <c r="CY344" s="2"/>
      <c r="CZ344" s="2"/>
    </row>
    <row r="345" spans="1:10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CW345" s="2"/>
      <c r="CX345" s="2"/>
      <c r="CY345" s="2"/>
      <c r="CZ345" s="2"/>
    </row>
    <row r="346" spans="1:10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CW346" s="2"/>
      <c r="CX346" s="2"/>
      <c r="CY346" s="2"/>
      <c r="CZ346" s="2"/>
    </row>
    <row r="347" spans="1:10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CW347" s="2"/>
      <c r="CX347" s="2"/>
      <c r="CY347" s="2"/>
      <c r="CZ347" s="2"/>
    </row>
    <row r="348" spans="1:10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CW348" s="2"/>
      <c r="CX348" s="2"/>
      <c r="CY348" s="2"/>
      <c r="CZ348" s="2"/>
    </row>
    <row r="349" spans="1:10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CW349" s="2"/>
      <c r="CX349" s="2"/>
      <c r="CY349" s="2"/>
      <c r="CZ349" s="2"/>
    </row>
    <row r="350" spans="1:10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CW350" s="2"/>
      <c r="CX350" s="2"/>
      <c r="CY350" s="2"/>
      <c r="CZ350" s="2"/>
    </row>
    <row r="351" spans="1:10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CW351" s="2"/>
      <c r="CX351" s="2"/>
      <c r="CY351" s="2"/>
      <c r="CZ351" s="2"/>
    </row>
    <row r="352" spans="1:10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CW352" s="2"/>
      <c r="CX352" s="2"/>
      <c r="CY352" s="2"/>
      <c r="CZ352" s="2"/>
    </row>
    <row r="353" spans="1:10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CW353" s="2"/>
      <c r="CX353" s="2"/>
      <c r="CY353" s="2"/>
      <c r="CZ353" s="2"/>
    </row>
    <row r="354" spans="1:10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CW354" s="2"/>
      <c r="CX354" s="2"/>
      <c r="CY354" s="2"/>
      <c r="CZ354" s="2"/>
    </row>
    <row r="355" spans="1:10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CW355" s="2"/>
      <c r="CX355" s="2"/>
      <c r="CY355" s="2"/>
      <c r="CZ355" s="2"/>
    </row>
    <row r="356" spans="1:10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CW356" s="2"/>
      <c r="CX356" s="2"/>
      <c r="CY356" s="2"/>
      <c r="CZ356" s="2"/>
    </row>
    <row r="357" spans="1:10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CW357" s="2"/>
      <c r="CX357" s="2"/>
      <c r="CY357" s="2"/>
      <c r="CZ357" s="2"/>
    </row>
    <row r="358" spans="1:10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CW358" s="2"/>
      <c r="CX358" s="2"/>
      <c r="CY358" s="2"/>
      <c r="CZ358" s="2"/>
    </row>
    <row r="359" spans="1:10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CW359" s="2"/>
      <c r="CX359" s="2"/>
      <c r="CY359" s="2"/>
      <c r="CZ359" s="2"/>
    </row>
    <row r="360" spans="1:10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CW360" s="2"/>
      <c r="CX360" s="2"/>
      <c r="CY360" s="2"/>
      <c r="CZ360" s="2"/>
    </row>
    <row r="361" spans="1:10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CW361" s="2"/>
      <c r="CX361" s="2"/>
      <c r="CY361" s="2"/>
      <c r="CZ361" s="2"/>
    </row>
    <row r="362" spans="1:10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CW362" s="2"/>
      <c r="CX362" s="2"/>
      <c r="CY362" s="2"/>
      <c r="CZ362" s="2"/>
    </row>
    <row r="363" spans="1:10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CW363" s="2"/>
      <c r="CX363" s="2"/>
      <c r="CY363" s="2"/>
      <c r="CZ363" s="2"/>
    </row>
    <row r="364" spans="1:10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CW364" s="2"/>
      <c r="CX364" s="2"/>
      <c r="CY364" s="2"/>
      <c r="CZ364" s="2"/>
    </row>
    <row r="365" spans="1:10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CW365" s="2"/>
      <c r="CX365" s="2"/>
      <c r="CY365" s="2"/>
      <c r="CZ365" s="2"/>
    </row>
    <row r="366" spans="1:10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CW366" s="2"/>
      <c r="CX366" s="2"/>
      <c r="CY366" s="2"/>
      <c r="CZ366" s="2"/>
    </row>
    <row r="367" spans="1:10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CW367" s="2"/>
      <c r="CX367" s="2"/>
      <c r="CY367" s="2"/>
      <c r="CZ367" s="2"/>
    </row>
    <row r="368" spans="1:10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CW368" s="2"/>
      <c r="CX368" s="2"/>
      <c r="CY368" s="2"/>
      <c r="CZ368" s="2"/>
    </row>
    <row r="369" spans="1:10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CW369" s="2"/>
      <c r="CX369" s="2"/>
      <c r="CY369" s="2"/>
      <c r="CZ369" s="2"/>
    </row>
    <row r="370" spans="1:10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CW370" s="2"/>
      <c r="CX370" s="2"/>
      <c r="CY370" s="2"/>
      <c r="CZ370" s="2"/>
    </row>
    <row r="371" spans="1:10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CW371" s="2"/>
      <c r="CX371" s="2"/>
      <c r="CY371" s="2"/>
      <c r="CZ371" s="2"/>
    </row>
    <row r="372" spans="1:10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CW372" s="2"/>
      <c r="CX372" s="2"/>
      <c r="CY372" s="2"/>
      <c r="CZ372" s="2"/>
    </row>
    <row r="373" spans="1:10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CW373" s="2"/>
      <c r="CX373" s="2"/>
      <c r="CY373" s="2"/>
      <c r="CZ373" s="2"/>
    </row>
    <row r="374" spans="1:10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CW374" s="2"/>
      <c r="CX374" s="2"/>
      <c r="CY374" s="2"/>
      <c r="CZ374" s="2"/>
    </row>
    <row r="375" spans="1:10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CW375" s="2"/>
      <c r="CX375" s="2"/>
      <c r="CY375" s="2"/>
      <c r="CZ375" s="2"/>
    </row>
    <row r="376" spans="1:10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CW376" s="2"/>
      <c r="CX376" s="2"/>
      <c r="CY376" s="2"/>
      <c r="CZ376" s="2"/>
    </row>
    <row r="377" spans="1:10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CW377" s="2"/>
      <c r="CX377" s="2"/>
      <c r="CY377" s="2"/>
      <c r="CZ377" s="2"/>
    </row>
    <row r="378" spans="1:10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CW378" s="2"/>
      <c r="CX378" s="2"/>
      <c r="CY378" s="2"/>
      <c r="CZ378" s="2"/>
    </row>
    <row r="379" spans="1:10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CW379" s="2"/>
      <c r="CX379" s="2"/>
      <c r="CY379" s="2"/>
      <c r="CZ379" s="2"/>
    </row>
    <row r="380" spans="1:10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CW380" s="2"/>
      <c r="CX380" s="2"/>
      <c r="CY380" s="2"/>
      <c r="CZ380" s="2"/>
    </row>
    <row r="381" spans="1:10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CW381" s="2"/>
      <c r="CX381" s="2"/>
      <c r="CY381" s="2"/>
      <c r="CZ381" s="2"/>
    </row>
    <row r="382" spans="1:10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CW382" s="2"/>
      <c r="CX382" s="2"/>
      <c r="CY382" s="2"/>
      <c r="CZ382" s="2"/>
    </row>
    <row r="383" spans="1:10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CW383" s="2"/>
      <c r="CX383" s="2"/>
      <c r="CY383" s="2"/>
      <c r="CZ383" s="2"/>
    </row>
    <row r="384" spans="1:10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CW384" s="2"/>
      <c r="CX384" s="2"/>
      <c r="CY384" s="2"/>
      <c r="CZ384" s="2"/>
    </row>
    <row r="385" spans="1:10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CW385" s="2"/>
      <c r="CX385" s="2"/>
      <c r="CY385" s="2"/>
      <c r="CZ385" s="2"/>
    </row>
    <row r="386" spans="1:10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CW386" s="2"/>
      <c r="CX386" s="2"/>
      <c r="CY386" s="2"/>
      <c r="CZ386" s="2"/>
    </row>
    <row r="387" spans="1:10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CW387" s="2"/>
      <c r="CX387" s="2"/>
      <c r="CY387" s="2"/>
      <c r="CZ387" s="2"/>
    </row>
    <row r="388" spans="1:10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CW388" s="2"/>
      <c r="CX388" s="2"/>
      <c r="CY388" s="2"/>
      <c r="CZ388" s="2"/>
    </row>
    <row r="389" spans="1:10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CW389" s="2"/>
      <c r="CX389" s="2"/>
      <c r="CY389" s="2"/>
      <c r="CZ389" s="2"/>
    </row>
    <row r="390" spans="1:10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CW390" s="2"/>
      <c r="CX390" s="2"/>
      <c r="CY390" s="2"/>
      <c r="CZ390" s="2"/>
    </row>
    <row r="391" spans="1:10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CW391" s="2"/>
      <c r="CX391" s="2"/>
      <c r="CY391" s="2"/>
      <c r="CZ391" s="2"/>
    </row>
    <row r="392" spans="1:10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CW392" s="2"/>
      <c r="CX392" s="2"/>
      <c r="CY392" s="2"/>
      <c r="CZ392" s="2"/>
    </row>
    <row r="393" spans="1:10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CW393" s="2"/>
      <c r="CX393" s="2"/>
      <c r="CY393" s="2"/>
      <c r="CZ393" s="2"/>
    </row>
    <row r="394" spans="1:10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CW394" s="2"/>
      <c r="CX394" s="2"/>
      <c r="CY394" s="2"/>
      <c r="CZ394" s="2"/>
    </row>
    <row r="395" spans="1:10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CW395" s="2"/>
      <c r="CX395" s="2"/>
      <c r="CY395" s="2"/>
      <c r="CZ395" s="2"/>
    </row>
    <row r="396" spans="1:10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CW396" s="2"/>
      <c r="CX396" s="2"/>
      <c r="CY396" s="2"/>
      <c r="CZ396" s="2"/>
    </row>
    <row r="397" spans="1:10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CW397" s="2"/>
      <c r="CX397" s="2"/>
      <c r="CY397" s="2"/>
      <c r="CZ397" s="2"/>
    </row>
    <row r="398" spans="1:10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CW398" s="2"/>
      <c r="CX398" s="2"/>
      <c r="CY398" s="2"/>
      <c r="CZ398" s="2"/>
    </row>
    <row r="399" spans="1:10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CW399" s="2"/>
      <c r="CX399" s="2"/>
      <c r="CY399" s="2"/>
      <c r="CZ399" s="2"/>
    </row>
    <row r="400" spans="1:10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CW400" s="2"/>
      <c r="CX400" s="2"/>
      <c r="CY400" s="2"/>
      <c r="CZ400" s="2"/>
    </row>
    <row r="401" spans="1:10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CW401" s="2"/>
      <c r="CX401" s="2"/>
      <c r="CY401" s="2"/>
      <c r="CZ401" s="2"/>
    </row>
    <row r="402" spans="1:10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CW402" s="2"/>
      <c r="CX402" s="2"/>
      <c r="CY402" s="2"/>
      <c r="CZ402" s="2"/>
    </row>
    <row r="403" spans="1:10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CW403" s="2"/>
      <c r="CX403" s="2"/>
      <c r="CY403" s="2"/>
      <c r="CZ403" s="2"/>
    </row>
    <row r="404" spans="1:10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CW404" s="2"/>
      <c r="CX404" s="2"/>
      <c r="CY404" s="2"/>
      <c r="CZ404" s="2"/>
    </row>
    <row r="405" spans="1:10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CW405" s="2"/>
      <c r="CX405" s="2"/>
      <c r="CY405" s="2"/>
      <c r="CZ405" s="2"/>
    </row>
    <row r="406" spans="1:10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CW406" s="2"/>
      <c r="CX406" s="2"/>
      <c r="CY406" s="2"/>
      <c r="CZ406" s="2"/>
    </row>
    <row r="407" spans="1:10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CW407" s="2"/>
      <c r="CX407" s="2"/>
      <c r="CY407" s="2"/>
      <c r="CZ407" s="2"/>
    </row>
    <row r="408" spans="1:10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CW408" s="2"/>
      <c r="CX408" s="2"/>
      <c r="CY408" s="2"/>
      <c r="CZ408" s="2"/>
    </row>
    <row r="409" spans="1:10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CW409" s="2"/>
      <c r="CX409" s="2"/>
      <c r="CY409" s="2"/>
      <c r="CZ409" s="2"/>
    </row>
    <row r="410" spans="1:10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CW410" s="2"/>
      <c r="CX410" s="2"/>
      <c r="CY410" s="2"/>
      <c r="CZ410" s="2"/>
    </row>
    <row r="411" spans="1:10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CW411" s="2"/>
      <c r="CX411" s="2"/>
      <c r="CY411" s="2"/>
      <c r="CZ411" s="2"/>
    </row>
    <row r="412" spans="1:10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CW412" s="2"/>
      <c r="CX412" s="2"/>
      <c r="CY412" s="2"/>
      <c r="CZ412" s="2"/>
    </row>
    <row r="413" spans="1:10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CW413" s="2"/>
      <c r="CX413" s="2"/>
      <c r="CY413" s="2"/>
      <c r="CZ413" s="2"/>
    </row>
    <row r="414" spans="1:104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CW414" s="2"/>
      <c r="CX414" s="2"/>
      <c r="CY414" s="2"/>
      <c r="CZ414" s="2"/>
    </row>
    <row r="415" spans="1:104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CW415" s="2"/>
      <c r="CX415" s="2"/>
      <c r="CY415" s="2"/>
      <c r="CZ415" s="2"/>
    </row>
    <row r="416" spans="1:104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CW416" s="2"/>
      <c r="CX416" s="2"/>
      <c r="CY416" s="2"/>
      <c r="CZ416" s="2"/>
    </row>
    <row r="417" spans="1:104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CW417" s="2"/>
      <c r="CX417" s="2"/>
      <c r="CY417" s="2"/>
      <c r="CZ417" s="2"/>
    </row>
    <row r="418" spans="1:104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CW418" s="2"/>
      <c r="CX418" s="2"/>
      <c r="CY418" s="2"/>
      <c r="CZ418" s="2"/>
    </row>
    <row r="419" spans="1:104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CW419" s="2"/>
      <c r="CX419" s="2"/>
      <c r="CY419" s="2"/>
      <c r="CZ419" s="2"/>
    </row>
    <row r="420" spans="1:104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CW420" s="2"/>
      <c r="CX420" s="2"/>
      <c r="CY420" s="2"/>
      <c r="CZ420" s="2"/>
    </row>
    <row r="421" spans="1:104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CW421" s="2"/>
      <c r="CX421" s="2"/>
      <c r="CY421" s="2"/>
      <c r="CZ421" s="2"/>
    </row>
    <row r="422" spans="1:104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CW422" s="2"/>
      <c r="CX422" s="2"/>
      <c r="CY422" s="2"/>
      <c r="CZ422" s="2"/>
    </row>
    <row r="423" spans="1:104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CW423" s="2"/>
      <c r="CX423" s="2"/>
      <c r="CY423" s="2"/>
      <c r="CZ423" s="2"/>
    </row>
    <row r="424" spans="1:10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CW424" s="2"/>
      <c r="CX424" s="2"/>
      <c r="CY424" s="2"/>
      <c r="CZ424" s="2"/>
    </row>
    <row r="425" spans="1:10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CW425" s="2"/>
      <c r="CX425" s="2"/>
      <c r="CY425" s="2"/>
      <c r="CZ425" s="2"/>
    </row>
    <row r="426" spans="1:10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CW426" s="2"/>
      <c r="CX426" s="2"/>
      <c r="CY426" s="2"/>
      <c r="CZ426" s="2"/>
    </row>
    <row r="427" spans="1:10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CW427" s="2"/>
      <c r="CX427" s="2"/>
      <c r="CY427" s="2"/>
      <c r="CZ427" s="2"/>
    </row>
    <row r="428" spans="1:10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CW428" s="2"/>
      <c r="CX428" s="2"/>
      <c r="CY428" s="2"/>
      <c r="CZ428" s="2"/>
    </row>
    <row r="429" spans="1:10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CW429" s="2"/>
      <c r="CX429" s="2"/>
      <c r="CY429" s="2"/>
      <c r="CZ429" s="2"/>
    </row>
    <row r="430" spans="1:104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CW430" s="2"/>
      <c r="CX430" s="2"/>
      <c r="CY430" s="2"/>
      <c r="CZ430" s="2"/>
    </row>
    <row r="431" spans="1:104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CW431" s="2"/>
      <c r="CX431" s="2"/>
      <c r="CY431" s="2"/>
      <c r="CZ431" s="2"/>
    </row>
    <row r="432" spans="1:104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CW432" s="2"/>
      <c r="CX432" s="2"/>
      <c r="CY432" s="2"/>
      <c r="CZ432" s="2"/>
    </row>
    <row r="433" spans="1:104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CW433" s="2"/>
      <c r="CX433" s="2"/>
      <c r="CY433" s="2"/>
      <c r="CZ433" s="2"/>
    </row>
    <row r="434" spans="1:104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CW434" s="2"/>
      <c r="CX434" s="2"/>
      <c r="CY434" s="2"/>
      <c r="CZ434" s="2"/>
    </row>
    <row r="435" spans="1:104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CW435" s="2"/>
      <c r="CX435" s="2"/>
      <c r="CY435" s="2"/>
      <c r="CZ435" s="2"/>
    </row>
    <row r="436" spans="1:104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CW436" s="2"/>
      <c r="CX436" s="2"/>
      <c r="CY436" s="2"/>
      <c r="CZ436" s="2"/>
    </row>
    <row r="437" spans="1:104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CW437" s="2"/>
      <c r="CX437" s="2"/>
      <c r="CY437" s="2"/>
      <c r="CZ437" s="2"/>
    </row>
    <row r="438" spans="1:10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CW438" s="2"/>
      <c r="CX438" s="2"/>
      <c r="CY438" s="2"/>
      <c r="CZ438" s="2"/>
    </row>
    <row r="439" spans="1:104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CW439" s="2"/>
      <c r="CX439" s="2"/>
      <c r="CY439" s="2"/>
      <c r="CZ439" s="2"/>
    </row>
    <row r="440" spans="1:104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CW440" s="2"/>
      <c r="CX440" s="2"/>
      <c r="CY440" s="2"/>
      <c r="CZ440" s="2"/>
    </row>
    <row r="441" spans="1:104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CW441" s="2"/>
      <c r="CX441" s="2"/>
      <c r="CY441" s="2"/>
      <c r="CZ441" s="2"/>
    </row>
    <row r="442" spans="1:104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CW442" s="2"/>
      <c r="CX442" s="2"/>
      <c r="CY442" s="2"/>
      <c r="CZ442" s="2"/>
    </row>
    <row r="443" spans="1:104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CW443" s="2"/>
      <c r="CX443" s="2"/>
      <c r="CY443" s="2"/>
      <c r="CZ443" s="2"/>
    </row>
    <row r="444" spans="1:104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CW444" s="2"/>
      <c r="CX444" s="2"/>
      <c r="CY444" s="2"/>
      <c r="CZ444" s="2"/>
    </row>
    <row r="445" spans="1:104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CW445" s="2"/>
      <c r="CX445" s="2"/>
      <c r="CY445" s="2"/>
      <c r="CZ445" s="2"/>
    </row>
    <row r="446" spans="1:104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CW446" s="2"/>
      <c r="CX446" s="2"/>
      <c r="CY446" s="2"/>
      <c r="CZ446" s="2"/>
    </row>
    <row r="447" spans="1:104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CW447" s="2"/>
      <c r="CX447" s="2"/>
      <c r="CY447" s="2"/>
      <c r="CZ447" s="2"/>
    </row>
    <row r="448" spans="1:104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CW448" s="2"/>
      <c r="CX448" s="2"/>
      <c r="CY448" s="2"/>
      <c r="CZ448" s="2"/>
    </row>
    <row r="449" spans="1:104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CW449" s="2"/>
      <c r="CX449" s="2"/>
      <c r="CY449" s="2"/>
      <c r="CZ449" s="2"/>
    </row>
    <row r="450" spans="1:104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CW450" s="2"/>
      <c r="CX450" s="2"/>
      <c r="CY450" s="2"/>
      <c r="CZ450" s="2"/>
    </row>
    <row r="451" spans="1:104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CW451" s="2"/>
      <c r="CX451" s="2"/>
      <c r="CY451" s="2"/>
      <c r="CZ451" s="2"/>
    </row>
    <row r="452" spans="1:104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CW452" s="2"/>
      <c r="CX452" s="2"/>
      <c r="CY452" s="2"/>
      <c r="CZ452" s="2"/>
    </row>
    <row r="453" spans="1:104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CW453" s="2"/>
      <c r="CX453" s="2"/>
      <c r="CY453" s="2"/>
      <c r="CZ453" s="2"/>
    </row>
    <row r="454" spans="1:104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CW454" s="2"/>
      <c r="CX454" s="2"/>
      <c r="CY454" s="2"/>
      <c r="CZ454" s="2"/>
    </row>
    <row r="455" spans="1:104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CW455" s="2"/>
      <c r="CX455" s="2"/>
      <c r="CY455" s="2"/>
      <c r="CZ455" s="2"/>
    </row>
    <row r="456" spans="1:104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CW456" s="2"/>
      <c r="CX456" s="2"/>
      <c r="CY456" s="2"/>
      <c r="CZ456" s="2"/>
    </row>
    <row r="457" spans="1:104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CW457" s="2"/>
      <c r="CX457" s="2"/>
      <c r="CY457" s="2"/>
      <c r="CZ457" s="2"/>
    </row>
    <row r="458" spans="1:104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CW458" s="2"/>
      <c r="CX458" s="2"/>
      <c r="CY458" s="2"/>
      <c r="CZ458" s="2"/>
    </row>
    <row r="459" spans="1:10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CW459" s="2"/>
      <c r="CX459" s="2"/>
      <c r="CY459" s="2"/>
      <c r="CZ459" s="2"/>
    </row>
    <row r="460" spans="1:10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CW460" s="2"/>
      <c r="CX460" s="2"/>
      <c r="CY460" s="2"/>
      <c r="CZ460" s="2"/>
    </row>
    <row r="461" spans="1:10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CW461" s="2"/>
      <c r="CX461" s="2"/>
      <c r="CY461" s="2"/>
      <c r="CZ461" s="2"/>
    </row>
    <row r="462" spans="1:10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CW462" s="2"/>
      <c r="CX462" s="2"/>
      <c r="CY462" s="2"/>
      <c r="CZ462" s="2"/>
    </row>
    <row r="463" spans="1:10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CW463" s="2"/>
      <c r="CX463" s="2"/>
      <c r="CY463" s="2"/>
      <c r="CZ463" s="2"/>
    </row>
    <row r="464" spans="1:10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CW464" s="2"/>
      <c r="CX464" s="2"/>
      <c r="CY464" s="2"/>
      <c r="CZ464" s="2"/>
    </row>
    <row r="465" spans="1:10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CW465" s="2"/>
      <c r="CX465" s="2"/>
      <c r="CY465" s="2"/>
      <c r="CZ465" s="2"/>
    </row>
    <row r="466" spans="1:10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CW466" s="2"/>
      <c r="CX466" s="2"/>
      <c r="CY466" s="2"/>
      <c r="CZ466" s="2"/>
    </row>
    <row r="467" spans="1:10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CW467" s="2"/>
      <c r="CX467" s="2"/>
      <c r="CY467" s="2"/>
      <c r="CZ467" s="2"/>
    </row>
    <row r="468" spans="1:10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CW468" s="2"/>
      <c r="CX468" s="2"/>
      <c r="CY468" s="2"/>
      <c r="CZ468" s="2"/>
    </row>
    <row r="469" spans="1:10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CW469" s="2"/>
      <c r="CX469" s="2"/>
      <c r="CY469" s="2"/>
      <c r="CZ469" s="2"/>
    </row>
    <row r="470" spans="1:10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CW470" s="2"/>
      <c r="CX470" s="2"/>
      <c r="CY470" s="2"/>
      <c r="CZ470" s="2"/>
    </row>
    <row r="471" spans="1:10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CW471" s="2"/>
      <c r="CX471" s="2"/>
      <c r="CY471" s="2"/>
      <c r="CZ471" s="2"/>
    </row>
    <row r="472" spans="1:104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CW472" s="2"/>
      <c r="CX472" s="2"/>
      <c r="CY472" s="2"/>
      <c r="CZ472" s="2"/>
    </row>
    <row r="473" spans="1:10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CW473" s="2"/>
      <c r="CX473" s="2"/>
      <c r="CY473" s="2"/>
      <c r="CZ473" s="2"/>
    </row>
    <row r="474" spans="1:104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CW474" s="2"/>
      <c r="CX474" s="2"/>
      <c r="CY474" s="2"/>
      <c r="CZ474" s="2"/>
    </row>
    <row r="475" spans="1:104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CW475" s="2"/>
      <c r="CX475" s="2"/>
      <c r="CY475" s="2"/>
      <c r="CZ475" s="2"/>
    </row>
    <row r="476" spans="1:104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CW476" s="2"/>
      <c r="CX476" s="2"/>
      <c r="CY476" s="2"/>
      <c r="CZ476" s="2"/>
    </row>
    <row r="477" spans="1:104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CW477" s="2"/>
      <c r="CX477" s="2"/>
      <c r="CY477" s="2"/>
      <c r="CZ477" s="2"/>
    </row>
    <row r="478" spans="1:104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CW478" s="2"/>
      <c r="CX478" s="2"/>
      <c r="CY478" s="2"/>
      <c r="CZ478" s="2"/>
    </row>
    <row r="479" spans="1:104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CW479" s="2"/>
      <c r="CX479" s="2"/>
      <c r="CY479" s="2"/>
      <c r="CZ479" s="2"/>
    </row>
    <row r="480" spans="1:104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CW480" s="2"/>
      <c r="CX480" s="2"/>
      <c r="CY480" s="2"/>
      <c r="CZ480" s="2"/>
    </row>
    <row r="481" spans="1:104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CW481" s="2"/>
      <c r="CX481" s="2"/>
      <c r="CY481" s="2"/>
      <c r="CZ481" s="2"/>
    </row>
    <row r="482" spans="1:104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CW482" s="2"/>
      <c r="CX482" s="2"/>
      <c r="CY482" s="2"/>
      <c r="CZ482" s="2"/>
    </row>
    <row r="483" spans="1:104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CW483" s="2"/>
      <c r="CX483" s="2"/>
      <c r="CY483" s="2"/>
      <c r="CZ483" s="2"/>
    </row>
    <row r="484" spans="1:104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CW484" s="2"/>
      <c r="CX484" s="2"/>
      <c r="CY484" s="2"/>
      <c r="CZ484" s="2"/>
    </row>
    <row r="485" spans="1:104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CW485" s="2"/>
      <c r="CX485" s="2"/>
      <c r="CY485" s="2"/>
      <c r="CZ485" s="2"/>
    </row>
    <row r="486" spans="1:104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CW486" s="2"/>
      <c r="CX486" s="2"/>
      <c r="CY486" s="2"/>
      <c r="CZ486" s="2"/>
    </row>
    <row r="487" spans="1:104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CW487" s="2"/>
      <c r="CX487" s="2"/>
      <c r="CY487" s="2"/>
      <c r="CZ487" s="2"/>
    </row>
    <row r="488" spans="1:104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CW488" s="2"/>
      <c r="CX488" s="2"/>
      <c r="CY488" s="2"/>
      <c r="CZ488" s="2"/>
    </row>
    <row r="489" spans="1:104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CW489" s="2"/>
      <c r="CX489" s="2"/>
      <c r="CY489" s="2"/>
      <c r="CZ489" s="2"/>
    </row>
    <row r="490" spans="1:104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CW490" s="2"/>
      <c r="CX490" s="2"/>
      <c r="CY490" s="2"/>
      <c r="CZ490" s="2"/>
    </row>
    <row r="491" spans="1:104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CW491" s="2"/>
      <c r="CX491" s="2"/>
      <c r="CY491" s="2"/>
      <c r="CZ491" s="2"/>
    </row>
    <row r="492" spans="1:104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CW492" s="2"/>
      <c r="CX492" s="2"/>
      <c r="CY492" s="2"/>
      <c r="CZ492" s="2"/>
    </row>
    <row r="493" spans="1:104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CW493" s="2"/>
      <c r="CX493" s="2"/>
      <c r="CY493" s="2"/>
      <c r="CZ493" s="2"/>
    </row>
    <row r="494" spans="1:104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CW494" s="2"/>
      <c r="CX494" s="2"/>
      <c r="CY494" s="2"/>
      <c r="CZ494" s="2"/>
    </row>
    <row r="495" spans="1:104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CW495" s="2"/>
      <c r="CX495" s="2"/>
      <c r="CY495" s="2"/>
      <c r="CZ495" s="2"/>
    </row>
    <row r="496" spans="1:10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CW496" s="2"/>
      <c r="CX496" s="2"/>
      <c r="CY496" s="2"/>
      <c r="CZ496" s="2"/>
    </row>
    <row r="497" spans="1:10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CW497" s="2"/>
      <c r="CX497" s="2"/>
      <c r="CY497" s="2"/>
      <c r="CZ497" s="2"/>
    </row>
    <row r="498" spans="1:10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CW498" s="2"/>
      <c r="CX498" s="2"/>
      <c r="CY498" s="2"/>
      <c r="CZ498" s="2"/>
    </row>
    <row r="499" spans="1:10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CW499" s="2"/>
      <c r="CX499" s="2"/>
      <c r="CY499" s="2"/>
      <c r="CZ499" s="2"/>
    </row>
    <row r="500" spans="1:10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CW500" s="2"/>
      <c r="CX500" s="2"/>
      <c r="CY500" s="2"/>
      <c r="CZ500" s="2"/>
    </row>
    <row r="501" spans="1:10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CW501" s="2"/>
      <c r="CX501" s="2"/>
      <c r="CY501" s="2"/>
      <c r="CZ501" s="2"/>
    </row>
    <row r="502" spans="1:10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CW502" s="2"/>
      <c r="CX502" s="2"/>
      <c r="CY502" s="2"/>
      <c r="CZ502" s="2"/>
    </row>
    <row r="503" spans="1:10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CW503" s="2"/>
      <c r="CX503" s="2"/>
      <c r="CY503" s="2"/>
      <c r="CZ503" s="2"/>
    </row>
    <row r="504" spans="1:10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CW504" s="2"/>
      <c r="CX504" s="2"/>
      <c r="CY504" s="2"/>
      <c r="CZ504" s="2"/>
    </row>
    <row r="505" spans="1:10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CW505" s="2"/>
      <c r="CX505" s="2"/>
      <c r="CY505" s="2"/>
      <c r="CZ505" s="2"/>
    </row>
    <row r="506" spans="1:10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CW506" s="2"/>
      <c r="CX506" s="2"/>
      <c r="CY506" s="2"/>
      <c r="CZ506" s="2"/>
    </row>
    <row r="507" spans="1:10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CW507" s="2"/>
      <c r="CX507" s="2"/>
      <c r="CY507" s="2"/>
      <c r="CZ507" s="2"/>
    </row>
    <row r="508" spans="1:10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CW508" s="2"/>
      <c r="CX508" s="2"/>
      <c r="CY508" s="2"/>
      <c r="CZ508" s="2"/>
    </row>
    <row r="509" spans="1:104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CW509" s="2"/>
      <c r="CX509" s="2"/>
      <c r="CY509" s="2"/>
      <c r="CZ509" s="2"/>
    </row>
    <row r="510" spans="1:10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CW510" s="2"/>
      <c r="CX510" s="2"/>
      <c r="CY510" s="2"/>
      <c r="CZ510" s="2"/>
    </row>
    <row r="511" spans="1:104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CW511" s="2"/>
      <c r="CX511" s="2"/>
      <c r="CY511" s="2"/>
      <c r="CZ511" s="2"/>
    </row>
    <row r="512" spans="1:104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CW512" s="2"/>
      <c r="CX512" s="2"/>
      <c r="CY512" s="2"/>
      <c r="CZ512" s="2"/>
    </row>
    <row r="513" spans="1:104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CW513" s="2"/>
      <c r="CX513" s="2"/>
      <c r="CY513" s="2"/>
      <c r="CZ513" s="2"/>
    </row>
    <row r="514" spans="1:104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CW514" s="2"/>
      <c r="CX514" s="2"/>
      <c r="CY514" s="2"/>
      <c r="CZ514" s="2"/>
    </row>
    <row r="515" spans="1:104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CW515" s="2"/>
      <c r="CX515" s="2"/>
      <c r="CY515" s="2"/>
      <c r="CZ515" s="2"/>
    </row>
    <row r="516" spans="1:104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CW516" s="2"/>
      <c r="CX516" s="2"/>
      <c r="CY516" s="2"/>
      <c r="CZ516" s="2"/>
    </row>
    <row r="517" spans="1:104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CW517" s="2"/>
      <c r="CX517" s="2"/>
      <c r="CY517" s="2"/>
      <c r="CZ517" s="2"/>
    </row>
    <row r="518" spans="1:104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CW518" s="2"/>
      <c r="CX518" s="2"/>
      <c r="CY518" s="2"/>
      <c r="CZ518" s="2"/>
    </row>
    <row r="519" spans="1:104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CW519" s="2"/>
      <c r="CX519" s="2"/>
      <c r="CY519" s="2"/>
      <c r="CZ519" s="2"/>
    </row>
    <row r="520" spans="1:104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CW520" s="2"/>
      <c r="CX520" s="2"/>
      <c r="CY520" s="2"/>
      <c r="CZ520" s="2"/>
    </row>
    <row r="521" spans="1:104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CW521" s="2"/>
      <c r="CX521" s="2"/>
      <c r="CY521" s="2"/>
      <c r="CZ521" s="2"/>
    </row>
    <row r="522" spans="1:104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CW522" s="2"/>
      <c r="CX522" s="2"/>
      <c r="CY522" s="2"/>
      <c r="CZ522" s="2"/>
    </row>
    <row r="523" spans="1:104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CW523" s="2"/>
      <c r="CX523" s="2"/>
      <c r="CY523" s="2"/>
      <c r="CZ523" s="2"/>
    </row>
    <row r="524" spans="1:104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CW524" s="2"/>
      <c r="CX524" s="2"/>
      <c r="CY524" s="2"/>
      <c r="CZ524" s="2"/>
    </row>
    <row r="525" spans="1:104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CW525" s="2"/>
      <c r="CX525" s="2"/>
      <c r="CY525" s="2"/>
      <c r="CZ525" s="2"/>
    </row>
    <row r="526" spans="1:104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CW526" s="2"/>
      <c r="CX526" s="2"/>
      <c r="CY526" s="2"/>
      <c r="CZ526" s="2"/>
    </row>
    <row r="527" spans="1:104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CW527" s="2"/>
      <c r="CX527" s="2"/>
      <c r="CY527" s="2"/>
      <c r="CZ527" s="2"/>
    </row>
    <row r="528" spans="1:104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CW528" s="2"/>
      <c r="CX528" s="2"/>
      <c r="CY528" s="2"/>
      <c r="CZ528" s="2"/>
    </row>
    <row r="529" spans="1:104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CW529" s="2"/>
      <c r="CX529" s="2"/>
      <c r="CY529" s="2"/>
      <c r="CZ529" s="2"/>
    </row>
    <row r="530" spans="1:104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CW530" s="2"/>
      <c r="CX530" s="2"/>
      <c r="CY530" s="2"/>
      <c r="CZ530" s="2"/>
    </row>
    <row r="531" spans="1:104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CW531" s="2"/>
      <c r="CX531" s="2"/>
      <c r="CY531" s="2"/>
      <c r="CZ531" s="2"/>
    </row>
    <row r="532" spans="1:104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CW532" s="2"/>
      <c r="CX532" s="2"/>
      <c r="CY532" s="2"/>
      <c r="CZ532" s="2"/>
    </row>
    <row r="533" spans="1:104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CW533" s="2"/>
      <c r="CX533" s="2"/>
      <c r="CY533" s="2"/>
      <c r="CZ533" s="2"/>
    </row>
    <row r="534" spans="1:104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CW534" s="2"/>
      <c r="CX534" s="2"/>
      <c r="CY534" s="2"/>
      <c r="CZ534" s="2"/>
    </row>
    <row r="535" spans="1:104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CW535" s="2"/>
      <c r="CX535" s="2"/>
      <c r="CY535" s="2"/>
      <c r="CZ535" s="2"/>
    </row>
    <row r="536" spans="1:104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CW536" s="2"/>
      <c r="CX536" s="2"/>
      <c r="CY536" s="2"/>
      <c r="CZ536" s="2"/>
    </row>
    <row r="537" spans="1:104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CW537" s="2"/>
      <c r="CX537" s="2"/>
      <c r="CY537" s="2"/>
      <c r="CZ537" s="2"/>
    </row>
    <row r="538" spans="1:104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CW538" s="2"/>
      <c r="CX538" s="2"/>
      <c r="CY538" s="2"/>
      <c r="CZ538" s="2"/>
    </row>
    <row r="539" spans="1:104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CW539" s="2"/>
      <c r="CX539" s="2"/>
      <c r="CY539" s="2"/>
      <c r="CZ539" s="2"/>
    </row>
    <row r="540" spans="1:104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CW540" s="2"/>
      <c r="CX540" s="2"/>
      <c r="CY540" s="2"/>
      <c r="CZ540" s="2"/>
    </row>
    <row r="541" spans="1:104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CW541" s="2"/>
      <c r="CX541" s="2"/>
      <c r="CY541" s="2"/>
      <c r="CZ541" s="2"/>
    </row>
    <row r="542" spans="1:104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CW542" s="2"/>
      <c r="CX542" s="2"/>
      <c r="CY542" s="2"/>
      <c r="CZ542" s="2"/>
    </row>
    <row r="543" spans="1:104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CW543" s="2"/>
      <c r="CX543" s="2"/>
      <c r="CY543" s="2"/>
      <c r="CZ543" s="2"/>
    </row>
    <row r="544" spans="1:104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CW544" s="2"/>
      <c r="CX544" s="2"/>
      <c r="CY544" s="2"/>
      <c r="CZ544" s="2"/>
    </row>
    <row r="545" spans="1:104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CW545" s="2"/>
      <c r="CX545" s="2"/>
      <c r="CY545" s="2"/>
      <c r="CZ545" s="2"/>
    </row>
    <row r="546" spans="1:104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CW546" s="2"/>
      <c r="CX546" s="2"/>
      <c r="CY546" s="2"/>
      <c r="CZ546" s="2"/>
    </row>
    <row r="547" spans="1:104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CW547" s="2"/>
      <c r="CX547" s="2"/>
      <c r="CY547" s="2"/>
      <c r="CZ547" s="2"/>
    </row>
    <row r="548" spans="1:104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CW548" s="2"/>
      <c r="CX548" s="2"/>
      <c r="CY548" s="2"/>
      <c r="CZ548" s="2"/>
    </row>
    <row r="549" spans="1:104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CW549" s="2"/>
      <c r="CX549" s="2"/>
      <c r="CY549" s="2"/>
      <c r="CZ549" s="2"/>
    </row>
    <row r="550" spans="1:104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CW550" s="2"/>
      <c r="CX550" s="2"/>
      <c r="CY550" s="2"/>
      <c r="CZ550" s="2"/>
    </row>
    <row r="551" spans="1:104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CW551" s="2"/>
      <c r="CX551" s="2"/>
      <c r="CY551" s="2"/>
      <c r="CZ551" s="2"/>
    </row>
    <row r="552" spans="1:104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CW552" s="2"/>
      <c r="CX552" s="2"/>
      <c r="CY552" s="2"/>
      <c r="CZ552" s="2"/>
    </row>
    <row r="553" spans="1:104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CW553" s="2"/>
      <c r="CX553" s="2"/>
      <c r="CY553" s="2"/>
      <c r="CZ553" s="2"/>
    </row>
    <row r="554" spans="1:104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CW554" s="2"/>
      <c r="CX554" s="2"/>
      <c r="CY554" s="2"/>
      <c r="CZ554" s="2"/>
    </row>
    <row r="555" spans="1:104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CW555" s="2"/>
      <c r="CX555" s="2"/>
      <c r="CY555" s="2"/>
      <c r="CZ555" s="2"/>
    </row>
    <row r="556" spans="1:104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CW556" s="2"/>
      <c r="CX556" s="2"/>
      <c r="CY556" s="2"/>
      <c r="CZ556" s="2"/>
    </row>
    <row r="557" spans="1:104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CW557" s="2"/>
      <c r="CX557" s="2"/>
      <c r="CY557" s="2"/>
      <c r="CZ557" s="2"/>
    </row>
    <row r="558" spans="1:104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CW558" s="2"/>
      <c r="CX558" s="2"/>
      <c r="CY558" s="2"/>
      <c r="CZ558" s="2"/>
    </row>
    <row r="559" spans="1:104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CW559" s="2"/>
      <c r="CX559" s="2"/>
      <c r="CY559" s="2"/>
      <c r="CZ559" s="2"/>
    </row>
    <row r="560" spans="1:104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CW560" s="2"/>
      <c r="CX560" s="2"/>
      <c r="CY560" s="2"/>
      <c r="CZ560" s="2"/>
    </row>
    <row r="561" spans="1:104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CW561" s="2"/>
      <c r="CX561" s="2"/>
      <c r="CY561" s="2"/>
      <c r="CZ561" s="2"/>
    </row>
    <row r="562" spans="1:104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CW562" s="2"/>
      <c r="CX562" s="2"/>
      <c r="CY562" s="2"/>
      <c r="CZ562" s="2"/>
    </row>
    <row r="563" spans="1:104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CW563" s="2"/>
      <c r="CX563" s="2"/>
      <c r="CY563" s="2"/>
      <c r="CZ563" s="2"/>
    </row>
    <row r="564" spans="1:104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CW564" s="2"/>
      <c r="CX564" s="2"/>
      <c r="CY564" s="2"/>
      <c r="CZ564" s="2"/>
    </row>
    <row r="565" spans="1:104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CW565" s="2"/>
      <c r="CX565" s="2"/>
      <c r="CY565" s="2"/>
      <c r="CZ565" s="2"/>
    </row>
    <row r="566" spans="1:104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CW566" s="2"/>
      <c r="CX566" s="2"/>
      <c r="CY566" s="2"/>
      <c r="CZ566" s="2"/>
    </row>
    <row r="567" spans="1:104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CW567" s="2"/>
      <c r="CX567" s="2"/>
      <c r="CY567" s="2"/>
      <c r="CZ567" s="2"/>
    </row>
    <row r="568" spans="1:104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CW568" s="2"/>
      <c r="CX568" s="2"/>
      <c r="CY568" s="2"/>
      <c r="CZ568" s="2"/>
    </row>
    <row r="569" spans="1:104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CW569" s="2"/>
      <c r="CX569" s="2"/>
      <c r="CY569" s="2"/>
      <c r="CZ569" s="2"/>
    </row>
    <row r="570" spans="1:104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CW570" s="2"/>
      <c r="CX570" s="2"/>
      <c r="CY570" s="2"/>
      <c r="CZ570" s="2"/>
    </row>
    <row r="571" spans="1:104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CW571" s="2"/>
      <c r="CX571" s="2"/>
      <c r="CY571" s="2"/>
      <c r="CZ571" s="2"/>
    </row>
    <row r="572" spans="1:104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CW572" s="2"/>
      <c r="CX572" s="2"/>
      <c r="CY572" s="2"/>
      <c r="CZ572" s="2"/>
    </row>
    <row r="573" spans="1:104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CW573" s="2"/>
      <c r="CX573" s="2"/>
      <c r="CY573" s="2"/>
      <c r="CZ573" s="2"/>
    </row>
    <row r="574" spans="1:104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CW574" s="2"/>
      <c r="CX574" s="2"/>
      <c r="CY574" s="2"/>
      <c r="CZ574" s="2"/>
    </row>
    <row r="575" spans="1:104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CW575" s="2"/>
      <c r="CX575" s="2"/>
      <c r="CY575" s="2"/>
      <c r="CZ575" s="2"/>
    </row>
    <row r="576" spans="1:104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CW576" s="2"/>
      <c r="CX576" s="2"/>
      <c r="CY576" s="2"/>
      <c r="CZ576" s="2"/>
    </row>
    <row r="577" spans="1:104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CW577" s="2"/>
      <c r="CX577" s="2"/>
      <c r="CY577" s="2"/>
      <c r="CZ577" s="2"/>
    </row>
    <row r="578" spans="1:104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CW578" s="2"/>
      <c r="CX578" s="2"/>
      <c r="CY578" s="2"/>
      <c r="CZ578" s="2"/>
    </row>
    <row r="579" spans="1:104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CW579" s="2"/>
      <c r="CX579" s="2"/>
      <c r="CY579" s="2"/>
      <c r="CZ579" s="2"/>
    </row>
    <row r="580" spans="1:104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CW580" s="2"/>
      <c r="CX580" s="2"/>
      <c r="CY580" s="2"/>
      <c r="CZ580" s="2"/>
    </row>
    <row r="581" spans="1:104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CW581" s="2"/>
      <c r="CX581" s="2"/>
      <c r="CY581" s="2"/>
      <c r="CZ581" s="2"/>
    </row>
    <row r="582" spans="1:104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CW582" s="2"/>
      <c r="CX582" s="2"/>
      <c r="CY582" s="2"/>
      <c r="CZ582" s="2"/>
    </row>
    <row r="583" spans="1:104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CW583" s="2"/>
      <c r="CX583" s="2"/>
      <c r="CY583" s="2"/>
      <c r="CZ583" s="2"/>
    </row>
    <row r="584" spans="1:104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CW584" s="2"/>
      <c r="CX584" s="2"/>
      <c r="CY584" s="2"/>
      <c r="CZ584" s="2"/>
    </row>
    <row r="585" spans="1:104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CW585" s="2"/>
      <c r="CX585" s="2"/>
      <c r="CY585" s="2"/>
      <c r="CZ585" s="2"/>
    </row>
    <row r="586" spans="1:104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CW586" s="2"/>
      <c r="CX586" s="2"/>
      <c r="CY586" s="2"/>
      <c r="CZ586" s="2"/>
    </row>
    <row r="587" spans="1:104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CW587" s="2"/>
      <c r="CX587" s="2"/>
      <c r="CY587" s="2"/>
      <c r="CZ587" s="2"/>
    </row>
    <row r="588" spans="1:104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CW588" s="2"/>
      <c r="CX588" s="2"/>
      <c r="CY588" s="2"/>
      <c r="CZ588" s="2"/>
    </row>
    <row r="589" spans="1:104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CW589" s="2"/>
      <c r="CX589" s="2"/>
      <c r="CY589" s="2"/>
      <c r="CZ589" s="2"/>
    </row>
    <row r="590" spans="1:104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CW590" s="2"/>
      <c r="CX590" s="2"/>
      <c r="CY590" s="2"/>
      <c r="CZ590" s="2"/>
    </row>
    <row r="591" spans="1:104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CW591" s="2"/>
      <c r="CX591" s="2"/>
      <c r="CY591" s="2"/>
      <c r="CZ591" s="2"/>
    </row>
    <row r="592" spans="1:104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CW592" s="2"/>
      <c r="CX592" s="2"/>
      <c r="CY592" s="2"/>
      <c r="CZ592" s="2"/>
    </row>
    <row r="593" spans="1:104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CW593" s="2"/>
      <c r="CX593" s="2"/>
      <c r="CY593" s="2"/>
      <c r="CZ593" s="2"/>
    </row>
    <row r="594" spans="1:104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CW594" s="2"/>
      <c r="CX594" s="2"/>
      <c r="CY594" s="2"/>
      <c r="CZ594" s="2"/>
    </row>
    <row r="595" spans="1:104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CW595" s="2"/>
      <c r="CX595" s="2"/>
      <c r="CY595" s="2"/>
      <c r="CZ595" s="2"/>
    </row>
    <row r="596" spans="1:104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CW596" s="2"/>
      <c r="CX596" s="2"/>
      <c r="CY596" s="2"/>
      <c r="CZ596" s="2"/>
    </row>
    <row r="597" spans="1:104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CW597" s="2"/>
      <c r="CX597" s="2"/>
      <c r="CY597" s="2"/>
      <c r="CZ597" s="2"/>
    </row>
    <row r="598" spans="1:104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CW598" s="2"/>
      <c r="CX598" s="2"/>
      <c r="CY598" s="2"/>
      <c r="CZ598" s="2"/>
    </row>
    <row r="599" spans="1:104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CW599" s="2"/>
      <c r="CX599" s="2"/>
      <c r="CY599" s="2"/>
      <c r="CZ599" s="2"/>
    </row>
    <row r="600" spans="1:104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CW600" s="2"/>
      <c r="CX600" s="2"/>
      <c r="CY600" s="2"/>
      <c r="CZ600" s="2"/>
    </row>
    <row r="601" spans="1:104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CW601" s="2"/>
      <c r="CX601" s="2"/>
      <c r="CY601" s="2"/>
      <c r="CZ601" s="2"/>
    </row>
    <row r="602" spans="1:104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CW602" s="2"/>
      <c r="CX602" s="2"/>
      <c r="CY602" s="2"/>
      <c r="CZ602" s="2"/>
    </row>
    <row r="603" spans="1:104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CW603" s="2"/>
      <c r="CX603" s="2"/>
      <c r="CY603" s="2"/>
      <c r="CZ603" s="2"/>
    </row>
    <row r="604" spans="1:104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CW604" s="2"/>
      <c r="CX604" s="2"/>
      <c r="CY604" s="2"/>
      <c r="CZ604" s="2"/>
    </row>
    <row r="605" spans="1:104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CW605" s="2"/>
      <c r="CX605" s="2"/>
      <c r="CY605" s="2"/>
      <c r="CZ605" s="2"/>
    </row>
    <row r="606" spans="1:104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CW606" s="2"/>
      <c r="CX606" s="2"/>
      <c r="CY606" s="2"/>
      <c r="CZ606" s="2"/>
    </row>
    <row r="607" spans="1:104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CW607" s="2"/>
      <c r="CX607" s="2"/>
      <c r="CY607" s="2"/>
      <c r="CZ607" s="2"/>
    </row>
    <row r="608" spans="1:104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CW608" s="2"/>
      <c r="CX608" s="2"/>
      <c r="CY608" s="2"/>
      <c r="CZ608" s="2"/>
    </row>
    <row r="609" spans="1:104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CW609" s="2"/>
      <c r="CX609" s="2"/>
      <c r="CY609" s="2"/>
      <c r="CZ609" s="2"/>
    </row>
    <row r="610" spans="1:104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CW610" s="2"/>
      <c r="CX610" s="2"/>
      <c r="CY610" s="2"/>
      <c r="CZ610" s="2"/>
    </row>
    <row r="611" spans="1:104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CW611" s="2"/>
      <c r="CX611" s="2"/>
      <c r="CY611" s="2"/>
      <c r="CZ611" s="2"/>
    </row>
    <row r="612" spans="1:104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CW612" s="2"/>
      <c r="CX612" s="2"/>
      <c r="CY612" s="2"/>
      <c r="CZ612" s="2"/>
    </row>
    <row r="613" spans="1:104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CW613" s="2"/>
      <c r="CX613" s="2"/>
      <c r="CY613" s="2"/>
      <c r="CZ613" s="2"/>
    </row>
    <row r="614" spans="1:104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CW614" s="2"/>
      <c r="CX614" s="2"/>
      <c r="CY614" s="2"/>
      <c r="CZ614" s="2"/>
    </row>
    <row r="615" spans="1:104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CW615" s="2"/>
      <c r="CX615" s="2"/>
      <c r="CY615" s="2"/>
      <c r="CZ615" s="2"/>
    </row>
    <row r="616" spans="1:104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CW616" s="2"/>
      <c r="CX616" s="2"/>
      <c r="CY616" s="2"/>
      <c r="CZ616" s="2"/>
    </row>
    <row r="617" spans="1:104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CW617" s="2"/>
      <c r="CX617" s="2"/>
      <c r="CY617" s="2"/>
      <c r="CZ617" s="2"/>
    </row>
    <row r="618" spans="1:104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CW618" s="2"/>
      <c r="CX618" s="2"/>
      <c r="CY618" s="2"/>
      <c r="CZ618" s="2"/>
    </row>
    <row r="619" spans="1:104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CW619" s="2"/>
      <c r="CX619" s="2"/>
      <c r="CY619" s="2"/>
      <c r="CZ619" s="2"/>
    </row>
    <row r="620" spans="1:104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CW620" s="2"/>
      <c r="CX620" s="2"/>
      <c r="CY620" s="2"/>
      <c r="CZ620" s="2"/>
    </row>
    <row r="621" spans="1:104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CW621" s="2"/>
      <c r="CX621" s="2"/>
      <c r="CY621" s="2"/>
      <c r="CZ621" s="2"/>
    </row>
    <row r="622" spans="1:104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CW622" s="2"/>
      <c r="CX622" s="2"/>
      <c r="CY622" s="2"/>
      <c r="CZ622" s="2"/>
    </row>
    <row r="623" spans="1:104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CW623" s="2"/>
      <c r="CX623" s="2"/>
      <c r="CY623" s="2"/>
      <c r="CZ623" s="2"/>
    </row>
    <row r="624" spans="1:104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CW624" s="2"/>
      <c r="CX624" s="2"/>
      <c r="CY624" s="2"/>
      <c r="CZ624" s="2"/>
    </row>
    <row r="625" spans="1:104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CW625" s="2"/>
      <c r="CX625" s="2"/>
      <c r="CY625" s="2"/>
      <c r="CZ625" s="2"/>
    </row>
    <row r="626" spans="1:104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CW626" s="2"/>
      <c r="CX626" s="2"/>
      <c r="CY626" s="2"/>
      <c r="CZ626" s="2"/>
    </row>
    <row r="627" spans="1:104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CW627" s="2"/>
      <c r="CX627" s="2"/>
      <c r="CY627" s="2"/>
      <c r="CZ627" s="2"/>
    </row>
    <row r="628" spans="1:104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CW628" s="2"/>
      <c r="CX628" s="2"/>
      <c r="CY628" s="2"/>
      <c r="CZ628" s="2"/>
    </row>
    <row r="629" spans="1:104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CW629" s="2"/>
      <c r="CX629" s="2"/>
      <c r="CY629" s="2"/>
      <c r="CZ629" s="2"/>
    </row>
    <row r="630" spans="1:104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CW630" s="2"/>
      <c r="CX630" s="2"/>
      <c r="CY630" s="2"/>
      <c r="CZ630" s="2"/>
    </row>
    <row r="631" spans="1:104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CW631" s="2"/>
      <c r="CX631" s="2"/>
      <c r="CY631" s="2"/>
      <c r="CZ631" s="2"/>
    </row>
    <row r="632" spans="1:104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CW632" s="2"/>
      <c r="CX632" s="2"/>
      <c r="CY632" s="2"/>
      <c r="CZ632" s="2"/>
    </row>
    <row r="633" spans="1:104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CW633" s="2"/>
      <c r="CX633" s="2"/>
      <c r="CY633" s="2"/>
      <c r="CZ633" s="2"/>
    </row>
    <row r="634" spans="1:104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CW634" s="2"/>
      <c r="CX634" s="2"/>
      <c r="CY634" s="2"/>
      <c r="CZ634" s="2"/>
    </row>
    <row r="635" spans="1:104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CW635" s="2"/>
      <c r="CX635" s="2"/>
      <c r="CY635" s="2"/>
      <c r="CZ635" s="2"/>
    </row>
    <row r="636" spans="1:104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CW636" s="2"/>
      <c r="CX636" s="2"/>
      <c r="CY636" s="2"/>
      <c r="CZ636" s="2"/>
    </row>
    <row r="637" spans="1:104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CW637" s="2"/>
      <c r="CX637" s="2"/>
      <c r="CY637" s="2"/>
      <c r="CZ637" s="2"/>
    </row>
    <row r="638" spans="1:104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CW638" s="2"/>
      <c r="CX638" s="2"/>
      <c r="CY638" s="2"/>
      <c r="CZ638" s="2"/>
    </row>
    <row r="639" spans="1:104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CW639" s="2"/>
      <c r="CX639" s="2"/>
      <c r="CY639" s="2"/>
      <c r="CZ639" s="2"/>
    </row>
    <row r="640" spans="1:104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CW640" s="2"/>
      <c r="CX640" s="2"/>
      <c r="CY640" s="2"/>
      <c r="CZ640" s="2"/>
    </row>
    <row r="641" spans="1:104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CW641" s="2"/>
      <c r="CX641" s="2"/>
      <c r="CY641" s="2"/>
      <c r="CZ641" s="2"/>
    </row>
    <row r="642" spans="1:104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CW642" s="2"/>
      <c r="CX642" s="2"/>
      <c r="CY642" s="2"/>
      <c r="CZ642" s="2"/>
    </row>
    <row r="643" spans="1:104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CW643" s="2"/>
      <c r="CX643" s="2"/>
      <c r="CY643" s="2"/>
      <c r="CZ643" s="2"/>
    </row>
    <row r="644" spans="1:104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CW644" s="2"/>
      <c r="CX644" s="2"/>
      <c r="CY644" s="2"/>
      <c r="CZ644" s="2"/>
    </row>
    <row r="645" spans="1:104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CW645" s="2"/>
      <c r="CX645" s="2"/>
      <c r="CY645" s="2"/>
      <c r="CZ645" s="2"/>
    </row>
    <row r="646" spans="1:104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CW646" s="2"/>
      <c r="CX646" s="2"/>
      <c r="CY646" s="2"/>
      <c r="CZ646" s="2"/>
    </row>
    <row r="647" spans="1:104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CW647" s="2"/>
      <c r="CX647" s="2"/>
      <c r="CY647" s="2"/>
      <c r="CZ647" s="2"/>
    </row>
    <row r="648" spans="1:104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CW648" s="2"/>
      <c r="CX648" s="2"/>
      <c r="CY648" s="2"/>
      <c r="CZ648" s="2"/>
    </row>
    <row r="649" spans="1:104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CW649" s="2"/>
      <c r="CX649" s="2"/>
      <c r="CY649" s="2"/>
      <c r="CZ649" s="2"/>
    </row>
    <row r="650" spans="1:104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CW650" s="2"/>
      <c r="CX650" s="2"/>
      <c r="CY650" s="2"/>
      <c r="CZ650" s="2"/>
    </row>
    <row r="651" spans="1:104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CW651" s="2"/>
      <c r="CX651" s="2"/>
      <c r="CY651" s="2"/>
      <c r="CZ651" s="2"/>
    </row>
    <row r="652" spans="1:104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CW652" s="2"/>
      <c r="CX652" s="2"/>
      <c r="CY652" s="2"/>
      <c r="CZ652" s="2"/>
    </row>
    <row r="653" spans="1:104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CW653" s="2"/>
      <c r="CX653" s="2"/>
      <c r="CY653" s="2"/>
      <c r="CZ653" s="2"/>
    </row>
    <row r="654" spans="1:104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CW654" s="2"/>
      <c r="CX654" s="2"/>
      <c r="CY654" s="2"/>
      <c r="CZ654" s="2"/>
    </row>
    <row r="655" spans="1:104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CW655" s="2"/>
      <c r="CX655" s="2"/>
      <c r="CY655" s="2"/>
      <c r="CZ655" s="2"/>
    </row>
    <row r="656" spans="1:104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CW656" s="2"/>
      <c r="CX656" s="2"/>
      <c r="CY656" s="2"/>
      <c r="CZ656" s="2"/>
    </row>
    <row r="657" spans="1:104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CW657" s="2"/>
      <c r="CX657" s="2"/>
      <c r="CY657" s="2"/>
      <c r="CZ657" s="2"/>
    </row>
    <row r="658" spans="1:104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CW658" s="2"/>
      <c r="CX658" s="2"/>
      <c r="CY658" s="2"/>
      <c r="CZ658" s="2"/>
    </row>
    <row r="659" spans="1:104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CW659" s="2"/>
      <c r="CX659" s="2"/>
      <c r="CY659" s="2"/>
      <c r="CZ659" s="2"/>
    </row>
    <row r="660" spans="1:104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CW660" s="2"/>
      <c r="CX660" s="2"/>
      <c r="CY660" s="2"/>
      <c r="CZ660" s="2"/>
    </row>
    <row r="661" spans="1:104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CW661" s="2"/>
      <c r="CX661" s="2"/>
      <c r="CY661" s="2"/>
      <c r="CZ661" s="2"/>
    </row>
    <row r="662" spans="1:104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CW662" s="2"/>
      <c r="CX662" s="2"/>
      <c r="CY662" s="2"/>
      <c r="CZ662" s="2"/>
    </row>
    <row r="663" spans="1:104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CW663" s="2"/>
      <c r="CX663" s="2"/>
      <c r="CY663" s="2"/>
      <c r="CZ663" s="2"/>
    </row>
    <row r="664" spans="1:104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CW664" s="2"/>
      <c r="CX664" s="2"/>
      <c r="CY664" s="2"/>
      <c r="CZ664" s="2"/>
    </row>
    <row r="665" spans="1:104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CW665" s="2"/>
      <c r="CX665" s="2"/>
      <c r="CY665" s="2"/>
      <c r="CZ665" s="2"/>
    </row>
    <row r="666" spans="1:104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CW666" s="2"/>
      <c r="CX666" s="2"/>
      <c r="CY666" s="2"/>
      <c r="CZ666" s="2"/>
    </row>
    <row r="667" spans="1:104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CW667" s="2"/>
      <c r="CX667" s="2"/>
      <c r="CY667" s="2"/>
      <c r="CZ667" s="2"/>
    </row>
    <row r="668" spans="1:104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CW668" s="2"/>
      <c r="CX668" s="2"/>
      <c r="CY668" s="2"/>
      <c r="CZ668" s="2"/>
    </row>
    <row r="669" spans="1:104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CW669" s="2"/>
      <c r="CX669" s="2"/>
      <c r="CY669" s="2"/>
      <c r="CZ669" s="2"/>
    </row>
    <row r="670" spans="1:104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CW670" s="2"/>
      <c r="CX670" s="2"/>
      <c r="CY670" s="2"/>
      <c r="CZ670" s="2"/>
    </row>
    <row r="671" spans="1:104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CW671" s="2"/>
      <c r="CX671" s="2"/>
      <c r="CY671" s="2"/>
      <c r="CZ671" s="2"/>
    </row>
    <row r="672" spans="1:104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CW672" s="2"/>
      <c r="CX672" s="2"/>
      <c r="CY672" s="2"/>
      <c r="CZ672" s="2"/>
    </row>
    <row r="673" spans="1:104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CW673" s="2"/>
      <c r="CX673" s="2"/>
      <c r="CY673" s="2"/>
      <c r="CZ673" s="2"/>
    </row>
    <row r="674" spans="1:104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CW674" s="2"/>
      <c r="CX674" s="2"/>
      <c r="CY674" s="2"/>
      <c r="CZ674" s="2"/>
    </row>
    <row r="675" spans="1:104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CW675" s="2"/>
      <c r="CX675" s="2"/>
      <c r="CY675" s="2"/>
      <c r="CZ675" s="2"/>
    </row>
    <row r="676" spans="1:104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CW676" s="2"/>
      <c r="CX676" s="2"/>
      <c r="CY676" s="2"/>
      <c r="CZ676" s="2"/>
    </row>
    <row r="677" spans="1:104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CW677" s="2"/>
      <c r="CX677" s="2"/>
      <c r="CY677" s="2"/>
      <c r="CZ677" s="2"/>
    </row>
    <row r="678" spans="1:104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CW678" s="2"/>
      <c r="CX678" s="2"/>
      <c r="CY678" s="2"/>
      <c r="CZ678" s="2"/>
    </row>
    <row r="679" spans="1:104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CW679" s="2"/>
      <c r="CX679" s="2"/>
      <c r="CY679" s="2"/>
      <c r="CZ679" s="2"/>
    </row>
    <row r="680" spans="1:104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CW680" s="2"/>
      <c r="CX680" s="2"/>
      <c r="CY680" s="2"/>
      <c r="CZ680" s="2"/>
    </row>
    <row r="681" spans="1:104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CW681" s="2"/>
      <c r="CX681" s="2"/>
      <c r="CY681" s="2"/>
      <c r="CZ681" s="2"/>
    </row>
    <row r="682" spans="1:104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CW682" s="2"/>
      <c r="CX682" s="2"/>
      <c r="CY682" s="2"/>
      <c r="CZ682" s="2"/>
    </row>
    <row r="683" spans="1:104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CW683" s="2"/>
      <c r="CX683" s="2"/>
      <c r="CY683" s="2"/>
      <c r="CZ683" s="2"/>
    </row>
    <row r="684" spans="1:104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CW684" s="2"/>
      <c r="CX684" s="2"/>
      <c r="CY684" s="2"/>
      <c r="CZ684" s="2"/>
    </row>
    <row r="685" spans="1:104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CW685" s="2"/>
      <c r="CX685" s="2"/>
      <c r="CY685" s="2"/>
      <c r="CZ685" s="2"/>
    </row>
    <row r="686" spans="1:104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CW686" s="2"/>
      <c r="CX686" s="2"/>
      <c r="CY686" s="2"/>
      <c r="CZ686" s="2"/>
    </row>
    <row r="687" spans="1:104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CW687" s="2"/>
      <c r="CX687" s="2"/>
      <c r="CY687" s="2"/>
      <c r="CZ687" s="2"/>
    </row>
    <row r="688" spans="1:104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CW688" s="2"/>
      <c r="CX688" s="2"/>
      <c r="CY688" s="2"/>
      <c r="CZ688" s="2"/>
    </row>
    <row r="689" spans="1:104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CW689" s="2"/>
      <c r="CX689" s="2"/>
      <c r="CY689" s="2"/>
      <c r="CZ689" s="2"/>
    </row>
    <row r="690" spans="1:104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CW690" s="2"/>
      <c r="CX690" s="2"/>
      <c r="CY690" s="2"/>
      <c r="CZ690" s="2"/>
    </row>
    <row r="691" spans="1:104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CW691" s="2"/>
      <c r="CX691" s="2"/>
      <c r="CY691" s="2"/>
      <c r="CZ691" s="2"/>
    </row>
    <row r="692" spans="1:104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CW692" s="2"/>
      <c r="CX692" s="2"/>
      <c r="CY692" s="2"/>
      <c r="CZ692" s="2"/>
    </row>
    <row r="693" spans="1:104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CW693" s="2"/>
      <c r="CX693" s="2"/>
      <c r="CY693" s="2"/>
      <c r="CZ693" s="2"/>
    </row>
    <row r="694" spans="1:104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CW694" s="2"/>
      <c r="CX694" s="2"/>
      <c r="CY694" s="2"/>
      <c r="CZ694" s="2"/>
    </row>
    <row r="695" spans="1:104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CW695" s="2"/>
      <c r="CX695" s="2"/>
      <c r="CY695" s="2"/>
      <c r="CZ695" s="2"/>
    </row>
    <row r="696" spans="1:104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CW696" s="2"/>
      <c r="CX696" s="2"/>
      <c r="CY696" s="2"/>
      <c r="CZ696" s="2"/>
    </row>
    <row r="697" spans="1:104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CW697" s="2"/>
      <c r="CX697" s="2"/>
      <c r="CY697" s="2"/>
      <c r="CZ697" s="2"/>
    </row>
    <row r="698" spans="1:104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CW698" s="2"/>
      <c r="CX698" s="2"/>
      <c r="CY698" s="2"/>
      <c r="CZ698" s="2"/>
    </row>
    <row r="699" spans="1:104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CW699" s="2"/>
      <c r="CX699" s="2"/>
      <c r="CY699" s="2"/>
      <c r="CZ699" s="2"/>
    </row>
    <row r="700" spans="1:104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CW700" s="2"/>
      <c r="CX700" s="2"/>
      <c r="CY700" s="2"/>
      <c r="CZ700" s="2"/>
    </row>
    <row r="701" spans="1:104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CW701" s="2"/>
      <c r="CX701" s="2"/>
      <c r="CY701" s="2"/>
      <c r="CZ701" s="2"/>
    </row>
    <row r="702" spans="1:104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CW702" s="2"/>
      <c r="CX702" s="2"/>
      <c r="CY702" s="2"/>
      <c r="CZ702" s="2"/>
    </row>
    <row r="703" spans="1:104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CW703" s="2"/>
      <c r="CX703" s="2"/>
      <c r="CY703" s="2"/>
      <c r="CZ703" s="2"/>
    </row>
    <row r="704" spans="1:104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CW704" s="2"/>
      <c r="CX704" s="2"/>
      <c r="CY704" s="2"/>
      <c r="CZ704" s="2"/>
    </row>
    <row r="705" spans="1:104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CW705" s="2"/>
      <c r="CX705" s="2"/>
      <c r="CY705" s="2"/>
      <c r="CZ705" s="2"/>
    </row>
    <row r="706" spans="1:104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CW706" s="2"/>
      <c r="CX706" s="2"/>
      <c r="CY706" s="2"/>
      <c r="CZ706" s="2"/>
    </row>
    <row r="707" spans="1:104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CW707" s="2"/>
      <c r="CX707" s="2"/>
      <c r="CY707" s="2"/>
      <c r="CZ707" s="2"/>
    </row>
    <row r="708" spans="1:104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CW708" s="2"/>
      <c r="CX708" s="2"/>
      <c r="CY708" s="2"/>
      <c r="CZ708" s="2"/>
    </row>
    <row r="709" spans="1:104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CW709" s="2"/>
      <c r="CX709" s="2"/>
      <c r="CY709" s="2"/>
      <c r="CZ709" s="2"/>
    </row>
    <row r="710" spans="1:104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CW710" s="2"/>
      <c r="CX710" s="2"/>
      <c r="CY710" s="2"/>
      <c r="CZ710" s="2"/>
    </row>
    <row r="711" spans="1:104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CW711" s="2"/>
      <c r="CX711" s="2"/>
      <c r="CY711" s="2"/>
      <c r="CZ711" s="2"/>
    </row>
    <row r="712" spans="1:104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CW712" s="2"/>
      <c r="CX712" s="2"/>
      <c r="CY712" s="2"/>
      <c r="CZ712" s="2"/>
    </row>
    <row r="713" spans="1:104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CW713" s="2"/>
      <c r="CX713" s="2"/>
      <c r="CY713" s="2"/>
      <c r="CZ713" s="2"/>
    </row>
    <row r="714" spans="1:104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CW714" s="2"/>
      <c r="CX714" s="2"/>
      <c r="CY714" s="2"/>
      <c r="CZ714" s="2"/>
    </row>
    <row r="715" spans="1:104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CW715" s="2"/>
      <c r="CX715" s="2"/>
      <c r="CY715" s="2"/>
      <c r="CZ715" s="2"/>
    </row>
    <row r="716" spans="1:104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CW716" s="2"/>
      <c r="CX716" s="2"/>
      <c r="CY716" s="2"/>
      <c r="CZ716" s="2"/>
    </row>
    <row r="717" spans="1:104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CW717" s="2"/>
      <c r="CX717" s="2"/>
      <c r="CY717" s="2"/>
      <c r="CZ717" s="2"/>
    </row>
    <row r="718" spans="1:104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CW718" s="2"/>
      <c r="CX718" s="2"/>
      <c r="CY718" s="2"/>
      <c r="CZ718" s="2"/>
    </row>
    <row r="719" spans="1:104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CW719" s="2"/>
      <c r="CX719" s="2"/>
      <c r="CY719" s="2"/>
      <c r="CZ719" s="2"/>
    </row>
    <row r="720" spans="1:104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CW720" s="2"/>
      <c r="CX720" s="2"/>
      <c r="CY720" s="2"/>
      <c r="CZ720" s="2"/>
    </row>
    <row r="721" spans="1:104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CW721" s="2"/>
      <c r="CX721" s="2"/>
      <c r="CY721" s="2"/>
      <c r="CZ721" s="2"/>
    </row>
    <row r="722" spans="1:104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CW722" s="2"/>
      <c r="CX722" s="2"/>
      <c r="CY722" s="2"/>
      <c r="CZ722" s="2"/>
    </row>
    <row r="723" spans="1:104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CW723" s="2"/>
      <c r="CX723" s="2"/>
      <c r="CY723" s="2"/>
      <c r="CZ723" s="2"/>
    </row>
    <row r="724" spans="1:104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CW724" s="2"/>
      <c r="CX724" s="2"/>
      <c r="CY724" s="2"/>
      <c r="CZ724" s="2"/>
    </row>
    <row r="725" spans="1:104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CW725" s="2"/>
      <c r="CX725" s="2"/>
      <c r="CY725" s="2"/>
      <c r="CZ725" s="2"/>
    </row>
    <row r="726" spans="1:104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CW726" s="2"/>
      <c r="CX726" s="2"/>
      <c r="CY726" s="2"/>
      <c r="CZ726" s="2"/>
    </row>
    <row r="727" spans="1:104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CW727" s="2"/>
      <c r="CX727" s="2"/>
      <c r="CY727" s="2"/>
      <c r="CZ727" s="2"/>
    </row>
    <row r="728" spans="1:104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CW728" s="2"/>
      <c r="CX728" s="2"/>
      <c r="CY728" s="2"/>
      <c r="CZ728" s="2"/>
    </row>
    <row r="729" spans="1:104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CW729" s="2"/>
      <c r="CX729" s="2"/>
      <c r="CY729" s="2"/>
      <c r="CZ729" s="2"/>
    </row>
    <row r="730" spans="1:104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CW730" s="2"/>
      <c r="CX730" s="2"/>
      <c r="CY730" s="2"/>
      <c r="CZ730" s="2"/>
    </row>
    <row r="731" spans="1:104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CW731" s="2"/>
      <c r="CX731" s="2"/>
      <c r="CY731" s="2"/>
      <c r="CZ731" s="2"/>
    </row>
    <row r="732" spans="1:104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CW732" s="2"/>
      <c r="CX732" s="2"/>
      <c r="CY732" s="2"/>
      <c r="CZ732" s="2"/>
    </row>
    <row r="733" spans="1:104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CW733" s="2"/>
      <c r="CX733" s="2"/>
      <c r="CY733" s="2"/>
      <c r="CZ733" s="2"/>
    </row>
    <row r="734" spans="1:104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CW734" s="2"/>
      <c r="CX734" s="2"/>
      <c r="CY734" s="2"/>
      <c r="CZ734" s="2"/>
    </row>
    <row r="735" spans="1:104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CW735" s="2"/>
      <c r="CX735" s="2"/>
      <c r="CY735" s="2"/>
      <c r="CZ735" s="2"/>
    </row>
    <row r="736" spans="1:104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CW736" s="2"/>
      <c r="CX736" s="2"/>
      <c r="CY736" s="2"/>
      <c r="CZ736" s="2"/>
    </row>
    <row r="737" spans="1:104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CW737" s="2"/>
      <c r="CX737" s="2"/>
      <c r="CY737" s="2"/>
      <c r="CZ737" s="2"/>
    </row>
    <row r="738" spans="1:104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CW738" s="2"/>
      <c r="CX738" s="2"/>
      <c r="CY738" s="2"/>
      <c r="CZ738" s="2"/>
    </row>
    <row r="739" spans="1:104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CW739" s="2"/>
      <c r="CX739" s="2"/>
      <c r="CY739" s="2"/>
      <c r="CZ739" s="2"/>
    </row>
    <row r="740" spans="1:104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CW740" s="2"/>
      <c r="CX740" s="2"/>
      <c r="CY740" s="2"/>
      <c r="CZ740" s="2"/>
    </row>
    <row r="741" spans="1:104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CW741" s="2"/>
      <c r="CX741" s="2"/>
      <c r="CY741" s="2"/>
      <c r="CZ741" s="2"/>
    </row>
    <row r="742" spans="1:104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CW742" s="2"/>
      <c r="CX742" s="2"/>
      <c r="CY742" s="2"/>
      <c r="CZ742" s="2"/>
    </row>
    <row r="743" spans="1:104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CW743" s="2"/>
      <c r="CX743" s="2"/>
      <c r="CY743" s="2"/>
      <c r="CZ743" s="2"/>
    </row>
    <row r="744" spans="1:104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CW744" s="2"/>
      <c r="CX744" s="2"/>
      <c r="CY744" s="2"/>
      <c r="CZ744" s="2"/>
    </row>
    <row r="745" spans="1:104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CW745" s="2"/>
      <c r="CX745" s="2"/>
      <c r="CY745" s="2"/>
      <c r="CZ745" s="2"/>
    </row>
    <row r="746" spans="1:104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CW746" s="2"/>
      <c r="CX746" s="2"/>
      <c r="CY746" s="2"/>
      <c r="CZ746" s="2"/>
    </row>
    <row r="747" spans="1:104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CW747" s="2"/>
      <c r="CX747" s="2"/>
      <c r="CY747" s="2"/>
      <c r="CZ747" s="2"/>
    </row>
    <row r="748" spans="1:104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CW748" s="2"/>
      <c r="CX748" s="2"/>
      <c r="CY748" s="2"/>
      <c r="CZ748" s="2"/>
    </row>
    <row r="749" spans="1:104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CW749" s="2"/>
      <c r="CX749" s="2"/>
      <c r="CY749" s="2"/>
      <c r="CZ749" s="2"/>
    </row>
    <row r="750" spans="1:104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CW750" s="2"/>
      <c r="CX750" s="2"/>
      <c r="CY750" s="2"/>
      <c r="CZ750" s="2"/>
    </row>
    <row r="751" spans="1:104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CW751" s="2"/>
      <c r="CX751" s="2"/>
      <c r="CY751" s="2"/>
      <c r="CZ751" s="2"/>
    </row>
    <row r="752" spans="1:104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CW752" s="2"/>
      <c r="CX752" s="2"/>
      <c r="CY752" s="2"/>
      <c r="CZ752" s="2"/>
    </row>
    <row r="753" spans="1:104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CW753" s="2"/>
      <c r="CX753" s="2"/>
      <c r="CY753" s="2"/>
      <c r="CZ753" s="2"/>
    </row>
    <row r="754" spans="1:104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CW754" s="2"/>
      <c r="CX754" s="2"/>
      <c r="CY754" s="2"/>
      <c r="CZ754" s="2"/>
    </row>
    <row r="755" spans="1:104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CW755" s="2"/>
      <c r="CX755" s="2"/>
      <c r="CY755" s="2"/>
      <c r="CZ755" s="2"/>
    </row>
    <row r="756" spans="1:104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CW756" s="2"/>
      <c r="CX756" s="2"/>
      <c r="CY756" s="2"/>
      <c r="CZ756" s="2"/>
    </row>
    <row r="757" spans="1:104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CW757" s="2"/>
      <c r="CX757" s="2"/>
      <c r="CY757" s="2"/>
      <c r="CZ757" s="2"/>
    </row>
    <row r="758" spans="1:104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CW758" s="2"/>
      <c r="CX758" s="2"/>
      <c r="CY758" s="2"/>
      <c r="CZ758" s="2"/>
    </row>
    <row r="759" spans="1:104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CW759" s="2"/>
      <c r="CX759" s="2"/>
      <c r="CY759" s="2"/>
      <c r="CZ759" s="2"/>
    </row>
    <row r="760" spans="1:104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CW760" s="2"/>
      <c r="CX760" s="2"/>
      <c r="CY760" s="2"/>
      <c r="CZ760" s="2"/>
    </row>
    <row r="761" spans="1:104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CW761" s="2"/>
      <c r="CX761" s="2"/>
      <c r="CY761" s="2"/>
      <c r="CZ761" s="2"/>
    </row>
    <row r="762" spans="1:104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CW762" s="2"/>
      <c r="CX762" s="2"/>
      <c r="CY762" s="2"/>
      <c r="CZ762" s="2"/>
    </row>
    <row r="763" spans="1:104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CW763" s="2"/>
      <c r="CX763" s="2"/>
      <c r="CY763" s="2"/>
      <c r="CZ763" s="2"/>
    </row>
    <row r="764" spans="1:104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CW764" s="2"/>
      <c r="CX764" s="2"/>
      <c r="CY764" s="2"/>
      <c r="CZ764" s="2"/>
    </row>
    <row r="765" spans="1:104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CW765" s="2"/>
      <c r="CX765" s="2"/>
      <c r="CY765" s="2"/>
      <c r="CZ765" s="2"/>
    </row>
    <row r="766" spans="1:104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CW766" s="2"/>
      <c r="CX766" s="2"/>
      <c r="CY766" s="2"/>
      <c r="CZ766" s="2"/>
    </row>
    <row r="767" spans="1:104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CW767" s="2"/>
      <c r="CX767" s="2"/>
      <c r="CY767" s="2"/>
      <c r="CZ767" s="2"/>
    </row>
    <row r="768" spans="1:104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CW768" s="2"/>
      <c r="CX768" s="2"/>
      <c r="CY768" s="2"/>
      <c r="CZ768" s="2"/>
    </row>
    <row r="769" spans="1:104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CW769" s="2"/>
      <c r="CX769" s="2"/>
      <c r="CY769" s="2"/>
      <c r="CZ769" s="2"/>
    </row>
    <row r="770" spans="1:104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CW770" s="2"/>
      <c r="CX770" s="2"/>
      <c r="CY770" s="2"/>
      <c r="CZ770" s="2"/>
    </row>
    <row r="771" spans="1:104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CW771" s="2"/>
      <c r="CX771" s="2"/>
      <c r="CY771" s="2"/>
      <c r="CZ771" s="2"/>
    </row>
    <row r="772" spans="1:104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CW772" s="2"/>
      <c r="CX772" s="2"/>
      <c r="CY772" s="2"/>
      <c r="CZ772" s="2"/>
    </row>
    <row r="773" spans="1:104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CW773" s="2"/>
      <c r="CX773" s="2"/>
      <c r="CY773" s="2"/>
      <c r="CZ773" s="2"/>
    </row>
    <row r="774" spans="1:104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CW774" s="2"/>
      <c r="CX774" s="2"/>
      <c r="CY774" s="2"/>
      <c r="CZ774" s="2"/>
    </row>
    <row r="775" spans="1:104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CW775" s="2"/>
      <c r="CX775" s="2"/>
      <c r="CY775" s="2"/>
      <c r="CZ775" s="2"/>
    </row>
    <row r="776" spans="1:104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CW776" s="2"/>
      <c r="CX776" s="2"/>
      <c r="CY776" s="2"/>
      <c r="CZ776" s="2"/>
    </row>
    <row r="777" spans="1:104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CW777" s="2"/>
      <c r="CX777" s="2"/>
      <c r="CY777" s="2"/>
      <c r="CZ777" s="2"/>
    </row>
    <row r="778" spans="1:104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CW778" s="2"/>
      <c r="CX778" s="2"/>
      <c r="CY778" s="2"/>
      <c r="CZ778" s="2"/>
    </row>
    <row r="779" spans="1:104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CW779" s="2"/>
      <c r="CX779" s="2"/>
      <c r="CY779" s="2"/>
      <c r="CZ779" s="2"/>
    </row>
    <row r="780" spans="1:104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CW780" s="2"/>
      <c r="CX780" s="2"/>
      <c r="CY780" s="2"/>
      <c r="CZ780" s="2"/>
    </row>
    <row r="781" spans="1:104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CW781" s="2"/>
      <c r="CX781" s="2"/>
      <c r="CY781" s="2"/>
      <c r="CZ781" s="2"/>
    </row>
    <row r="782" spans="1:104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CW782" s="2"/>
      <c r="CX782" s="2"/>
      <c r="CY782" s="2"/>
      <c r="CZ782" s="2"/>
    </row>
    <row r="783" spans="1:104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CW783" s="2"/>
      <c r="CX783" s="2"/>
      <c r="CY783" s="2"/>
      <c r="CZ783" s="2"/>
    </row>
    <row r="784" spans="1:104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CW784" s="2"/>
      <c r="CX784" s="2"/>
      <c r="CY784" s="2"/>
      <c r="CZ784" s="2"/>
    </row>
    <row r="785" spans="1:104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CW785" s="2"/>
      <c r="CX785" s="2"/>
      <c r="CY785" s="2"/>
      <c r="CZ785" s="2"/>
    </row>
    <row r="786" spans="1:104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CW786" s="2"/>
      <c r="CX786" s="2"/>
      <c r="CY786" s="2"/>
      <c r="CZ786" s="2"/>
    </row>
    <row r="787" spans="1:104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CW787" s="2"/>
      <c r="CX787" s="2"/>
      <c r="CY787" s="2"/>
      <c r="CZ787" s="2"/>
    </row>
    <row r="788" spans="1:104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CW788" s="2"/>
      <c r="CX788" s="2"/>
      <c r="CY788" s="2"/>
      <c r="CZ788" s="2"/>
    </row>
    <row r="789" spans="1:104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CW789" s="2"/>
      <c r="CX789" s="2"/>
      <c r="CY789" s="2"/>
      <c r="CZ789" s="2"/>
    </row>
    <row r="790" spans="1:104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CW790" s="2"/>
      <c r="CX790" s="2"/>
      <c r="CY790" s="2"/>
      <c r="CZ790" s="2"/>
    </row>
    <row r="791" spans="1:104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CW791" s="2"/>
      <c r="CX791" s="2"/>
      <c r="CY791" s="2"/>
      <c r="CZ791" s="2"/>
    </row>
    <row r="792" spans="1:104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CW792" s="2"/>
      <c r="CX792" s="2"/>
      <c r="CY792" s="2"/>
      <c r="CZ792" s="2"/>
    </row>
    <row r="793" spans="1:104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CW793" s="2"/>
      <c r="CX793" s="2"/>
      <c r="CY793" s="2"/>
      <c r="CZ793" s="2"/>
    </row>
    <row r="794" spans="1:104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CW794" s="2"/>
      <c r="CX794" s="2"/>
      <c r="CY794" s="2"/>
      <c r="CZ794" s="2"/>
    </row>
    <row r="795" spans="1:104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CW795" s="2"/>
      <c r="CX795" s="2"/>
      <c r="CY795" s="2"/>
      <c r="CZ795" s="2"/>
    </row>
    <row r="796" spans="1:104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CW796" s="2"/>
      <c r="CX796" s="2"/>
      <c r="CY796" s="2"/>
      <c r="CZ796" s="2"/>
    </row>
    <row r="797" spans="1:104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CW797" s="2"/>
      <c r="CX797" s="2"/>
      <c r="CY797" s="2"/>
      <c r="CZ797" s="2"/>
    </row>
    <row r="798" spans="1:104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CW798" s="2"/>
      <c r="CX798" s="2"/>
      <c r="CY798" s="2"/>
      <c r="CZ798" s="2"/>
    </row>
    <row r="799" spans="1:104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CW799" s="2"/>
      <c r="CX799" s="2"/>
      <c r="CY799" s="2"/>
      <c r="CZ799" s="2"/>
    </row>
    <row r="800" spans="1:104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CW800" s="2"/>
      <c r="CX800" s="2"/>
      <c r="CY800" s="2"/>
      <c r="CZ800" s="2"/>
    </row>
    <row r="801" spans="1:104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CW801" s="2"/>
      <c r="CX801" s="2"/>
      <c r="CY801" s="2"/>
      <c r="CZ801" s="2"/>
    </row>
    <row r="802" spans="1:104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CW802" s="2"/>
      <c r="CX802" s="2"/>
      <c r="CY802" s="2"/>
      <c r="CZ802" s="2"/>
    </row>
    <row r="803" spans="1:104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CW803" s="2"/>
      <c r="CX803" s="2"/>
      <c r="CY803" s="2"/>
      <c r="CZ803" s="2"/>
    </row>
    <row r="804" spans="1:104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CW804" s="2"/>
      <c r="CX804" s="2"/>
      <c r="CY804" s="2"/>
      <c r="CZ804" s="2"/>
    </row>
    <row r="805" spans="1:104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CW805" s="2"/>
      <c r="CX805" s="2"/>
      <c r="CY805" s="2"/>
      <c r="CZ805" s="2"/>
    </row>
    <row r="806" spans="1:104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CW806" s="2"/>
      <c r="CX806" s="2"/>
      <c r="CY806" s="2"/>
      <c r="CZ806" s="2"/>
    </row>
    <row r="807" spans="1:104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CW807" s="2"/>
      <c r="CX807" s="2"/>
      <c r="CY807" s="2"/>
      <c r="CZ807" s="2"/>
    </row>
    <row r="808" spans="1:104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CW808" s="2"/>
      <c r="CX808" s="2"/>
      <c r="CY808" s="2"/>
      <c r="CZ808" s="2"/>
    </row>
    <row r="809" spans="1:104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CW809" s="2"/>
      <c r="CX809" s="2"/>
      <c r="CY809" s="2"/>
      <c r="CZ809" s="2"/>
    </row>
    <row r="810" spans="1:104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CW810" s="2"/>
      <c r="CX810" s="2"/>
      <c r="CY810" s="2"/>
      <c r="CZ810" s="2"/>
    </row>
    <row r="811" spans="1:104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CW811" s="2"/>
      <c r="CX811" s="2"/>
      <c r="CY811" s="2"/>
      <c r="CZ811" s="2"/>
    </row>
    <row r="812" spans="1:104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CW812" s="2"/>
      <c r="CX812" s="2"/>
      <c r="CY812" s="2"/>
      <c r="CZ812" s="2"/>
    </row>
    <row r="813" spans="1:104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CW813" s="2"/>
      <c r="CX813" s="2"/>
      <c r="CY813" s="2"/>
      <c r="CZ813" s="2"/>
    </row>
    <row r="814" spans="1:104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CW814" s="2"/>
      <c r="CX814" s="2"/>
      <c r="CY814" s="2"/>
      <c r="CZ814" s="2"/>
    </row>
    <row r="815" spans="1:104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CW815" s="2"/>
      <c r="CX815" s="2"/>
      <c r="CY815" s="2"/>
      <c r="CZ815" s="2"/>
    </row>
    <row r="816" spans="1:104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CW816" s="2"/>
      <c r="CX816" s="2"/>
      <c r="CY816" s="2"/>
      <c r="CZ816" s="2"/>
    </row>
    <row r="817" spans="1:104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CW817" s="2"/>
      <c r="CX817" s="2"/>
      <c r="CY817" s="2"/>
      <c r="CZ817" s="2"/>
    </row>
    <row r="818" spans="1:104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CW818" s="2"/>
      <c r="CX818" s="2"/>
      <c r="CY818" s="2"/>
      <c r="CZ818" s="2"/>
    </row>
    <row r="819" spans="1:104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CW819" s="2"/>
      <c r="CX819" s="2"/>
      <c r="CY819" s="2"/>
      <c r="CZ819" s="2"/>
    </row>
    <row r="820" spans="1:104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CW820" s="2"/>
      <c r="CX820" s="2"/>
      <c r="CY820" s="2"/>
      <c r="CZ820" s="2"/>
    </row>
    <row r="821" spans="1:104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CW821" s="2"/>
      <c r="CX821" s="2"/>
      <c r="CY821" s="2"/>
      <c r="CZ821" s="2"/>
    </row>
    <row r="822" spans="1:104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CW822" s="2"/>
      <c r="CX822" s="2"/>
      <c r="CY822" s="2"/>
      <c r="CZ822" s="2"/>
    </row>
    <row r="823" spans="1:104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CW823" s="2"/>
      <c r="CX823" s="2"/>
      <c r="CY823" s="2"/>
      <c r="CZ823" s="2"/>
    </row>
    <row r="824" spans="1:104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CW824" s="2"/>
      <c r="CX824" s="2"/>
      <c r="CY824" s="2"/>
      <c r="CZ824" s="2"/>
    </row>
    <row r="825" spans="1:104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CW825" s="2"/>
      <c r="CX825" s="2"/>
      <c r="CY825" s="2"/>
      <c r="CZ825" s="2"/>
    </row>
    <row r="826" spans="1:104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CW826" s="2"/>
      <c r="CX826" s="2"/>
      <c r="CY826" s="2"/>
      <c r="CZ826" s="2"/>
    </row>
    <row r="827" spans="1:104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CW827" s="2"/>
      <c r="CX827" s="2"/>
      <c r="CY827" s="2"/>
      <c r="CZ827" s="2"/>
    </row>
    <row r="828" spans="1:104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CW828" s="2"/>
      <c r="CX828" s="2"/>
      <c r="CY828" s="2"/>
      <c r="CZ828" s="2"/>
    </row>
    <row r="829" spans="1:104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CW829" s="2"/>
      <c r="CX829" s="2"/>
      <c r="CY829" s="2"/>
      <c r="CZ829" s="2"/>
    </row>
    <row r="830" spans="1:104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CW830" s="2"/>
      <c r="CX830" s="2"/>
      <c r="CY830" s="2"/>
      <c r="CZ830" s="2"/>
    </row>
    <row r="831" spans="1:104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CW831" s="2"/>
      <c r="CX831" s="2"/>
      <c r="CY831" s="2"/>
      <c r="CZ831" s="2"/>
    </row>
    <row r="832" spans="1:104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CW832" s="2"/>
      <c r="CX832" s="2"/>
      <c r="CY832" s="2"/>
      <c r="CZ832" s="2"/>
    </row>
    <row r="833" spans="1:104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CW833" s="2"/>
      <c r="CX833" s="2"/>
      <c r="CY833" s="2"/>
      <c r="CZ833" s="2"/>
    </row>
    <row r="834" spans="1:104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CW834" s="2"/>
      <c r="CX834" s="2"/>
      <c r="CY834" s="2"/>
      <c r="CZ834" s="2"/>
    </row>
    <row r="835" spans="1:104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CW835" s="2"/>
      <c r="CX835" s="2"/>
      <c r="CY835" s="2"/>
      <c r="CZ835" s="2"/>
    </row>
    <row r="836" spans="1:104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CW836" s="2"/>
      <c r="CX836" s="2"/>
      <c r="CY836" s="2"/>
      <c r="CZ836" s="2"/>
    </row>
    <row r="837" spans="1:104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CW837" s="2"/>
      <c r="CX837" s="2"/>
      <c r="CY837" s="2"/>
      <c r="CZ837" s="2"/>
    </row>
    <row r="838" spans="1:104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CW838" s="2"/>
      <c r="CX838" s="2"/>
      <c r="CY838" s="2"/>
      <c r="CZ838" s="2"/>
    </row>
    <row r="839" spans="1:104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CW839" s="2"/>
      <c r="CX839" s="2"/>
      <c r="CY839" s="2"/>
      <c r="CZ839" s="2"/>
    </row>
    <row r="840" spans="1:104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CW840" s="2"/>
      <c r="CX840" s="2"/>
      <c r="CY840" s="2"/>
      <c r="CZ840" s="2"/>
    </row>
    <row r="841" spans="1:104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CW841" s="2"/>
      <c r="CX841" s="2"/>
      <c r="CY841" s="2"/>
      <c r="CZ841" s="2"/>
    </row>
    <row r="842" spans="1:104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CW842" s="2"/>
      <c r="CX842" s="2"/>
      <c r="CY842" s="2"/>
      <c r="CZ842" s="2"/>
    </row>
    <row r="843" spans="1:104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CW843" s="2"/>
      <c r="CX843" s="2"/>
      <c r="CY843" s="2"/>
      <c r="CZ843" s="2"/>
    </row>
    <row r="844" spans="1:104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CW844" s="2"/>
      <c r="CX844" s="2"/>
      <c r="CY844" s="2"/>
      <c r="CZ844" s="2"/>
    </row>
    <row r="845" spans="1:104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CW845" s="2"/>
      <c r="CX845" s="2"/>
      <c r="CY845" s="2"/>
      <c r="CZ845" s="2"/>
    </row>
    <row r="846" spans="1:104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CW846" s="2"/>
      <c r="CX846" s="2"/>
      <c r="CY846" s="2"/>
      <c r="CZ846" s="2"/>
    </row>
    <row r="847" spans="1:104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CW847" s="2"/>
      <c r="CX847" s="2"/>
      <c r="CY847" s="2"/>
      <c r="CZ847" s="2"/>
    </row>
    <row r="848" spans="1:104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CW848" s="2"/>
      <c r="CX848" s="2"/>
      <c r="CY848" s="2"/>
      <c r="CZ848" s="2"/>
    </row>
    <row r="849" spans="1:104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CW849" s="2"/>
      <c r="CX849" s="2"/>
      <c r="CY849" s="2"/>
      <c r="CZ849" s="2"/>
    </row>
    <row r="850" spans="1:104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CW850" s="2"/>
      <c r="CX850" s="2"/>
      <c r="CY850" s="2"/>
      <c r="CZ850" s="2"/>
    </row>
    <row r="851" spans="1:104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CW851" s="2"/>
      <c r="CX851" s="2"/>
      <c r="CY851" s="2"/>
      <c r="CZ851" s="2"/>
    </row>
    <row r="852" spans="1:104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CW852" s="2"/>
      <c r="CX852" s="2"/>
      <c r="CY852" s="2"/>
      <c r="CZ852" s="2"/>
    </row>
    <row r="853" spans="1:104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CW853" s="2"/>
      <c r="CX853" s="2"/>
      <c r="CY853" s="2"/>
      <c r="CZ853" s="2"/>
    </row>
    <row r="854" spans="1:104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CW854" s="2"/>
      <c r="CX854" s="2"/>
      <c r="CY854" s="2"/>
      <c r="CZ854" s="2"/>
    </row>
    <row r="855" spans="1:104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CW855" s="2"/>
      <c r="CX855" s="2"/>
      <c r="CY855" s="2"/>
      <c r="CZ855" s="2"/>
    </row>
    <row r="856" spans="1:104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CW856" s="2"/>
      <c r="CX856" s="2"/>
      <c r="CY856" s="2"/>
      <c r="CZ856" s="2"/>
    </row>
    <row r="857" spans="1:104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CW857" s="2"/>
      <c r="CX857" s="2"/>
      <c r="CY857" s="2"/>
      <c r="CZ857" s="2"/>
    </row>
    <row r="858" spans="1:104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CW858" s="2"/>
      <c r="CX858" s="2"/>
      <c r="CY858" s="2"/>
      <c r="CZ858" s="2"/>
    </row>
    <row r="859" spans="1:104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CW859" s="2"/>
      <c r="CX859" s="2"/>
      <c r="CY859" s="2"/>
      <c r="CZ859" s="2"/>
    </row>
    <row r="860" spans="1:104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CW860" s="2"/>
      <c r="CX860" s="2"/>
      <c r="CY860" s="2"/>
      <c r="CZ860" s="2"/>
    </row>
    <row r="861" spans="1:104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CW861" s="2"/>
      <c r="CX861" s="2"/>
      <c r="CY861" s="2"/>
      <c r="CZ861" s="2"/>
    </row>
    <row r="862" spans="1:104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CW862" s="2"/>
      <c r="CX862" s="2"/>
      <c r="CY862" s="2"/>
      <c r="CZ862" s="2"/>
    </row>
    <row r="863" spans="1:104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CW863" s="2"/>
      <c r="CX863" s="2"/>
      <c r="CY863" s="2"/>
      <c r="CZ863" s="2"/>
    </row>
    <row r="864" spans="1:104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CW864" s="2"/>
      <c r="CX864" s="2"/>
      <c r="CY864" s="2"/>
      <c r="CZ864" s="2"/>
    </row>
    <row r="865" spans="1:104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CW865" s="2"/>
      <c r="CX865" s="2"/>
      <c r="CY865" s="2"/>
      <c r="CZ865" s="2"/>
    </row>
    <row r="866" spans="1:104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CW866" s="2"/>
      <c r="CX866" s="2"/>
      <c r="CY866" s="2"/>
      <c r="CZ866" s="2"/>
    </row>
    <row r="867" spans="1:104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CW867" s="2"/>
      <c r="CX867" s="2"/>
      <c r="CY867" s="2"/>
      <c r="CZ867" s="2"/>
    </row>
    <row r="868" spans="1:104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CW868" s="2"/>
      <c r="CX868" s="2"/>
      <c r="CY868" s="2"/>
      <c r="CZ868" s="2"/>
    </row>
    <row r="869" spans="1:104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CW869" s="2"/>
      <c r="CX869" s="2"/>
      <c r="CY869" s="2"/>
      <c r="CZ869" s="2"/>
    </row>
    <row r="870" spans="1:104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CW870" s="2"/>
      <c r="CX870" s="2"/>
      <c r="CY870" s="2"/>
      <c r="CZ870" s="2"/>
    </row>
    <row r="871" spans="1:104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CW871" s="2"/>
      <c r="CX871" s="2"/>
      <c r="CY871" s="2"/>
      <c r="CZ871" s="2"/>
    </row>
    <row r="872" spans="1:104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CW872" s="2"/>
      <c r="CX872" s="2"/>
      <c r="CY872" s="2"/>
      <c r="CZ872" s="2"/>
    </row>
    <row r="873" spans="1:104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CW873" s="2"/>
      <c r="CX873" s="2"/>
      <c r="CY873" s="2"/>
      <c r="CZ873" s="2"/>
    </row>
    <row r="874" spans="1:104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CW874" s="2"/>
      <c r="CX874" s="2"/>
      <c r="CY874" s="2"/>
      <c r="CZ874" s="2"/>
    </row>
    <row r="875" spans="1:104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CW875" s="2"/>
      <c r="CX875" s="2"/>
      <c r="CY875" s="2"/>
      <c r="CZ875" s="2"/>
    </row>
    <row r="876" spans="1:104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CW876" s="2"/>
      <c r="CX876" s="2"/>
      <c r="CY876" s="2"/>
      <c r="CZ876" s="2"/>
    </row>
    <row r="877" spans="1:104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CW877" s="2"/>
      <c r="CX877" s="2"/>
      <c r="CY877" s="2"/>
      <c r="CZ877" s="2"/>
    </row>
    <row r="878" spans="1:104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CW878" s="2"/>
      <c r="CX878" s="2"/>
      <c r="CY878" s="2"/>
      <c r="CZ878" s="2"/>
    </row>
    <row r="879" spans="1:104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CW879" s="2"/>
      <c r="CX879" s="2"/>
      <c r="CY879" s="2"/>
      <c r="CZ879" s="2"/>
    </row>
    <row r="880" spans="1:104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CW880" s="2"/>
      <c r="CX880" s="2"/>
      <c r="CY880" s="2"/>
      <c r="CZ880" s="2"/>
    </row>
    <row r="881" spans="1:104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CW881" s="2"/>
      <c r="CX881" s="2"/>
      <c r="CY881" s="2"/>
      <c r="CZ881" s="2"/>
    </row>
    <row r="882" spans="1:104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CW882" s="2"/>
      <c r="CX882" s="2"/>
      <c r="CY882" s="2"/>
      <c r="CZ882" s="2"/>
    </row>
    <row r="883" spans="1:104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CW883" s="2"/>
      <c r="CX883" s="2"/>
      <c r="CY883" s="2"/>
      <c r="CZ883" s="2"/>
    </row>
    <row r="884" spans="1:104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CW884" s="2"/>
      <c r="CX884" s="2"/>
      <c r="CY884" s="2"/>
      <c r="CZ884" s="2"/>
    </row>
    <row r="885" spans="1:104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CW885" s="2"/>
      <c r="CX885" s="2"/>
      <c r="CY885" s="2"/>
      <c r="CZ885" s="2"/>
    </row>
    <row r="886" spans="1:104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CW886" s="2"/>
      <c r="CX886" s="2"/>
      <c r="CY886" s="2"/>
      <c r="CZ886" s="2"/>
    </row>
    <row r="887" spans="1:104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CW887" s="2"/>
      <c r="CX887" s="2"/>
      <c r="CY887" s="2"/>
      <c r="CZ887" s="2"/>
    </row>
    <row r="888" spans="1:104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CW888" s="2"/>
      <c r="CX888" s="2"/>
      <c r="CY888" s="2"/>
      <c r="CZ888" s="2"/>
    </row>
    <row r="889" spans="1:104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CW889" s="2"/>
      <c r="CX889" s="2"/>
      <c r="CY889" s="2"/>
      <c r="CZ889" s="2"/>
    </row>
    <row r="890" spans="1:104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CW890" s="2"/>
      <c r="CX890" s="2"/>
      <c r="CY890" s="2"/>
      <c r="CZ890" s="2"/>
    </row>
    <row r="891" spans="1:104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CW891" s="2"/>
      <c r="CX891" s="2"/>
      <c r="CY891" s="2"/>
      <c r="CZ891" s="2"/>
    </row>
    <row r="892" spans="1:104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CW892" s="2"/>
      <c r="CX892" s="2"/>
      <c r="CY892" s="2"/>
      <c r="CZ892" s="2"/>
    </row>
    <row r="893" spans="1:104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CW893" s="2"/>
      <c r="CX893" s="2"/>
      <c r="CY893" s="2"/>
      <c r="CZ893" s="2"/>
    </row>
    <row r="894" spans="1:104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CW894" s="2"/>
      <c r="CX894" s="2"/>
      <c r="CY894" s="2"/>
      <c r="CZ894" s="2"/>
    </row>
    <row r="895" spans="1:104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CW895" s="2"/>
      <c r="CX895" s="2"/>
      <c r="CY895" s="2"/>
      <c r="CZ895" s="2"/>
    </row>
    <row r="896" spans="1:104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CW896" s="2"/>
      <c r="CX896" s="2"/>
      <c r="CY896" s="2"/>
      <c r="CZ896" s="2"/>
    </row>
    <row r="897" spans="1:104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CW897" s="2"/>
      <c r="CX897" s="2"/>
      <c r="CY897" s="2"/>
      <c r="CZ897" s="2"/>
    </row>
    <row r="898" spans="1:104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CW898" s="2"/>
      <c r="CX898" s="2"/>
      <c r="CY898" s="2"/>
      <c r="CZ898" s="2"/>
    </row>
    <row r="899" spans="1:104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CW899" s="2"/>
      <c r="CX899" s="2"/>
      <c r="CY899" s="2"/>
      <c r="CZ899" s="2"/>
    </row>
    <row r="900" spans="1:104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CW900" s="2"/>
      <c r="CX900" s="2"/>
      <c r="CY900" s="2"/>
      <c r="CZ900" s="2"/>
    </row>
    <row r="901" spans="1:104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CW901" s="2"/>
      <c r="CX901" s="2"/>
      <c r="CY901" s="2"/>
      <c r="CZ901" s="2"/>
    </row>
    <row r="902" spans="1:104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CW902" s="2"/>
      <c r="CX902" s="2"/>
      <c r="CY902" s="2"/>
      <c r="CZ902" s="2"/>
    </row>
    <row r="903" spans="1:104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CW903" s="2"/>
      <c r="CX903" s="2"/>
      <c r="CY903" s="2"/>
      <c r="CZ903" s="2"/>
    </row>
    <row r="904" spans="1:104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CW904" s="2"/>
      <c r="CX904" s="2"/>
      <c r="CY904" s="2"/>
      <c r="CZ904" s="2"/>
    </row>
    <row r="905" spans="1:104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CW905" s="2"/>
      <c r="CX905" s="2"/>
      <c r="CY905" s="2"/>
      <c r="CZ905" s="2"/>
    </row>
    <row r="906" spans="1:104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CW906" s="2"/>
      <c r="CX906" s="2"/>
      <c r="CY906" s="2"/>
      <c r="CZ906" s="2"/>
    </row>
    <row r="907" spans="1:104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CW907" s="2"/>
      <c r="CX907" s="2"/>
      <c r="CY907" s="2"/>
      <c r="CZ907" s="2"/>
    </row>
    <row r="908" spans="1:104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CW908" s="2"/>
      <c r="CX908" s="2"/>
      <c r="CY908" s="2"/>
      <c r="CZ908" s="2"/>
    </row>
    <row r="909" spans="1:104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CW909" s="2"/>
      <c r="CX909" s="2"/>
      <c r="CY909" s="2"/>
      <c r="CZ909" s="2"/>
    </row>
    <row r="910" spans="1:104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CW910" s="2"/>
      <c r="CX910" s="2"/>
      <c r="CY910" s="2"/>
      <c r="CZ910" s="2"/>
    </row>
    <row r="911" spans="1:104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CW911" s="2"/>
      <c r="CX911" s="2"/>
      <c r="CY911" s="2"/>
      <c r="CZ911" s="2"/>
    </row>
    <row r="912" spans="1:104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CW912" s="2"/>
      <c r="CX912" s="2"/>
      <c r="CY912" s="2"/>
      <c r="CZ912" s="2"/>
    </row>
    <row r="913" spans="1:104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CW913" s="2"/>
      <c r="CX913" s="2"/>
      <c r="CY913" s="2"/>
      <c r="CZ913" s="2"/>
    </row>
    <row r="914" spans="1:104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CW914" s="2"/>
      <c r="CX914" s="2"/>
      <c r="CY914" s="2"/>
      <c r="CZ914" s="2"/>
    </row>
    <row r="915" spans="1:104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CW915" s="2"/>
      <c r="CX915" s="2"/>
      <c r="CY915" s="2"/>
      <c r="CZ915" s="2"/>
    </row>
    <row r="916" spans="1:104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CW916" s="2"/>
      <c r="CX916" s="2"/>
      <c r="CY916" s="2"/>
      <c r="CZ916" s="2"/>
    </row>
    <row r="917" spans="1:104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CW917" s="2"/>
      <c r="CX917" s="2"/>
      <c r="CY917" s="2"/>
      <c r="CZ917" s="2"/>
    </row>
    <row r="918" spans="1:104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CW918" s="2"/>
      <c r="CX918" s="2"/>
      <c r="CY918" s="2"/>
      <c r="CZ918" s="2"/>
    </row>
    <row r="919" spans="1:104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CW919" s="2"/>
      <c r="CX919" s="2"/>
      <c r="CY919" s="2"/>
      <c r="CZ919" s="2"/>
    </row>
    <row r="920" spans="1:104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CW920" s="2"/>
      <c r="CX920" s="2"/>
      <c r="CY920" s="2"/>
      <c r="CZ920" s="2"/>
    </row>
    <row r="921" spans="1:104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CW921" s="2"/>
      <c r="CX921" s="2"/>
      <c r="CY921" s="2"/>
      <c r="CZ921" s="2"/>
    </row>
    <row r="922" spans="1:104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CW922" s="2"/>
      <c r="CX922" s="2"/>
      <c r="CY922" s="2"/>
      <c r="CZ922" s="2"/>
    </row>
    <row r="923" spans="1:104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CW923" s="2"/>
      <c r="CX923" s="2"/>
      <c r="CY923" s="2"/>
      <c r="CZ923" s="2"/>
    </row>
    <row r="924" spans="1:104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CW924" s="2"/>
      <c r="CX924" s="2"/>
      <c r="CY924" s="2"/>
      <c r="CZ924" s="2"/>
    </row>
    <row r="925" spans="1:104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CW925" s="2"/>
      <c r="CX925" s="2"/>
      <c r="CY925" s="2"/>
      <c r="CZ925" s="2"/>
    </row>
    <row r="926" spans="1:104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CW926" s="2"/>
      <c r="CX926" s="2"/>
      <c r="CY926" s="2"/>
      <c r="CZ926" s="2"/>
    </row>
    <row r="927" spans="1:104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CW927" s="2"/>
      <c r="CX927" s="2"/>
      <c r="CY927" s="2"/>
      <c r="CZ927" s="2"/>
    </row>
    <row r="928" spans="1:104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CW928" s="2"/>
      <c r="CX928" s="2"/>
      <c r="CY928" s="2"/>
      <c r="CZ928" s="2"/>
    </row>
    <row r="929" spans="1:104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CW929" s="2"/>
      <c r="CX929" s="2"/>
      <c r="CY929" s="2"/>
      <c r="CZ929" s="2"/>
    </row>
    <row r="930" spans="1:104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CW930" s="2"/>
      <c r="CX930" s="2"/>
      <c r="CY930" s="2"/>
      <c r="CZ930" s="2"/>
    </row>
    <row r="931" spans="1:104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CW931" s="2"/>
      <c r="CX931" s="2"/>
      <c r="CY931" s="2"/>
      <c r="CZ931" s="2"/>
    </row>
    <row r="932" spans="1:104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CW932" s="2"/>
      <c r="CX932" s="2"/>
      <c r="CY932" s="2"/>
      <c r="CZ932" s="2"/>
    </row>
    <row r="933" spans="1:104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CW933" s="2"/>
      <c r="CX933" s="2"/>
      <c r="CY933" s="2"/>
      <c r="CZ933" s="2"/>
    </row>
    <row r="934" spans="1:104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CW934" s="2"/>
      <c r="CX934" s="2"/>
      <c r="CY934" s="2"/>
      <c r="CZ934" s="2"/>
    </row>
    <row r="935" spans="1:104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CW935" s="2"/>
      <c r="CX935" s="2"/>
      <c r="CY935" s="2"/>
      <c r="CZ935" s="2"/>
    </row>
    <row r="936" spans="1:104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CW936" s="2"/>
      <c r="CX936" s="2"/>
      <c r="CY936" s="2"/>
      <c r="CZ936" s="2"/>
    </row>
    <row r="937" spans="1:104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CW937" s="2"/>
      <c r="CX937" s="2"/>
      <c r="CY937" s="2"/>
      <c r="CZ937" s="2"/>
    </row>
    <row r="938" spans="1:104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CW938" s="2"/>
      <c r="CX938" s="2"/>
      <c r="CY938" s="2"/>
      <c r="CZ938" s="2"/>
    </row>
    <row r="939" spans="1:104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CW939" s="2"/>
      <c r="CX939" s="2"/>
      <c r="CY939" s="2"/>
      <c r="CZ939" s="2"/>
    </row>
    <row r="940" spans="1:104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CW940" s="2"/>
      <c r="CX940" s="2"/>
      <c r="CY940" s="2"/>
      <c r="CZ940" s="2"/>
    </row>
    <row r="941" spans="1:104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CW941" s="2"/>
      <c r="CX941" s="2"/>
      <c r="CY941" s="2"/>
      <c r="CZ941" s="2"/>
    </row>
    <row r="942" spans="1:104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CW942" s="2"/>
      <c r="CX942" s="2"/>
      <c r="CY942" s="2"/>
      <c r="CZ942" s="2"/>
    </row>
    <row r="943" spans="1:104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CW943" s="2"/>
      <c r="CX943" s="2"/>
      <c r="CY943" s="2"/>
      <c r="CZ943" s="2"/>
    </row>
    <row r="944" spans="1:104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CW944" s="2"/>
      <c r="CX944" s="2"/>
      <c r="CY944" s="2"/>
      <c r="CZ944" s="2"/>
    </row>
    <row r="945" spans="1:104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CW945" s="2"/>
      <c r="CX945" s="2"/>
      <c r="CY945" s="2"/>
      <c r="CZ945" s="2"/>
    </row>
    <row r="946" spans="1:104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CW946" s="2"/>
      <c r="CX946" s="2"/>
      <c r="CY946" s="2"/>
      <c r="CZ946" s="2"/>
    </row>
    <row r="947" spans="1:104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CW947" s="2"/>
      <c r="CX947" s="2"/>
      <c r="CY947" s="2"/>
      <c r="CZ947" s="2"/>
    </row>
    <row r="948" spans="1:104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CW948" s="2"/>
      <c r="CX948" s="2"/>
      <c r="CY948" s="2"/>
      <c r="CZ948" s="2"/>
    </row>
    <row r="949" spans="1:104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CW949" s="2"/>
      <c r="CX949" s="2"/>
      <c r="CY949" s="2"/>
      <c r="CZ949" s="2"/>
    </row>
    <row r="950" spans="1:104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CW950" s="2"/>
      <c r="CX950" s="2"/>
      <c r="CY950" s="2"/>
      <c r="CZ950" s="2"/>
    </row>
    <row r="951" spans="1:104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CW951" s="2"/>
      <c r="CX951" s="2"/>
      <c r="CY951" s="2"/>
      <c r="CZ951" s="2"/>
    </row>
    <row r="952" spans="1:104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CW952" s="2"/>
      <c r="CX952" s="2"/>
      <c r="CY952" s="2"/>
      <c r="CZ952" s="2"/>
    </row>
    <row r="953" spans="1:104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CW953" s="2"/>
      <c r="CX953" s="2"/>
      <c r="CY953" s="2"/>
      <c r="CZ953" s="2"/>
    </row>
    <row r="954" spans="1:104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CW954" s="2"/>
      <c r="CX954" s="2"/>
      <c r="CY954" s="2"/>
      <c r="CZ954" s="2"/>
    </row>
    <row r="955" spans="1:104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CW955" s="2"/>
      <c r="CX955" s="2"/>
      <c r="CY955" s="2"/>
      <c r="CZ955" s="2"/>
    </row>
    <row r="956" spans="1:104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CW956" s="2"/>
      <c r="CX956" s="2"/>
      <c r="CY956" s="2"/>
      <c r="CZ956" s="2"/>
    </row>
    <row r="957" spans="1:104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CW957" s="2"/>
      <c r="CX957" s="2"/>
      <c r="CY957" s="2"/>
      <c r="CZ957" s="2"/>
    </row>
    <row r="958" spans="1:104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CW958" s="2"/>
      <c r="CX958" s="2"/>
      <c r="CY958" s="2"/>
      <c r="CZ958" s="2"/>
    </row>
    <row r="959" spans="1:104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CW959" s="2"/>
      <c r="CX959" s="2"/>
      <c r="CY959" s="2"/>
      <c r="CZ959" s="2"/>
    </row>
    <row r="960" spans="1:104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CW960" s="2"/>
      <c r="CX960" s="2"/>
      <c r="CY960" s="2"/>
      <c r="CZ960" s="2"/>
    </row>
    <row r="961" spans="1:104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CW961" s="2"/>
      <c r="CX961" s="2"/>
      <c r="CY961" s="2"/>
      <c r="CZ961" s="2"/>
    </row>
    <row r="962" spans="1:104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CW962" s="2"/>
      <c r="CX962" s="2"/>
      <c r="CY962" s="2"/>
      <c r="CZ962" s="2"/>
    </row>
    <row r="963" spans="1:104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CW963" s="2"/>
      <c r="CX963" s="2"/>
      <c r="CY963" s="2"/>
      <c r="CZ963" s="2"/>
    </row>
    <row r="964" spans="1:104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CW964" s="2"/>
      <c r="CX964" s="2"/>
      <c r="CY964" s="2"/>
      <c r="CZ964" s="2"/>
    </row>
    <row r="965" spans="1:104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CW965" s="2"/>
      <c r="CX965" s="2"/>
      <c r="CY965" s="2"/>
      <c r="CZ965" s="2"/>
    </row>
    <row r="966" spans="1:104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CW966" s="2"/>
      <c r="CX966" s="2"/>
      <c r="CY966" s="2"/>
      <c r="CZ966" s="2"/>
    </row>
    <row r="967" spans="1:104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CW967" s="2"/>
      <c r="CX967" s="2"/>
      <c r="CY967" s="2"/>
      <c r="CZ967" s="2"/>
    </row>
    <row r="968" spans="1:104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CW968" s="2"/>
      <c r="CX968" s="2"/>
      <c r="CY968" s="2"/>
      <c r="CZ968" s="2"/>
    </row>
    <row r="969" spans="1:104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CW969" s="2"/>
      <c r="CX969" s="2"/>
      <c r="CY969" s="2"/>
      <c r="CZ969" s="2"/>
    </row>
    <row r="970" spans="1:104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CW970" s="2"/>
      <c r="CX970" s="2"/>
      <c r="CY970" s="2"/>
      <c r="CZ970" s="2"/>
    </row>
    <row r="971" spans="1:104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CW971" s="2"/>
      <c r="CX971" s="2"/>
      <c r="CY971" s="2"/>
      <c r="CZ971" s="2"/>
    </row>
    <row r="972" spans="1:104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CW972" s="2"/>
      <c r="CX972" s="2"/>
      <c r="CY972" s="2"/>
      <c r="CZ972" s="2"/>
    </row>
    <row r="973" spans="1:104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CW973" s="2"/>
      <c r="CX973" s="2"/>
      <c r="CY973" s="2"/>
      <c r="CZ973" s="2"/>
    </row>
    <row r="974" spans="1:104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CW974" s="2"/>
      <c r="CX974" s="2"/>
      <c r="CY974" s="2"/>
      <c r="CZ974" s="2"/>
    </row>
    <row r="975" spans="1:104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CW975" s="2"/>
      <c r="CX975" s="2"/>
      <c r="CY975" s="2"/>
      <c r="CZ975" s="2"/>
    </row>
    <row r="976" spans="1:104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CW976" s="2"/>
      <c r="CX976" s="2"/>
      <c r="CY976" s="2"/>
      <c r="CZ976" s="2"/>
    </row>
    <row r="977" spans="1:104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CW977" s="2"/>
      <c r="CX977" s="2"/>
      <c r="CY977" s="2"/>
      <c r="CZ977" s="2"/>
    </row>
    <row r="978" spans="1:104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CW978" s="2"/>
      <c r="CX978" s="2"/>
      <c r="CY978" s="2"/>
      <c r="CZ978" s="2"/>
    </row>
    <row r="979" spans="1:104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CW979" s="2"/>
      <c r="CX979" s="2"/>
      <c r="CY979" s="2"/>
      <c r="CZ979" s="2"/>
    </row>
  </sheetData>
  <mergeCells count="1">
    <mergeCell ref="G56:M58"/>
  </mergeCells>
  <hyperlinks>
    <hyperlink ref="J75" r:id="rId1"/>
    <hyperlink ref="E75" r:id="rId2"/>
  </hyperlinks>
  <pageMargins left="0.75" right="0.75" top="1" bottom="1" header="0.5" footer="0.5"/>
  <pageSetup orientation="portrait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X251"/>
  <sheetViews>
    <sheetView topLeftCell="A43" zoomScaleNormal="100" workbookViewId="0">
      <selection activeCell="Q11" sqref="Q11"/>
    </sheetView>
  </sheetViews>
  <sheetFormatPr baseColWidth="10" defaultColWidth="11.42578125" defaultRowHeight="12.75" x14ac:dyDescent="0.2"/>
  <cols>
    <col min="1" max="1" width="5.85546875" style="1" bestFit="1" customWidth="1"/>
    <col min="2" max="2" width="29.85546875" style="32" customWidth="1"/>
    <col min="3" max="3" width="6.42578125" style="32" customWidth="1"/>
    <col min="4" max="4" width="7.42578125" style="32" bestFit="1" customWidth="1"/>
    <col min="5" max="5" width="8" style="32" bestFit="1" customWidth="1"/>
    <col min="6" max="6" width="7.85546875" style="32" bestFit="1" customWidth="1"/>
    <col min="7" max="7" width="7.7109375" style="32" bestFit="1" customWidth="1"/>
    <col min="8" max="8" width="7.140625" style="32" bestFit="1" customWidth="1"/>
    <col min="9" max="9" width="7" style="32" bestFit="1" customWidth="1"/>
    <col min="10" max="10" width="6.7109375" style="32" bestFit="1" customWidth="1"/>
    <col min="11" max="11" width="7.42578125" style="32" bestFit="1" customWidth="1"/>
    <col min="12" max="12" width="7.140625" style="32" bestFit="1" customWidth="1"/>
    <col min="13" max="13" width="7.7109375" style="32" bestFit="1" customWidth="1"/>
    <col min="14" max="14" width="6.5703125" style="32" bestFit="1" customWidth="1"/>
    <col min="15" max="15" width="6.28515625" style="32" customWidth="1"/>
    <col min="16" max="16" width="6.7109375" style="32" customWidth="1"/>
    <col min="17" max="17" width="3.42578125" style="32" customWidth="1"/>
    <col min="18" max="18" width="6.85546875" style="32" customWidth="1"/>
    <col min="19" max="19" width="6.140625" style="32" customWidth="1"/>
    <col min="20" max="20" width="5.7109375" style="32" customWidth="1"/>
    <col min="21" max="21" width="4.5703125" style="32" customWidth="1"/>
    <col min="22" max="22" width="11.42578125" style="32" hidden="1" customWidth="1"/>
    <col min="23" max="23" width="7.5703125" style="32" hidden="1" customWidth="1"/>
    <col min="24" max="24" width="23.7109375" style="33" hidden="1" customWidth="1"/>
    <col min="25" max="16384" width="11.42578125" style="32"/>
  </cols>
  <sheetData>
    <row r="1" spans="1:24" ht="6" customHeight="1" thickBot="1" x14ac:dyDescent="0.25"/>
    <row r="2" spans="1:24" ht="13.5" customHeight="1" x14ac:dyDescent="0.2">
      <c r="C2" s="33"/>
      <c r="D2" s="33"/>
      <c r="E2" s="33"/>
      <c r="F2" s="33"/>
      <c r="G2" s="806" t="s">
        <v>60</v>
      </c>
      <c r="H2" s="807"/>
      <c r="I2" s="807"/>
      <c r="J2" s="807"/>
      <c r="K2" s="807"/>
      <c r="L2" s="807"/>
      <c r="M2" s="808"/>
      <c r="N2" s="33"/>
      <c r="O2" s="815" t="s">
        <v>1052</v>
      </c>
      <c r="P2" s="815"/>
      <c r="Q2" s="815"/>
      <c r="R2" s="815"/>
      <c r="S2" s="815"/>
      <c r="T2" s="815"/>
      <c r="V2" s="34" t="s">
        <v>61</v>
      </c>
    </row>
    <row r="3" spans="1:24" ht="15" customHeight="1" x14ac:dyDescent="0.2">
      <c r="C3" s="33"/>
      <c r="D3" s="33"/>
      <c r="E3" s="33"/>
      <c r="F3" s="33"/>
      <c r="G3" s="809"/>
      <c r="H3" s="810"/>
      <c r="I3" s="810"/>
      <c r="J3" s="810"/>
      <c r="K3" s="810"/>
      <c r="L3" s="810"/>
      <c r="M3" s="811"/>
      <c r="N3" s="33"/>
      <c r="O3" s="815"/>
      <c r="P3" s="815"/>
      <c r="Q3" s="815"/>
      <c r="R3" s="815"/>
      <c r="S3" s="815"/>
      <c r="T3" s="815"/>
    </row>
    <row r="4" spans="1:24" ht="8.25" customHeight="1" thickBot="1" x14ac:dyDescent="0.25">
      <c r="C4" s="33"/>
      <c r="D4" s="33"/>
      <c r="E4" s="33"/>
      <c r="F4" s="33"/>
      <c r="G4" s="812"/>
      <c r="H4" s="813"/>
      <c r="I4" s="813"/>
      <c r="J4" s="813"/>
      <c r="K4" s="813"/>
      <c r="L4" s="813"/>
      <c r="M4" s="814"/>
      <c r="N4" s="33"/>
      <c r="O4" s="815"/>
      <c r="P4" s="815"/>
      <c r="Q4" s="815"/>
      <c r="R4" s="815"/>
      <c r="S4" s="815"/>
      <c r="T4" s="815"/>
      <c r="X4" s="35" t="s">
        <v>62</v>
      </c>
    </row>
    <row r="5" spans="1:24" ht="8.25" customHeight="1" x14ac:dyDescent="0.3">
      <c r="C5" s="33"/>
      <c r="D5" s="33"/>
      <c r="E5" s="33"/>
      <c r="F5" s="33"/>
      <c r="G5" s="36"/>
      <c r="H5" s="36"/>
      <c r="I5" s="36"/>
      <c r="J5" s="36"/>
      <c r="K5" s="36"/>
      <c r="L5" s="36"/>
      <c r="M5" s="36"/>
      <c r="N5" s="33"/>
      <c r="O5" s="33"/>
      <c r="P5" s="33"/>
      <c r="Q5" s="33"/>
      <c r="R5" s="33"/>
      <c r="S5" s="33"/>
      <c r="T5" s="33"/>
      <c r="X5" s="35" t="s">
        <v>63</v>
      </c>
    </row>
    <row r="6" spans="1:24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4" x14ac:dyDescent="0.2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4" ht="17.25" customHeight="1" thickBot="1" x14ac:dyDescent="0.25">
      <c r="X8" s="37" t="s">
        <v>64</v>
      </c>
    </row>
    <row r="9" spans="1:24" ht="15.75" thickBot="1" x14ac:dyDescent="0.3">
      <c r="B9" s="38" t="s">
        <v>65</v>
      </c>
      <c r="C9" s="816"/>
      <c r="D9" s="817"/>
      <c r="E9" s="39"/>
      <c r="L9" s="40" t="s">
        <v>66</v>
      </c>
      <c r="M9" s="41"/>
      <c r="N9" s="41"/>
      <c r="O9" s="42"/>
      <c r="P9" s="43"/>
      <c r="Q9" s="818" t="s">
        <v>1016</v>
      </c>
      <c r="R9" s="819"/>
      <c r="S9" s="819"/>
      <c r="T9" s="820"/>
    </row>
    <row r="10" spans="1:24" ht="15.75" thickBot="1" x14ac:dyDescent="0.3">
      <c r="B10" s="38" t="s">
        <v>67</v>
      </c>
      <c r="C10" s="821"/>
      <c r="D10" s="822"/>
      <c r="E10" s="822"/>
      <c r="F10" s="822"/>
      <c r="G10" s="822"/>
      <c r="H10" s="823"/>
      <c r="L10" s="44" t="s">
        <v>68</v>
      </c>
      <c r="M10" s="45"/>
      <c r="N10" s="45"/>
      <c r="O10" s="46"/>
      <c r="P10" s="47"/>
      <c r="Q10" s="824">
        <v>2018</v>
      </c>
      <c r="R10" s="825"/>
      <c r="S10" s="825"/>
      <c r="T10" s="826"/>
      <c r="X10" s="35" t="s">
        <v>69</v>
      </c>
    </row>
    <row r="11" spans="1:24" s="33" customFormat="1" ht="15.75" thickBot="1" x14ac:dyDescent="0.3">
      <c r="A11" s="48"/>
      <c r="B11" s="38" t="s">
        <v>70</v>
      </c>
      <c r="C11" s="821"/>
      <c r="D11" s="822"/>
      <c r="E11" s="822"/>
      <c r="F11" s="822"/>
      <c r="G11" s="822"/>
      <c r="H11" s="82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4" ht="15.75" thickBot="1" x14ac:dyDescent="0.3">
      <c r="B12" s="38" t="s">
        <v>71</v>
      </c>
      <c r="C12" s="821"/>
      <c r="D12" s="822"/>
      <c r="E12" s="822"/>
      <c r="F12" s="822"/>
      <c r="G12" s="822"/>
      <c r="H12" s="823"/>
    </row>
    <row r="13" spans="1:24" ht="13.5" thickBot="1" x14ac:dyDescent="0.25">
      <c r="B13" s="50"/>
      <c r="C13" s="51"/>
      <c r="D13" s="51"/>
      <c r="E13" s="39"/>
    </row>
    <row r="14" spans="1:24" ht="12.75" customHeight="1" x14ac:dyDescent="0.3">
      <c r="B14" s="827" t="s">
        <v>72</v>
      </c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9"/>
      <c r="R14" s="52"/>
      <c r="S14" s="52"/>
      <c r="T14" s="33"/>
    </row>
    <row r="15" spans="1:24" ht="13.5" customHeight="1" thickBot="1" x14ac:dyDescent="0.35">
      <c r="B15" s="830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831"/>
      <c r="Q15" s="832"/>
      <c r="R15" s="52"/>
      <c r="S15" s="52"/>
      <c r="T15" s="33"/>
    </row>
    <row r="16" spans="1:24" ht="19.5" thickBot="1" x14ac:dyDescent="0.35">
      <c r="B16" s="33"/>
      <c r="C16" s="33"/>
      <c r="D16" s="33"/>
      <c r="E16" s="33"/>
      <c r="F16" s="33"/>
      <c r="G16" s="53"/>
      <c r="H16" s="53"/>
      <c r="I16" s="53"/>
      <c r="J16" s="53"/>
      <c r="K16" s="53"/>
      <c r="L16" s="53"/>
      <c r="M16" s="53"/>
      <c r="N16" s="33"/>
      <c r="O16" s="33"/>
      <c r="P16" s="33"/>
      <c r="Q16" s="33"/>
      <c r="R16" s="33"/>
      <c r="S16" s="33"/>
      <c r="T16" s="33"/>
    </row>
    <row r="17" spans="1:22" ht="13.5" thickBot="1" x14ac:dyDescent="0.25">
      <c r="A17" s="54"/>
      <c r="B17" s="55"/>
      <c r="C17" s="56"/>
      <c r="D17" s="56"/>
      <c r="E17" s="585" t="s">
        <v>73</v>
      </c>
      <c r="F17" s="586" t="s">
        <v>74</v>
      </c>
      <c r="G17" s="586" t="s">
        <v>75</v>
      </c>
      <c r="H17" s="585" t="s">
        <v>76</v>
      </c>
      <c r="I17" s="587" t="s">
        <v>77</v>
      </c>
      <c r="J17" s="588" t="s">
        <v>78</v>
      </c>
      <c r="K17" s="588" t="s">
        <v>79</v>
      </c>
      <c r="L17" s="589" t="s">
        <v>80</v>
      </c>
      <c r="M17" s="588" t="s">
        <v>81</v>
      </c>
      <c r="N17" s="588" t="s">
        <v>82</v>
      </c>
      <c r="O17" s="588" t="s">
        <v>83</v>
      </c>
      <c r="P17" s="589" t="s">
        <v>84</v>
      </c>
      <c r="R17" s="57"/>
      <c r="S17" s="57"/>
      <c r="T17" s="33"/>
    </row>
    <row r="18" spans="1:22" ht="13.5" thickBot="1" x14ac:dyDescent="0.25">
      <c r="A18" s="54"/>
      <c r="B18" s="58"/>
      <c r="C18" s="59"/>
      <c r="D18" s="59"/>
      <c r="E18" s="590">
        <f>$Q$10</f>
        <v>2018</v>
      </c>
      <c r="F18" s="590">
        <f t="shared" ref="F18:P18" si="0">$Q$10</f>
        <v>2018</v>
      </c>
      <c r="G18" s="590">
        <f t="shared" si="0"/>
        <v>2018</v>
      </c>
      <c r="H18" s="590">
        <f t="shared" si="0"/>
        <v>2018</v>
      </c>
      <c r="I18" s="590">
        <f t="shared" si="0"/>
        <v>2018</v>
      </c>
      <c r="J18" s="590">
        <f t="shared" si="0"/>
        <v>2018</v>
      </c>
      <c r="K18" s="590">
        <f t="shared" si="0"/>
        <v>2018</v>
      </c>
      <c r="L18" s="590">
        <f t="shared" si="0"/>
        <v>2018</v>
      </c>
      <c r="M18" s="590">
        <f t="shared" si="0"/>
        <v>2018</v>
      </c>
      <c r="N18" s="590">
        <f t="shared" si="0"/>
        <v>2018</v>
      </c>
      <c r="O18" s="590">
        <f t="shared" si="0"/>
        <v>2018</v>
      </c>
      <c r="P18" s="590">
        <f t="shared" si="0"/>
        <v>2018</v>
      </c>
      <c r="R18" s="60"/>
      <c r="S18" s="60"/>
      <c r="T18" s="33"/>
    </row>
    <row r="19" spans="1:22" ht="13.5" thickBot="1" x14ac:dyDescent="0.25">
      <c r="A19" s="61" t="s">
        <v>85</v>
      </c>
      <c r="B19" s="62" t="s">
        <v>86</v>
      </c>
      <c r="C19" s="63"/>
      <c r="D19" s="64"/>
      <c r="E19" s="65">
        <f>+('AUTOS NUEVOS'!U62/200)*45</f>
        <v>0</v>
      </c>
      <c r="F19" s="65">
        <f t="shared" ref="F19:P19" si="1">E22</f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65">
        <f t="shared" si="1"/>
        <v>0</v>
      </c>
      <c r="O19" s="65">
        <f t="shared" si="1"/>
        <v>0</v>
      </c>
      <c r="P19" s="65">
        <f t="shared" si="1"/>
        <v>0</v>
      </c>
      <c r="R19" s="66"/>
      <c r="S19" s="66"/>
      <c r="T19" s="33"/>
    </row>
    <row r="20" spans="1:22" ht="13.5" thickBot="1" x14ac:dyDescent="0.25">
      <c r="A20" s="61" t="s">
        <v>87</v>
      </c>
      <c r="B20" s="62" t="s">
        <v>88</v>
      </c>
      <c r="C20" s="63"/>
      <c r="D20" s="64"/>
      <c r="E20" s="65">
        <f>+'AUTOS NUEVOS'!U62/12</f>
        <v>0</v>
      </c>
      <c r="F20" s="65">
        <f t="shared" ref="F20:P20" si="2">+E20</f>
        <v>0</v>
      </c>
      <c r="G20" s="65">
        <f t="shared" si="2"/>
        <v>0</v>
      </c>
      <c r="H20" s="65">
        <f t="shared" si="2"/>
        <v>0</v>
      </c>
      <c r="I20" s="65">
        <f t="shared" si="2"/>
        <v>0</v>
      </c>
      <c r="J20" s="65">
        <f t="shared" si="2"/>
        <v>0</v>
      </c>
      <c r="K20" s="65">
        <f t="shared" si="2"/>
        <v>0</v>
      </c>
      <c r="L20" s="65">
        <f t="shared" si="2"/>
        <v>0</v>
      </c>
      <c r="M20" s="65">
        <f t="shared" si="2"/>
        <v>0</v>
      </c>
      <c r="N20" s="65">
        <f t="shared" si="2"/>
        <v>0</v>
      </c>
      <c r="O20" s="65">
        <f t="shared" si="2"/>
        <v>0</v>
      </c>
      <c r="P20" s="65">
        <f t="shared" si="2"/>
        <v>0</v>
      </c>
      <c r="R20" s="67"/>
      <c r="S20" s="67"/>
      <c r="T20" s="33"/>
    </row>
    <row r="21" spans="1:22" ht="13.5" thickBot="1" x14ac:dyDescent="0.25">
      <c r="A21" s="61" t="s">
        <v>89</v>
      </c>
      <c r="B21" s="68" t="s">
        <v>90</v>
      </c>
      <c r="C21" s="69"/>
      <c r="D21" s="69"/>
      <c r="E21" s="65">
        <v>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R21" s="70"/>
      <c r="S21" s="70"/>
      <c r="T21" s="71"/>
      <c r="U21" s="34"/>
      <c r="V21" s="34"/>
    </row>
    <row r="22" spans="1:22" ht="13.5" thickBot="1" x14ac:dyDescent="0.25">
      <c r="A22" s="61" t="s">
        <v>91</v>
      </c>
      <c r="B22" s="68" t="s">
        <v>92</v>
      </c>
      <c r="C22" s="69"/>
      <c r="D22" s="69"/>
      <c r="E22" s="65">
        <f>+E19+E20+E21-'AUTOS NUEVOS'!C31</f>
        <v>0</v>
      </c>
      <c r="F22" s="65">
        <f>+F19+F20+F21-'AUTOS NUEVOS'!F31</f>
        <v>0</v>
      </c>
      <c r="G22" s="65">
        <f>+G19+G20+G21-'AUTOS NUEVOS'!I31</f>
        <v>0</v>
      </c>
      <c r="H22" s="65">
        <f>+H19+H20+H21-'AUTOS NUEVOS'!L31</f>
        <v>0</v>
      </c>
      <c r="I22" s="65">
        <f>+I19+I20+I21-'AUTOS NUEVOS'!O31</f>
        <v>0</v>
      </c>
      <c r="J22" s="65">
        <f>+J19+J20+J21-'AUTOS NUEVOS'!R31</f>
        <v>0</v>
      </c>
      <c r="K22" s="65">
        <f>+K19+K20+K21-'AUTOS NUEVOS'!C62</f>
        <v>0</v>
      </c>
      <c r="L22" s="65">
        <f>+L19+L20+L21-'AUTOS NUEVOS'!F62</f>
        <v>0</v>
      </c>
      <c r="M22" s="65">
        <f>+M19+M20+M21-'AUTOS NUEVOS'!I62</f>
        <v>0</v>
      </c>
      <c r="N22" s="65">
        <f>+N19+N20+N21-'AUTOS NUEVOS'!L62</f>
        <v>0</v>
      </c>
      <c r="O22" s="65">
        <f>+O19+O20+O21-'AUTOS NUEVOS'!O62</f>
        <v>0</v>
      </c>
      <c r="P22" s="65">
        <f>+P19+P20+P21-'AUTOS NUEVOS'!R62</f>
        <v>0</v>
      </c>
      <c r="Q22" s="72"/>
      <c r="R22" s="72"/>
      <c r="S22" s="72"/>
      <c r="T22" s="73"/>
    </row>
    <row r="23" spans="1:22" ht="13.5" thickBot="1" x14ac:dyDescent="0.25">
      <c r="A23" s="74"/>
      <c r="Q23" s="72"/>
      <c r="R23" s="72"/>
      <c r="S23" s="72"/>
      <c r="T23" s="73"/>
    </row>
    <row r="24" spans="1:22" ht="12.75" customHeight="1" x14ac:dyDescent="0.2">
      <c r="A24" s="74"/>
      <c r="B24" s="75"/>
      <c r="C24" s="76"/>
      <c r="D24" s="76"/>
      <c r="E24" s="76"/>
      <c r="F24" s="76"/>
      <c r="G24" s="828" t="s">
        <v>93</v>
      </c>
      <c r="H24" s="828"/>
      <c r="I24" s="828"/>
      <c r="J24" s="828"/>
      <c r="K24" s="828"/>
      <c r="L24" s="828"/>
      <c r="M24" s="828"/>
      <c r="N24" s="76"/>
      <c r="O24" s="76"/>
      <c r="P24" s="76"/>
      <c r="Q24" s="77"/>
      <c r="R24" s="77"/>
      <c r="S24" s="77"/>
      <c r="T24" s="78"/>
    </row>
    <row r="25" spans="1:22" ht="13.5" customHeight="1" thickBot="1" x14ac:dyDescent="0.25">
      <c r="A25" s="74"/>
      <c r="B25" s="79"/>
      <c r="C25" s="80"/>
      <c r="D25" s="80"/>
      <c r="E25" s="80"/>
      <c r="F25" s="80"/>
      <c r="G25" s="831"/>
      <c r="H25" s="831"/>
      <c r="I25" s="831"/>
      <c r="J25" s="831"/>
      <c r="K25" s="831"/>
      <c r="L25" s="831"/>
      <c r="M25" s="831"/>
      <c r="N25" s="80"/>
      <c r="O25" s="80"/>
      <c r="P25" s="80"/>
      <c r="Q25" s="81"/>
      <c r="R25" s="81"/>
      <c r="S25" s="81"/>
      <c r="T25" s="82"/>
    </row>
    <row r="26" spans="1:22" ht="13.5" customHeight="1" x14ac:dyDescent="0.3">
      <c r="A26" s="74"/>
      <c r="B26" s="83"/>
      <c r="C26" s="83"/>
      <c r="D26" s="83"/>
      <c r="E26" s="83"/>
      <c r="F26" s="83"/>
      <c r="G26" s="53"/>
      <c r="H26" s="53"/>
      <c r="I26" s="53"/>
      <c r="J26" s="53"/>
      <c r="K26" s="53"/>
      <c r="L26" s="53"/>
      <c r="M26" s="53"/>
      <c r="N26" s="83"/>
      <c r="O26" s="83"/>
      <c r="P26" s="83"/>
      <c r="Q26" s="33"/>
      <c r="R26" s="33"/>
      <c r="S26" s="33"/>
      <c r="T26" s="33"/>
    </row>
    <row r="27" spans="1:22" x14ac:dyDescent="0.2">
      <c r="A27" s="74"/>
      <c r="B27" s="84" t="s">
        <v>94</v>
      </c>
      <c r="C27" s="85" t="s">
        <v>73</v>
      </c>
      <c r="D27" s="85" t="s">
        <v>74</v>
      </c>
      <c r="E27" s="85" t="s">
        <v>75</v>
      </c>
      <c r="F27" s="85" t="s">
        <v>76</v>
      </c>
      <c r="G27" s="85" t="s">
        <v>77</v>
      </c>
      <c r="H27" s="85" t="s">
        <v>78</v>
      </c>
      <c r="I27" s="85" t="s">
        <v>79</v>
      </c>
      <c r="J27" s="85" t="s">
        <v>80</v>
      </c>
      <c r="K27" s="85" t="s">
        <v>81</v>
      </c>
      <c r="L27" s="85" t="s">
        <v>82</v>
      </c>
      <c r="M27" s="85" t="s">
        <v>83</v>
      </c>
      <c r="N27" s="86" t="s">
        <v>95</v>
      </c>
      <c r="O27" s="803" t="s">
        <v>96</v>
      </c>
      <c r="P27" s="804"/>
      <c r="Q27" s="804"/>
      <c r="R27" s="803" t="s">
        <v>97</v>
      </c>
      <c r="S27" s="804"/>
      <c r="T27" s="805"/>
    </row>
    <row r="28" spans="1:22" x14ac:dyDescent="0.2">
      <c r="A28" s="74"/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0"/>
      <c r="P28" s="91"/>
      <c r="Q28" s="91"/>
      <c r="R28" s="90"/>
      <c r="S28" s="91"/>
      <c r="T28" s="92"/>
    </row>
    <row r="29" spans="1:22" x14ac:dyDescent="0.2">
      <c r="A29" s="74">
        <v>1</v>
      </c>
      <c r="B29" s="93" t="s">
        <v>98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96"/>
      <c r="P29" s="83"/>
      <c r="Q29" s="33"/>
      <c r="R29" s="97"/>
      <c r="S29" s="33"/>
      <c r="T29" s="98"/>
    </row>
    <row r="30" spans="1:22" x14ac:dyDescent="0.2">
      <c r="A30" s="61" t="s">
        <v>99</v>
      </c>
      <c r="B30" s="99" t="s">
        <v>100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6"/>
      <c r="P30" s="526"/>
      <c r="Q30" s="33"/>
      <c r="R30" s="97"/>
      <c r="S30" s="527"/>
      <c r="T30" s="101"/>
    </row>
    <row r="31" spans="1:22" x14ac:dyDescent="0.2">
      <c r="A31" s="61" t="s">
        <v>101</v>
      </c>
      <c r="B31" s="99" t="s">
        <v>102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96"/>
      <c r="P31" s="526"/>
      <c r="Q31" s="33"/>
      <c r="R31" s="97"/>
      <c r="S31" s="527"/>
      <c r="T31" s="101"/>
    </row>
    <row r="32" spans="1:22" x14ac:dyDescent="0.2">
      <c r="A32" s="61" t="s">
        <v>103</v>
      </c>
      <c r="B32" s="99" t="s">
        <v>104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96"/>
      <c r="P32" s="526"/>
      <c r="Q32" s="33"/>
      <c r="R32" s="97"/>
      <c r="S32" s="527"/>
      <c r="T32" s="101"/>
    </row>
    <row r="33" spans="1:20" x14ac:dyDescent="0.2">
      <c r="A33" s="61" t="s">
        <v>105</v>
      </c>
      <c r="B33" s="99" t="s">
        <v>106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6"/>
      <c r="P33" s="526"/>
      <c r="Q33" s="33"/>
      <c r="R33" s="97"/>
      <c r="S33" s="527"/>
      <c r="T33" s="101"/>
    </row>
    <row r="34" spans="1:20" x14ac:dyDescent="0.2">
      <c r="A34" s="74"/>
      <c r="B34" s="102" t="s">
        <v>107</v>
      </c>
      <c r="C34" s="103">
        <f>SUM(C30:C33)</f>
        <v>0</v>
      </c>
      <c r="D34" s="103">
        <f t="shared" ref="D34:N34" si="3">SUM(D30:D33)</f>
        <v>0</v>
      </c>
      <c r="E34" s="103">
        <f>SUM(E30:E33)</f>
        <v>0</v>
      </c>
      <c r="F34" s="103">
        <f t="shared" si="3"/>
        <v>0</v>
      </c>
      <c r="G34" s="103">
        <f t="shared" si="3"/>
        <v>0</v>
      </c>
      <c r="H34" s="103">
        <f t="shared" si="3"/>
        <v>0</v>
      </c>
      <c r="I34" s="103">
        <f>SUM(I30:I33)</f>
        <v>0</v>
      </c>
      <c r="J34" s="103">
        <f>SUM(J30:J33)</f>
        <v>0</v>
      </c>
      <c r="K34" s="103">
        <f t="shared" si="3"/>
        <v>0</v>
      </c>
      <c r="L34" s="103">
        <f t="shared" si="3"/>
        <v>0</v>
      </c>
      <c r="M34" s="103">
        <f>SUM(M30:M33)</f>
        <v>0</v>
      </c>
      <c r="N34" s="103">
        <f t="shared" si="3"/>
        <v>0</v>
      </c>
      <c r="O34" s="96"/>
      <c r="P34" s="83"/>
      <c r="Q34" s="33"/>
      <c r="R34" s="97"/>
      <c r="S34" s="33"/>
      <c r="T34" s="101"/>
    </row>
    <row r="35" spans="1:20" x14ac:dyDescent="0.2">
      <c r="A35" s="74"/>
      <c r="B35" s="93" t="s">
        <v>108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96"/>
      <c r="P35" s="83"/>
      <c r="Q35" s="33"/>
      <c r="R35" s="97"/>
      <c r="S35" s="33"/>
      <c r="T35" s="101"/>
    </row>
    <row r="36" spans="1:20" x14ac:dyDescent="0.2">
      <c r="A36" s="61" t="s">
        <v>109</v>
      </c>
      <c r="B36" s="99" t="s">
        <v>100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96"/>
      <c r="P36" s="526"/>
      <c r="Q36" s="33"/>
      <c r="R36" s="97"/>
      <c r="S36" s="527"/>
      <c r="T36" s="101"/>
    </row>
    <row r="37" spans="1:20" x14ac:dyDescent="0.2">
      <c r="A37" s="61" t="s">
        <v>110</v>
      </c>
      <c r="B37" s="99" t="s">
        <v>111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96"/>
      <c r="P37" s="526"/>
      <c r="Q37" s="33"/>
      <c r="R37" s="97"/>
      <c r="S37" s="527"/>
      <c r="T37" s="101"/>
    </row>
    <row r="38" spans="1:20" x14ac:dyDescent="0.2">
      <c r="A38" s="61" t="s">
        <v>112</v>
      </c>
      <c r="B38" s="99" t="s">
        <v>113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6"/>
      <c r="P38" s="526"/>
      <c r="Q38" s="33"/>
      <c r="R38" s="97"/>
      <c r="S38" s="527"/>
      <c r="T38" s="101"/>
    </row>
    <row r="39" spans="1:20" x14ac:dyDescent="0.2">
      <c r="A39" s="61" t="s">
        <v>114</v>
      </c>
      <c r="B39" s="99" t="s">
        <v>106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96"/>
      <c r="P39" s="526"/>
      <c r="Q39" s="33"/>
      <c r="R39" s="97"/>
      <c r="S39" s="527"/>
      <c r="T39" s="101"/>
    </row>
    <row r="40" spans="1:20" x14ac:dyDescent="0.2">
      <c r="A40" s="74"/>
      <c r="B40" s="102" t="s">
        <v>107</v>
      </c>
      <c r="C40" s="103">
        <f>SUM(C36:C39)</f>
        <v>0</v>
      </c>
      <c r="D40" s="103">
        <f t="shared" ref="D40:N40" si="4">SUM(D36:D39)</f>
        <v>0</v>
      </c>
      <c r="E40" s="103">
        <f>SUM(E36:E39)</f>
        <v>0</v>
      </c>
      <c r="F40" s="103">
        <f t="shared" si="4"/>
        <v>0</v>
      </c>
      <c r="G40" s="103">
        <f t="shared" si="4"/>
        <v>0</v>
      </c>
      <c r="H40" s="103">
        <f t="shared" si="4"/>
        <v>0</v>
      </c>
      <c r="I40" s="103">
        <f>SUM(I36:I39)</f>
        <v>0</v>
      </c>
      <c r="J40" s="103">
        <f>SUM(J36:J39)</f>
        <v>0</v>
      </c>
      <c r="K40" s="103">
        <f t="shared" si="4"/>
        <v>0</v>
      </c>
      <c r="L40" s="103">
        <f t="shared" si="4"/>
        <v>0</v>
      </c>
      <c r="M40" s="103">
        <f>SUM(M36:M39)</f>
        <v>0</v>
      </c>
      <c r="N40" s="103">
        <f t="shared" si="4"/>
        <v>0</v>
      </c>
      <c r="O40" s="96"/>
      <c r="P40" s="83"/>
      <c r="Q40" s="33"/>
      <c r="R40" s="97"/>
      <c r="S40" s="33"/>
      <c r="T40" s="101"/>
    </row>
    <row r="41" spans="1:20" x14ac:dyDescent="0.2">
      <c r="A41" s="74"/>
      <c r="B41" s="93" t="s">
        <v>1027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94"/>
      <c r="N41" s="95"/>
      <c r="O41" s="96"/>
      <c r="P41" s="83"/>
      <c r="Q41" s="33"/>
      <c r="R41" s="97"/>
      <c r="S41" s="33"/>
      <c r="T41" s="101"/>
    </row>
    <row r="42" spans="1:20" x14ac:dyDescent="0.2">
      <c r="A42" s="61" t="s">
        <v>116</v>
      </c>
      <c r="B42" s="99" t="s">
        <v>117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6"/>
      <c r="P42" s="526"/>
      <c r="Q42" s="33"/>
      <c r="R42" s="97"/>
      <c r="S42" s="527"/>
      <c r="T42" s="101"/>
    </row>
    <row r="43" spans="1:20" x14ac:dyDescent="0.2">
      <c r="A43" s="61" t="s">
        <v>118</v>
      </c>
      <c r="B43" s="99" t="s">
        <v>119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96"/>
      <c r="P43" s="526"/>
      <c r="Q43" s="33"/>
      <c r="R43" s="97"/>
      <c r="S43" s="527"/>
      <c r="T43" s="101"/>
    </row>
    <row r="44" spans="1:20" x14ac:dyDescent="0.2">
      <c r="A44" s="61" t="s">
        <v>120</v>
      </c>
      <c r="B44" s="99" t="s">
        <v>106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96"/>
      <c r="P44" s="526"/>
      <c r="Q44" s="33"/>
      <c r="R44" s="97"/>
      <c r="S44" s="527"/>
      <c r="T44" s="101"/>
    </row>
    <row r="45" spans="1:20" x14ac:dyDescent="0.2">
      <c r="A45" s="74"/>
      <c r="B45" s="102" t="s">
        <v>107</v>
      </c>
      <c r="C45" s="103">
        <f>SUM(C42:C44)</f>
        <v>0</v>
      </c>
      <c r="D45" s="103">
        <f t="shared" ref="D45:N45" si="5">SUM(D42:D44)</f>
        <v>0</v>
      </c>
      <c r="E45" s="103">
        <f>SUM(E42:E44)</f>
        <v>0</v>
      </c>
      <c r="F45" s="103">
        <f t="shared" si="5"/>
        <v>0</v>
      </c>
      <c r="G45" s="103">
        <f t="shared" si="5"/>
        <v>0</v>
      </c>
      <c r="H45" s="103">
        <f t="shared" si="5"/>
        <v>0</v>
      </c>
      <c r="I45" s="103">
        <f>SUM(I42:I44)</f>
        <v>0</v>
      </c>
      <c r="J45" s="103">
        <f>SUM(J42:J44)</f>
        <v>0</v>
      </c>
      <c r="K45" s="103">
        <f t="shared" si="5"/>
        <v>0</v>
      </c>
      <c r="L45" s="103">
        <f t="shared" si="5"/>
        <v>0</v>
      </c>
      <c r="M45" s="103">
        <f>SUM(M42:M44)</f>
        <v>0</v>
      </c>
      <c r="N45" s="103">
        <f t="shared" si="5"/>
        <v>0</v>
      </c>
      <c r="O45" s="96"/>
      <c r="P45" s="83"/>
      <c r="Q45" s="33"/>
      <c r="R45" s="97"/>
      <c r="S45" s="33"/>
      <c r="T45" s="101"/>
    </row>
    <row r="46" spans="1:20" x14ac:dyDescent="0.2">
      <c r="A46" s="74"/>
      <c r="B46" s="93" t="s">
        <v>121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96"/>
      <c r="P46" s="83"/>
      <c r="Q46" s="33"/>
      <c r="R46" s="97"/>
      <c r="S46" s="33"/>
      <c r="T46" s="101"/>
    </row>
    <row r="47" spans="1:20" x14ac:dyDescent="0.2">
      <c r="A47" s="61" t="s">
        <v>122</v>
      </c>
      <c r="B47" s="99" t="s">
        <v>123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6"/>
      <c r="P47" s="526"/>
      <c r="Q47" s="33"/>
      <c r="R47" s="97"/>
      <c r="S47" s="527"/>
      <c r="T47" s="101"/>
    </row>
    <row r="48" spans="1:20" x14ac:dyDescent="0.2">
      <c r="A48" s="61" t="s">
        <v>124</v>
      </c>
      <c r="B48" s="99" t="s">
        <v>125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96"/>
      <c r="P48" s="526"/>
      <c r="Q48" s="33"/>
      <c r="R48" s="97"/>
      <c r="S48" s="527"/>
      <c r="T48" s="101"/>
    </row>
    <row r="49" spans="1:20" x14ac:dyDescent="0.2">
      <c r="A49" s="61" t="s">
        <v>126</v>
      </c>
      <c r="B49" s="99" t="s">
        <v>127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96"/>
      <c r="P49" s="526"/>
      <c r="Q49" s="33"/>
      <c r="R49" s="97"/>
      <c r="S49" s="527"/>
      <c r="T49" s="101"/>
    </row>
    <row r="50" spans="1:20" ht="13.5" customHeight="1" x14ac:dyDescent="0.2">
      <c r="A50" s="61" t="s">
        <v>128</v>
      </c>
      <c r="B50" s="105" t="s">
        <v>129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96"/>
      <c r="P50" s="526"/>
      <c r="Q50" s="33"/>
      <c r="R50" s="97"/>
      <c r="S50" s="527"/>
      <c r="T50" s="101"/>
    </row>
    <row r="51" spans="1:20" x14ac:dyDescent="0.2">
      <c r="A51" s="61" t="s">
        <v>130</v>
      </c>
      <c r="B51" s="99" t="s">
        <v>131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6"/>
      <c r="P51" s="526"/>
      <c r="Q51" s="33"/>
      <c r="R51" s="97"/>
      <c r="S51" s="527"/>
      <c r="T51" s="101"/>
    </row>
    <row r="52" spans="1:20" x14ac:dyDescent="0.2">
      <c r="A52" s="61" t="s">
        <v>132</v>
      </c>
      <c r="B52" s="99" t="s">
        <v>133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96"/>
      <c r="P52" s="526"/>
      <c r="Q52" s="33"/>
      <c r="R52" s="97"/>
      <c r="S52" s="527"/>
      <c r="T52" s="101"/>
    </row>
    <row r="53" spans="1:20" x14ac:dyDescent="0.2">
      <c r="A53" s="61" t="s">
        <v>134</v>
      </c>
      <c r="B53" s="99" t="s">
        <v>135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96"/>
      <c r="P53" s="526"/>
      <c r="Q53" s="33"/>
      <c r="R53" s="97"/>
      <c r="S53" s="527"/>
      <c r="T53" s="101"/>
    </row>
    <row r="54" spans="1:20" x14ac:dyDescent="0.2">
      <c r="A54" s="61" t="s">
        <v>136</v>
      </c>
      <c r="B54" s="99" t="s">
        <v>137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96"/>
      <c r="P54" s="526"/>
      <c r="Q54" s="33"/>
      <c r="R54" s="97"/>
      <c r="S54" s="527"/>
      <c r="T54" s="101"/>
    </row>
    <row r="55" spans="1:20" x14ac:dyDescent="0.2">
      <c r="A55" s="61" t="s">
        <v>138</v>
      </c>
      <c r="B55" s="99" t="s">
        <v>139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6"/>
      <c r="P55" s="526"/>
      <c r="Q55" s="33"/>
      <c r="R55" s="97"/>
      <c r="S55" s="527"/>
      <c r="T55" s="101"/>
    </row>
    <row r="56" spans="1:20" x14ac:dyDescent="0.2">
      <c r="A56" s="61" t="s">
        <v>140</v>
      </c>
      <c r="B56" s="99" t="s">
        <v>141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96"/>
      <c r="P56" s="526"/>
      <c r="Q56" s="33"/>
      <c r="R56" s="97"/>
      <c r="S56" s="527"/>
      <c r="T56" s="101"/>
    </row>
    <row r="57" spans="1:20" x14ac:dyDescent="0.2">
      <c r="A57" s="61" t="s">
        <v>142</v>
      </c>
      <c r="B57" s="99" t="s">
        <v>143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96"/>
      <c r="P57" s="526"/>
      <c r="Q57" s="33"/>
      <c r="R57" s="97"/>
      <c r="S57" s="527"/>
      <c r="T57" s="101"/>
    </row>
    <row r="58" spans="1:20" x14ac:dyDescent="0.2">
      <c r="A58" s="61" t="s">
        <v>144</v>
      </c>
      <c r="B58" s="99" t="s">
        <v>106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96"/>
      <c r="P58" s="526"/>
      <c r="Q58" s="33"/>
      <c r="R58" s="97"/>
      <c r="S58" s="527"/>
      <c r="T58" s="101"/>
    </row>
    <row r="59" spans="1:20" x14ac:dyDescent="0.2">
      <c r="A59" s="74"/>
      <c r="B59" s="102" t="s">
        <v>107</v>
      </c>
      <c r="C59" s="103">
        <f>SUM(C47:C58)</f>
        <v>0</v>
      </c>
      <c r="D59" s="103">
        <f t="shared" ref="D59:N59" si="6">SUM(D47:D58)</f>
        <v>0</v>
      </c>
      <c r="E59" s="103">
        <f t="shared" si="6"/>
        <v>0</v>
      </c>
      <c r="F59" s="103">
        <f t="shared" si="6"/>
        <v>0</v>
      </c>
      <c r="G59" s="103">
        <f t="shared" si="6"/>
        <v>0</v>
      </c>
      <c r="H59" s="103">
        <f t="shared" si="6"/>
        <v>0</v>
      </c>
      <c r="I59" s="103">
        <f t="shared" si="6"/>
        <v>0</v>
      </c>
      <c r="J59" s="103">
        <f t="shared" si="6"/>
        <v>0</v>
      </c>
      <c r="K59" s="103">
        <f t="shared" si="6"/>
        <v>0</v>
      </c>
      <c r="L59" s="103">
        <f t="shared" si="6"/>
        <v>0</v>
      </c>
      <c r="M59" s="103">
        <f t="shared" si="6"/>
        <v>0</v>
      </c>
      <c r="N59" s="103">
        <f t="shared" si="6"/>
        <v>0</v>
      </c>
      <c r="O59" s="106"/>
      <c r="P59" s="107"/>
      <c r="Q59" s="108"/>
      <c r="R59" s="109"/>
      <c r="S59" s="108"/>
      <c r="T59" s="110"/>
    </row>
    <row r="60" spans="1:20" x14ac:dyDescent="0.2">
      <c r="A60" s="74"/>
      <c r="B60" s="102" t="s">
        <v>145</v>
      </c>
      <c r="C60" s="103">
        <f>C59+C45+C40+C34</f>
        <v>0</v>
      </c>
      <c r="D60" s="103">
        <f t="shared" ref="D60:N60" si="7">D59+D45+D40+D34</f>
        <v>0</v>
      </c>
      <c r="E60" s="103">
        <f t="shared" si="7"/>
        <v>0</v>
      </c>
      <c r="F60" s="103">
        <f t="shared" si="7"/>
        <v>0</v>
      </c>
      <c r="G60" s="103">
        <f t="shared" si="7"/>
        <v>0</v>
      </c>
      <c r="H60" s="103">
        <f t="shared" si="7"/>
        <v>0</v>
      </c>
      <c r="I60" s="103">
        <f t="shared" si="7"/>
        <v>0</v>
      </c>
      <c r="J60" s="103">
        <f t="shared" si="7"/>
        <v>0</v>
      </c>
      <c r="K60" s="103">
        <f t="shared" si="7"/>
        <v>0</v>
      </c>
      <c r="L60" s="103">
        <f t="shared" si="7"/>
        <v>0</v>
      </c>
      <c r="M60" s="103">
        <f t="shared" si="7"/>
        <v>0</v>
      </c>
      <c r="N60" s="103">
        <f t="shared" si="7"/>
        <v>0</v>
      </c>
      <c r="O60" s="111"/>
      <c r="P60" s="112"/>
      <c r="Q60" s="113"/>
      <c r="R60" s="114"/>
      <c r="S60" s="113"/>
      <c r="T60" s="115"/>
    </row>
    <row r="61" spans="1:20" x14ac:dyDescent="0.2">
      <c r="B61" s="73"/>
      <c r="C61" s="73">
        <v>31</v>
      </c>
      <c r="D61" s="73">
        <v>28</v>
      </c>
      <c r="E61" s="73">
        <v>31</v>
      </c>
      <c r="F61" s="73">
        <v>30</v>
      </c>
      <c r="G61" s="73">
        <v>31</v>
      </c>
      <c r="H61" s="73">
        <v>30</v>
      </c>
      <c r="I61" s="73">
        <v>31</v>
      </c>
      <c r="J61" s="73">
        <v>31</v>
      </c>
      <c r="K61" s="73">
        <v>30</v>
      </c>
      <c r="L61" s="73">
        <v>31</v>
      </c>
      <c r="M61" s="73">
        <v>30</v>
      </c>
      <c r="N61" s="73">
        <v>31</v>
      </c>
      <c r="O61" s="73"/>
      <c r="P61" s="73"/>
      <c r="Q61" s="73"/>
      <c r="R61" s="73"/>
      <c r="S61" s="73"/>
    </row>
    <row r="93" spans="20:21" x14ac:dyDescent="0.2">
      <c r="T93" s="33"/>
      <c r="U93" s="33"/>
    </row>
    <row r="94" spans="20:21" x14ac:dyDescent="0.2">
      <c r="T94" s="33"/>
      <c r="U94" s="33"/>
    </row>
    <row r="95" spans="20:21" x14ac:dyDescent="0.2">
      <c r="T95" s="33"/>
      <c r="U95" s="33"/>
    </row>
    <row r="96" spans="20:21" x14ac:dyDescent="0.2">
      <c r="T96" s="33"/>
      <c r="U96" s="33"/>
    </row>
    <row r="97" spans="15:21" x14ac:dyDescent="0.2">
      <c r="T97" s="33"/>
      <c r="U97" s="33"/>
    </row>
    <row r="98" spans="15:21" x14ac:dyDescent="0.2">
      <c r="T98" s="33"/>
      <c r="U98" s="33"/>
    </row>
    <row r="99" spans="15:21" x14ac:dyDescent="0.2">
      <c r="T99" s="33"/>
      <c r="U99" s="33"/>
    </row>
    <row r="100" spans="15:21" x14ac:dyDescent="0.2">
      <c r="T100" s="33"/>
      <c r="U100" s="33"/>
    </row>
    <row r="101" spans="15:21" x14ac:dyDescent="0.2">
      <c r="T101" s="33"/>
      <c r="U101" s="33"/>
    </row>
    <row r="102" spans="15:21" x14ac:dyDescent="0.2">
      <c r="T102" s="33"/>
      <c r="U102" s="33"/>
    </row>
    <row r="103" spans="15:21" x14ac:dyDescent="0.2">
      <c r="T103" s="33"/>
      <c r="U103" s="33"/>
    </row>
    <row r="104" spans="15:21" x14ac:dyDescent="0.2">
      <c r="T104" s="33"/>
      <c r="U104" s="33"/>
    </row>
    <row r="105" spans="15:21" x14ac:dyDescent="0.2">
      <c r="O105" s="116"/>
      <c r="P105" s="116"/>
      <c r="Q105" s="116"/>
      <c r="R105" s="116"/>
      <c r="S105" s="116"/>
    </row>
    <row r="106" spans="15:21" x14ac:dyDescent="0.2">
      <c r="O106" s="116"/>
      <c r="P106" s="116"/>
      <c r="Q106" s="116"/>
      <c r="R106" s="116"/>
      <c r="S106" s="116"/>
    </row>
    <row r="114" spans="7:10" x14ac:dyDescent="0.2">
      <c r="G114" s="833"/>
      <c r="H114" s="833"/>
      <c r="I114" s="833"/>
      <c r="J114" s="833"/>
    </row>
    <row r="115" spans="7:10" x14ac:dyDescent="0.2">
      <c r="G115" s="833"/>
      <c r="H115" s="833"/>
      <c r="I115" s="833"/>
      <c r="J115" s="833"/>
    </row>
    <row r="116" spans="7:10" x14ac:dyDescent="0.2">
      <c r="G116" s="833"/>
      <c r="H116" s="833"/>
      <c r="I116" s="833"/>
      <c r="J116" s="833"/>
    </row>
    <row r="117" spans="7:10" x14ac:dyDescent="0.2">
      <c r="G117" s="833"/>
      <c r="H117" s="833"/>
      <c r="I117" s="833"/>
      <c r="J117" s="833"/>
    </row>
    <row r="118" spans="7:10" x14ac:dyDescent="0.2">
      <c r="G118" s="833"/>
      <c r="H118" s="833"/>
      <c r="I118" s="833"/>
      <c r="J118" s="833"/>
    </row>
    <row r="119" spans="7:10" x14ac:dyDescent="0.2">
      <c r="G119" s="833"/>
      <c r="H119" s="833"/>
      <c r="I119" s="833"/>
      <c r="J119" s="833"/>
    </row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</sheetData>
  <mergeCells count="24"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R27:T27"/>
    <mergeCell ref="G2:M4"/>
    <mergeCell ref="O2:T4"/>
    <mergeCell ref="C9:D9"/>
    <mergeCell ref="Q9:T9"/>
    <mergeCell ref="C10:H10"/>
    <mergeCell ref="Q10:T10"/>
    <mergeCell ref="C11:H11"/>
    <mergeCell ref="C12:H12"/>
    <mergeCell ref="B14:Q15"/>
    <mergeCell ref="G24:M25"/>
    <mergeCell ref="O27:Q27"/>
  </mergeCells>
  <dataValidations count="1">
    <dataValidation type="list" allowBlank="1" showInputMessage="1" showErrorMessage="1" sqref="Q9:T9">
      <formula1>"ENERO, FEBRERO, MARZO, ABRIL, MAYO, JUNIO, JULIO, AGOSTO, SEPTIEMBRE, OCTUBRE, NOVIEMBRE, DICIEMBRE"</formula1>
    </dataValidation>
  </dataValidations>
  <pageMargins left="0.94488188976377963" right="0.43307086614173229" top="0.78740157480314965" bottom="0.98425196850393704" header="0" footer="0"/>
  <pageSetup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LockAndSend">
                <anchor moveWithCells="1" sizeWithCells="1">
                  <from>
                    <xdr:col>21</xdr:col>
                    <xdr:colOff>0</xdr:colOff>
                    <xdr:row>2</xdr:row>
                    <xdr:rowOff>142875</xdr:rowOff>
                  </from>
                  <to>
                    <xdr:col>21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Admin_Click">
                <anchor moveWithCells="1" sizeWithCells="1">
                  <from>
                    <xdr:col>21</xdr:col>
                    <xdr:colOff>0</xdr:colOff>
                    <xdr:row>8</xdr:row>
                    <xdr:rowOff>95250</xdr:rowOff>
                  </from>
                  <to>
                    <xdr:col>21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0]!RunCalc">
                <anchor moveWithCells="1" sizeWithCells="1">
                  <from>
                    <xdr:col>21</xdr:col>
                    <xdr:colOff>0</xdr:colOff>
                    <xdr:row>6</xdr:row>
                    <xdr:rowOff>38100</xdr:rowOff>
                  </from>
                  <to>
                    <xdr:col>21</xdr:col>
                    <xdr:colOff>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showGridLines="0" topLeftCell="A4" zoomScale="90" zoomScaleNormal="90" workbookViewId="0">
      <selection activeCell="U25" sqref="U25"/>
    </sheetView>
  </sheetViews>
  <sheetFormatPr baseColWidth="10" defaultColWidth="11.7109375" defaultRowHeight="12.75" x14ac:dyDescent="0.2"/>
  <cols>
    <col min="1" max="1" width="13.7109375" style="672" customWidth="1"/>
    <col min="2" max="2" width="19.85546875" style="674" bestFit="1" customWidth="1"/>
    <col min="3" max="5" width="9.7109375" style="674" customWidth="1"/>
    <col min="6" max="6" width="9.28515625" style="674" customWidth="1"/>
    <col min="7" max="8" width="9.7109375" style="674" customWidth="1"/>
    <col min="9" max="9" width="9.28515625" style="674" customWidth="1"/>
    <col min="10" max="11" width="9.7109375" style="674" customWidth="1"/>
    <col min="12" max="12" width="11.28515625" style="674" customWidth="1"/>
    <col min="13" max="14" width="9.7109375" style="674" customWidth="1"/>
    <col min="15" max="15" width="8.5703125" style="674" customWidth="1"/>
    <col min="16" max="17" width="9.7109375" style="674" customWidth="1"/>
    <col min="18" max="18" width="7.5703125" style="674" customWidth="1"/>
    <col min="19" max="20" width="9.7109375" style="674" customWidth="1"/>
    <col min="21" max="21" width="5.7109375" style="674" customWidth="1"/>
    <col min="22" max="22" width="13.7109375" style="674" customWidth="1"/>
    <col min="23" max="23" width="11.7109375" style="674" customWidth="1"/>
    <col min="24" max="24" width="13.7109375" style="674" customWidth="1"/>
    <col min="25" max="16384" width="11.7109375" style="674"/>
  </cols>
  <sheetData>
    <row r="1" spans="2:29" ht="6.75" customHeight="1" x14ac:dyDescent="0.2"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</row>
    <row r="2" spans="2:29" ht="17.25" customHeight="1" x14ac:dyDescent="0.35">
      <c r="B2" s="849" t="s">
        <v>146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700"/>
      <c r="O2" s="701" t="s">
        <v>147</v>
      </c>
      <c r="P2" s="702"/>
      <c r="Q2" s="707">
        <f>+DATOS!C9</f>
        <v>0</v>
      </c>
      <c r="R2" s="700"/>
      <c r="S2" s="700"/>
      <c r="T2" s="700"/>
      <c r="U2" s="675"/>
      <c r="V2" s="673"/>
      <c r="W2" s="673"/>
      <c r="X2" s="703"/>
      <c r="Y2" s="703"/>
      <c r="Z2" s="673"/>
      <c r="AA2" s="673"/>
      <c r="AB2" s="673"/>
      <c r="AC2" s="673"/>
    </row>
    <row r="3" spans="2:29" ht="7.5" customHeight="1" x14ac:dyDescent="0.35"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700"/>
      <c r="O3" s="700"/>
      <c r="P3" s="700"/>
      <c r="Q3" s="700"/>
      <c r="R3" s="700"/>
      <c r="S3" s="700"/>
      <c r="T3" s="700"/>
      <c r="U3" s="675"/>
      <c r="V3" s="675"/>
      <c r="W3" s="675"/>
      <c r="X3" s="703"/>
      <c r="Y3" s="703"/>
      <c r="Z3" s="673"/>
      <c r="AA3" s="673"/>
      <c r="AB3" s="673"/>
      <c r="AC3" s="673"/>
    </row>
    <row r="4" spans="2:29" ht="6.75" customHeight="1" x14ac:dyDescent="0.3">
      <c r="B4" s="704"/>
      <c r="C4" s="703"/>
      <c r="D4" s="703"/>
      <c r="E4" s="689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673"/>
      <c r="AA4" s="673"/>
      <c r="AB4" s="673"/>
      <c r="AC4" s="673"/>
    </row>
    <row r="5" spans="2:29" ht="13.5" customHeight="1" x14ac:dyDescent="0.3">
      <c r="B5" s="840" t="s">
        <v>148</v>
      </c>
      <c r="C5" s="846" t="s">
        <v>73</v>
      </c>
      <c r="D5" s="847"/>
      <c r="E5" s="848"/>
      <c r="F5" s="846" t="s">
        <v>74</v>
      </c>
      <c r="G5" s="847"/>
      <c r="H5" s="848"/>
      <c r="I5" s="846" t="s">
        <v>75</v>
      </c>
      <c r="J5" s="847"/>
      <c r="K5" s="848"/>
      <c r="L5" s="846" t="s">
        <v>76</v>
      </c>
      <c r="M5" s="847"/>
      <c r="N5" s="848"/>
      <c r="O5" s="846" t="s">
        <v>77</v>
      </c>
      <c r="P5" s="847"/>
      <c r="Q5" s="848"/>
      <c r="R5" s="846" t="s">
        <v>78</v>
      </c>
      <c r="S5" s="847"/>
      <c r="T5" s="848"/>
      <c r="U5" s="703"/>
      <c r="V5" s="703"/>
      <c r="W5" s="703"/>
      <c r="X5" s="703"/>
      <c r="Y5" s="703"/>
      <c r="Z5" s="673"/>
      <c r="AA5" s="673"/>
      <c r="AB5" s="673"/>
      <c r="AC5" s="673"/>
    </row>
    <row r="6" spans="2:29" ht="14.45" customHeight="1" x14ac:dyDescent="0.2">
      <c r="B6" s="841"/>
      <c r="C6" s="843">
        <f>+DATOS!$Q$10</f>
        <v>2018</v>
      </c>
      <c r="D6" s="844"/>
      <c r="E6" s="845"/>
      <c r="F6" s="843">
        <f>+DATOS!$Q$10</f>
        <v>2018</v>
      </c>
      <c r="G6" s="844"/>
      <c r="H6" s="845"/>
      <c r="I6" s="843">
        <f>+DATOS!$Q$10</f>
        <v>2018</v>
      </c>
      <c r="J6" s="844"/>
      <c r="K6" s="845"/>
      <c r="L6" s="843">
        <f>+DATOS!$Q$10</f>
        <v>2018</v>
      </c>
      <c r="M6" s="844"/>
      <c r="N6" s="845"/>
      <c r="O6" s="843">
        <f>+DATOS!$Q$10</f>
        <v>2018</v>
      </c>
      <c r="P6" s="844"/>
      <c r="Q6" s="845"/>
      <c r="R6" s="843">
        <f>+DATOS!$Q$10</f>
        <v>2018</v>
      </c>
      <c r="S6" s="844"/>
      <c r="T6" s="845"/>
      <c r="U6" s="673"/>
      <c r="V6" s="673"/>
      <c r="W6" s="673"/>
      <c r="X6" s="673"/>
      <c r="Y6" s="673"/>
      <c r="Z6" s="673"/>
      <c r="AA6" s="673"/>
      <c r="AB6" s="677"/>
      <c r="AC6" s="673"/>
    </row>
    <row r="7" spans="2:29" ht="14.45" customHeight="1" x14ac:dyDescent="0.2">
      <c r="B7" s="842"/>
      <c r="C7" s="708" t="s">
        <v>149</v>
      </c>
      <c r="D7" s="709" t="s">
        <v>150</v>
      </c>
      <c r="E7" s="710" t="s">
        <v>151</v>
      </c>
      <c r="F7" s="708" t="s">
        <v>149</v>
      </c>
      <c r="G7" s="709" t="s">
        <v>150</v>
      </c>
      <c r="H7" s="710" t="s">
        <v>151</v>
      </c>
      <c r="I7" s="708" t="s">
        <v>149</v>
      </c>
      <c r="J7" s="709" t="s">
        <v>150</v>
      </c>
      <c r="K7" s="710" t="s">
        <v>151</v>
      </c>
      <c r="L7" s="708" t="s">
        <v>149</v>
      </c>
      <c r="M7" s="709" t="s">
        <v>150</v>
      </c>
      <c r="N7" s="710" t="s">
        <v>151</v>
      </c>
      <c r="O7" s="708" t="s">
        <v>149</v>
      </c>
      <c r="P7" s="709" t="s">
        <v>150</v>
      </c>
      <c r="Q7" s="710" t="s">
        <v>151</v>
      </c>
      <c r="R7" s="708" t="s">
        <v>149</v>
      </c>
      <c r="S7" s="709" t="s">
        <v>150</v>
      </c>
      <c r="T7" s="710" t="s">
        <v>151</v>
      </c>
      <c r="U7" s="673"/>
      <c r="V7" s="673"/>
      <c r="W7" s="673"/>
      <c r="X7" s="673"/>
      <c r="Y7" s="673"/>
      <c r="Z7" s="673"/>
      <c r="AA7" s="673"/>
      <c r="AB7" s="677"/>
      <c r="AC7" s="673"/>
    </row>
    <row r="8" spans="2:29" ht="11.45" customHeight="1" x14ac:dyDescent="0.2">
      <c r="B8" s="711" t="s">
        <v>1017</v>
      </c>
      <c r="C8" s="678"/>
      <c r="D8" s="679"/>
      <c r="E8" s="679"/>
      <c r="F8" s="678"/>
      <c r="G8" s="681"/>
      <c r="H8" s="682"/>
      <c r="I8" s="678"/>
      <c r="J8" s="681"/>
      <c r="K8" s="681"/>
      <c r="L8" s="678"/>
      <c r="M8" s="681"/>
      <c r="N8" s="681"/>
      <c r="O8" s="678"/>
      <c r="P8" s="681"/>
      <c r="Q8" s="681"/>
      <c r="R8" s="678"/>
      <c r="S8" s="681"/>
      <c r="T8" s="681"/>
      <c r="U8" s="745">
        <f>+(405900+431900)/2</f>
        <v>418900</v>
      </c>
      <c r="V8" s="673"/>
      <c r="W8" s="673"/>
      <c r="X8" s="673"/>
      <c r="Y8" s="673"/>
      <c r="Z8" s="673"/>
      <c r="AA8" s="673"/>
      <c r="AB8" s="673"/>
      <c r="AC8" s="673"/>
    </row>
    <row r="9" spans="2:29" ht="11.45" customHeight="1" x14ac:dyDescent="0.2">
      <c r="B9" s="711" t="s">
        <v>1018</v>
      </c>
      <c r="C9" s="678"/>
      <c r="D9" s="679"/>
      <c r="E9" s="679"/>
      <c r="F9" s="678"/>
      <c r="G9" s="681"/>
      <c r="H9" s="682"/>
      <c r="I9" s="678"/>
      <c r="J9" s="681"/>
      <c r="K9" s="681"/>
      <c r="L9" s="678"/>
      <c r="M9" s="681"/>
      <c r="N9" s="681"/>
      <c r="O9" s="678"/>
      <c r="P9" s="681"/>
      <c r="Q9" s="681"/>
      <c r="R9" s="678"/>
      <c r="S9" s="681"/>
      <c r="T9" s="681"/>
      <c r="U9" s="745">
        <f>+(336900+360900+400900+426900)/4</f>
        <v>381400</v>
      </c>
      <c r="V9" s="673"/>
      <c r="W9" s="673"/>
      <c r="X9" s="673"/>
      <c r="Y9" s="673"/>
      <c r="Z9" s="673"/>
      <c r="AA9" s="673"/>
      <c r="AB9" s="673"/>
      <c r="AC9" s="673"/>
    </row>
    <row r="10" spans="2:29" ht="11.45" customHeight="1" x14ac:dyDescent="0.2">
      <c r="B10" s="711" t="s">
        <v>1019</v>
      </c>
      <c r="C10" s="678"/>
      <c r="D10" s="679"/>
      <c r="E10" s="679"/>
      <c r="F10" s="678"/>
      <c r="G10" s="681"/>
      <c r="H10" s="682"/>
      <c r="I10" s="678"/>
      <c r="J10" s="681"/>
      <c r="K10" s="682"/>
      <c r="L10" s="678"/>
      <c r="M10" s="681"/>
      <c r="N10" s="681"/>
      <c r="O10" s="678"/>
      <c r="P10" s="681"/>
      <c r="Q10" s="681"/>
      <c r="R10" s="678"/>
      <c r="S10" s="681"/>
      <c r="T10" s="681"/>
      <c r="U10" s="745">
        <f>(535000+555900)/2</f>
        <v>545450</v>
      </c>
      <c r="V10" s="673"/>
      <c r="W10" s="673"/>
      <c r="X10" s="673"/>
      <c r="Y10" s="673"/>
      <c r="Z10" s="673"/>
      <c r="AA10" s="673"/>
      <c r="AB10" s="673"/>
      <c r="AC10" s="673"/>
    </row>
    <row r="11" spans="2:29" ht="11.45" customHeight="1" x14ac:dyDescent="0.2">
      <c r="B11" s="711" t="s">
        <v>1020</v>
      </c>
      <c r="C11" s="678"/>
      <c r="D11" s="679"/>
      <c r="E11" s="679"/>
      <c r="F11" s="678"/>
      <c r="G11" s="681"/>
      <c r="H11" s="682"/>
      <c r="I11" s="678"/>
      <c r="J11" s="681"/>
      <c r="K11" s="681"/>
      <c r="L11" s="678"/>
      <c r="M11" s="681"/>
      <c r="N11" s="681"/>
      <c r="O11" s="678"/>
      <c r="P11" s="681"/>
      <c r="Q11" s="681"/>
      <c r="R11" s="678"/>
      <c r="S11" s="681"/>
      <c r="T11" s="681"/>
      <c r="U11" s="745">
        <f>+(615900+654900)/2</f>
        <v>635400</v>
      </c>
      <c r="V11" s="673"/>
      <c r="W11" s="673"/>
      <c r="X11" s="673"/>
      <c r="Y11" s="673"/>
      <c r="Z11" s="673"/>
      <c r="AA11" s="673"/>
      <c r="AB11" s="673"/>
      <c r="AC11" s="673"/>
    </row>
    <row r="12" spans="2:29" ht="11.45" customHeight="1" x14ac:dyDescent="0.2">
      <c r="B12" s="711" t="s">
        <v>1021</v>
      </c>
      <c r="C12" s="678"/>
      <c r="D12" s="679"/>
      <c r="E12" s="679"/>
      <c r="F12" s="678"/>
      <c r="G12" s="681"/>
      <c r="H12" s="682"/>
      <c r="I12" s="678"/>
      <c r="J12" s="681"/>
      <c r="K12" s="681"/>
      <c r="L12" s="678"/>
      <c r="M12" s="681"/>
      <c r="N12" s="681"/>
      <c r="O12" s="678"/>
      <c r="P12" s="681"/>
      <c r="Q12" s="681"/>
      <c r="R12" s="678"/>
      <c r="S12" s="681"/>
      <c r="T12" s="681"/>
      <c r="U12" s="745">
        <v>798900</v>
      </c>
      <c r="V12" s="673"/>
      <c r="W12" s="673"/>
      <c r="X12" s="673"/>
      <c r="Y12" s="673"/>
      <c r="Z12" s="673"/>
      <c r="AA12" s="673"/>
      <c r="AB12" s="673"/>
      <c r="AC12" s="673"/>
    </row>
    <row r="13" spans="2:29" ht="11.45" customHeight="1" x14ac:dyDescent="0.2">
      <c r="B13" s="711" t="s">
        <v>1022</v>
      </c>
      <c r="C13" s="678"/>
      <c r="D13" s="679"/>
      <c r="E13" s="679"/>
      <c r="F13" s="678"/>
      <c r="G13" s="681"/>
      <c r="H13" s="682"/>
      <c r="I13" s="678"/>
      <c r="J13" s="681"/>
      <c r="K13" s="681"/>
      <c r="L13" s="678"/>
      <c r="M13" s="681"/>
      <c r="N13" s="681"/>
      <c r="O13" s="678"/>
      <c r="P13" s="681"/>
      <c r="Q13" s="681"/>
      <c r="R13" s="678"/>
      <c r="S13" s="681"/>
      <c r="T13" s="681"/>
      <c r="U13" s="745">
        <f>+(368900+388900+435900)/3</f>
        <v>397900</v>
      </c>
      <c r="V13" s="673"/>
      <c r="W13" s="673"/>
      <c r="X13" s="673"/>
      <c r="Y13" s="673"/>
      <c r="Z13" s="673"/>
      <c r="AA13" s="673"/>
      <c r="AB13" s="673"/>
      <c r="AC13" s="673"/>
    </row>
    <row r="14" spans="2:29" ht="11.45" customHeight="1" x14ac:dyDescent="0.2">
      <c r="B14" s="711" t="s">
        <v>1023</v>
      </c>
      <c r="C14" s="678"/>
      <c r="D14" s="679"/>
      <c r="E14" s="679"/>
      <c r="F14" s="678"/>
      <c r="G14" s="681"/>
      <c r="H14" s="682"/>
      <c r="I14" s="678"/>
      <c r="J14" s="681"/>
      <c r="K14" s="681"/>
      <c r="L14" s="678"/>
      <c r="M14" s="681"/>
      <c r="N14" s="681"/>
      <c r="O14" s="678"/>
      <c r="P14" s="681"/>
      <c r="Q14" s="681"/>
      <c r="R14" s="678"/>
      <c r="S14" s="681"/>
      <c r="T14" s="681"/>
      <c r="U14" s="745">
        <f>+(435900+475900+525900+635900)/4</f>
        <v>518400</v>
      </c>
      <c r="V14" s="673"/>
      <c r="W14" s="673"/>
      <c r="X14" s="673"/>
      <c r="Y14" s="673"/>
      <c r="Z14" s="673"/>
      <c r="AA14" s="673"/>
      <c r="AB14" s="673"/>
      <c r="AC14" s="673"/>
    </row>
    <row r="15" spans="2:29" ht="11.45" customHeight="1" x14ac:dyDescent="0.2">
      <c r="B15" s="711" t="s">
        <v>1024</v>
      </c>
      <c r="C15" s="678"/>
      <c r="D15" s="679"/>
      <c r="E15" s="679"/>
      <c r="F15" s="678"/>
      <c r="G15" s="681"/>
      <c r="H15" s="682"/>
      <c r="I15" s="678"/>
      <c r="J15" s="681"/>
      <c r="K15" s="681"/>
      <c r="L15" s="678"/>
      <c r="M15" s="681"/>
      <c r="N15" s="681"/>
      <c r="O15" s="678"/>
      <c r="P15" s="681"/>
      <c r="Q15" s="681"/>
      <c r="R15" s="678"/>
      <c r="S15" s="681"/>
      <c r="T15" s="681"/>
      <c r="U15" s="745">
        <v>703900</v>
      </c>
      <c r="V15" s="673"/>
      <c r="W15" s="673"/>
      <c r="X15" s="673"/>
      <c r="Y15" s="673"/>
      <c r="Z15" s="673"/>
      <c r="AA15" s="673"/>
      <c r="AB15" s="673"/>
      <c r="AC15" s="673"/>
    </row>
    <row r="16" spans="2:29" ht="11.45" customHeight="1" x14ac:dyDescent="0.2">
      <c r="B16" s="711" t="s">
        <v>1025</v>
      </c>
      <c r="C16" s="678"/>
      <c r="D16" s="679"/>
      <c r="E16" s="679"/>
      <c r="F16" s="678"/>
      <c r="G16" s="681"/>
      <c r="H16" s="682"/>
      <c r="I16" s="678"/>
      <c r="J16" s="681"/>
      <c r="K16" s="681"/>
      <c r="L16" s="678"/>
      <c r="M16" s="681"/>
      <c r="N16" s="681"/>
      <c r="O16" s="678"/>
      <c r="P16" s="681"/>
      <c r="Q16" s="681"/>
      <c r="R16" s="678"/>
      <c r="S16" s="681"/>
      <c r="T16" s="681"/>
      <c r="U16" s="745"/>
      <c r="V16" s="673"/>
      <c r="W16" s="673"/>
      <c r="X16" s="673"/>
      <c r="Y16" s="673"/>
      <c r="Z16" s="673"/>
      <c r="AA16" s="673"/>
      <c r="AB16" s="673"/>
      <c r="AC16" s="673"/>
    </row>
    <row r="17" spans="2:29" ht="11.45" customHeight="1" x14ac:dyDescent="0.2">
      <c r="B17" s="711"/>
      <c r="C17" s="678"/>
      <c r="D17" s="679"/>
      <c r="E17" s="679"/>
      <c r="F17" s="680"/>
      <c r="G17" s="681"/>
      <c r="H17" s="682"/>
      <c r="I17" s="680"/>
      <c r="J17" s="681"/>
      <c r="K17" s="681"/>
      <c r="L17" s="680"/>
      <c r="M17" s="681"/>
      <c r="N17" s="681"/>
      <c r="O17" s="680"/>
      <c r="P17" s="681"/>
      <c r="Q17" s="681"/>
      <c r="R17" s="680"/>
      <c r="S17" s="681"/>
      <c r="T17" s="681"/>
      <c r="U17" s="745"/>
      <c r="V17" s="673"/>
      <c r="W17" s="673"/>
      <c r="X17" s="673"/>
      <c r="Y17" s="673"/>
      <c r="Z17" s="673"/>
      <c r="AA17" s="673"/>
      <c r="AB17" s="673"/>
      <c r="AC17" s="673"/>
    </row>
    <row r="18" spans="2:29" ht="11.45" customHeight="1" x14ac:dyDescent="0.2">
      <c r="B18" s="711"/>
      <c r="C18" s="678"/>
      <c r="D18" s="679"/>
      <c r="E18" s="679"/>
      <c r="F18" s="680"/>
      <c r="G18" s="681"/>
      <c r="H18" s="682"/>
      <c r="I18" s="680"/>
      <c r="J18" s="681"/>
      <c r="K18" s="681"/>
      <c r="L18" s="680"/>
      <c r="M18" s="681"/>
      <c r="N18" s="681"/>
      <c r="O18" s="680"/>
      <c r="P18" s="681"/>
      <c r="Q18" s="681"/>
      <c r="R18" s="680"/>
      <c r="S18" s="681"/>
      <c r="T18" s="681"/>
      <c r="U18" s="745"/>
      <c r="V18" s="673"/>
      <c r="W18" s="673"/>
      <c r="X18" s="673"/>
      <c r="Y18" s="673"/>
      <c r="Z18" s="673"/>
      <c r="AA18" s="673"/>
      <c r="AB18" s="673"/>
      <c r="AC18" s="673"/>
    </row>
    <row r="19" spans="2:29" ht="11.45" customHeight="1" x14ac:dyDescent="0.2">
      <c r="B19" s="711"/>
      <c r="C19" s="678"/>
      <c r="D19" s="679"/>
      <c r="E19" s="679"/>
      <c r="F19" s="680"/>
      <c r="G19" s="681"/>
      <c r="H19" s="682"/>
      <c r="I19" s="680"/>
      <c r="J19" s="681"/>
      <c r="K19" s="681"/>
      <c r="L19" s="680"/>
      <c r="M19" s="681"/>
      <c r="N19" s="681"/>
      <c r="O19" s="680"/>
      <c r="P19" s="681"/>
      <c r="Q19" s="681"/>
      <c r="R19" s="680"/>
      <c r="S19" s="681"/>
      <c r="T19" s="681"/>
      <c r="U19" s="745"/>
      <c r="V19" s="705"/>
      <c r="W19" s="673"/>
      <c r="X19" s="673"/>
      <c r="Y19" s="673"/>
      <c r="Z19" s="673"/>
      <c r="AA19" s="673"/>
      <c r="AB19" s="673"/>
      <c r="AC19" s="673"/>
    </row>
    <row r="20" spans="2:29" ht="11.45" customHeight="1" x14ac:dyDescent="0.2">
      <c r="B20" s="711"/>
      <c r="C20" s="678"/>
      <c r="D20" s="679"/>
      <c r="E20" s="679"/>
      <c r="F20" s="680"/>
      <c r="G20" s="681"/>
      <c r="H20" s="682"/>
      <c r="I20" s="680"/>
      <c r="J20" s="681"/>
      <c r="K20" s="682"/>
      <c r="L20" s="680"/>
      <c r="M20" s="681"/>
      <c r="N20" s="681"/>
      <c r="O20" s="680"/>
      <c r="P20" s="681"/>
      <c r="Q20" s="681"/>
      <c r="R20" s="680"/>
      <c r="S20" s="681"/>
      <c r="T20" s="681"/>
      <c r="U20" s="745"/>
      <c r="V20" s="705"/>
      <c r="W20" s="673"/>
      <c r="X20" s="673"/>
      <c r="Y20" s="673"/>
      <c r="Z20" s="673"/>
      <c r="AA20" s="673"/>
      <c r="AB20" s="673"/>
      <c r="AC20" s="673"/>
    </row>
    <row r="21" spans="2:29" ht="11.45" customHeight="1" x14ac:dyDescent="0.2">
      <c r="B21" s="711"/>
      <c r="C21" s="678"/>
      <c r="D21" s="679"/>
      <c r="E21" s="679"/>
      <c r="F21" s="680"/>
      <c r="G21" s="681"/>
      <c r="H21" s="682"/>
      <c r="I21" s="680"/>
      <c r="J21" s="681"/>
      <c r="K21" s="681"/>
      <c r="L21" s="680"/>
      <c r="M21" s="681"/>
      <c r="N21" s="681"/>
      <c r="O21" s="680"/>
      <c r="P21" s="681"/>
      <c r="Q21" s="681"/>
      <c r="R21" s="680"/>
      <c r="S21" s="681"/>
      <c r="T21" s="681"/>
      <c r="U21" s="745"/>
      <c r="V21" s="705"/>
      <c r="W21" s="673"/>
      <c r="X21" s="673"/>
      <c r="Y21" s="673"/>
      <c r="Z21" s="673"/>
      <c r="AA21" s="673"/>
      <c r="AB21" s="673"/>
      <c r="AC21" s="673"/>
    </row>
    <row r="22" spans="2:29" ht="11.45" customHeight="1" x14ac:dyDescent="0.2">
      <c r="B22" s="711"/>
      <c r="C22" s="678"/>
      <c r="D22" s="679"/>
      <c r="E22" s="679"/>
      <c r="F22" s="680"/>
      <c r="G22" s="681"/>
      <c r="H22" s="682"/>
      <c r="I22" s="680"/>
      <c r="J22" s="681"/>
      <c r="K22" s="681"/>
      <c r="L22" s="680"/>
      <c r="M22" s="681"/>
      <c r="N22" s="681"/>
      <c r="O22" s="680"/>
      <c r="P22" s="681"/>
      <c r="Q22" s="681"/>
      <c r="R22" s="680"/>
      <c r="S22" s="681"/>
      <c r="T22" s="681"/>
      <c r="U22" s="745"/>
      <c r="V22" s="705"/>
      <c r="W22" s="673"/>
      <c r="X22" s="673"/>
      <c r="Y22" s="673"/>
      <c r="Z22" s="673"/>
      <c r="AA22" s="673"/>
      <c r="AB22" s="673"/>
      <c r="AC22" s="673"/>
    </row>
    <row r="23" spans="2:29" ht="11.45" customHeight="1" x14ac:dyDescent="0.2">
      <c r="B23" s="711"/>
      <c r="C23" s="678"/>
      <c r="D23" s="679"/>
      <c r="E23" s="679"/>
      <c r="F23" s="680"/>
      <c r="G23" s="681"/>
      <c r="H23" s="682"/>
      <c r="I23" s="680"/>
      <c r="J23" s="681"/>
      <c r="K23" s="682"/>
      <c r="L23" s="680"/>
      <c r="M23" s="681"/>
      <c r="N23" s="681"/>
      <c r="O23" s="680"/>
      <c r="P23" s="681"/>
      <c r="Q23" s="681"/>
      <c r="R23" s="680"/>
      <c r="S23" s="681"/>
      <c r="T23" s="681"/>
      <c r="U23" s="745"/>
      <c r="V23" s="705"/>
      <c r="W23" s="673"/>
      <c r="X23" s="673"/>
      <c r="Y23" s="673"/>
      <c r="Z23" s="673"/>
      <c r="AA23" s="673"/>
      <c r="AB23" s="673"/>
      <c r="AC23" s="673"/>
    </row>
    <row r="24" spans="2:29" ht="11.45" customHeight="1" x14ac:dyDescent="0.2">
      <c r="B24" s="711"/>
      <c r="C24" s="678"/>
      <c r="D24" s="679"/>
      <c r="E24" s="679"/>
      <c r="F24" s="680"/>
      <c r="G24" s="681"/>
      <c r="H24" s="682"/>
      <c r="I24" s="680"/>
      <c r="J24" s="681"/>
      <c r="K24" s="682"/>
      <c r="L24" s="680"/>
      <c r="M24" s="681"/>
      <c r="N24" s="681"/>
      <c r="O24" s="680"/>
      <c r="P24" s="681"/>
      <c r="Q24" s="681"/>
      <c r="R24" s="680"/>
      <c r="S24" s="681"/>
      <c r="T24" s="681"/>
      <c r="U24" s="745"/>
      <c r="V24" s="705"/>
      <c r="W24" s="673"/>
      <c r="X24" s="673"/>
      <c r="Y24" s="673"/>
      <c r="Z24" s="673"/>
      <c r="AA24" s="673"/>
      <c r="AB24" s="673"/>
      <c r="AC24" s="673"/>
    </row>
    <row r="25" spans="2:29" ht="11.45" customHeight="1" x14ac:dyDescent="0.2">
      <c r="B25" s="711"/>
      <c r="C25" s="678"/>
      <c r="D25" s="679"/>
      <c r="E25" s="679"/>
      <c r="F25" s="680"/>
      <c r="G25" s="681"/>
      <c r="H25" s="682"/>
      <c r="I25" s="680"/>
      <c r="J25" s="681"/>
      <c r="K25" s="682"/>
      <c r="L25" s="680"/>
      <c r="M25" s="681"/>
      <c r="N25" s="681"/>
      <c r="O25" s="680"/>
      <c r="P25" s="681"/>
      <c r="Q25" s="681"/>
      <c r="R25" s="680"/>
      <c r="S25" s="681"/>
      <c r="T25" s="681"/>
      <c r="U25" s="745"/>
      <c r="V25" s="705"/>
      <c r="W25" s="673"/>
      <c r="X25" s="673"/>
      <c r="Y25" s="673"/>
      <c r="Z25" s="673"/>
      <c r="AA25" s="673"/>
      <c r="AB25" s="673"/>
      <c r="AC25" s="673"/>
    </row>
    <row r="26" spans="2:29" ht="11.45" customHeight="1" x14ac:dyDescent="0.2">
      <c r="B26" s="711" t="s">
        <v>168</v>
      </c>
      <c r="C26" s="678"/>
      <c r="D26" s="679"/>
      <c r="E26" s="679"/>
      <c r="F26" s="680"/>
      <c r="G26" s="681"/>
      <c r="H26" s="682"/>
      <c r="I26" s="680"/>
      <c r="J26" s="681"/>
      <c r="K26" s="682"/>
      <c r="L26" s="680"/>
      <c r="M26" s="681"/>
      <c r="N26" s="681"/>
      <c r="O26" s="680"/>
      <c r="P26" s="681"/>
      <c r="Q26" s="681"/>
      <c r="R26" s="680"/>
      <c r="S26" s="681"/>
      <c r="T26" s="681"/>
      <c r="U26" s="745"/>
      <c r="V26" s="705"/>
      <c r="W26" s="673"/>
      <c r="X26" s="673"/>
      <c r="Y26" s="673"/>
      <c r="Z26" s="673"/>
      <c r="AA26" s="673"/>
      <c r="AB26" s="673"/>
      <c r="AC26" s="673"/>
    </row>
    <row r="27" spans="2:29" ht="11.45" customHeight="1" x14ac:dyDescent="0.2">
      <c r="B27" s="711" t="s">
        <v>1027</v>
      </c>
      <c r="C27" s="678"/>
      <c r="D27" s="679"/>
      <c r="E27" s="679"/>
      <c r="F27" s="680"/>
      <c r="G27" s="681"/>
      <c r="H27" s="682"/>
      <c r="I27" s="680"/>
      <c r="J27" s="681"/>
      <c r="K27" s="681"/>
      <c r="L27" s="680"/>
      <c r="M27" s="681"/>
      <c r="N27" s="681"/>
      <c r="O27" s="680"/>
      <c r="P27" s="681"/>
      <c r="Q27" s="681"/>
      <c r="R27" s="680"/>
      <c r="S27" s="681"/>
      <c r="T27" s="681"/>
      <c r="U27" s="745"/>
      <c r="V27" s="705"/>
      <c r="W27" s="673"/>
      <c r="X27" s="673"/>
      <c r="Y27" s="673"/>
      <c r="Z27" s="673"/>
      <c r="AA27" s="673"/>
      <c r="AB27" s="673"/>
      <c r="AC27" s="673"/>
    </row>
    <row r="28" spans="2:29" ht="11.45" customHeight="1" x14ac:dyDescent="0.2">
      <c r="B28" s="711" t="s">
        <v>1026</v>
      </c>
      <c r="C28" s="678"/>
      <c r="D28" s="679"/>
      <c r="E28" s="679"/>
      <c r="F28" s="680"/>
      <c r="G28" s="681"/>
      <c r="H28" s="682"/>
      <c r="I28" s="680"/>
      <c r="J28" s="681"/>
      <c r="K28" s="681"/>
      <c r="L28" s="680"/>
      <c r="M28" s="681"/>
      <c r="N28" s="681"/>
      <c r="O28" s="680"/>
      <c r="P28" s="681"/>
      <c r="Q28" s="681"/>
      <c r="R28" s="680"/>
      <c r="S28" s="681"/>
      <c r="T28" s="681"/>
      <c r="U28" s="745">
        <v>180000</v>
      </c>
      <c r="V28" s="673"/>
      <c r="W28" s="673"/>
      <c r="X28" s="673"/>
      <c r="Y28" s="673"/>
      <c r="Z28" s="673"/>
      <c r="AA28" s="673"/>
      <c r="AB28" s="673"/>
      <c r="AC28" s="673"/>
    </row>
    <row r="29" spans="2:29" ht="11.45" customHeight="1" x14ac:dyDescent="0.2">
      <c r="B29" s="711" t="s">
        <v>171</v>
      </c>
      <c r="C29" s="678"/>
      <c r="D29" s="679"/>
      <c r="E29" s="679"/>
      <c r="F29" s="680"/>
      <c r="G29" s="681"/>
      <c r="H29" s="682"/>
      <c r="I29" s="680"/>
      <c r="J29" s="681"/>
      <c r="K29" s="681"/>
      <c r="L29" s="680"/>
      <c r="M29" s="681"/>
      <c r="N29" s="681"/>
      <c r="O29" s="680"/>
      <c r="P29" s="681"/>
      <c r="Q29" s="681"/>
      <c r="R29" s="680"/>
      <c r="S29" s="681"/>
      <c r="T29" s="681"/>
      <c r="U29" s="745">
        <v>150000</v>
      </c>
      <c r="V29" s="673"/>
      <c r="W29" s="673"/>
      <c r="X29" s="673"/>
      <c r="Y29" s="673"/>
      <c r="Z29" s="673"/>
      <c r="AA29" s="673"/>
      <c r="AB29" s="673"/>
      <c r="AC29" s="673"/>
    </row>
    <row r="30" spans="2:29" ht="11.45" customHeight="1" x14ac:dyDescent="0.2">
      <c r="B30" s="711" t="s">
        <v>173</v>
      </c>
      <c r="C30" s="678">
        <v>0</v>
      </c>
      <c r="D30" s="679"/>
      <c r="E30" s="679"/>
      <c r="F30" s="680"/>
      <c r="G30" s="681"/>
      <c r="H30" s="682"/>
      <c r="I30" s="680"/>
      <c r="J30" s="681"/>
      <c r="K30" s="681"/>
      <c r="L30" s="680"/>
      <c r="M30" s="681"/>
      <c r="N30" s="681"/>
      <c r="O30" s="680"/>
      <c r="P30" s="681"/>
      <c r="Q30" s="681"/>
      <c r="R30" s="680"/>
      <c r="S30" s="681"/>
      <c r="T30" s="681"/>
      <c r="U30" s="745"/>
      <c r="V30" s="673"/>
      <c r="W30" s="673"/>
      <c r="X30" s="673"/>
      <c r="Y30" s="673"/>
      <c r="Z30" s="673"/>
      <c r="AA30" s="673"/>
      <c r="AB30" s="673"/>
      <c r="AC30" s="673"/>
    </row>
    <row r="31" spans="2:29" ht="11.45" customHeight="1" x14ac:dyDescent="0.2">
      <c r="B31" s="711" t="s">
        <v>174</v>
      </c>
      <c r="C31" s="706">
        <f>SUM(C8:C30)-C27-C28-C29-C30</f>
        <v>0</v>
      </c>
      <c r="D31" s="706">
        <f>SUM(D8:D30)-D27-D28-D29-D30</f>
        <v>0</v>
      </c>
      <c r="E31" s="706">
        <f t="shared" ref="E31:T31" si="0">SUM(E8:E30)-E27-E28-E29-E30</f>
        <v>0</v>
      </c>
      <c r="F31" s="706">
        <f t="shared" si="0"/>
        <v>0</v>
      </c>
      <c r="G31" s="706">
        <f t="shared" si="0"/>
        <v>0</v>
      </c>
      <c r="H31" s="706">
        <f t="shared" si="0"/>
        <v>0</v>
      </c>
      <c r="I31" s="706">
        <f t="shared" si="0"/>
        <v>0</v>
      </c>
      <c r="J31" s="706">
        <f t="shared" si="0"/>
        <v>0</v>
      </c>
      <c r="K31" s="706">
        <f t="shared" si="0"/>
        <v>0</v>
      </c>
      <c r="L31" s="706">
        <f t="shared" si="0"/>
        <v>0</v>
      </c>
      <c r="M31" s="706">
        <f t="shared" si="0"/>
        <v>0</v>
      </c>
      <c r="N31" s="706">
        <f t="shared" si="0"/>
        <v>0</v>
      </c>
      <c r="O31" s="706">
        <f t="shared" si="0"/>
        <v>0</v>
      </c>
      <c r="P31" s="706">
        <f t="shared" si="0"/>
        <v>0</v>
      </c>
      <c r="Q31" s="706">
        <f t="shared" si="0"/>
        <v>0</v>
      </c>
      <c r="R31" s="706">
        <f t="shared" si="0"/>
        <v>0</v>
      </c>
      <c r="S31" s="706">
        <f t="shared" si="0"/>
        <v>0</v>
      </c>
      <c r="T31" s="706">
        <f t="shared" si="0"/>
        <v>0</v>
      </c>
      <c r="U31" s="673"/>
      <c r="V31" s="673"/>
      <c r="W31" s="673"/>
      <c r="X31" s="673"/>
      <c r="Y31" s="673"/>
      <c r="Z31" s="673"/>
      <c r="AA31" s="673"/>
      <c r="AB31" s="673"/>
      <c r="AC31" s="673"/>
    </row>
    <row r="32" spans="2:29" ht="11.45" customHeight="1" x14ac:dyDescent="0.2">
      <c r="B32" s="684"/>
      <c r="C32" s="685"/>
      <c r="D32" s="686"/>
      <c r="E32" s="686"/>
      <c r="F32" s="685"/>
      <c r="G32" s="686"/>
      <c r="H32" s="686"/>
      <c r="I32" s="685"/>
      <c r="J32" s="686"/>
      <c r="K32" s="686"/>
      <c r="L32" s="685"/>
      <c r="M32" s="686"/>
      <c r="N32" s="686"/>
      <c r="O32" s="685"/>
      <c r="P32" s="686"/>
      <c r="Q32" s="686"/>
      <c r="R32" s="685"/>
      <c r="S32" s="686"/>
      <c r="T32" s="687"/>
      <c r="U32" s="673"/>
      <c r="V32" s="673"/>
      <c r="W32" s="673"/>
      <c r="X32" s="673"/>
      <c r="Y32" s="673"/>
      <c r="Z32" s="673"/>
      <c r="AA32" s="673"/>
      <c r="AB32" s="673"/>
      <c r="AC32" s="673"/>
    </row>
    <row r="33" spans="2:29" ht="11.45" customHeight="1" x14ac:dyDescent="0.2">
      <c r="B33" s="684"/>
      <c r="C33" s="685"/>
      <c r="D33" s="686"/>
      <c r="E33" s="686"/>
      <c r="F33" s="685"/>
      <c r="G33" s="686"/>
      <c r="H33" s="686"/>
      <c r="I33" s="685"/>
      <c r="J33" s="686"/>
      <c r="K33" s="686"/>
      <c r="L33" s="685"/>
      <c r="M33" s="686"/>
      <c r="N33" s="686"/>
      <c r="O33" s="685"/>
      <c r="P33" s="686"/>
      <c r="Q33" s="686"/>
      <c r="R33" s="685"/>
      <c r="S33" s="686"/>
      <c r="T33" s="687"/>
      <c r="U33" s="673"/>
      <c r="V33" s="673"/>
      <c r="W33" s="673"/>
      <c r="X33" s="673"/>
      <c r="Y33" s="673"/>
      <c r="Z33" s="673"/>
      <c r="AA33" s="673"/>
      <c r="AB33" s="673"/>
      <c r="AC33" s="673"/>
    </row>
    <row r="34" spans="2:29" ht="16.149999999999999" customHeight="1" x14ac:dyDescent="0.2">
      <c r="B34" s="676" t="s">
        <v>148</v>
      </c>
      <c r="C34" s="846" t="s">
        <v>79</v>
      </c>
      <c r="D34" s="847"/>
      <c r="E34" s="848"/>
      <c r="F34" s="846" t="s">
        <v>80</v>
      </c>
      <c r="G34" s="847"/>
      <c r="H34" s="848"/>
      <c r="I34" s="846" t="s">
        <v>81</v>
      </c>
      <c r="J34" s="847"/>
      <c r="K34" s="848"/>
      <c r="L34" s="846" t="s">
        <v>82</v>
      </c>
      <c r="M34" s="847"/>
      <c r="N34" s="848"/>
      <c r="O34" s="846" t="s">
        <v>83</v>
      </c>
      <c r="P34" s="847"/>
      <c r="Q34" s="848"/>
      <c r="R34" s="846" t="s">
        <v>95</v>
      </c>
      <c r="S34" s="847"/>
      <c r="T34" s="848"/>
      <c r="U34" s="834" t="s">
        <v>175</v>
      </c>
      <c r="V34" s="835"/>
      <c r="W34" s="836"/>
      <c r="X34" s="673"/>
      <c r="Y34" s="673"/>
      <c r="Z34" s="673"/>
      <c r="AA34" s="673"/>
      <c r="AB34" s="673"/>
      <c r="AC34" s="673"/>
    </row>
    <row r="35" spans="2:29" ht="14.45" customHeight="1" x14ac:dyDescent="0.2">
      <c r="B35" s="688"/>
      <c r="C35" s="843">
        <f>+DATOS!$Q$10</f>
        <v>2018</v>
      </c>
      <c r="D35" s="844"/>
      <c r="E35" s="845"/>
      <c r="F35" s="843">
        <f>+DATOS!$Q$10</f>
        <v>2018</v>
      </c>
      <c r="G35" s="844"/>
      <c r="H35" s="845"/>
      <c r="I35" s="843">
        <f>+DATOS!$Q$10</f>
        <v>2018</v>
      </c>
      <c r="J35" s="844"/>
      <c r="K35" s="845"/>
      <c r="L35" s="843">
        <f>+DATOS!$Q$10</f>
        <v>2018</v>
      </c>
      <c r="M35" s="844"/>
      <c r="N35" s="845"/>
      <c r="O35" s="843">
        <f>+DATOS!$Q$10</f>
        <v>2018</v>
      </c>
      <c r="P35" s="844"/>
      <c r="Q35" s="845"/>
      <c r="R35" s="843">
        <f>+DATOS!$Q$10</f>
        <v>2018</v>
      </c>
      <c r="S35" s="844"/>
      <c r="T35" s="845"/>
      <c r="U35" s="837"/>
      <c r="V35" s="838"/>
      <c r="W35" s="839"/>
      <c r="X35" s="673"/>
      <c r="Y35" s="673"/>
      <c r="Z35" s="673"/>
      <c r="AA35" s="673"/>
      <c r="AB35" s="673"/>
      <c r="AC35" s="673"/>
    </row>
    <row r="36" spans="2:29" ht="14.45" customHeight="1" x14ac:dyDescent="0.2">
      <c r="B36" s="671"/>
      <c r="C36" s="708" t="s">
        <v>149</v>
      </c>
      <c r="D36" s="709" t="s">
        <v>150</v>
      </c>
      <c r="E36" s="710" t="s">
        <v>151</v>
      </c>
      <c r="F36" s="708" t="s">
        <v>149</v>
      </c>
      <c r="G36" s="709" t="s">
        <v>150</v>
      </c>
      <c r="H36" s="710" t="s">
        <v>151</v>
      </c>
      <c r="I36" s="708" t="s">
        <v>149</v>
      </c>
      <c r="J36" s="709" t="s">
        <v>150</v>
      </c>
      <c r="K36" s="710" t="s">
        <v>151</v>
      </c>
      <c r="L36" s="708" t="s">
        <v>149</v>
      </c>
      <c r="M36" s="709" t="s">
        <v>150</v>
      </c>
      <c r="N36" s="710" t="s">
        <v>151</v>
      </c>
      <c r="O36" s="708" t="s">
        <v>149</v>
      </c>
      <c r="P36" s="709" t="s">
        <v>150</v>
      </c>
      <c r="Q36" s="710" t="s">
        <v>151</v>
      </c>
      <c r="R36" s="708" t="s">
        <v>149</v>
      </c>
      <c r="S36" s="709" t="s">
        <v>150</v>
      </c>
      <c r="T36" s="710" t="s">
        <v>151</v>
      </c>
      <c r="U36" s="708" t="s">
        <v>149</v>
      </c>
      <c r="V36" s="709" t="s">
        <v>150</v>
      </c>
      <c r="W36" s="710" t="s">
        <v>151</v>
      </c>
      <c r="X36" s="673"/>
      <c r="Y36" s="673"/>
      <c r="Z36" s="673"/>
      <c r="AA36" s="673"/>
      <c r="AB36" s="673"/>
      <c r="AC36" s="673"/>
    </row>
    <row r="37" spans="2:29" ht="11.45" customHeight="1" x14ac:dyDescent="0.2">
      <c r="B37" s="711" t="s">
        <v>1017</v>
      </c>
      <c r="C37" s="678"/>
      <c r="D37" s="681"/>
      <c r="E37" s="681"/>
      <c r="F37" s="678"/>
      <c r="G37" s="681"/>
      <c r="H37" s="681"/>
      <c r="I37" s="678"/>
      <c r="J37" s="681"/>
      <c r="K37" s="681"/>
      <c r="L37" s="678"/>
      <c r="M37" s="681"/>
      <c r="N37" s="681"/>
      <c r="O37" s="678"/>
      <c r="P37" s="681"/>
      <c r="Q37" s="681"/>
      <c r="R37" s="678"/>
      <c r="S37" s="681"/>
      <c r="T37" s="681"/>
      <c r="U37" s="690">
        <f t="shared" ref="U37:W39" si="1">+R37+O37+L37+I37+F37+C37+C8+F8+I8+L8+O8+R8</f>
        <v>0</v>
      </c>
      <c r="V37" s="691">
        <f t="shared" si="1"/>
        <v>0</v>
      </c>
      <c r="W37" s="691">
        <f t="shared" si="1"/>
        <v>0</v>
      </c>
      <c r="X37" s="683"/>
      <c r="Y37" s="692"/>
      <c r="Z37" s="673"/>
      <c r="AA37" s="673"/>
      <c r="AB37" s="673"/>
      <c r="AC37" s="673"/>
    </row>
    <row r="38" spans="2:29" ht="11.45" customHeight="1" x14ac:dyDescent="0.2">
      <c r="B38" s="711" t="s">
        <v>1018</v>
      </c>
      <c r="C38" s="678"/>
      <c r="D38" s="681"/>
      <c r="E38" s="681"/>
      <c r="F38" s="678"/>
      <c r="G38" s="681"/>
      <c r="H38" s="681"/>
      <c r="I38" s="678"/>
      <c r="J38" s="681"/>
      <c r="K38" s="681"/>
      <c r="L38" s="678"/>
      <c r="M38" s="681"/>
      <c r="N38" s="681"/>
      <c r="O38" s="678"/>
      <c r="P38" s="681"/>
      <c r="Q38" s="681"/>
      <c r="R38" s="678"/>
      <c r="S38" s="681"/>
      <c r="T38" s="681"/>
      <c r="U38" s="693">
        <f t="shared" si="1"/>
        <v>0</v>
      </c>
      <c r="V38" s="691">
        <f t="shared" si="1"/>
        <v>0</v>
      </c>
      <c r="W38" s="691">
        <f t="shared" si="1"/>
        <v>0</v>
      </c>
      <c r="X38" s="683"/>
      <c r="Y38" s="692"/>
      <c r="Z38" s="673"/>
      <c r="AA38" s="673"/>
      <c r="AB38" s="673"/>
      <c r="AC38" s="673"/>
    </row>
    <row r="39" spans="2:29" ht="11.45" customHeight="1" x14ac:dyDescent="0.2">
      <c r="B39" s="711" t="s">
        <v>1019</v>
      </c>
      <c r="C39" s="678"/>
      <c r="D39" s="681"/>
      <c r="E39" s="681"/>
      <c r="F39" s="678"/>
      <c r="G39" s="681"/>
      <c r="H39" s="681"/>
      <c r="I39" s="678"/>
      <c r="J39" s="681"/>
      <c r="K39" s="681"/>
      <c r="L39" s="678"/>
      <c r="M39" s="681"/>
      <c r="N39" s="681"/>
      <c r="O39" s="678"/>
      <c r="P39" s="681"/>
      <c r="Q39" s="681"/>
      <c r="R39" s="678"/>
      <c r="S39" s="681"/>
      <c r="T39" s="681"/>
      <c r="U39" s="693">
        <f t="shared" si="1"/>
        <v>0</v>
      </c>
      <c r="V39" s="691">
        <f t="shared" si="1"/>
        <v>0</v>
      </c>
      <c r="W39" s="691">
        <f t="shared" si="1"/>
        <v>0</v>
      </c>
      <c r="X39" s="683"/>
      <c r="Y39" s="692"/>
      <c r="Z39" s="673"/>
      <c r="AA39" s="673"/>
      <c r="AB39" s="673"/>
      <c r="AC39" s="673"/>
    </row>
    <row r="40" spans="2:29" ht="13.9" hidden="1" customHeight="1" x14ac:dyDescent="0.2">
      <c r="B40" s="711" t="s">
        <v>1020</v>
      </c>
      <c r="C40" s="678"/>
      <c r="D40" s="694"/>
      <c r="E40" s="695"/>
      <c r="F40" s="678"/>
      <c r="G40" s="694"/>
      <c r="H40" s="695"/>
      <c r="I40" s="678"/>
      <c r="J40" s="694"/>
      <c r="K40" s="695"/>
      <c r="L40" s="678"/>
      <c r="M40" s="694"/>
      <c r="N40" s="695"/>
      <c r="O40" s="678"/>
      <c r="P40" s="694"/>
      <c r="Q40" s="695"/>
      <c r="R40" s="678"/>
      <c r="S40" s="694"/>
      <c r="T40" s="696"/>
      <c r="U40" s="693"/>
      <c r="V40" s="691"/>
      <c r="W40" s="691"/>
      <c r="X40" s="683"/>
      <c r="Y40" s="692"/>
      <c r="Z40" s="673"/>
      <c r="AA40" s="673"/>
      <c r="AB40" s="673"/>
      <c r="AC40" s="673"/>
    </row>
    <row r="41" spans="2:29" ht="13.9" hidden="1" customHeight="1" x14ac:dyDescent="0.2">
      <c r="B41" s="711" t="s">
        <v>1021</v>
      </c>
      <c r="C41" s="678"/>
      <c r="D41" s="694"/>
      <c r="E41" s="695"/>
      <c r="F41" s="678"/>
      <c r="G41" s="694"/>
      <c r="H41" s="695"/>
      <c r="I41" s="678"/>
      <c r="J41" s="694"/>
      <c r="K41" s="695"/>
      <c r="L41" s="678"/>
      <c r="M41" s="694"/>
      <c r="N41" s="695"/>
      <c r="O41" s="678"/>
      <c r="P41" s="694"/>
      <c r="Q41" s="695"/>
      <c r="R41" s="678"/>
      <c r="S41" s="694"/>
      <c r="T41" s="696"/>
      <c r="U41" s="693"/>
      <c r="V41" s="691"/>
      <c r="W41" s="691"/>
      <c r="X41" s="683"/>
      <c r="Y41" s="692"/>
      <c r="Z41" s="673"/>
      <c r="AA41" s="673"/>
      <c r="AB41" s="673"/>
      <c r="AC41" s="673"/>
    </row>
    <row r="42" spans="2:29" ht="11.45" customHeight="1" x14ac:dyDescent="0.2">
      <c r="B42" s="711" t="s">
        <v>1022</v>
      </c>
      <c r="C42" s="678"/>
      <c r="D42" s="681"/>
      <c r="E42" s="681"/>
      <c r="F42" s="678"/>
      <c r="G42" s="681"/>
      <c r="H42" s="681"/>
      <c r="I42" s="678"/>
      <c r="J42" s="681"/>
      <c r="K42" s="681"/>
      <c r="L42" s="678"/>
      <c r="M42" s="681"/>
      <c r="N42" s="681"/>
      <c r="O42" s="678"/>
      <c r="P42" s="681"/>
      <c r="Q42" s="681"/>
      <c r="R42" s="678"/>
      <c r="S42" s="681"/>
      <c r="T42" s="698"/>
      <c r="U42" s="693">
        <f t="shared" ref="U42:U61" si="2">+R42+O42+L42+I42+F42+C42+C11+F11+I11+L11+O11+R11</f>
        <v>0</v>
      </c>
      <c r="V42" s="691">
        <f t="shared" ref="V42:V61" si="3">+S42+P42+M42+J42+G42+D42+D11+G11+J11+M11+P11+S11</f>
        <v>0</v>
      </c>
      <c r="W42" s="691">
        <f t="shared" ref="W42:W61" si="4">+T42+Q42+N42+K42+H42+E42+E11+H11+K11+N11+Q11+T11</f>
        <v>0</v>
      </c>
      <c r="X42" s="683"/>
      <c r="Y42" s="692"/>
      <c r="Z42" s="673"/>
      <c r="AA42" s="673"/>
      <c r="AB42" s="673"/>
      <c r="AC42" s="673"/>
    </row>
    <row r="43" spans="2:29" ht="11.45" customHeight="1" x14ac:dyDescent="0.2">
      <c r="B43" s="711" t="s">
        <v>1023</v>
      </c>
      <c r="C43" s="678"/>
      <c r="D43" s="681"/>
      <c r="E43" s="681"/>
      <c r="F43" s="678"/>
      <c r="G43" s="681"/>
      <c r="H43" s="681"/>
      <c r="I43" s="678"/>
      <c r="J43" s="681"/>
      <c r="K43" s="681"/>
      <c r="L43" s="678"/>
      <c r="M43" s="681"/>
      <c r="N43" s="681"/>
      <c r="O43" s="678"/>
      <c r="P43" s="681"/>
      <c r="Q43" s="681"/>
      <c r="R43" s="678"/>
      <c r="S43" s="681"/>
      <c r="T43" s="681"/>
      <c r="U43" s="693">
        <f t="shared" si="2"/>
        <v>0</v>
      </c>
      <c r="V43" s="691">
        <f t="shared" si="3"/>
        <v>0</v>
      </c>
      <c r="W43" s="691">
        <f t="shared" si="4"/>
        <v>0</v>
      </c>
      <c r="X43" s="683"/>
      <c r="Y43" s="692"/>
      <c r="Z43" s="673"/>
      <c r="AA43" s="673"/>
      <c r="AB43" s="673"/>
      <c r="AC43" s="673"/>
    </row>
    <row r="44" spans="2:29" ht="11.45" customHeight="1" x14ac:dyDescent="0.2">
      <c r="B44" s="711" t="s">
        <v>1024</v>
      </c>
      <c r="C44" s="678"/>
      <c r="D44" s="681"/>
      <c r="E44" s="681"/>
      <c r="F44" s="678"/>
      <c r="G44" s="681"/>
      <c r="H44" s="681"/>
      <c r="I44" s="678"/>
      <c r="J44" s="681"/>
      <c r="K44" s="681"/>
      <c r="L44" s="678"/>
      <c r="M44" s="681"/>
      <c r="N44" s="681"/>
      <c r="O44" s="678"/>
      <c r="P44" s="681"/>
      <c r="Q44" s="681"/>
      <c r="R44" s="678"/>
      <c r="S44" s="681"/>
      <c r="T44" s="681"/>
      <c r="U44" s="693">
        <f t="shared" si="2"/>
        <v>0</v>
      </c>
      <c r="V44" s="691">
        <f t="shared" si="3"/>
        <v>0</v>
      </c>
      <c r="W44" s="691">
        <f t="shared" si="4"/>
        <v>0</v>
      </c>
      <c r="X44" s="683"/>
      <c r="Y44" s="692"/>
      <c r="Z44" s="673"/>
      <c r="AA44" s="673"/>
      <c r="AB44" s="673"/>
      <c r="AC44" s="673"/>
    </row>
    <row r="45" spans="2:29" ht="11.45" customHeight="1" x14ac:dyDescent="0.2">
      <c r="B45" s="711" t="s">
        <v>1025</v>
      </c>
      <c r="C45" s="678"/>
      <c r="D45" s="681"/>
      <c r="E45" s="681"/>
      <c r="F45" s="678"/>
      <c r="G45" s="681"/>
      <c r="H45" s="681"/>
      <c r="I45" s="678"/>
      <c r="J45" s="681"/>
      <c r="K45" s="681"/>
      <c r="L45" s="678"/>
      <c r="M45" s="681"/>
      <c r="N45" s="681"/>
      <c r="O45" s="678"/>
      <c r="P45" s="681"/>
      <c r="Q45" s="681"/>
      <c r="R45" s="678"/>
      <c r="S45" s="681"/>
      <c r="T45" s="681"/>
      <c r="U45" s="693">
        <f t="shared" si="2"/>
        <v>0</v>
      </c>
      <c r="V45" s="691">
        <f t="shared" si="3"/>
        <v>0</v>
      </c>
      <c r="W45" s="691">
        <f t="shared" si="4"/>
        <v>0</v>
      </c>
      <c r="X45" s="683"/>
      <c r="Y45" s="692"/>
      <c r="Z45" s="673"/>
      <c r="AA45" s="673"/>
      <c r="AB45" s="673"/>
      <c r="AC45" s="673"/>
    </row>
    <row r="46" spans="2:29" ht="11.45" customHeight="1" x14ac:dyDescent="0.2">
      <c r="B46" s="711"/>
      <c r="C46" s="680"/>
      <c r="D46" s="681"/>
      <c r="E46" s="681"/>
      <c r="F46" s="680"/>
      <c r="G46" s="681"/>
      <c r="H46" s="681"/>
      <c r="I46" s="680"/>
      <c r="J46" s="681"/>
      <c r="K46" s="681"/>
      <c r="L46" s="680"/>
      <c r="M46" s="681"/>
      <c r="N46" s="681"/>
      <c r="O46" s="680"/>
      <c r="P46" s="681"/>
      <c r="Q46" s="681"/>
      <c r="R46" s="680"/>
      <c r="S46" s="681"/>
      <c r="T46" s="681"/>
      <c r="U46" s="693">
        <f t="shared" si="2"/>
        <v>0</v>
      </c>
      <c r="V46" s="691">
        <f t="shared" si="3"/>
        <v>0</v>
      </c>
      <c r="W46" s="691">
        <f t="shared" si="4"/>
        <v>0</v>
      </c>
      <c r="X46" s="683"/>
      <c r="Y46" s="692"/>
      <c r="Z46" s="673"/>
      <c r="AA46" s="673"/>
      <c r="AB46" s="673"/>
      <c r="AC46" s="673"/>
    </row>
    <row r="47" spans="2:29" ht="11.45" customHeight="1" x14ac:dyDescent="0.2">
      <c r="B47" s="711"/>
      <c r="C47" s="680"/>
      <c r="D47" s="681"/>
      <c r="E47" s="681"/>
      <c r="F47" s="680"/>
      <c r="G47" s="681"/>
      <c r="H47" s="681"/>
      <c r="I47" s="680"/>
      <c r="J47" s="681"/>
      <c r="K47" s="681"/>
      <c r="L47" s="680"/>
      <c r="M47" s="681"/>
      <c r="N47" s="681"/>
      <c r="O47" s="680"/>
      <c r="P47" s="681"/>
      <c r="Q47" s="681"/>
      <c r="R47" s="680"/>
      <c r="S47" s="681"/>
      <c r="T47" s="681"/>
      <c r="U47" s="693">
        <f t="shared" si="2"/>
        <v>0</v>
      </c>
      <c r="V47" s="691">
        <f t="shared" si="3"/>
        <v>0</v>
      </c>
      <c r="W47" s="691">
        <f t="shared" si="4"/>
        <v>0</v>
      </c>
      <c r="X47" s="683"/>
      <c r="Y47" s="692"/>
      <c r="Z47" s="673"/>
      <c r="AA47" s="673"/>
      <c r="AB47" s="673"/>
      <c r="AC47" s="673"/>
    </row>
    <row r="48" spans="2:29" ht="11.45" customHeight="1" x14ac:dyDescent="0.2">
      <c r="B48" s="711"/>
      <c r="C48" s="680"/>
      <c r="D48" s="681"/>
      <c r="E48" s="681"/>
      <c r="F48" s="680"/>
      <c r="G48" s="681"/>
      <c r="H48" s="681"/>
      <c r="I48" s="680"/>
      <c r="J48" s="681"/>
      <c r="K48" s="681"/>
      <c r="L48" s="680"/>
      <c r="M48" s="681"/>
      <c r="N48" s="681"/>
      <c r="O48" s="680"/>
      <c r="P48" s="681"/>
      <c r="Q48" s="681"/>
      <c r="R48" s="680"/>
      <c r="S48" s="681"/>
      <c r="T48" s="681"/>
      <c r="U48" s="693">
        <f t="shared" si="2"/>
        <v>0</v>
      </c>
      <c r="V48" s="691">
        <f t="shared" si="3"/>
        <v>0</v>
      </c>
      <c r="W48" s="691">
        <f t="shared" si="4"/>
        <v>0</v>
      </c>
      <c r="X48" s="683"/>
      <c r="Y48" s="692"/>
      <c r="Z48" s="673"/>
      <c r="AA48" s="673"/>
      <c r="AB48" s="673"/>
      <c r="AC48" s="673"/>
    </row>
    <row r="49" spans="2:25" ht="11.45" customHeight="1" x14ac:dyDescent="0.2">
      <c r="B49" s="711"/>
      <c r="C49" s="680"/>
      <c r="D49" s="681"/>
      <c r="E49" s="681"/>
      <c r="F49" s="680"/>
      <c r="G49" s="681"/>
      <c r="H49" s="681"/>
      <c r="I49" s="680"/>
      <c r="J49" s="681"/>
      <c r="K49" s="681"/>
      <c r="L49" s="680"/>
      <c r="M49" s="681"/>
      <c r="N49" s="681"/>
      <c r="O49" s="680"/>
      <c r="P49" s="681"/>
      <c r="Q49" s="681"/>
      <c r="R49" s="680"/>
      <c r="S49" s="681"/>
      <c r="T49" s="681"/>
      <c r="U49" s="693">
        <f t="shared" si="2"/>
        <v>0</v>
      </c>
      <c r="V49" s="691">
        <f t="shared" si="3"/>
        <v>0</v>
      </c>
      <c r="W49" s="691">
        <f t="shared" si="4"/>
        <v>0</v>
      </c>
      <c r="X49" s="683"/>
      <c r="Y49" s="692"/>
    </row>
    <row r="50" spans="2:25" ht="11.45" customHeight="1" x14ac:dyDescent="0.2">
      <c r="B50" s="711"/>
      <c r="C50" s="680"/>
      <c r="D50" s="681"/>
      <c r="E50" s="681"/>
      <c r="F50" s="680"/>
      <c r="G50" s="681"/>
      <c r="H50" s="681"/>
      <c r="I50" s="680"/>
      <c r="J50" s="681"/>
      <c r="K50" s="681"/>
      <c r="L50" s="680"/>
      <c r="M50" s="681"/>
      <c r="N50" s="681"/>
      <c r="O50" s="680"/>
      <c r="P50" s="681"/>
      <c r="Q50" s="681"/>
      <c r="R50" s="680"/>
      <c r="S50" s="681"/>
      <c r="T50" s="681"/>
      <c r="U50" s="693">
        <f t="shared" si="2"/>
        <v>0</v>
      </c>
      <c r="V50" s="691">
        <f t="shared" si="3"/>
        <v>0</v>
      </c>
      <c r="W50" s="691">
        <f t="shared" si="4"/>
        <v>0</v>
      </c>
      <c r="X50" s="683"/>
      <c r="Y50" s="692"/>
    </row>
    <row r="51" spans="2:25" ht="11.45" customHeight="1" x14ac:dyDescent="0.2">
      <c r="B51" s="711"/>
      <c r="C51" s="680"/>
      <c r="D51" s="681"/>
      <c r="E51" s="681"/>
      <c r="F51" s="680"/>
      <c r="G51" s="681"/>
      <c r="H51" s="681"/>
      <c r="I51" s="680"/>
      <c r="J51" s="681"/>
      <c r="K51" s="681"/>
      <c r="L51" s="680"/>
      <c r="M51" s="681"/>
      <c r="N51" s="681"/>
      <c r="O51" s="680"/>
      <c r="P51" s="681"/>
      <c r="Q51" s="681"/>
      <c r="R51" s="680"/>
      <c r="S51" s="681"/>
      <c r="T51" s="681"/>
      <c r="U51" s="693">
        <f t="shared" si="2"/>
        <v>0</v>
      </c>
      <c r="V51" s="691">
        <f t="shared" si="3"/>
        <v>0</v>
      </c>
      <c r="W51" s="691">
        <f t="shared" si="4"/>
        <v>0</v>
      </c>
      <c r="X51" s="683"/>
      <c r="Y51" s="692"/>
    </row>
    <row r="52" spans="2:25" ht="11.45" customHeight="1" x14ac:dyDescent="0.2">
      <c r="B52" s="711"/>
      <c r="C52" s="680"/>
      <c r="D52" s="681"/>
      <c r="E52" s="681"/>
      <c r="F52" s="680"/>
      <c r="G52" s="681"/>
      <c r="H52" s="681"/>
      <c r="I52" s="680"/>
      <c r="J52" s="681"/>
      <c r="K52" s="681"/>
      <c r="L52" s="680"/>
      <c r="M52" s="681"/>
      <c r="N52" s="681"/>
      <c r="O52" s="680"/>
      <c r="P52" s="681"/>
      <c r="Q52" s="681"/>
      <c r="R52" s="680"/>
      <c r="S52" s="681"/>
      <c r="T52" s="681"/>
      <c r="U52" s="693">
        <f t="shared" si="2"/>
        <v>0</v>
      </c>
      <c r="V52" s="691">
        <f t="shared" si="3"/>
        <v>0</v>
      </c>
      <c r="W52" s="691">
        <f t="shared" si="4"/>
        <v>0</v>
      </c>
      <c r="X52" s="683"/>
      <c r="Y52" s="692"/>
    </row>
    <row r="53" spans="2:25" ht="11.45" customHeight="1" x14ac:dyDescent="0.2">
      <c r="B53" s="711"/>
      <c r="C53" s="680"/>
      <c r="D53" s="681"/>
      <c r="E53" s="681"/>
      <c r="F53" s="680"/>
      <c r="G53" s="681"/>
      <c r="H53" s="681"/>
      <c r="I53" s="680"/>
      <c r="J53" s="681"/>
      <c r="K53" s="681"/>
      <c r="L53" s="680"/>
      <c r="M53" s="681"/>
      <c r="N53" s="681"/>
      <c r="O53" s="680"/>
      <c r="P53" s="681"/>
      <c r="Q53" s="681"/>
      <c r="R53" s="680"/>
      <c r="S53" s="681"/>
      <c r="T53" s="681"/>
      <c r="U53" s="693">
        <f t="shared" si="2"/>
        <v>0</v>
      </c>
      <c r="V53" s="691">
        <f t="shared" si="3"/>
        <v>0</v>
      </c>
      <c r="W53" s="691">
        <f t="shared" si="4"/>
        <v>0</v>
      </c>
      <c r="X53" s="683"/>
      <c r="Y53" s="692"/>
    </row>
    <row r="54" spans="2:25" ht="11.45" customHeight="1" x14ac:dyDescent="0.2">
      <c r="B54" s="711"/>
      <c r="C54" s="680"/>
      <c r="D54" s="681"/>
      <c r="E54" s="681"/>
      <c r="F54" s="680"/>
      <c r="G54" s="681"/>
      <c r="H54" s="681"/>
      <c r="I54" s="680"/>
      <c r="J54" s="681"/>
      <c r="K54" s="681"/>
      <c r="L54" s="680"/>
      <c r="M54" s="681"/>
      <c r="N54" s="681"/>
      <c r="O54" s="680"/>
      <c r="P54" s="681"/>
      <c r="Q54" s="681"/>
      <c r="R54" s="680"/>
      <c r="S54" s="681"/>
      <c r="T54" s="681"/>
      <c r="U54" s="693">
        <f t="shared" si="2"/>
        <v>0</v>
      </c>
      <c r="V54" s="691">
        <f t="shared" si="3"/>
        <v>0</v>
      </c>
      <c r="W54" s="691">
        <f t="shared" si="4"/>
        <v>0</v>
      </c>
      <c r="X54" s="683"/>
      <c r="Y54" s="692"/>
    </row>
    <row r="55" spans="2:25" ht="11.45" customHeight="1" x14ac:dyDescent="0.2">
      <c r="B55" s="711" t="s">
        <v>168</v>
      </c>
      <c r="C55" s="680"/>
      <c r="D55" s="681"/>
      <c r="E55" s="681"/>
      <c r="F55" s="680"/>
      <c r="G55" s="681"/>
      <c r="H55" s="681"/>
      <c r="I55" s="680"/>
      <c r="J55" s="681"/>
      <c r="K55" s="681"/>
      <c r="L55" s="680"/>
      <c r="M55" s="681"/>
      <c r="N55" s="681"/>
      <c r="O55" s="680"/>
      <c r="P55" s="681"/>
      <c r="Q55" s="681"/>
      <c r="R55" s="697"/>
      <c r="S55" s="698"/>
      <c r="T55" s="698"/>
      <c r="U55" s="693">
        <f t="shared" si="2"/>
        <v>0</v>
      </c>
      <c r="V55" s="691">
        <f t="shared" si="3"/>
        <v>0</v>
      </c>
      <c r="W55" s="691">
        <f t="shared" si="4"/>
        <v>0</v>
      </c>
      <c r="X55" s="683"/>
      <c r="Y55" s="692"/>
    </row>
    <row r="56" spans="2:25" ht="11.45" customHeight="1" x14ac:dyDescent="0.2">
      <c r="B56" s="711" t="s">
        <v>1027</v>
      </c>
      <c r="C56" s="680"/>
      <c r="D56" s="681"/>
      <c r="E56" s="681"/>
      <c r="F56" s="680"/>
      <c r="G56" s="681"/>
      <c r="H56" s="681"/>
      <c r="I56" s="680"/>
      <c r="J56" s="681"/>
      <c r="K56" s="681"/>
      <c r="L56" s="680"/>
      <c r="M56" s="681"/>
      <c r="N56" s="681"/>
      <c r="O56" s="680"/>
      <c r="P56" s="681"/>
      <c r="Q56" s="681"/>
      <c r="R56" s="697"/>
      <c r="S56" s="698"/>
      <c r="T56" s="698"/>
      <c r="U56" s="693">
        <f t="shared" si="2"/>
        <v>0</v>
      </c>
      <c r="V56" s="691">
        <f t="shared" si="3"/>
        <v>0</v>
      </c>
      <c r="W56" s="691">
        <f t="shared" si="4"/>
        <v>0</v>
      </c>
      <c r="X56" s="683"/>
      <c r="Y56" s="692"/>
    </row>
    <row r="57" spans="2:25" ht="11.45" customHeight="1" x14ac:dyDescent="0.2">
      <c r="B57" s="711" t="s">
        <v>1026</v>
      </c>
      <c r="C57" s="680"/>
      <c r="D57" s="681"/>
      <c r="E57" s="681"/>
      <c r="F57" s="680"/>
      <c r="G57" s="681"/>
      <c r="H57" s="681"/>
      <c r="I57" s="680"/>
      <c r="J57" s="681"/>
      <c r="K57" s="681"/>
      <c r="L57" s="680"/>
      <c r="M57" s="681"/>
      <c r="N57" s="681"/>
      <c r="O57" s="680"/>
      <c r="P57" s="681"/>
      <c r="Q57" s="681"/>
      <c r="R57" s="697"/>
      <c r="S57" s="698"/>
      <c r="T57" s="698"/>
      <c r="U57" s="693">
        <f t="shared" si="2"/>
        <v>0</v>
      </c>
      <c r="V57" s="691">
        <f t="shared" si="3"/>
        <v>0</v>
      </c>
      <c r="W57" s="691">
        <f t="shared" si="4"/>
        <v>0</v>
      </c>
      <c r="X57" s="683"/>
      <c r="Y57" s="692"/>
    </row>
    <row r="58" spans="2:25" ht="11.45" customHeight="1" x14ac:dyDescent="0.2">
      <c r="B58" s="711" t="s">
        <v>171</v>
      </c>
      <c r="C58" s="680"/>
      <c r="D58" s="681"/>
      <c r="E58" s="681"/>
      <c r="F58" s="680"/>
      <c r="G58" s="681"/>
      <c r="H58" s="681"/>
      <c r="I58" s="680"/>
      <c r="J58" s="681"/>
      <c r="K58" s="681"/>
      <c r="L58" s="680"/>
      <c r="M58" s="681"/>
      <c r="N58" s="681"/>
      <c r="O58" s="680"/>
      <c r="P58" s="681"/>
      <c r="Q58" s="681"/>
      <c r="R58" s="697"/>
      <c r="S58" s="681"/>
      <c r="T58" s="698"/>
      <c r="U58" s="693">
        <f t="shared" si="2"/>
        <v>0</v>
      </c>
      <c r="V58" s="691">
        <f t="shared" si="3"/>
        <v>0</v>
      </c>
      <c r="W58" s="691">
        <f t="shared" si="4"/>
        <v>0</v>
      </c>
      <c r="X58" s="683"/>
      <c r="Y58" s="692"/>
    </row>
    <row r="59" spans="2:25" ht="11.45" customHeight="1" x14ac:dyDescent="0.2">
      <c r="B59" s="711" t="s">
        <v>173</v>
      </c>
      <c r="C59" s="680"/>
      <c r="D59" s="681"/>
      <c r="E59" s="681"/>
      <c r="F59" s="680"/>
      <c r="G59" s="681"/>
      <c r="H59" s="681"/>
      <c r="I59" s="680"/>
      <c r="J59" s="681"/>
      <c r="K59" s="681"/>
      <c r="L59" s="680"/>
      <c r="M59" s="681"/>
      <c r="N59" s="681"/>
      <c r="O59" s="680"/>
      <c r="P59" s="681"/>
      <c r="Q59" s="681"/>
      <c r="R59" s="697"/>
      <c r="S59" s="681"/>
      <c r="T59" s="682"/>
      <c r="U59" s="693">
        <f t="shared" si="2"/>
        <v>0</v>
      </c>
      <c r="V59" s="691">
        <f t="shared" si="3"/>
        <v>0</v>
      </c>
      <c r="W59" s="691">
        <f t="shared" si="4"/>
        <v>0</v>
      </c>
      <c r="X59" s="683"/>
      <c r="Y59" s="692"/>
    </row>
    <row r="60" spans="2:25" ht="11.45" customHeight="1" x14ac:dyDescent="0.2">
      <c r="B60" s="711" t="s">
        <v>174</v>
      </c>
      <c r="C60" s="680"/>
      <c r="D60" s="681"/>
      <c r="E60" s="681"/>
      <c r="F60" s="680"/>
      <c r="G60" s="681"/>
      <c r="H60" s="681"/>
      <c r="I60" s="680"/>
      <c r="J60" s="681"/>
      <c r="K60" s="681"/>
      <c r="L60" s="680"/>
      <c r="M60" s="681"/>
      <c r="N60" s="681"/>
      <c r="O60" s="680"/>
      <c r="P60" s="681"/>
      <c r="Q60" s="681"/>
      <c r="R60" s="697"/>
      <c r="S60" s="681"/>
      <c r="T60" s="682"/>
      <c r="U60" s="693">
        <f t="shared" si="2"/>
        <v>0</v>
      </c>
      <c r="V60" s="691">
        <f t="shared" si="3"/>
        <v>0</v>
      </c>
      <c r="W60" s="691">
        <f t="shared" si="4"/>
        <v>0</v>
      </c>
      <c r="X60" s="683"/>
      <c r="Y60" s="692"/>
    </row>
    <row r="61" spans="2:25" ht="11.45" customHeight="1" x14ac:dyDescent="0.2">
      <c r="B61" s="711" t="s">
        <v>173</v>
      </c>
      <c r="C61" s="680"/>
      <c r="D61" s="681"/>
      <c r="E61" s="681"/>
      <c r="F61" s="680"/>
      <c r="G61" s="681"/>
      <c r="H61" s="681"/>
      <c r="I61" s="680"/>
      <c r="J61" s="681"/>
      <c r="K61" s="681"/>
      <c r="L61" s="680"/>
      <c r="M61" s="681"/>
      <c r="N61" s="681"/>
      <c r="O61" s="680"/>
      <c r="P61" s="681"/>
      <c r="Q61" s="681"/>
      <c r="R61" s="697"/>
      <c r="S61" s="681"/>
      <c r="T61" s="682"/>
      <c r="U61" s="693">
        <f t="shared" si="2"/>
        <v>0</v>
      </c>
      <c r="V61" s="691">
        <f t="shared" si="3"/>
        <v>0</v>
      </c>
      <c r="W61" s="691">
        <f t="shared" si="4"/>
        <v>0</v>
      </c>
      <c r="X61" s="683"/>
      <c r="Y61" s="692"/>
    </row>
    <row r="62" spans="2:25" ht="14.45" customHeight="1" x14ac:dyDescent="0.2">
      <c r="B62" s="711" t="s">
        <v>174</v>
      </c>
      <c r="C62" s="706">
        <f t="shared" ref="C62:T62" si="5">SUM(C37:C61)-C61-C60-C59-C58</f>
        <v>0</v>
      </c>
      <c r="D62" s="706">
        <f>SUM(D37:D61)-D61-D60-D59-D58</f>
        <v>0</v>
      </c>
      <c r="E62" s="706">
        <f t="shared" si="5"/>
        <v>0</v>
      </c>
      <c r="F62" s="706">
        <f t="shared" si="5"/>
        <v>0</v>
      </c>
      <c r="G62" s="706">
        <f t="shared" si="5"/>
        <v>0</v>
      </c>
      <c r="H62" s="706">
        <f t="shared" si="5"/>
        <v>0</v>
      </c>
      <c r="I62" s="706">
        <f t="shared" si="5"/>
        <v>0</v>
      </c>
      <c r="J62" s="706">
        <f t="shared" si="5"/>
        <v>0</v>
      </c>
      <c r="K62" s="706">
        <f t="shared" si="5"/>
        <v>0</v>
      </c>
      <c r="L62" s="706">
        <f t="shared" si="5"/>
        <v>0</v>
      </c>
      <c r="M62" s="706">
        <f t="shared" si="5"/>
        <v>0</v>
      </c>
      <c r="N62" s="706">
        <f t="shared" si="5"/>
        <v>0</v>
      </c>
      <c r="O62" s="706">
        <f t="shared" si="5"/>
        <v>0</v>
      </c>
      <c r="P62" s="706">
        <f t="shared" si="5"/>
        <v>0</v>
      </c>
      <c r="Q62" s="706">
        <f t="shared" si="5"/>
        <v>0</v>
      </c>
      <c r="R62" s="706">
        <f t="shared" si="5"/>
        <v>0</v>
      </c>
      <c r="S62" s="706">
        <f t="shared" si="5"/>
        <v>0</v>
      </c>
      <c r="T62" s="706">
        <f t="shared" si="5"/>
        <v>0</v>
      </c>
      <c r="U62" s="706">
        <f>R62+O62+L62+I62+F62+C62+C31+F31+I31+L31+O31+R31</f>
        <v>0</v>
      </c>
      <c r="V62" s="706">
        <f>S62+P62+M62+J62+G62+D62+D31+G31+J31+M31+P31+S31</f>
        <v>0</v>
      </c>
      <c r="W62" s="706">
        <f>T62+Q62+N62+K62+H62+E62+E31+H31+K31+N31+Q31+T31</f>
        <v>0</v>
      </c>
      <c r="X62" s="699"/>
      <c r="Y62" s="673"/>
    </row>
    <row r="63" spans="2:25" x14ac:dyDescent="0.2">
      <c r="B63" s="673"/>
      <c r="C63" s="673"/>
      <c r="D63" s="673"/>
      <c r="E63" s="673"/>
      <c r="F63" s="673"/>
      <c r="G63" s="673"/>
      <c r="H63" s="673"/>
      <c r="I63" s="673"/>
      <c r="J63" s="699"/>
      <c r="K63" s="673"/>
      <c r="L63" s="673"/>
      <c r="M63" s="699"/>
      <c r="N63" s="699"/>
      <c r="O63" s="673"/>
      <c r="P63" s="673"/>
      <c r="Q63" s="673"/>
      <c r="R63" s="673"/>
      <c r="S63" s="673"/>
      <c r="T63" s="673"/>
      <c r="U63" s="673"/>
      <c r="V63" s="673"/>
      <c r="W63" s="673"/>
      <c r="X63" s="692"/>
      <c r="Y63" s="673"/>
    </row>
    <row r="64" spans="2:25" x14ac:dyDescent="0.2">
      <c r="B64" s="673"/>
      <c r="C64" s="673"/>
      <c r="D64" s="673"/>
      <c r="E64" s="673"/>
      <c r="F64" s="673"/>
      <c r="G64" s="673"/>
      <c r="H64" s="683"/>
      <c r="I64" s="673"/>
      <c r="J64" s="699"/>
      <c r="K64" s="699"/>
      <c r="L64" s="673"/>
      <c r="M64" s="673"/>
      <c r="N64" s="673"/>
      <c r="O64" s="673"/>
      <c r="P64" s="673"/>
      <c r="Q64" s="673"/>
      <c r="R64" s="673"/>
      <c r="S64" s="673"/>
      <c r="T64" s="683"/>
      <c r="U64" s="673"/>
      <c r="V64" s="673"/>
      <c r="W64" s="673"/>
      <c r="X64" s="673"/>
      <c r="Y64" s="673"/>
    </row>
    <row r="65" spans="4:8" x14ac:dyDescent="0.2">
      <c r="D65" s="699"/>
      <c r="E65" s="699"/>
      <c r="F65" s="699"/>
      <c r="G65" s="699"/>
      <c r="H65" s="699"/>
    </row>
  </sheetData>
  <mergeCells count="27">
    <mergeCell ref="R34:T34"/>
    <mergeCell ref="B2:M3"/>
    <mergeCell ref="C35:E35"/>
    <mergeCell ref="F35:H35"/>
    <mergeCell ref="I35:K35"/>
    <mergeCell ref="L35:N35"/>
    <mergeCell ref="L34:N34"/>
    <mergeCell ref="C6:E6"/>
    <mergeCell ref="F6:H6"/>
    <mergeCell ref="I6:K6"/>
    <mergeCell ref="L6:N6"/>
    <mergeCell ref="U34:W35"/>
    <mergeCell ref="B5:B7"/>
    <mergeCell ref="R35:T35"/>
    <mergeCell ref="C5:E5"/>
    <mergeCell ref="F5:H5"/>
    <mergeCell ref="I5:K5"/>
    <mergeCell ref="L5:N5"/>
    <mergeCell ref="O5:Q5"/>
    <mergeCell ref="R5:T5"/>
    <mergeCell ref="C34:E34"/>
    <mergeCell ref="F34:H34"/>
    <mergeCell ref="I34:K34"/>
    <mergeCell ref="O35:Q35"/>
    <mergeCell ref="O34:Q34"/>
    <mergeCell ref="O6:Q6"/>
    <mergeCell ref="R6:T6"/>
  </mergeCells>
  <pageMargins left="0.7" right="0.7" top="0.75" bottom="0.75" header="0.3" footer="0.3"/>
  <pageSetup orientation="portrait" r:id="rId1"/>
  <ignoredErrors>
    <ignoredError sqref="U8:U11 U13:U14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M3801"/>
  <sheetViews>
    <sheetView topLeftCell="A41" zoomScale="80" zoomScaleNormal="80" workbookViewId="0">
      <selection activeCell="B86" sqref="B86:B87"/>
    </sheetView>
  </sheetViews>
  <sheetFormatPr baseColWidth="10" defaultColWidth="11.42578125" defaultRowHeight="12.75" x14ac:dyDescent="0.2"/>
  <cols>
    <col min="1" max="1" width="7.85546875" style="186" bestFit="1" customWidth="1"/>
    <col min="2" max="2" width="50.85546875" style="33" customWidth="1"/>
    <col min="3" max="3" width="7.5703125" style="33" customWidth="1"/>
    <col min="4" max="4" width="12" style="33" customWidth="1"/>
    <col min="5" max="5" width="7.5703125" style="33" customWidth="1"/>
    <col min="6" max="6" width="12" style="33" customWidth="1"/>
    <col min="7" max="7" width="7.5703125" style="118" customWidth="1"/>
    <col min="8" max="8" width="12" style="33" customWidth="1"/>
    <col min="9" max="9" width="7.7109375" style="33" customWidth="1"/>
    <col min="10" max="10" width="12" style="33" customWidth="1"/>
    <col min="11" max="11" width="7.7109375" style="33" customWidth="1"/>
    <col min="12" max="12" width="12" style="33" customWidth="1"/>
    <col min="13" max="13" width="7.7109375" style="33" customWidth="1"/>
    <col min="14" max="14" width="12" style="33" customWidth="1"/>
    <col min="15" max="15" width="7.7109375" style="33" customWidth="1"/>
    <col min="16" max="16" width="12" style="33" customWidth="1"/>
    <col min="17" max="17" width="7.7109375" style="33" customWidth="1"/>
    <col min="18" max="18" width="12" style="33" customWidth="1"/>
    <col min="19" max="19" width="7.7109375" style="33" bestFit="1" customWidth="1"/>
    <col min="20" max="20" width="12" style="33" customWidth="1"/>
    <col min="21" max="21" width="7.7109375" style="33" bestFit="1" customWidth="1"/>
    <col min="22" max="22" width="12" style="33" customWidth="1"/>
    <col min="23" max="23" width="7.7109375" style="33" bestFit="1" customWidth="1"/>
    <col min="24" max="24" width="12" style="33" customWidth="1"/>
    <col min="25" max="25" width="7.7109375" style="33" bestFit="1" customWidth="1"/>
    <col min="26" max="26" width="12" style="33" customWidth="1"/>
    <col min="27" max="27" width="8.140625" style="33" customWidth="1"/>
    <col min="28" max="28" width="13.140625" style="33" bestFit="1" customWidth="1"/>
    <col min="29" max="29" width="8.5703125" style="33" customWidth="1"/>
    <col min="30" max="31" width="4.7109375" style="33" customWidth="1"/>
    <col min="32" max="32" width="8.5703125" style="33" customWidth="1"/>
    <col min="33" max="34" width="4.7109375" style="33" customWidth="1"/>
    <col min="35" max="35" width="8.5703125" style="33" customWidth="1"/>
    <col min="36" max="37" width="4.7109375" style="33" customWidth="1"/>
    <col min="38" max="38" width="8.5703125" style="33" customWidth="1"/>
    <col min="39" max="40" width="4.7109375" style="33" customWidth="1"/>
    <col min="41" max="41" width="10.28515625" style="33" customWidth="1"/>
    <col min="42" max="16384" width="11.42578125" style="33"/>
  </cols>
  <sheetData>
    <row r="1" spans="1:39" ht="13.5" thickBot="1" x14ac:dyDescent="0.25">
      <c r="A1" s="117"/>
    </row>
    <row r="2" spans="1:39" ht="16.5" thickBot="1" x14ac:dyDescent="0.3">
      <c r="A2" s="117"/>
      <c r="B2" s="712" t="s">
        <v>176</v>
      </c>
      <c r="D2" s="713" t="s">
        <v>147</v>
      </c>
      <c r="E2" s="120"/>
      <c r="F2" s="858">
        <f>DATOS!C9</f>
        <v>0</v>
      </c>
      <c r="G2" s="859"/>
    </row>
    <row r="3" spans="1:39" ht="16.5" thickBot="1" x14ac:dyDescent="0.3">
      <c r="A3" s="117"/>
      <c r="B3" s="712" t="s">
        <v>177</v>
      </c>
    </row>
    <row r="4" spans="1:39" ht="16.5" thickBot="1" x14ac:dyDescent="0.3">
      <c r="A4" s="117"/>
      <c r="B4" s="712" t="s">
        <v>178</v>
      </c>
    </row>
    <row r="5" spans="1:39" ht="16.5" thickBot="1" x14ac:dyDescent="0.3">
      <c r="A5" s="117"/>
      <c r="B5" s="712" t="s">
        <v>179</v>
      </c>
    </row>
    <row r="6" spans="1:39" ht="10.5" customHeight="1" thickBot="1" x14ac:dyDescent="0.25">
      <c r="A6" s="121"/>
    </row>
    <row r="7" spans="1:39" ht="1.5" hidden="1" customHeight="1" thickBot="1" x14ac:dyDescent="0.25">
      <c r="A7" s="121"/>
    </row>
    <row r="8" spans="1:39" ht="12.75" customHeight="1" thickBot="1" x14ac:dyDescent="0.3">
      <c r="A8" s="121"/>
      <c r="C8" s="860" t="s">
        <v>73</v>
      </c>
      <c r="D8" s="861"/>
      <c r="E8" s="862" t="s">
        <v>74</v>
      </c>
      <c r="F8" s="861"/>
      <c r="G8" s="862" t="s">
        <v>75</v>
      </c>
      <c r="H8" s="861"/>
      <c r="I8" s="860" t="s">
        <v>76</v>
      </c>
      <c r="J8" s="861"/>
      <c r="K8" s="862" t="s">
        <v>77</v>
      </c>
      <c r="L8" s="861"/>
      <c r="M8" s="862" t="s">
        <v>78</v>
      </c>
      <c r="N8" s="861"/>
      <c r="O8" s="862" t="s">
        <v>79</v>
      </c>
      <c r="P8" s="861"/>
      <c r="Q8" s="860" t="s">
        <v>80</v>
      </c>
      <c r="R8" s="861"/>
      <c r="S8" s="862" t="s">
        <v>81</v>
      </c>
      <c r="T8" s="861"/>
      <c r="U8" s="862" t="s">
        <v>82</v>
      </c>
      <c r="V8" s="861"/>
      <c r="W8" s="862" t="s">
        <v>83</v>
      </c>
      <c r="X8" s="861"/>
      <c r="Y8" s="860" t="s">
        <v>95</v>
      </c>
      <c r="Z8" s="861"/>
      <c r="AA8" s="122"/>
      <c r="AB8" s="122"/>
    </row>
    <row r="9" spans="1:39" ht="15" customHeight="1" thickBot="1" x14ac:dyDescent="0.3">
      <c r="A9" s="121"/>
      <c r="C9" s="863">
        <f>DATOS!$Q$10</f>
        <v>2018</v>
      </c>
      <c r="D9" s="864"/>
      <c r="E9" s="863">
        <f>DATOS!$Q$10</f>
        <v>2018</v>
      </c>
      <c r="F9" s="864"/>
      <c r="G9" s="863">
        <f>DATOS!$Q$10</f>
        <v>2018</v>
      </c>
      <c r="H9" s="864"/>
      <c r="I9" s="863">
        <f>DATOS!$Q$10</f>
        <v>2018</v>
      </c>
      <c r="J9" s="864"/>
      <c r="K9" s="863">
        <f>DATOS!$Q$10</f>
        <v>2018</v>
      </c>
      <c r="L9" s="864"/>
      <c r="M9" s="863">
        <f>DATOS!$Q$10</f>
        <v>2018</v>
      </c>
      <c r="N9" s="864"/>
      <c r="O9" s="863">
        <f>DATOS!$Q$10</f>
        <v>2018</v>
      </c>
      <c r="P9" s="864"/>
      <c r="Q9" s="863">
        <f>DATOS!$Q$10</f>
        <v>2018</v>
      </c>
      <c r="R9" s="864"/>
      <c r="S9" s="863">
        <f>DATOS!$Q$10</f>
        <v>2018</v>
      </c>
      <c r="T9" s="864"/>
      <c r="U9" s="863">
        <f>DATOS!$Q$10</f>
        <v>2018</v>
      </c>
      <c r="V9" s="864"/>
      <c r="W9" s="863">
        <f>DATOS!$Q$10</f>
        <v>2018</v>
      </c>
      <c r="X9" s="864"/>
      <c r="Y9" s="863">
        <f>DATOS!$Q$10</f>
        <v>2018</v>
      </c>
      <c r="Z9" s="864"/>
      <c r="AA9" s="867" t="s">
        <v>175</v>
      </c>
      <c r="AB9" s="868"/>
      <c r="AC9" s="123"/>
      <c r="AD9" s="123"/>
      <c r="AE9" s="124"/>
      <c r="AF9" s="123"/>
      <c r="AG9" s="123"/>
      <c r="AH9" s="124"/>
      <c r="AI9" s="123"/>
      <c r="AJ9" s="123"/>
      <c r="AK9" s="869"/>
      <c r="AL9" s="870"/>
      <c r="AM9" s="870"/>
    </row>
    <row r="10" spans="1:39" ht="29.25" customHeight="1" thickBot="1" x14ac:dyDescent="0.25">
      <c r="A10" s="125"/>
      <c r="C10" s="714" t="s">
        <v>180</v>
      </c>
      <c r="D10" s="715" t="s">
        <v>181</v>
      </c>
      <c r="E10" s="714" t="s">
        <v>180</v>
      </c>
      <c r="F10" s="715" t="s">
        <v>181</v>
      </c>
      <c r="G10" s="714" t="s">
        <v>180</v>
      </c>
      <c r="H10" s="715" t="s">
        <v>181</v>
      </c>
      <c r="I10" s="714" t="s">
        <v>180</v>
      </c>
      <c r="J10" s="715" t="s">
        <v>181</v>
      </c>
      <c r="K10" s="714" t="s">
        <v>180</v>
      </c>
      <c r="L10" s="715" t="s">
        <v>181</v>
      </c>
      <c r="M10" s="714" t="s">
        <v>180</v>
      </c>
      <c r="N10" s="715" t="s">
        <v>181</v>
      </c>
      <c r="O10" s="714" t="s">
        <v>180</v>
      </c>
      <c r="P10" s="715" t="s">
        <v>181</v>
      </c>
      <c r="Q10" s="714" t="s">
        <v>180</v>
      </c>
      <c r="R10" s="715" t="s">
        <v>181</v>
      </c>
      <c r="S10" s="714" t="s">
        <v>180</v>
      </c>
      <c r="T10" s="715" t="s">
        <v>181</v>
      </c>
      <c r="U10" s="714" t="s">
        <v>180</v>
      </c>
      <c r="V10" s="715" t="s">
        <v>181</v>
      </c>
      <c r="W10" s="714" t="s">
        <v>180</v>
      </c>
      <c r="X10" s="715" t="s">
        <v>181</v>
      </c>
      <c r="Y10" s="714" t="s">
        <v>180</v>
      </c>
      <c r="Z10" s="715" t="s">
        <v>181</v>
      </c>
      <c r="AA10" s="714" t="s">
        <v>180</v>
      </c>
      <c r="AB10" s="716" t="s">
        <v>181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</row>
    <row r="11" spans="1:39" s="83" customFormat="1" ht="15.75" thickBot="1" x14ac:dyDescent="0.3">
      <c r="A11" s="126"/>
      <c r="B11" s="127" t="s">
        <v>176</v>
      </c>
      <c r="C11" s="128"/>
      <c r="D11" s="128"/>
      <c r="E11" s="129"/>
      <c r="F11" s="130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9"/>
      <c r="T11" s="130"/>
      <c r="U11" s="129"/>
      <c r="V11" s="130"/>
      <c r="W11" s="129"/>
      <c r="X11" s="130"/>
      <c r="Y11" s="129"/>
      <c r="Z11" s="130"/>
      <c r="AA11" s="133"/>
      <c r="AB11" s="13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s="83" customFormat="1" x14ac:dyDescent="0.2">
      <c r="A12" s="117" t="s">
        <v>182</v>
      </c>
      <c r="B12" s="136" t="s">
        <v>183</v>
      </c>
      <c r="C12" s="137"/>
      <c r="D12" s="656">
        <f>+C12*2000</f>
        <v>0</v>
      </c>
      <c r="E12" s="137"/>
      <c r="F12" s="656">
        <f>+E12*2000</f>
        <v>0</v>
      </c>
      <c r="G12" s="137"/>
      <c r="H12" s="656"/>
      <c r="I12" s="137"/>
      <c r="J12" s="656">
        <f>+I12*2000</f>
        <v>0</v>
      </c>
      <c r="K12" s="137"/>
      <c r="L12" s="656">
        <f>+K12*2000</f>
        <v>0</v>
      </c>
      <c r="M12" s="137"/>
      <c r="N12" s="656">
        <f>+M12*2000</f>
        <v>0</v>
      </c>
      <c r="O12" s="137"/>
      <c r="P12" s="656">
        <f>+O12*2000</f>
        <v>0</v>
      </c>
      <c r="Q12" s="137"/>
      <c r="R12" s="656">
        <f>+Q12*2000</f>
        <v>0</v>
      </c>
      <c r="S12" s="137"/>
      <c r="T12" s="656">
        <f>+S12*2000</f>
        <v>0</v>
      </c>
      <c r="U12" s="137"/>
      <c r="V12" s="656">
        <f>+U12*2000</f>
        <v>0</v>
      </c>
      <c r="W12" s="137"/>
      <c r="X12" s="656">
        <f>+W12*2000</f>
        <v>0</v>
      </c>
      <c r="Y12" s="137"/>
      <c r="Z12" s="656">
        <f>+Y12*2000</f>
        <v>0</v>
      </c>
      <c r="AA12" s="729">
        <f>+Y12+W12+U12+S12+Q12+O12+M12+K12+I12+G12+E12+C12</f>
        <v>0</v>
      </c>
      <c r="AB12" s="730">
        <f>+Z12+X12+V12+T12+R12+P12+N12+L12+J12+H12+D12+F12</f>
        <v>0</v>
      </c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s="83" customFormat="1" x14ac:dyDescent="0.2">
      <c r="A13" s="117" t="s">
        <v>184</v>
      </c>
      <c r="B13" s="138" t="s">
        <v>1028</v>
      </c>
      <c r="C13" s="137">
        <v>0</v>
      </c>
      <c r="D13" s="656">
        <f>+C13*5000</f>
        <v>0</v>
      </c>
      <c r="E13" s="137">
        <v>0</v>
      </c>
      <c r="F13" s="656">
        <f>+E13*5000</f>
        <v>0</v>
      </c>
      <c r="G13" s="137">
        <v>0</v>
      </c>
      <c r="H13" s="656">
        <f>+G13*5000</f>
        <v>0</v>
      </c>
      <c r="I13" s="137">
        <v>0</v>
      </c>
      <c r="J13" s="656">
        <f>+I13*5000</f>
        <v>0</v>
      </c>
      <c r="K13" s="137">
        <v>0</v>
      </c>
      <c r="L13" s="656">
        <f>+K13*5000</f>
        <v>0</v>
      </c>
      <c r="M13" s="137">
        <v>0</v>
      </c>
      <c r="N13" s="656">
        <f>+M13*5000</f>
        <v>0</v>
      </c>
      <c r="O13" s="137">
        <v>0</v>
      </c>
      <c r="P13" s="656">
        <f>+O13*5000</f>
        <v>0</v>
      </c>
      <c r="Q13" s="137">
        <v>0</v>
      </c>
      <c r="R13" s="656">
        <f>+Q13*5000</f>
        <v>0</v>
      </c>
      <c r="S13" s="137">
        <v>0</v>
      </c>
      <c r="T13" s="656">
        <f>+S13*5000</f>
        <v>0</v>
      </c>
      <c r="U13" s="137">
        <v>0</v>
      </c>
      <c r="V13" s="656">
        <f>+U13*5000</f>
        <v>0</v>
      </c>
      <c r="W13" s="137">
        <v>0</v>
      </c>
      <c r="X13" s="656">
        <f>+W13*5000</f>
        <v>0</v>
      </c>
      <c r="Y13" s="137">
        <v>0</v>
      </c>
      <c r="Z13" s="656">
        <f>+Y13*5000</f>
        <v>0</v>
      </c>
      <c r="AA13" s="731">
        <f>+Y13+W13+U13+S13+Q13+O13+M13+K13+I13+G13+E13+C13</f>
        <v>0</v>
      </c>
      <c r="AB13" s="732">
        <f>+Z13+X13+V13+T13+R13+P13+N13+L13+J13+H13+D13+F13</f>
        <v>0</v>
      </c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s="83" customFormat="1" x14ac:dyDescent="0.2">
      <c r="A14" s="117" t="s">
        <v>185</v>
      </c>
      <c r="B14" s="139" t="s">
        <v>186</v>
      </c>
      <c r="C14" s="137">
        <v>0</v>
      </c>
      <c r="D14" s="656">
        <v>0</v>
      </c>
      <c r="E14" s="137">
        <v>0</v>
      </c>
      <c r="F14" s="656">
        <v>0</v>
      </c>
      <c r="G14" s="137">
        <v>0</v>
      </c>
      <c r="H14" s="656">
        <v>0</v>
      </c>
      <c r="I14" s="137">
        <v>0</v>
      </c>
      <c r="J14" s="656">
        <v>0</v>
      </c>
      <c r="K14" s="137">
        <v>0</v>
      </c>
      <c r="L14" s="656">
        <v>0</v>
      </c>
      <c r="M14" s="137">
        <v>0</v>
      </c>
      <c r="N14" s="656">
        <v>0</v>
      </c>
      <c r="O14" s="137">
        <v>0</v>
      </c>
      <c r="P14" s="656">
        <v>0</v>
      </c>
      <c r="Q14" s="137">
        <v>0</v>
      </c>
      <c r="R14" s="656">
        <v>0</v>
      </c>
      <c r="S14" s="137">
        <v>0</v>
      </c>
      <c r="T14" s="656">
        <v>0</v>
      </c>
      <c r="U14" s="137">
        <v>0</v>
      </c>
      <c r="V14" s="656">
        <v>0</v>
      </c>
      <c r="W14" s="137">
        <v>0</v>
      </c>
      <c r="X14" s="656">
        <v>0</v>
      </c>
      <c r="Y14" s="137">
        <v>0</v>
      </c>
      <c r="Z14" s="656">
        <v>0</v>
      </c>
      <c r="AA14" s="731">
        <f>+Y14+W14+U14+S14+Q14+O14+M14+K14+I14+G14+E14+C14</f>
        <v>0</v>
      </c>
      <c r="AB14" s="732">
        <f>+Z14+X14+V14+T14+R14+P14+N14+L14+J14+H14+D14+F14</f>
        <v>0</v>
      </c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s="83" customFormat="1" x14ac:dyDescent="0.2">
      <c r="A15" s="117" t="s">
        <v>187</v>
      </c>
      <c r="B15" s="139" t="s">
        <v>188</v>
      </c>
      <c r="C15" s="137">
        <f>+'AUTOS NUEVOS'!C31</f>
        <v>0</v>
      </c>
      <c r="D15" s="656">
        <f>+C15*200</f>
        <v>0</v>
      </c>
      <c r="E15" s="137">
        <f>+C15</f>
        <v>0</v>
      </c>
      <c r="F15" s="656">
        <f>+E15*200</f>
        <v>0</v>
      </c>
      <c r="G15" s="137">
        <f>+E15</f>
        <v>0</v>
      </c>
      <c r="H15" s="656">
        <f>+G15*200</f>
        <v>0</v>
      </c>
      <c r="I15" s="137">
        <f>+'AUTOS NUEVOS'!I31</f>
        <v>0</v>
      </c>
      <c r="J15" s="656">
        <f>+I15*200</f>
        <v>0</v>
      </c>
      <c r="K15" s="137">
        <f>+I15</f>
        <v>0</v>
      </c>
      <c r="L15" s="656">
        <f>+K15*200</f>
        <v>0</v>
      </c>
      <c r="M15" s="137">
        <f>+K15</f>
        <v>0</v>
      </c>
      <c r="N15" s="656">
        <f>+M15*200</f>
        <v>0</v>
      </c>
      <c r="O15" s="137">
        <f>+'AUTOS NUEVOS'!O31</f>
        <v>0</v>
      </c>
      <c r="P15" s="656">
        <f>+O15*200</f>
        <v>0</v>
      </c>
      <c r="Q15" s="137">
        <f>+O15</f>
        <v>0</v>
      </c>
      <c r="R15" s="656">
        <f>+Q15*200</f>
        <v>0</v>
      </c>
      <c r="S15" s="137">
        <f>+Q15</f>
        <v>0</v>
      </c>
      <c r="T15" s="656">
        <f>+S15*200</f>
        <v>0</v>
      </c>
      <c r="U15" s="137">
        <f>+'AUTOS NUEVOS'!U31</f>
        <v>0</v>
      </c>
      <c r="V15" s="656">
        <f>+U15*200</f>
        <v>0</v>
      </c>
      <c r="W15" s="137">
        <f>+'AUTOS NUEVOS'!W31</f>
        <v>0</v>
      </c>
      <c r="X15" s="656">
        <f>+W15*200</f>
        <v>0</v>
      </c>
      <c r="Y15" s="137">
        <f>+'AUTOS NUEVOS'!Y31</f>
        <v>0</v>
      </c>
      <c r="Z15" s="656">
        <f>+Y15*200</f>
        <v>0</v>
      </c>
      <c r="AA15" s="731">
        <f>+Y15+W15+U15+S15+Q15+O15+M15+K15+I15+G15+E15+C15</f>
        <v>0</v>
      </c>
      <c r="AB15" s="732">
        <f>+Z15+X15+V15+T15+R15+P15+N15+L15+J15+H15+D15+F15</f>
        <v>0</v>
      </c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s="83" customFormat="1" ht="13.5" thickBot="1" x14ac:dyDescent="0.25">
      <c r="A16" s="117" t="s">
        <v>189</v>
      </c>
      <c r="B16" s="140" t="s">
        <v>190</v>
      </c>
      <c r="C16" s="137">
        <v>0</v>
      </c>
      <c r="D16" s="656">
        <v>0</v>
      </c>
      <c r="E16" s="137">
        <v>0</v>
      </c>
      <c r="F16" s="656">
        <v>0</v>
      </c>
      <c r="G16" s="137">
        <v>0</v>
      </c>
      <c r="H16" s="656">
        <v>0</v>
      </c>
      <c r="I16" s="137">
        <v>0</v>
      </c>
      <c r="J16" s="656">
        <v>0</v>
      </c>
      <c r="K16" s="137">
        <v>0</v>
      </c>
      <c r="L16" s="656">
        <v>0</v>
      </c>
      <c r="M16" s="137">
        <v>0</v>
      </c>
      <c r="N16" s="656">
        <v>0</v>
      </c>
      <c r="O16" s="137">
        <v>0</v>
      </c>
      <c r="P16" s="656">
        <v>0</v>
      </c>
      <c r="Q16" s="137">
        <v>0</v>
      </c>
      <c r="R16" s="656">
        <v>0</v>
      </c>
      <c r="S16" s="137">
        <v>0</v>
      </c>
      <c r="T16" s="656">
        <v>0</v>
      </c>
      <c r="U16" s="137">
        <v>0</v>
      </c>
      <c r="V16" s="656">
        <v>0</v>
      </c>
      <c r="W16" s="137">
        <v>0</v>
      </c>
      <c r="X16" s="656">
        <v>0</v>
      </c>
      <c r="Y16" s="137">
        <v>0</v>
      </c>
      <c r="Z16" s="656">
        <v>0</v>
      </c>
      <c r="AA16" s="733">
        <f>+Y16+W16+U16+S16+Q16+O16+M16+K16+I16+G16+E16+C16</f>
        <v>0</v>
      </c>
      <c r="AB16" s="734">
        <f>+Z16+X16+V16+T16+R16+P16+N16+L16+J16+H16+D16+F16</f>
        <v>0</v>
      </c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s="83" customFormat="1" thickBot="1" x14ac:dyDescent="0.25">
      <c r="A17" s="141"/>
      <c r="B17" s="717" t="s">
        <v>191</v>
      </c>
      <c r="C17" s="718">
        <f t="shared" ref="C17:AB17" si="0">C12</f>
        <v>0</v>
      </c>
      <c r="D17" s="719">
        <f t="shared" si="0"/>
        <v>0</v>
      </c>
      <c r="E17" s="718">
        <f t="shared" si="0"/>
        <v>0</v>
      </c>
      <c r="F17" s="719">
        <f t="shared" si="0"/>
        <v>0</v>
      </c>
      <c r="G17" s="718">
        <f t="shared" si="0"/>
        <v>0</v>
      </c>
      <c r="H17" s="719">
        <f t="shared" si="0"/>
        <v>0</v>
      </c>
      <c r="I17" s="718">
        <f t="shared" si="0"/>
        <v>0</v>
      </c>
      <c r="J17" s="719">
        <f t="shared" si="0"/>
        <v>0</v>
      </c>
      <c r="K17" s="718">
        <f t="shared" si="0"/>
        <v>0</v>
      </c>
      <c r="L17" s="719">
        <f t="shared" si="0"/>
        <v>0</v>
      </c>
      <c r="M17" s="718">
        <f t="shared" si="0"/>
        <v>0</v>
      </c>
      <c r="N17" s="719">
        <f t="shared" si="0"/>
        <v>0</v>
      </c>
      <c r="O17" s="718">
        <f t="shared" si="0"/>
        <v>0</v>
      </c>
      <c r="P17" s="719">
        <f t="shared" si="0"/>
        <v>0</v>
      </c>
      <c r="Q17" s="718">
        <f t="shared" si="0"/>
        <v>0</v>
      </c>
      <c r="R17" s="719">
        <f t="shared" si="0"/>
        <v>0</v>
      </c>
      <c r="S17" s="718">
        <f t="shared" si="0"/>
        <v>0</v>
      </c>
      <c r="T17" s="719">
        <f t="shared" si="0"/>
        <v>0</v>
      </c>
      <c r="U17" s="718">
        <f t="shared" si="0"/>
        <v>0</v>
      </c>
      <c r="V17" s="719">
        <f t="shared" si="0"/>
        <v>0</v>
      </c>
      <c r="W17" s="718">
        <f t="shared" si="0"/>
        <v>0</v>
      </c>
      <c r="X17" s="719">
        <f t="shared" si="0"/>
        <v>0</v>
      </c>
      <c r="Y17" s="718">
        <f t="shared" si="0"/>
        <v>0</v>
      </c>
      <c r="Z17" s="719">
        <f t="shared" si="0"/>
        <v>0</v>
      </c>
      <c r="AA17" s="720">
        <f t="shared" si="0"/>
        <v>0</v>
      </c>
      <c r="AB17" s="719">
        <f t="shared" si="0"/>
        <v>0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s="83" customFormat="1" thickBot="1" x14ac:dyDescent="0.25">
      <c r="A18" s="145"/>
      <c r="B18" s="717" t="s">
        <v>192</v>
      </c>
      <c r="C18" s="718">
        <f>SUM(C12:C15)</f>
        <v>0</v>
      </c>
      <c r="D18" s="719">
        <f>SUM(D12:D16)</f>
        <v>0</v>
      </c>
      <c r="E18" s="718">
        <f>SUM(E12:E15)</f>
        <v>0</v>
      </c>
      <c r="F18" s="719">
        <f>SUM(F12:F16)</f>
        <v>0</v>
      </c>
      <c r="G18" s="718">
        <f>SUM(G12:G15)</f>
        <v>0</v>
      </c>
      <c r="H18" s="719">
        <f>SUM(H12:H16)</f>
        <v>0</v>
      </c>
      <c r="I18" s="718">
        <f>SUM(I12:I15)</f>
        <v>0</v>
      </c>
      <c r="J18" s="719">
        <f>SUM(J12:J16)</f>
        <v>0</v>
      </c>
      <c r="K18" s="718">
        <f>SUM(K12:K15)</f>
        <v>0</v>
      </c>
      <c r="L18" s="719">
        <f>SUM(L12:L16)</f>
        <v>0</v>
      </c>
      <c r="M18" s="718">
        <f>SUM(M12:M15)</f>
        <v>0</v>
      </c>
      <c r="N18" s="719">
        <f>SUM(N12:N16)</f>
        <v>0</v>
      </c>
      <c r="O18" s="718">
        <f>SUM(O12:O15)</f>
        <v>0</v>
      </c>
      <c r="P18" s="719">
        <f>SUM(P12:P16)</f>
        <v>0</v>
      </c>
      <c r="Q18" s="718">
        <f>SUM(Q12:Q15)</f>
        <v>0</v>
      </c>
      <c r="R18" s="719">
        <f>SUM(R12:R16)</f>
        <v>0</v>
      </c>
      <c r="S18" s="718">
        <f>SUM(S12:S15)</f>
        <v>0</v>
      </c>
      <c r="T18" s="719">
        <f>SUM(T12:T16)</f>
        <v>0</v>
      </c>
      <c r="U18" s="718">
        <f>SUM(U12:U15)</f>
        <v>0</v>
      </c>
      <c r="V18" s="719">
        <f>SUM(V12:V16)</f>
        <v>0</v>
      </c>
      <c r="W18" s="718">
        <f>SUM(W12:W15)</f>
        <v>0</v>
      </c>
      <c r="X18" s="719">
        <f>SUM(X12:X16)</f>
        <v>0</v>
      </c>
      <c r="Y18" s="718">
        <f>SUM(Y12:Y15)</f>
        <v>0</v>
      </c>
      <c r="Z18" s="719">
        <f>SUM(Z12:Z16)</f>
        <v>0</v>
      </c>
      <c r="AA18" s="720">
        <f>SUM(AA12:AA15)</f>
        <v>0</v>
      </c>
      <c r="AB18" s="719">
        <f>SUM(AB12:AB16)</f>
        <v>0</v>
      </c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s="83" customFormat="1" thickBot="1" x14ac:dyDescent="0.25">
      <c r="A19" s="141"/>
      <c r="B19" s="721" t="s">
        <v>193</v>
      </c>
      <c r="C19" s="722">
        <f>SUM(C12:C15)</f>
        <v>0</v>
      </c>
      <c r="D19" s="723">
        <f>SUM(D12:D16)</f>
        <v>0</v>
      </c>
      <c r="E19" s="722">
        <f>SUM(E12:E15)</f>
        <v>0</v>
      </c>
      <c r="F19" s="723">
        <f>SUM(F12:F16)</f>
        <v>0</v>
      </c>
      <c r="G19" s="722">
        <f>SUM(G12:G15)</f>
        <v>0</v>
      </c>
      <c r="H19" s="723">
        <f>SUM(H12:H16)</f>
        <v>0</v>
      </c>
      <c r="I19" s="722">
        <f>SUM(I12:I15)</f>
        <v>0</v>
      </c>
      <c r="J19" s="723">
        <f>SUM(J12:J16)</f>
        <v>0</v>
      </c>
      <c r="K19" s="722">
        <f>SUM(K12:K15)</f>
        <v>0</v>
      </c>
      <c r="L19" s="723">
        <f>SUM(L12:L16)</f>
        <v>0</v>
      </c>
      <c r="M19" s="722">
        <f>SUM(M12:M15)</f>
        <v>0</v>
      </c>
      <c r="N19" s="723">
        <f>SUM(N12:N16)</f>
        <v>0</v>
      </c>
      <c r="O19" s="722">
        <f>SUM(O12:O15)</f>
        <v>0</v>
      </c>
      <c r="P19" s="723">
        <f>SUM(P12:P16)</f>
        <v>0</v>
      </c>
      <c r="Q19" s="722">
        <f>SUM(Q12:Q15)</f>
        <v>0</v>
      </c>
      <c r="R19" s="723">
        <f>SUM(R12:R16)</f>
        <v>0</v>
      </c>
      <c r="S19" s="722">
        <f>SUM(S12:S15)</f>
        <v>0</v>
      </c>
      <c r="T19" s="723">
        <f>SUM(T12:T16)</f>
        <v>0</v>
      </c>
      <c r="U19" s="722">
        <f>SUM(U12:U15)</f>
        <v>0</v>
      </c>
      <c r="V19" s="723">
        <f>SUM(V12:V16)</f>
        <v>0</v>
      </c>
      <c r="W19" s="722">
        <f>SUM(W12:W15)</f>
        <v>0</v>
      </c>
      <c r="X19" s="723">
        <f>SUM(X12:X16)</f>
        <v>0</v>
      </c>
      <c r="Y19" s="722">
        <f>SUM(Y12:Y15)</f>
        <v>0</v>
      </c>
      <c r="Z19" s="723">
        <f>SUM(Z12:Z16)</f>
        <v>0</v>
      </c>
      <c r="AA19" s="724">
        <f>SUM(AA12:AA15)</f>
        <v>0</v>
      </c>
      <c r="AB19" s="723">
        <f>SUM(AB12:AB16)</f>
        <v>0</v>
      </c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s="83" customFormat="1" thickBot="1" x14ac:dyDescent="0.25">
      <c r="A20" s="141"/>
      <c r="B20" s="146" t="s">
        <v>194</v>
      </c>
      <c r="C20" s="147"/>
      <c r="D20" s="147"/>
      <c r="E20" s="147"/>
      <c r="F20" s="148"/>
      <c r="G20" s="149"/>
      <c r="H20" s="150"/>
      <c r="I20" s="151"/>
      <c r="J20" s="148"/>
      <c r="K20" s="147"/>
      <c r="L20" s="148"/>
      <c r="M20" s="152"/>
      <c r="N20" s="153"/>
      <c r="O20" s="152"/>
      <c r="P20" s="153"/>
      <c r="Q20" s="152"/>
      <c r="R20" s="153"/>
      <c r="S20" s="152"/>
      <c r="T20" s="153"/>
      <c r="U20" s="152"/>
      <c r="V20" s="153"/>
      <c r="W20" s="152"/>
      <c r="X20" s="153"/>
      <c r="Y20" s="152"/>
      <c r="Z20" s="153"/>
      <c r="AA20" s="154"/>
      <c r="AB20" s="15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s="83" customFormat="1" ht="13.5" thickBot="1" x14ac:dyDescent="0.25">
      <c r="A21" s="117" t="s">
        <v>195</v>
      </c>
      <c r="B21" s="156" t="s">
        <v>196</v>
      </c>
      <c r="C21" s="157">
        <v>0</v>
      </c>
      <c r="D21" s="629">
        <v>0</v>
      </c>
      <c r="E21" s="158">
        <v>0</v>
      </c>
      <c r="F21" s="629">
        <v>0</v>
      </c>
      <c r="G21" s="159">
        <v>0</v>
      </c>
      <c r="H21" s="630">
        <v>0</v>
      </c>
      <c r="I21" s="159">
        <v>0</v>
      </c>
      <c r="J21" s="630">
        <v>0</v>
      </c>
      <c r="K21" s="137">
        <v>0</v>
      </c>
      <c r="L21" s="137">
        <v>0</v>
      </c>
      <c r="M21" s="159">
        <v>0</v>
      </c>
      <c r="N21" s="630">
        <v>0</v>
      </c>
      <c r="O21" s="160">
        <v>0</v>
      </c>
      <c r="P21" s="631">
        <v>0</v>
      </c>
      <c r="Q21" s="160">
        <v>0</v>
      </c>
      <c r="R21" s="631">
        <v>0</v>
      </c>
      <c r="S21" s="160">
        <v>0</v>
      </c>
      <c r="T21" s="631">
        <v>0</v>
      </c>
      <c r="U21" s="158">
        <v>0</v>
      </c>
      <c r="V21" s="630">
        <v>0</v>
      </c>
      <c r="W21" s="158">
        <v>0</v>
      </c>
      <c r="X21" s="630">
        <v>0</v>
      </c>
      <c r="Y21" s="158">
        <v>0</v>
      </c>
      <c r="Z21" s="630">
        <v>0</v>
      </c>
      <c r="AA21" s="720">
        <f>SUM(C21+E21+G21+I21+K21+M21+O21+Q21+S21+U21+W21+Y21)</f>
        <v>0</v>
      </c>
      <c r="AB21" s="728">
        <f>SUM(D21+F21+H21+J21+L21+N21+P21+R21+T21+V21+X21+Z21)</f>
        <v>0</v>
      </c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s="83" customFormat="1" thickBot="1" x14ac:dyDescent="0.25">
      <c r="A22" s="121"/>
      <c r="B22" s="717" t="s">
        <v>197</v>
      </c>
      <c r="C22" s="720">
        <f>C21</f>
        <v>0</v>
      </c>
      <c r="D22" s="725">
        <f t="shared" ref="D22:AB22" si="1">D21</f>
        <v>0</v>
      </c>
      <c r="E22" s="720">
        <f t="shared" si="1"/>
        <v>0</v>
      </c>
      <c r="F22" s="725">
        <f t="shared" si="1"/>
        <v>0</v>
      </c>
      <c r="G22" s="720">
        <f t="shared" si="1"/>
        <v>0</v>
      </c>
      <c r="H22" s="725">
        <f t="shared" si="1"/>
        <v>0</v>
      </c>
      <c r="I22" s="720">
        <f t="shared" si="1"/>
        <v>0</v>
      </c>
      <c r="J22" s="725">
        <f t="shared" si="1"/>
        <v>0</v>
      </c>
      <c r="K22" s="720">
        <f t="shared" si="1"/>
        <v>0</v>
      </c>
      <c r="L22" s="725">
        <f>L21</f>
        <v>0</v>
      </c>
      <c r="M22" s="726">
        <f t="shared" si="1"/>
        <v>0</v>
      </c>
      <c r="N22" s="727">
        <f t="shared" si="1"/>
        <v>0</v>
      </c>
      <c r="O22" s="726">
        <f t="shared" si="1"/>
        <v>0</v>
      </c>
      <c r="P22" s="727">
        <f t="shared" si="1"/>
        <v>0</v>
      </c>
      <c r="Q22" s="726">
        <f t="shared" si="1"/>
        <v>0</v>
      </c>
      <c r="R22" s="727">
        <f t="shared" si="1"/>
        <v>0</v>
      </c>
      <c r="S22" s="726">
        <f t="shared" si="1"/>
        <v>0</v>
      </c>
      <c r="T22" s="727">
        <f t="shared" si="1"/>
        <v>0</v>
      </c>
      <c r="U22" s="726">
        <f t="shared" si="1"/>
        <v>0</v>
      </c>
      <c r="V22" s="727">
        <f>V21</f>
        <v>0</v>
      </c>
      <c r="W22" s="726">
        <f t="shared" si="1"/>
        <v>0</v>
      </c>
      <c r="X22" s="727">
        <f t="shared" si="1"/>
        <v>0</v>
      </c>
      <c r="Y22" s="726">
        <f t="shared" si="1"/>
        <v>0</v>
      </c>
      <c r="Z22" s="727">
        <f t="shared" si="1"/>
        <v>0</v>
      </c>
      <c r="AA22" s="720">
        <f t="shared" si="1"/>
        <v>0</v>
      </c>
      <c r="AB22" s="728">
        <f t="shared" si="1"/>
        <v>0</v>
      </c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s="83" customFormat="1" ht="15.75" thickBot="1" x14ac:dyDescent="0.3">
      <c r="A23" s="121"/>
      <c r="B23" s="161" t="s">
        <v>179</v>
      </c>
      <c r="C23" s="871"/>
      <c r="D23" s="872"/>
      <c r="E23" s="871"/>
      <c r="F23" s="872"/>
      <c r="G23" s="871"/>
      <c r="H23" s="872"/>
      <c r="I23" s="871"/>
      <c r="J23" s="872"/>
      <c r="K23" s="871"/>
      <c r="L23" s="872"/>
      <c r="M23" s="865"/>
      <c r="N23" s="866"/>
      <c r="O23" s="865"/>
      <c r="P23" s="866"/>
      <c r="Q23" s="865"/>
      <c r="R23" s="866"/>
      <c r="S23" s="865"/>
      <c r="T23" s="866"/>
      <c r="U23" s="865"/>
      <c r="V23" s="866"/>
      <c r="W23" s="865"/>
      <c r="X23" s="866"/>
      <c r="Y23" s="865"/>
      <c r="Z23" s="866"/>
      <c r="AA23" s="873"/>
      <c r="AB23" s="874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s="83" customFormat="1" ht="13.5" thickBot="1" x14ac:dyDescent="0.25">
      <c r="A24" s="117" t="s">
        <v>198</v>
      </c>
      <c r="B24" s="136" t="s">
        <v>199</v>
      </c>
      <c r="C24" s="137">
        <f>+C12</f>
        <v>0</v>
      </c>
      <c r="D24" s="628">
        <f>+C24*2000</f>
        <v>0</v>
      </c>
      <c r="E24" s="137"/>
      <c r="F24" s="628">
        <f>+E24*2000</f>
        <v>0</v>
      </c>
      <c r="G24" s="137"/>
      <c r="H24" s="628">
        <f>+G24*2000</f>
        <v>0</v>
      </c>
      <c r="I24" s="137"/>
      <c r="J24" s="628">
        <f>+I24*2000</f>
        <v>0</v>
      </c>
      <c r="K24" s="137"/>
      <c r="L24" s="628">
        <f>+K24*2000</f>
        <v>0</v>
      </c>
      <c r="M24" s="137"/>
      <c r="N24" s="628">
        <f>+M24*2000</f>
        <v>0</v>
      </c>
      <c r="O24" s="137"/>
      <c r="P24" s="628">
        <f>+O24*2000</f>
        <v>0</v>
      </c>
      <c r="Q24" s="137"/>
      <c r="R24" s="628">
        <f>+Q24*2000</f>
        <v>0</v>
      </c>
      <c r="S24" s="137"/>
      <c r="T24" s="628">
        <f>+S24*2000</f>
        <v>0</v>
      </c>
      <c r="U24" s="137"/>
      <c r="V24" s="628">
        <f>+U24*2000</f>
        <v>0</v>
      </c>
      <c r="W24" s="137"/>
      <c r="X24" s="628">
        <f>+W24*2000</f>
        <v>0</v>
      </c>
      <c r="Y24" s="137"/>
      <c r="Z24" s="628">
        <f>+Y24*2000</f>
        <v>0</v>
      </c>
      <c r="AA24" s="729">
        <f t="shared" ref="AA24:AB28" si="2">Y24+W24+U24+S24+Q24+O24+M24+K24+I24+G24+E24+C24</f>
        <v>0</v>
      </c>
      <c r="AB24" s="735">
        <f t="shared" si="2"/>
        <v>0</v>
      </c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s="83" customFormat="1" ht="13.5" thickBot="1" x14ac:dyDescent="0.25">
      <c r="A25" s="117" t="s">
        <v>200</v>
      </c>
      <c r="B25" s="162" t="s">
        <v>201</v>
      </c>
      <c r="C25" s="137">
        <f>+C13</f>
        <v>0</v>
      </c>
      <c r="D25" s="628">
        <f t="shared" ref="D25:F28" si="3">+C25*2000</f>
        <v>0</v>
      </c>
      <c r="E25" s="137">
        <f>+E13</f>
        <v>0</v>
      </c>
      <c r="F25" s="628">
        <f t="shared" si="3"/>
        <v>0</v>
      </c>
      <c r="G25" s="137">
        <f>+G13</f>
        <v>0</v>
      </c>
      <c r="H25" s="628">
        <f t="shared" ref="H25" si="4">+G25*2000</f>
        <v>0</v>
      </c>
      <c r="I25" s="137">
        <f>+I13</f>
        <v>0</v>
      </c>
      <c r="J25" s="628">
        <f t="shared" ref="J25" si="5">+I25*2000</f>
        <v>0</v>
      </c>
      <c r="K25" s="137">
        <f>+K13</f>
        <v>0</v>
      </c>
      <c r="L25" s="628">
        <f t="shared" ref="L25" si="6">+K25*2000</f>
        <v>0</v>
      </c>
      <c r="M25" s="137">
        <f>+M13</f>
        <v>0</v>
      </c>
      <c r="N25" s="628">
        <f t="shared" ref="N25" si="7">+M25*2000</f>
        <v>0</v>
      </c>
      <c r="O25" s="137">
        <f>+O13</f>
        <v>0</v>
      </c>
      <c r="P25" s="628">
        <f t="shared" ref="P25" si="8">+O25*2000</f>
        <v>0</v>
      </c>
      <c r="Q25" s="137">
        <f>+Q13</f>
        <v>0</v>
      </c>
      <c r="R25" s="628">
        <f t="shared" ref="R25" si="9">+Q25*2000</f>
        <v>0</v>
      </c>
      <c r="S25" s="137">
        <f>+S13</f>
        <v>0</v>
      </c>
      <c r="T25" s="628">
        <f t="shared" ref="T25" si="10">+S25*2000</f>
        <v>0</v>
      </c>
      <c r="U25" s="137">
        <f>+U13</f>
        <v>0</v>
      </c>
      <c r="V25" s="628">
        <f t="shared" ref="V25" si="11">+U25*2000</f>
        <v>0</v>
      </c>
      <c r="W25" s="137">
        <f>+W13</f>
        <v>0</v>
      </c>
      <c r="X25" s="628">
        <f t="shared" ref="X25" si="12">+W25*2000</f>
        <v>0</v>
      </c>
      <c r="Y25" s="137">
        <f>+Y13</f>
        <v>0</v>
      </c>
      <c r="Z25" s="628">
        <f t="shared" ref="Z25" si="13">+Y25*2000</f>
        <v>0</v>
      </c>
      <c r="AA25" s="729">
        <f t="shared" si="2"/>
        <v>0</v>
      </c>
      <c r="AB25" s="735">
        <f t="shared" si="2"/>
        <v>0</v>
      </c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s="83" customFormat="1" ht="13.5" thickBot="1" x14ac:dyDescent="0.25">
      <c r="A26" s="117" t="s">
        <v>202</v>
      </c>
      <c r="B26" s="139" t="s">
        <v>203</v>
      </c>
      <c r="C26" s="137">
        <v>0</v>
      </c>
      <c r="D26" s="628">
        <f t="shared" si="3"/>
        <v>0</v>
      </c>
      <c r="E26" s="137">
        <v>0</v>
      </c>
      <c r="F26" s="628">
        <f t="shared" si="3"/>
        <v>0</v>
      </c>
      <c r="G26" s="137">
        <v>0</v>
      </c>
      <c r="H26" s="628">
        <f t="shared" ref="H26" si="14">+G26*2000</f>
        <v>0</v>
      </c>
      <c r="I26" s="137">
        <v>0</v>
      </c>
      <c r="J26" s="628">
        <f t="shared" ref="J26" si="15">+I26*2000</f>
        <v>0</v>
      </c>
      <c r="K26" s="137">
        <v>0</v>
      </c>
      <c r="L26" s="628">
        <f t="shared" ref="L26" si="16">+K26*2000</f>
        <v>0</v>
      </c>
      <c r="M26" s="137">
        <v>0</v>
      </c>
      <c r="N26" s="628">
        <f t="shared" ref="N26" si="17">+M26*2000</f>
        <v>0</v>
      </c>
      <c r="O26" s="137">
        <v>0</v>
      </c>
      <c r="P26" s="628">
        <f t="shared" ref="P26" si="18">+O26*2000</f>
        <v>0</v>
      </c>
      <c r="Q26" s="137">
        <v>0</v>
      </c>
      <c r="R26" s="628">
        <f t="shared" ref="R26" si="19">+Q26*2000</f>
        <v>0</v>
      </c>
      <c r="S26" s="137">
        <v>0</v>
      </c>
      <c r="T26" s="628">
        <f t="shared" ref="T26" si="20">+S26*2000</f>
        <v>0</v>
      </c>
      <c r="U26" s="137">
        <v>0</v>
      </c>
      <c r="V26" s="628">
        <f t="shared" ref="V26" si="21">+U26*2000</f>
        <v>0</v>
      </c>
      <c r="W26" s="137">
        <v>0</v>
      </c>
      <c r="X26" s="628">
        <f t="shared" ref="X26" si="22">+W26*2000</f>
        <v>0</v>
      </c>
      <c r="Y26" s="137">
        <v>0</v>
      </c>
      <c r="Z26" s="628">
        <f t="shared" ref="Z26" si="23">+Y26*2000</f>
        <v>0</v>
      </c>
      <c r="AA26" s="729">
        <f t="shared" si="2"/>
        <v>0</v>
      </c>
      <c r="AB26" s="735">
        <f t="shared" si="2"/>
        <v>0</v>
      </c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s="83" customFormat="1" ht="13.5" thickBot="1" x14ac:dyDescent="0.25">
      <c r="A27" s="117" t="s">
        <v>204</v>
      </c>
      <c r="B27" s="139" t="s">
        <v>205</v>
      </c>
      <c r="C27" s="137">
        <v>0</v>
      </c>
      <c r="D27" s="628">
        <f t="shared" si="3"/>
        <v>0</v>
      </c>
      <c r="E27" s="137">
        <v>0</v>
      </c>
      <c r="F27" s="628">
        <f t="shared" si="3"/>
        <v>0</v>
      </c>
      <c r="G27" s="137">
        <v>0</v>
      </c>
      <c r="H27" s="628">
        <f t="shared" ref="H27" si="24">+G27*2000</f>
        <v>0</v>
      </c>
      <c r="I27" s="137">
        <v>0</v>
      </c>
      <c r="J27" s="628">
        <f t="shared" ref="J27" si="25">+I27*2000</f>
        <v>0</v>
      </c>
      <c r="K27" s="137">
        <v>0</v>
      </c>
      <c r="L27" s="628">
        <f t="shared" ref="L27" si="26">+K27*2000</f>
        <v>0</v>
      </c>
      <c r="M27" s="137">
        <v>0</v>
      </c>
      <c r="N27" s="628">
        <f t="shared" ref="N27" si="27">+M27*2000</f>
        <v>0</v>
      </c>
      <c r="O27" s="137">
        <v>0</v>
      </c>
      <c r="P27" s="628">
        <f t="shared" ref="P27" si="28">+O27*2000</f>
        <v>0</v>
      </c>
      <c r="Q27" s="137">
        <v>0</v>
      </c>
      <c r="R27" s="628">
        <f t="shared" ref="R27" si="29">+Q27*2000</f>
        <v>0</v>
      </c>
      <c r="S27" s="137">
        <v>0</v>
      </c>
      <c r="T27" s="628">
        <f t="shared" ref="T27" si="30">+S27*2000</f>
        <v>0</v>
      </c>
      <c r="U27" s="137">
        <v>0</v>
      </c>
      <c r="V27" s="628">
        <f t="shared" ref="V27" si="31">+U27*2000</f>
        <v>0</v>
      </c>
      <c r="W27" s="137">
        <v>0</v>
      </c>
      <c r="X27" s="628">
        <f t="shared" ref="X27" si="32">+W27*2000</f>
        <v>0</v>
      </c>
      <c r="Y27" s="137">
        <v>0</v>
      </c>
      <c r="Z27" s="628">
        <f t="shared" ref="Z27" si="33">+Y27*2000</f>
        <v>0</v>
      </c>
      <c r="AA27" s="729">
        <f t="shared" si="2"/>
        <v>0</v>
      </c>
      <c r="AB27" s="735">
        <f t="shared" si="2"/>
        <v>0</v>
      </c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s="83" customFormat="1" ht="13.5" thickBot="1" x14ac:dyDescent="0.25">
      <c r="A28" s="117" t="s">
        <v>206</v>
      </c>
      <c r="B28" s="139" t="s">
        <v>207</v>
      </c>
      <c r="C28" s="137">
        <v>0</v>
      </c>
      <c r="D28" s="628">
        <f t="shared" si="3"/>
        <v>0</v>
      </c>
      <c r="E28" s="137">
        <v>0</v>
      </c>
      <c r="F28" s="628">
        <f t="shared" si="3"/>
        <v>0</v>
      </c>
      <c r="G28" s="137">
        <v>0</v>
      </c>
      <c r="H28" s="628">
        <f t="shared" ref="H28" si="34">+G28*2000</f>
        <v>0</v>
      </c>
      <c r="I28" s="137">
        <v>0</v>
      </c>
      <c r="J28" s="628">
        <f t="shared" ref="J28" si="35">+I28*2000</f>
        <v>0</v>
      </c>
      <c r="K28" s="137">
        <v>0</v>
      </c>
      <c r="L28" s="628">
        <f t="shared" ref="L28" si="36">+K28*2000</f>
        <v>0</v>
      </c>
      <c r="M28" s="137">
        <v>0</v>
      </c>
      <c r="N28" s="628">
        <f t="shared" ref="N28" si="37">+M28*2000</f>
        <v>0</v>
      </c>
      <c r="O28" s="137">
        <v>0</v>
      </c>
      <c r="P28" s="628">
        <f t="shared" ref="P28" si="38">+O28*2000</f>
        <v>0</v>
      </c>
      <c r="Q28" s="137">
        <v>0</v>
      </c>
      <c r="R28" s="628">
        <f t="shared" ref="R28" si="39">+Q28*2000</f>
        <v>0</v>
      </c>
      <c r="S28" s="137">
        <v>0</v>
      </c>
      <c r="T28" s="628">
        <f t="shared" ref="T28" si="40">+S28*2000</f>
        <v>0</v>
      </c>
      <c r="U28" s="137">
        <v>0</v>
      </c>
      <c r="V28" s="628">
        <f t="shared" ref="V28" si="41">+U28*2000</f>
        <v>0</v>
      </c>
      <c r="W28" s="137">
        <v>0</v>
      </c>
      <c r="X28" s="628">
        <f t="shared" ref="X28" si="42">+W28*2000</f>
        <v>0</v>
      </c>
      <c r="Y28" s="137">
        <v>0</v>
      </c>
      <c r="Z28" s="628">
        <f t="shared" ref="Z28" si="43">+Y28*2000</f>
        <v>0</v>
      </c>
      <c r="AA28" s="729">
        <f t="shared" si="2"/>
        <v>0</v>
      </c>
      <c r="AB28" s="735">
        <f t="shared" si="2"/>
        <v>0</v>
      </c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s="83" customFormat="1" thickBot="1" x14ac:dyDescent="0.25">
      <c r="A29" s="121"/>
      <c r="B29" s="142" t="s">
        <v>208</v>
      </c>
      <c r="C29" s="144">
        <f>SUM(C24:C28)</f>
        <v>0</v>
      </c>
      <c r="D29" s="615">
        <f t="shared" ref="D29:AB29" si="44">SUM(D24:D28)</f>
        <v>0</v>
      </c>
      <c r="E29" s="143">
        <f t="shared" si="44"/>
        <v>0</v>
      </c>
      <c r="F29" s="615">
        <f t="shared" si="44"/>
        <v>0</v>
      </c>
      <c r="G29" s="143">
        <f t="shared" si="44"/>
        <v>0</v>
      </c>
      <c r="H29" s="615">
        <f t="shared" si="44"/>
        <v>0</v>
      </c>
      <c r="I29" s="143">
        <f t="shared" si="44"/>
        <v>0</v>
      </c>
      <c r="J29" s="615">
        <f t="shared" si="44"/>
        <v>0</v>
      </c>
      <c r="K29" s="143">
        <f t="shared" si="44"/>
        <v>0</v>
      </c>
      <c r="L29" s="615">
        <f>SUM(L24:L28)</f>
        <v>0</v>
      </c>
      <c r="M29" s="143">
        <f>SUM(M24:M28)</f>
        <v>0</v>
      </c>
      <c r="N29" s="615">
        <f>SUM(N24:N28)</f>
        <v>0</v>
      </c>
      <c r="O29" s="143">
        <f t="shared" si="44"/>
        <v>0</v>
      </c>
      <c r="P29" s="615">
        <f t="shared" si="44"/>
        <v>0</v>
      </c>
      <c r="Q29" s="143">
        <f t="shared" si="44"/>
        <v>0</v>
      </c>
      <c r="R29" s="615">
        <f t="shared" si="44"/>
        <v>0</v>
      </c>
      <c r="S29" s="143">
        <f t="shared" si="44"/>
        <v>0</v>
      </c>
      <c r="T29" s="615">
        <f t="shared" si="44"/>
        <v>0</v>
      </c>
      <c r="U29" s="143">
        <f t="shared" si="44"/>
        <v>0</v>
      </c>
      <c r="V29" s="615">
        <f>SUM(V24:V28)</f>
        <v>0</v>
      </c>
      <c r="W29" s="143">
        <f t="shared" si="44"/>
        <v>0</v>
      </c>
      <c r="X29" s="615">
        <f t="shared" si="44"/>
        <v>0</v>
      </c>
      <c r="Y29" s="143">
        <f t="shared" si="44"/>
        <v>0</v>
      </c>
      <c r="Z29" s="615">
        <f t="shared" si="44"/>
        <v>0</v>
      </c>
      <c r="AA29" s="720">
        <f t="shared" si="44"/>
        <v>0</v>
      </c>
      <c r="AB29" s="719">
        <f t="shared" si="44"/>
        <v>0</v>
      </c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s="83" customFormat="1" thickBot="1" x14ac:dyDescent="0.25">
      <c r="A30" s="121"/>
      <c r="B30" s="163" t="s">
        <v>209</v>
      </c>
      <c r="C30" s="883">
        <f>IF(ISERROR((BALANCE!E47+BALANCE!E48+BALANCE!E49+BALANCE!E50)/(('ESTADO DE RESULTADOS'!D23-'ESTADO DE RESULTADOS'!D24)/25)),0,(BALANCE!E47+BALANCE!E48+BALANCE!E49+BALANCE!E50)/(('ESTADO DE RESULTADOS'!D23-'ESTADO DE RESULTADOS'!D24)/25))</f>
        <v>0</v>
      </c>
      <c r="D30" s="884"/>
      <c r="E30" s="883">
        <f>IF(ISERROR((BALANCE!F47+BALANCE!F48+BALANCE!F49+BALANCE!F50)/(('ESTADO DE RESULTADOS'!E23-'ESTADO DE RESULTADOS'!E24)/25)),0,(BALANCE!F47+BALANCE!F48+BALANCE!F49+BALANCE!F50)/(('ESTADO DE RESULTADOS'!E23-'ESTADO DE RESULTADOS'!E24)/25))</f>
        <v>0</v>
      </c>
      <c r="F30" s="884"/>
      <c r="G30" s="883">
        <f>IF(ISERROR((BALANCE!G47+BALANCE!G48+BALANCE!G49+BALANCE!G50)/(('ESTADO DE RESULTADOS'!F23-'ESTADO DE RESULTADOS'!F24)/25)),0,(BALANCE!G47+BALANCE!G48+BALANCE!G49+BALANCE!G50)/(('ESTADO DE RESULTADOS'!F23-'ESTADO DE RESULTADOS'!F24)/25))</f>
        <v>0</v>
      </c>
      <c r="H30" s="884"/>
      <c r="I30" s="883">
        <f>IF(ISERROR((BALANCE!H47+BALANCE!H48+BALANCE!H49+BALANCE!H50)/(('ESTADO DE RESULTADOS'!G23-'ESTADO DE RESULTADOS'!G24)/25)),0,(BALANCE!H47+BALANCE!H48+BALANCE!H49+BALANCE!H50)/(('ESTADO DE RESULTADOS'!G23-'ESTADO DE RESULTADOS'!G24)/25))</f>
        <v>0</v>
      </c>
      <c r="J30" s="884"/>
      <c r="K30" s="883">
        <f>IF(ISERROR((BALANCE!I47+BALANCE!I48+BALANCE!I49+BALANCE!I50)/(('ESTADO DE RESULTADOS'!H23-'ESTADO DE RESULTADOS'!H24)/25)),0,(BALANCE!I47+BALANCE!I48+BALANCE!I49+BALANCE!I50)/(('ESTADO DE RESULTADOS'!H23-'ESTADO DE RESULTADOS'!H24)/25))</f>
        <v>0</v>
      </c>
      <c r="L30" s="884"/>
      <c r="M30" s="883">
        <f>IF(ISERROR((BALANCE!J47+BALANCE!J48+BALANCE!J49+BALANCE!J50)/(('ESTADO DE RESULTADOS'!I23-'ESTADO DE RESULTADOS'!I24)/25)),0,(BALANCE!J47+BALANCE!J48+BALANCE!J49+BALANCE!J50)/(('ESTADO DE RESULTADOS'!I23-'ESTADO DE RESULTADOS'!I24)/25))</f>
        <v>0</v>
      </c>
      <c r="N30" s="884"/>
      <c r="O30" s="883">
        <f>IF(ISERROR((BALANCE!K47+BALANCE!K48+BALANCE!K49+BALANCE!K50)/(('ESTADO DE RESULTADOS'!J23-'ESTADO DE RESULTADOS'!J24)/25)),0,(BALANCE!K47+BALANCE!K48+BALANCE!K49+BALANCE!K50)/(('ESTADO DE RESULTADOS'!J23-'ESTADO DE RESULTADOS'!J24)/25))</f>
        <v>0</v>
      </c>
      <c r="P30" s="884"/>
      <c r="Q30" s="883">
        <f>IF(ISERROR((BALANCE!L47+BALANCE!L48+BALANCE!L49+BALANCE!L50)/(('ESTADO DE RESULTADOS'!K23-'ESTADO DE RESULTADOS'!K24)/25)),0,(BALANCE!L47+BALANCE!L48+BALANCE!L49+BALANCE!L50)/(('ESTADO DE RESULTADOS'!K23-'ESTADO DE RESULTADOS'!K24)/25))</f>
        <v>0</v>
      </c>
      <c r="R30" s="884"/>
      <c r="S30" s="883">
        <f>IF(ISERROR((BALANCE!M47+BALANCE!M48+BALANCE!M49+BALANCE!M50)/(('ESTADO DE RESULTADOS'!L23-'ESTADO DE RESULTADOS'!L24)/25)),0,(BALANCE!M47+BALANCE!M48+BALANCE!M49+BALANCE!M50)/(('ESTADO DE RESULTADOS'!L23-'ESTADO DE RESULTADOS'!L24)/25))</f>
        <v>0</v>
      </c>
      <c r="T30" s="884"/>
      <c r="U30" s="883">
        <f>IF(ISERROR((BALANCE!N47+BALANCE!N48+BALANCE!N49+BALANCE!N50)/(('ESTADO DE RESULTADOS'!M23-'ESTADO DE RESULTADOS'!M24)/25)),0,(BALANCE!N47+BALANCE!N48+BALANCE!N49+BALANCE!N50)/(('ESTADO DE RESULTADOS'!M23-'ESTADO DE RESULTADOS'!M24)/25))</f>
        <v>0</v>
      </c>
      <c r="V30" s="884"/>
      <c r="W30" s="883">
        <f>IF(ISERROR((BALANCE!O47+BALANCE!O48+BALANCE!O49+BALANCE!O50)/(('ESTADO DE RESULTADOS'!N23-'ESTADO DE RESULTADOS'!N24)/25)),0,(BALANCE!O47+BALANCE!O48+BALANCE!O49+BALANCE!O50)/(('ESTADO DE RESULTADOS'!N23-'ESTADO DE RESULTADOS'!N24)/25))</f>
        <v>0</v>
      </c>
      <c r="X30" s="884"/>
      <c r="Y30" s="883">
        <f>IF(ISERROR((BALANCE!P47+BALANCE!P48+BALANCE!P49+BALANCE!P50)/(('ESTADO DE RESULTADOS'!O23-'ESTADO DE RESULTADOS'!O24)/25)),0,(BALANCE!P47+BALANCE!P48+BALANCE!P49+BALANCE!P50)/(('ESTADO DE RESULTADOS'!O23-'ESTADO DE RESULTADOS'!O24)/25))</f>
        <v>0</v>
      </c>
      <c r="Z30" s="884"/>
      <c r="AA30" s="875">
        <f>IF(ISERROR((SUM(BALANCE!E47:P47)+SUM(BALANCE!E48:P48)+SUM(BALANCE!E49:P49)+SUM(BALANCE!E50:P50))/(('ESTADO DE RESULTADOS'!P23-'ESTADO DE RESULTADOS'!P24)/25)),0,(SUM(BALANCE!E47:P47)+SUM(BALANCE!E48:P48)+SUM(BALANCE!E49:P49)+SUM(BALANCE!E50:P50))/(('ESTADO DE RESULTADOS'!P23-'ESTADO DE RESULTADOS'!P24)/25))</f>
        <v>0</v>
      </c>
      <c r="AB30" s="876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s="83" customFormat="1" thickBot="1" x14ac:dyDescent="0.25">
      <c r="A31" s="121"/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s="83" customFormat="1" thickBot="1" x14ac:dyDescent="0.2">
      <c r="A32" s="121"/>
      <c r="B32" s="877" t="s">
        <v>210</v>
      </c>
      <c r="C32" s="879" t="s">
        <v>211</v>
      </c>
      <c r="D32" s="880"/>
      <c r="E32" s="879" t="s">
        <v>211</v>
      </c>
      <c r="F32" s="880"/>
      <c r="G32" s="879" t="s">
        <v>211</v>
      </c>
      <c r="H32" s="880"/>
      <c r="I32" s="879" t="s">
        <v>211</v>
      </c>
      <c r="J32" s="880"/>
      <c r="K32" s="879" t="s">
        <v>211</v>
      </c>
      <c r="L32" s="880"/>
      <c r="M32" s="879" t="s">
        <v>211</v>
      </c>
      <c r="N32" s="880"/>
      <c r="O32" s="879" t="s">
        <v>211</v>
      </c>
      <c r="P32" s="880"/>
      <c r="Q32" s="879" t="s">
        <v>211</v>
      </c>
      <c r="R32" s="880"/>
      <c r="S32" s="879" t="s">
        <v>211</v>
      </c>
      <c r="T32" s="880"/>
      <c r="U32" s="879" t="s">
        <v>211</v>
      </c>
      <c r="V32" s="880"/>
      <c r="W32" s="879" t="s">
        <v>211</v>
      </c>
      <c r="X32" s="880"/>
      <c r="Y32" s="879" t="s">
        <v>211</v>
      </c>
      <c r="Z32" s="880"/>
      <c r="AA32" s="879" t="s">
        <v>212</v>
      </c>
      <c r="AB32" s="880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s="83" customFormat="1" thickBot="1" x14ac:dyDescent="0.25">
      <c r="A33" s="121"/>
      <c r="B33" s="878"/>
      <c r="C33" s="881"/>
      <c r="D33" s="882"/>
      <c r="E33" s="167"/>
      <c r="F33" s="168"/>
      <c r="G33" s="168"/>
      <c r="H33" s="168"/>
      <c r="I33" s="168"/>
      <c r="J33" s="168"/>
      <c r="K33" s="167"/>
      <c r="L33" s="168"/>
      <c r="M33" s="167"/>
      <c r="N33" s="168"/>
      <c r="O33" s="167"/>
      <c r="P33" s="168"/>
      <c r="Q33" s="167"/>
      <c r="R33" s="168"/>
      <c r="S33" s="167"/>
      <c r="T33" s="168"/>
      <c r="U33" s="167"/>
      <c r="V33" s="168"/>
      <c r="W33" s="167"/>
      <c r="X33" s="168"/>
      <c r="Y33" s="167"/>
      <c r="Z33" s="168"/>
      <c r="AA33" s="167"/>
      <c r="AB33" s="169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s="83" customFormat="1" x14ac:dyDescent="0.2">
      <c r="A34" s="117" t="s">
        <v>213</v>
      </c>
      <c r="B34" s="170" t="s">
        <v>214</v>
      </c>
      <c r="C34" s="895">
        <v>0</v>
      </c>
      <c r="D34" s="896"/>
      <c r="E34" s="885">
        <v>0</v>
      </c>
      <c r="F34" s="886"/>
      <c r="G34" s="885">
        <v>0</v>
      </c>
      <c r="H34" s="886"/>
      <c r="I34" s="885">
        <v>0</v>
      </c>
      <c r="J34" s="886"/>
      <c r="K34" s="885">
        <v>0</v>
      </c>
      <c r="L34" s="886"/>
      <c r="M34" s="885">
        <v>0</v>
      </c>
      <c r="N34" s="886"/>
      <c r="O34" s="885">
        <v>0</v>
      </c>
      <c r="P34" s="886"/>
      <c r="Q34" s="885">
        <v>0</v>
      </c>
      <c r="R34" s="886"/>
      <c r="S34" s="893">
        <v>0</v>
      </c>
      <c r="T34" s="894"/>
      <c r="U34" s="885">
        <v>0</v>
      </c>
      <c r="V34" s="886"/>
      <c r="W34" s="885">
        <v>0</v>
      </c>
      <c r="X34" s="886"/>
      <c r="Y34" s="895">
        <v>0</v>
      </c>
      <c r="Z34" s="896"/>
      <c r="AA34" s="887">
        <f>SUM(C34:Z34)</f>
        <v>0</v>
      </c>
      <c r="AB34" s="888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</row>
    <row r="35" spans="1:39" s="83" customFormat="1" x14ac:dyDescent="0.2">
      <c r="A35" s="117" t="s">
        <v>215</v>
      </c>
      <c r="B35" s="139" t="s">
        <v>216</v>
      </c>
      <c r="C35" s="889">
        <v>0</v>
      </c>
      <c r="D35" s="890"/>
      <c r="E35" s="889">
        <v>0</v>
      </c>
      <c r="F35" s="890"/>
      <c r="G35" s="889">
        <v>0</v>
      </c>
      <c r="H35" s="890"/>
      <c r="I35" s="889">
        <v>0</v>
      </c>
      <c r="J35" s="890"/>
      <c r="K35" s="889">
        <v>0</v>
      </c>
      <c r="L35" s="890"/>
      <c r="M35" s="889">
        <v>0</v>
      </c>
      <c r="N35" s="890"/>
      <c r="O35" s="889">
        <v>0</v>
      </c>
      <c r="P35" s="890"/>
      <c r="Q35" s="889">
        <v>0</v>
      </c>
      <c r="R35" s="890"/>
      <c r="S35" s="891">
        <v>0</v>
      </c>
      <c r="T35" s="892"/>
      <c r="U35" s="889">
        <v>0</v>
      </c>
      <c r="V35" s="890"/>
      <c r="W35" s="889">
        <v>0</v>
      </c>
      <c r="X35" s="890"/>
      <c r="Y35" s="889">
        <v>0</v>
      </c>
      <c r="Z35" s="890"/>
      <c r="AA35" s="887">
        <f>SUM(C35:Z35)</f>
        <v>0</v>
      </c>
      <c r="AB35" s="888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1:39" s="83" customFormat="1" ht="13.5" thickBot="1" x14ac:dyDescent="0.25">
      <c r="A36" s="117" t="s">
        <v>217</v>
      </c>
      <c r="B36" s="139" t="s">
        <v>218</v>
      </c>
      <c r="C36" s="897">
        <v>0</v>
      </c>
      <c r="D36" s="898"/>
      <c r="E36" s="897">
        <v>0</v>
      </c>
      <c r="F36" s="898"/>
      <c r="G36" s="897">
        <v>0</v>
      </c>
      <c r="H36" s="898"/>
      <c r="I36" s="897">
        <v>0</v>
      </c>
      <c r="J36" s="898"/>
      <c r="K36" s="897">
        <v>0</v>
      </c>
      <c r="L36" s="898"/>
      <c r="M36" s="897">
        <v>0</v>
      </c>
      <c r="N36" s="898"/>
      <c r="O36" s="897">
        <v>0</v>
      </c>
      <c r="P36" s="898"/>
      <c r="Q36" s="897">
        <v>0</v>
      </c>
      <c r="R36" s="898"/>
      <c r="S36" s="901">
        <v>0</v>
      </c>
      <c r="T36" s="902"/>
      <c r="U36" s="897">
        <v>0</v>
      </c>
      <c r="V36" s="898"/>
      <c r="W36" s="897">
        <v>0</v>
      </c>
      <c r="X36" s="898"/>
      <c r="Y36" s="897">
        <v>0</v>
      </c>
      <c r="Z36" s="898"/>
      <c r="AA36" s="887">
        <f>SUM(C36:Z36)</f>
        <v>0</v>
      </c>
      <c r="AB36" s="888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1:39" s="83" customFormat="1" thickBot="1" x14ac:dyDescent="0.25">
      <c r="A37" s="141"/>
      <c r="B37" s="142" t="s">
        <v>219</v>
      </c>
      <c r="C37" s="899">
        <f>SUM(C34:D36)</f>
        <v>0</v>
      </c>
      <c r="D37" s="900"/>
      <c r="E37" s="899">
        <f>SUM(E34:F36)</f>
        <v>0</v>
      </c>
      <c r="F37" s="900"/>
      <c r="G37" s="899">
        <f>SUM(G34:H36)</f>
        <v>0</v>
      </c>
      <c r="H37" s="900"/>
      <c r="I37" s="899">
        <f>SUM(I34:J36)</f>
        <v>0</v>
      </c>
      <c r="J37" s="900"/>
      <c r="K37" s="899">
        <f>SUM(K34:L36)</f>
        <v>0</v>
      </c>
      <c r="L37" s="900"/>
      <c r="M37" s="883">
        <f>SUM(M34:N36)</f>
        <v>0</v>
      </c>
      <c r="N37" s="884"/>
      <c r="O37" s="883">
        <f>SUM(O34:P36)</f>
        <v>0</v>
      </c>
      <c r="P37" s="884"/>
      <c r="Q37" s="883">
        <f>SUM(Q34:R36)</f>
        <v>0</v>
      </c>
      <c r="R37" s="884"/>
      <c r="S37" s="883">
        <f>SUM(S34:T36)</f>
        <v>0</v>
      </c>
      <c r="T37" s="884"/>
      <c r="U37" s="883">
        <f>SUM(U34:V36)</f>
        <v>0</v>
      </c>
      <c r="V37" s="884"/>
      <c r="W37" s="883">
        <f>SUM(W34:X36)</f>
        <v>0</v>
      </c>
      <c r="X37" s="884"/>
      <c r="Y37" s="883">
        <f>SUM(Y34:Z36)</f>
        <v>0</v>
      </c>
      <c r="Z37" s="884"/>
      <c r="AA37" s="875">
        <f>SUM(AA34:AB36)</f>
        <v>0</v>
      </c>
      <c r="AB37" s="876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</row>
    <row r="38" spans="1:39" s="83" customFormat="1" thickBot="1" x14ac:dyDescent="0.25">
      <c r="A38" s="141"/>
      <c r="C38" s="171"/>
      <c r="D38" s="172"/>
      <c r="E38" s="171"/>
      <c r="F38" s="172"/>
      <c r="G38" s="172"/>
      <c r="H38" s="172"/>
      <c r="I38" s="172"/>
      <c r="J38" s="172"/>
      <c r="K38" s="171"/>
      <c r="L38" s="172"/>
      <c r="M38" s="173"/>
      <c r="N38" s="174"/>
      <c r="O38" s="173"/>
      <c r="P38" s="174"/>
      <c r="Q38" s="173"/>
      <c r="R38" s="174"/>
      <c r="S38" s="173"/>
      <c r="T38" s="174"/>
      <c r="U38" s="173"/>
      <c r="V38" s="174"/>
      <c r="W38" s="173"/>
      <c r="X38" s="174"/>
      <c r="Y38" s="173"/>
      <c r="Z38" s="174"/>
      <c r="AA38" s="173"/>
      <c r="AB38" s="17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</row>
    <row r="39" spans="1:39" s="83" customFormat="1" thickBot="1" x14ac:dyDescent="0.2">
      <c r="A39" s="141"/>
      <c r="B39" s="903" t="s">
        <v>220</v>
      </c>
      <c r="C39" s="879" t="s">
        <v>221</v>
      </c>
      <c r="D39" s="880"/>
      <c r="E39" s="879" t="s">
        <v>221</v>
      </c>
      <c r="F39" s="880"/>
      <c r="G39" s="879" t="s">
        <v>221</v>
      </c>
      <c r="H39" s="880"/>
      <c r="I39" s="879" t="s">
        <v>221</v>
      </c>
      <c r="J39" s="880"/>
      <c r="K39" s="879" t="s">
        <v>221</v>
      </c>
      <c r="L39" s="880"/>
      <c r="M39" s="879" t="s">
        <v>221</v>
      </c>
      <c r="N39" s="880"/>
      <c r="O39" s="879" t="s">
        <v>221</v>
      </c>
      <c r="P39" s="880"/>
      <c r="Q39" s="879" t="s">
        <v>221</v>
      </c>
      <c r="R39" s="880"/>
      <c r="S39" s="879" t="s">
        <v>221</v>
      </c>
      <c r="T39" s="880"/>
      <c r="U39" s="879" t="s">
        <v>221</v>
      </c>
      <c r="V39" s="880"/>
      <c r="W39" s="879" t="s">
        <v>221</v>
      </c>
      <c r="X39" s="880"/>
      <c r="Y39" s="879" t="s">
        <v>221</v>
      </c>
      <c r="Z39" s="880"/>
      <c r="AA39" s="879" t="s">
        <v>221</v>
      </c>
      <c r="AB39" s="880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1:39" s="83" customFormat="1" thickBot="1" x14ac:dyDescent="0.25">
      <c r="A40" s="141"/>
      <c r="B40" s="904"/>
      <c r="C40" s="905"/>
      <c r="D40" s="906"/>
      <c r="E40" s="905"/>
      <c r="F40" s="906"/>
      <c r="G40" s="905"/>
      <c r="H40" s="906"/>
      <c r="I40" s="905"/>
      <c r="J40" s="906"/>
      <c r="K40" s="905"/>
      <c r="L40" s="906"/>
      <c r="M40" s="907"/>
      <c r="N40" s="908"/>
      <c r="O40" s="907"/>
      <c r="P40" s="908"/>
      <c r="Q40" s="907"/>
      <c r="R40" s="908"/>
      <c r="S40" s="907"/>
      <c r="T40" s="908"/>
      <c r="U40" s="907"/>
      <c r="V40" s="908"/>
      <c r="W40" s="907"/>
      <c r="X40" s="908"/>
      <c r="Y40" s="907"/>
      <c r="Z40" s="908"/>
      <c r="AA40" s="907"/>
      <c r="AB40" s="908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39" s="83" customFormat="1" ht="13.5" thickBot="1" x14ac:dyDescent="0.25">
      <c r="A41" s="117" t="s">
        <v>222</v>
      </c>
      <c r="B41" s="170" t="s">
        <v>223</v>
      </c>
      <c r="C41" s="911">
        <v>2</v>
      </c>
      <c r="D41" s="912"/>
      <c r="E41" s="909">
        <v>2</v>
      </c>
      <c r="F41" s="910"/>
      <c r="G41" s="909">
        <v>2</v>
      </c>
      <c r="H41" s="910"/>
      <c r="I41" s="909">
        <v>2</v>
      </c>
      <c r="J41" s="910"/>
      <c r="K41" s="909">
        <v>2</v>
      </c>
      <c r="L41" s="910"/>
      <c r="M41" s="909">
        <v>2</v>
      </c>
      <c r="N41" s="910"/>
      <c r="O41" s="909">
        <v>2</v>
      </c>
      <c r="P41" s="910"/>
      <c r="Q41" s="909">
        <v>2</v>
      </c>
      <c r="R41" s="910"/>
      <c r="S41" s="909">
        <v>2</v>
      </c>
      <c r="T41" s="910"/>
      <c r="U41" s="909">
        <v>2</v>
      </c>
      <c r="V41" s="910"/>
      <c r="W41" s="909">
        <v>2</v>
      </c>
      <c r="X41" s="910"/>
      <c r="Y41" s="909">
        <v>2</v>
      </c>
      <c r="Z41" s="910"/>
      <c r="AA41" s="854">
        <f>Y41</f>
        <v>2</v>
      </c>
      <c r="AB41" s="85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39" s="83" customFormat="1" ht="13.5" thickBot="1" x14ac:dyDescent="0.25">
      <c r="A42" s="117" t="s">
        <v>224</v>
      </c>
      <c r="B42" s="139" t="s">
        <v>225</v>
      </c>
      <c r="C42" s="913">
        <v>3</v>
      </c>
      <c r="D42" s="914"/>
      <c r="E42" s="850">
        <v>3</v>
      </c>
      <c r="F42" s="915"/>
      <c r="G42" s="850">
        <v>3</v>
      </c>
      <c r="H42" s="915"/>
      <c r="I42" s="850">
        <v>3</v>
      </c>
      <c r="J42" s="915"/>
      <c r="K42" s="850">
        <v>3</v>
      </c>
      <c r="L42" s="915"/>
      <c r="M42" s="850">
        <v>3</v>
      </c>
      <c r="N42" s="915"/>
      <c r="O42" s="850">
        <v>3</v>
      </c>
      <c r="P42" s="915"/>
      <c r="Q42" s="850">
        <v>3</v>
      </c>
      <c r="R42" s="915"/>
      <c r="S42" s="850">
        <v>3</v>
      </c>
      <c r="T42" s="915"/>
      <c r="U42" s="850">
        <v>3</v>
      </c>
      <c r="V42" s="915"/>
      <c r="W42" s="850">
        <v>3</v>
      </c>
      <c r="X42" s="915"/>
      <c r="Y42" s="850">
        <v>3</v>
      </c>
      <c r="Z42" s="915"/>
      <c r="AA42" s="854">
        <f>Y42</f>
        <v>3</v>
      </c>
      <c r="AB42" s="85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</row>
    <row r="43" spans="1:39" s="83" customFormat="1" ht="13.5" thickBot="1" x14ac:dyDescent="0.25">
      <c r="A43" s="117" t="s">
        <v>226</v>
      </c>
      <c r="B43" s="139" t="s">
        <v>227</v>
      </c>
      <c r="C43" s="913">
        <v>0</v>
      </c>
      <c r="D43" s="914"/>
      <c r="E43" s="850">
        <v>0</v>
      </c>
      <c r="F43" s="915"/>
      <c r="G43" s="850">
        <v>2</v>
      </c>
      <c r="H43" s="915"/>
      <c r="I43" s="850">
        <v>2</v>
      </c>
      <c r="J43" s="915"/>
      <c r="K43" s="850">
        <v>2</v>
      </c>
      <c r="L43" s="915"/>
      <c r="M43" s="850">
        <v>2</v>
      </c>
      <c r="N43" s="915"/>
      <c r="O43" s="850">
        <v>2</v>
      </c>
      <c r="P43" s="915"/>
      <c r="Q43" s="850">
        <v>2</v>
      </c>
      <c r="R43" s="915"/>
      <c r="S43" s="850">
        <v>2</v>
      </c>
      <c r="T43" s="915"/>
      <c r="U43" s="850">
        <v>2</v>
      </c>
      <c r="V43" s="915"/>
      <c r="W43" s="850">
        <v>2</v>
      </c>
      <c r="X43" s="915"/>
      <c r="Y43" s="850">
        <v>2</v>
      </c>
      <c r="Z43" s="915"/>
      <c r="AA43" s="854">
        <f>Y43</f>
        <v>2</v>
      </c>
      <c r="AB43" s="85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</row>
    <row r="44" spans="1:39" s="83" customFormat="1" ht="13.5" thickBot="1" x14ac:dyDescent="0.25">
      <c r="A44" s="117" t="s">
        <v>228</v>
      </c>
      <c r="B44" s="139" t="s">
        <v>229</v>
      </c>
      <c r="C44" s="913">
        <v>0</v>
      </c>
      <c r="D44" s="914"/>
      <c r="E44" s="850">
        <v>0</v>
      </c>
      <c r="F44" s="915"/>
      <c r="G44" s="850">
        <v>3</v>
      </c>
      <c r="H44" s="915"/>
      <c r="I44" s="850">
        <v>3</v>
      </c>
      <c r="J44" s="915"/>
      <c r="K44" s="850">
        <v>3</v>
      </c>
      <c r="L44" s="915"/>
      <c r="M44" s="850">
        <v>3</v>
      </c>
      <c r="N44" s="915"/>
      <c r="O44" s="850">
        <v>3</v>
      </c>
      <c r="P44" s="915"/>
      <c r="Q44" s="850">
        <v>3</v>
      </c>
      <c r="R44" s="915"/>
      <c r="S44" s="850">
        <v>3</v>
      </c>
      <c r="T44" s="915"/>
      <c r="U44" s="850">
        <v>3</v>
      </c>
      <c r="V44" s="915"/>
      <c r="W44" s="850">
        <v>3</v>
      </c>
      <c r="X44" s="915"/>
      <c r="Y44" s="850">
        <v>3</v>
      </c>
      <c r="Z44" s="915"/>
      <c r="AA44" s="854">
        <f>Y44</f>
        <v>3</v>
      </c>
      <c r="AB44" s="85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39" s="83" customFormat="1" thickBot="1" x14ac:dyDescent="0.25">
      <c r="A45" s="141"/>
      <c r="B45" s="717" t="s">
        <v>230</v>
      </c>
      <c r="C45" s="854">
        <f>SUM(C41:D44)</f>
        <v>5</v>
      </c>
      <c r="D45" s="855"/>
      <c r="E45" s="854">
        <f>SUM(E41:F44)</f>
        <v>5</v>
      </c>
      <c r="F45" s="855"/>
      <c r="G45" s="854">
        <f>SUM(G41:H44)</f>
        <v>10</v>
      </c>
      <c r="H45" s="855"/>
      <c r="I45" s="854">
        <f>SUM(I41:J44)</f>
        <v>10</v>
      </c>
      <c r="J45" s="855"/>
      <c r="K45" s="854">
        <f>SUM(K41:L44)</f>
        <v>10</v>
      </c>
      <c r="L45" s="855"/>
      <c r="M45" s="854">
        <f>SUM(M41:N44)</f>
        <v>10</v>
      </c>
      <c r="N45" s="855"/>
      <c r="O45" s="854">
        <f>SUM(O41:P44)</f>
        <v>10</v>
      </c>
      <c r="P45" s="855"/>
      <c r="Q45" s="854">
        <f>SUM(Q41:R44)</f>
        <v>10</v>
      </c>
      <c r="R45" s="855"/>
      <c r="S45" s="854">
        <f>SUM(S41:T44)</f>
        <v>10</v>
      </c>
      <c r="T45" s="855"/>
      <c r="U45" s="854">
        <f>SUM(U41:V44)</f>
        <v>10</v>
      </c>
      <c r="V45" s="855"/>
      <c r="W45" s="854">
        <f>SUM(W41:X44)</f>
        <v>10</v>
      </c>
      <c r="X45" s="855"/>
      <c r="Y45" s="854">
        <f>SUM(Y41:Z44)</f>
        <v>10</v>
      </c>
      <c r="Z45" s="855"/>
      <c r="AA45" s="854">
        <f>Y45</f>
        <v>10</v>
      </c>
      <c r="AB45" s="85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39" s="83" customFormat="1" thickBot="1" x14ac:dyDescent="0.25">
      <c r="A46" s="141"/>
      <c r="C46" s="171"/>
      <c r="D46" s="172"/>
      <c r="E46" s="171"/>
      <c r="F46" s="172"/>
      <c r="G46" s="172"/>
      <c r="H46" s="172"/>
      <c r="I46" s="172"/>
      <c r="J46" s="172"/>
      <c r="K46" s="171"/>
      <c r="L46" s="172"/>
      <c r="M46" s="173"/>
      <c r="N46" s="174"/>
      <c r="O46" s="173"/>
      <c r="P46" s="174"/>
      <c r="Q46" s="173"/>
      <c r="R46" s="174"/>
      <c r="S46" s="173"/>
      <c r="T46" s="174"/>
      <c r="U46" s="173"/>
      <c r="V46" s="174"/>
      <c r="W46" s="173"/>
      <c r="X46" s="174"/>
      <c r="Y46" s="173"/>
      <c r="Z46" s="174"/>
      <c r="AA46" s="173"/>
      <c r="AB46" s="174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s="83" customFormat="1" ht="15.75" thickBot="1" x14ac:dyDescent="0.3">
      <c r="A47" s="121"/>
      <c r="B47" s="175" t="s">
        <v>231</v>
      </c>
      <c r="C47" s="879" t="s">
        <v>232</v>
      </c>
      <c r="D47" s="880"/>
      <c r="E47" s="879" t="s">
        <v>232</v>
      </c>
      <c r="F47" s="880"/>
      <c r="G47" s="879" t="s">
        <v>232</v>
      </c>
      <c r="H47" s="880"/>
      <c r="I47" s="879" t="s">
        <v>232</v>
      </c>
      <c r="J47" s="880"/>
      <c r="K47" s="879" t="s">
        <v>232</v>
      </c>
      <c r="L47" s="880"/>
      <c r="M47" s="879" t="s">
        <v>232</v>
      </c>
      <c r="N47" s="880"/>
      <c r="O47" s="879" t="s">
        <v>232</v>
      </c>
      <c r="P47" s="880"/>
      <c r="Q47" s="879" t="s">
        <v>232</v>
      </c>
      <c r="R47" s="880"/>
      <c r="S47" s="879" t="s">
        <v>232</v>
      </c>
      <c r="T47" s="880"/>
      <c r="U47" s="879" t="s">
        <v>232</v>
      </c>
      <c r="V47" s="880"/>
      <c r="W47" s="879" t="s">
        <v>232</v>
      </c>
      <c r="X47" s="880"/>
      <c r="Y47" s="879" t="s">
        <v>232</v>
      </c>
      <c r="Z47" s="880"/>
      <c r="AA47" s="879" t="s">
        <v>233</v>
      </c>
      <c r="AB47" s="880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s="83" customFormat="1" ht="15.75" thickBot="1" x14ac:dyDescent="0.3">
      <c r="A48" s="739"/>
      <c r="B48" s="583" t="s">
        <v>968</v>
      </c>
      <c r="C48" s="581"/>
      <c r="D48" s="582"/>
      <c r="E48" s="581"/>
      <c r="F48" s="582"/>
      <c r="G48" s="581"/>
      <c r="H48" s="582"/>
      <c r="I48" s="581"/>
      <c r="J48" s="582"/>
      <c r="K48" s="581"/>
      <c r="L48" s="582"/>
      <c r="M48" s="581"/>
      <c r="N48" s="582"/>
      <c r="O48" s="581"/>
      <c r="P48" s="582"/>
      <c r="Q48" s="581"/>
      <c r="R48" s="582"/>
      <c r="S48" s="581"/>
      <c r="T48" s="582"/>
      <c r="U48" s="581"/>
      <c r="V48" s="582"/>
      <c r="W48" s="581"/>
      <c r="X48" s="582"/>
      <c r="Y48" s="581"/>
      <c r="Z48" s="582"/>
      <c r="AA48" s="581"/>
      <c r="AB48" s="582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s="83" customFormat="1" ht="13.5" thickBot="1" x14ac:dyDescent="0.25">
      <c r="A49" s="740"/>
      <c r="B49" s="584" t="s">
        <v>969</v>
      </c>
      <c r="C49" s="916">
        <v>0</v>
      </c>
      <c r="D49" s="917"/>
      <c r="E49" s="916">
        <v>0</v>
      </c>
      <c r="F49" s="917"/>
      <c r="G49" s="916">
        <v>0</v>
      </c>
      <c r="H49" s="917"/>
      <c r="I49" s="916">
        <v>0</v>
      </c>
      <c r="J49" s="917"/>
      <c r="K49" s="916">
        <v>0</v>
      </c>
      <c r="L49" s="917"/>
      <c r="M49" s="916">
        <v>0</v>
      </c>
      <c r="N49" s="917"/>
      <c r="O49" s="916">
        <v>0</v>
      </c>
      <c r="P49" s="917"/>
      <c r="Q49" s="916">
        <v>0</v>
      </c>
      <c r="R49" s="917"/>
      <c r="S49" s="916">
        <v>0</v>
      </c>
      <c r="T49" s="917"/>
      <c r="U49" s="916">
        <v>0</v>
      </c>
      <c r="V49" s="917"/>
      <c r="W49" s="916">
        <v>0</v>
      </c>
      <c r="X49" s="917"/>
      <c r="Y49" s="916">
        <v>0</v>
      </c>
      <c r="Z49" s="917"/>
      <c r="AA49" s="854">
        <f>Y49</f>
        <v>0</v>
      </c>
      <c r="AB49" s="855"/>
    </row>
    <row r="50" spans="1:39" s="83" customFormat="1" thickBot="1" x14ac:dyDescent="0.25">
      <c r="A50" s="739"/>
      <c r="B50" s="738" t="s">
        <v>971</v>
      </c>
      <c r="C50" s="856">
        <f>SUM(C49)</f>
        <v>0</v>
      </c>
      <c r="D50" s="857"/>
      <c r="E50" s="856">
        <f t="shared" ref="E50" si="45">SUM(E49)</f>
        <v>0</v>
      </c>
      <c r="F50" s="857"/>
      <c r="G50" s="856">
        <f t="shared" ref="G50" si="46">SUM(G49)</f>
        <v>0</v>
      </c>
      <c r="H50" s="857"/>
      <c r="I50" s="856">
        <f t="shared" ref="I50" si="47">SUM(I49)</f>
        <v>0</v>
      </c>
      <c r="J50" s="857"/>
      <c r="K50" s="856">
        <f t="shared" ref="K50" si="48">SUM(K49)</f>
        <v>0</v>
      </c>
      <c r="L50" s="857"/>
      <c r="M50" s="856">
        <f t="shared" ref="M50" si="49">SUM(M49)</f>
        <v>0</v>
      </c>
      <c r="N50" s="857"/>
      <c r="O50" s="856">
        <f t="shared" ref="O50" si="50">SUM(O49)</f>
        <v>0</v>
      </c>
      <c r="P50" s="857"/>
      <c r="Q50" s="856">
        <f t="shared" ref="Q50" si="51">SUM(Q49)</f>
        <v>0</v>
      </c>
      <c r="R50" s="857"/>
      <c r="S50" s="856">
        <f t="shared" ref="S50" si="52">SUM(S49)</f>
        <v>0</v>
      </c>
      <c r="T50" s="857"/>
      <c r="U50" s="856">
        <f t="shared" ref="U50" si="53">SUM(U49)</f>
        <v>0</v>
      </c>
      <c r="V50" s="857"/>
      <c r="W50" s="856">
        <f t="shared" ref="W50" si="54">SUM(W49)</f>
        <v>0</v>
      </c>
      <c r="X50" s="857"/>
      <c r="Y50" s="856">
        <f t="shared" ref="Y50" si="55">SUM(Y49)</f>
        <v>0</v>
      </c>
      <c r="Z50" s="857"/>
      <c r="AA50" s="854">
        <f>Y50</f>
        <v>0</v>
      </c>
      <c r="AB50" s="855"/>
    </row>
    <row r="51" spans="1:39" s="83" customFormat="1" ht="15.75" thickBot="1" x14ac:dyDescent="0.3">
      <c r="A51" s="739"/>
      <c r="B51" s="746" t="s">
        <v>234</v>
      </c>
      <c r="C51" s="905"/>
      <c r="D51" s="906"/>
      <c r="E51" s="905"/>
      <c r="F51" s="906"/>
      <c r="G51" s="905"/>
      <c r="H51" s="906"/>
      <c r="I51" s="905"/>
      <c r="J51" s="906"/>
      <c r="K51" s="905"/>
      <c r="L51" s="906"/>
      <c r="M51" s="907"/>
      <c r="N51" s="908"/>
      <c r="O51" s="907"/>
      <c r="P51" s="908"/>
      <c r="Q51" s="907"/>
      <c r="R51" s="908"/>
      <c r="S51" s="907"/>
      <c r="T51" s="908"/>
      <c r="U51" s="907"/>
      <c r="V51" s="908"/>
      <c r="W51" s="907"/>
      <c r="X51" s="908"/>
      <c r="Y51" s="907"/>
      <c r="Z51" s="908"/>
      <c r="AA51" s="865"/>
      <c r="AB51" s="866"/>
      <c r="AC51" s="176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</row>
    <row r="52" spans="1:39" s="83" customFormat="1" ht="13.5" thickBot="1" x14ac:dyDescent="0.25">
      <c r="A52" s="740"/>
      <c r="B52" s="747" t="s">
        <v>974</v>
      </c>
      <c r="C52" s="850">
        <f>+DATOS!C53</f>
        <v>0</v>
      </c>
      <c r="D52" s="851"/>
      <c r="E52" s="850">
        <f>+DATOS!D53</f>
        <v>0</v>
      </c>
      <c r="F52" s="851"/>
      <c r="G52" s="850">
        <f>+DATOS!E53</f>
        <v>0</v>
      </c>
      <c r="H52" s="851"/>
      <c r="I52" s="850">
        <f>+DATOS!F53</f>
        <v>0</v>
      </c>
      <c r="J52" s="851"/>
      <c r="K52" s="850">
        <f>+DATOS!G53</f>
        <v>0</v>
      </c>
      <c r="L52" s="851"/>
      <c r="M52" s="850">
        <f>+DATOS!H53</f>
        <v>0</v>
      </c>
      <c r="N52" s="851"/>
      <c r="O52" s="850">
        <f>+DATOS!I53</f>
        <v>0</v>
      </c>
      <c r="P52" s="851"/>
      <c r="Q52" s="850">
        <f>+DATOS!J53</f>
        <v>0</v>
      </c>
      <c r="R52" s="851"/>
      <c r="S52" s="850">
        <f>+DATOS!K53</f>
        <v>0</v>
      </c>
      <c r="T52" s="851"/>
      <c r="U52" s="850">
        <f>+DATOS!L53</f>
        <v>0</v>
      </c>
      <c r="V52" s="851"/>
      <c r="W52" s="850">
        <f>+DATOS!M53</f>
        <v>0</v>
      </c>
      <c r="X52" s="851"/>
      <c r="Y52" s="850">
        <f>+DATOS!N53</f>
        <v>0</v>
      </c>
      <c r="Z52" s="851"/>
      <c r="AA52" s="852">
        <f>Y52</f>
        <v>0</v>
      </c>
      <c r="AB52" s="853"/>
      <c r="AH52" s="177"/>
    </row>
    <row r="53" spans="1:39" s="83" customFormat="1" ht="13.5" thickBot="1" x14ac:dyDescent="0.25">
      <c r="A53" s="740"/>
      <c r="B53" s="747" t="s">
        <v>973</v>
      </c>
      <c r="C53" s="850">
        <v>0</v>
      </c>
      <c r="D53" s="851"/>
      <c r="E53" s="850">
        <v>0</v>
      </c>
      <c r="F53" s="851"/>
      <c r="G53" s="850">
        <v>0</v>
      </c>
      <c r="H53" s="851"/>
      <c r="I53" s="850">
        <v>0</v>
      </c>
      <c r="J53" s="851"/>
      <c r="K53" s="850">
        <v>0</v>
      </c>
      <c r="L53" s="851"/>
      <c r="M53" s="850">
        <v>0</v>
      </c>
      <c r="N53" s="851"/>
      <c r="O53" s="850">
        <v>0</v>
      </c>
      <c r="P53" s="851"/>
      <c r="Q53" s="850">
        <v>0</v>
      </c>
      <c r="R53" s="851"/>
      <c r="S53" s="850">
        <v>0</v>
      </c>
      <c r="T53" s="851"/>
      <c r="U53" s="850">
        <v>0</v>
      </c>
      <c r="V53" s="851"/>
      <c r="W53" s="850">
        <v>0</v>
      </c>
      <c r="X53" s="851"/>
      <c r="Y53" s="850">
        <v>0</v>
      </c>
      <c r="Z53" s="851"/>
      <c r="AA53" s="852">
        <f>Y53</f>
        <v>0</v>
      </c>
      <c r="AB53" s="853"/>
      <c r="AH53" s="177"/>
    </row>
    <row r="54" spans="1:39" s="83" customFormat="1" ht="13.5" thickBot="1" x14ac:dyDescent="0.25">
      <c r="A54" s="740" t="s">
        <v>236</v>
      </c>
      <c r="B54" s="747" t="s">
        <v>237</v>
      </c>
      <c r="C54" s="850">
        <f>+DATOS!C54</f>
        <v>0</v>
      </c>
      <c r="D54" s="851"/>
      <c r="E54" s="850">
        <f>+DATOS!D54</f>
        <v>0</v>
      </c>
      <c r="F54" s="851"/>
      <c r="G54" s="850">
        <f>+DATOS!E54</f>
        <v>0</v>
      </c>
      <c r="H54" s="851"/>
      <c r="I54" s="850">
        <f>+DATOS!F54</f>
        <v>0</v>
      </c>
      <c r="J54" s="851"/>
      <c r="K54" s="850">
        <f>+DATOS!G54</f>
        <v>0</v>
      </c>
      <c r="L54" s="851"/>
      <c r="M54" s="850">
        <f>+DATOS!H54</f>
        <v>0</v>
      </c>
      <c r="N54" s="851"/>
      <c r="O54" s="850">
        <f>+DATOS!I54</f>
        <v>0</v>
      </c>
      <c r="P54" s="851"/>
      <c r="Q54" s="850">
        <f>+DATOS!J54</f>
        <v>0</v>
      </c>
      <c r="R54" s="851"/>
      <c r="S54" s="850">
        <f>+DATOS!K54</f>
        <v>0</v>
      </c>
      <c r="T54" s="851"/>
      <c r="U54" s="850">
        <f>+DATOS!L54</f>
        <v>0</v>
      </c>
      <c r="V54" s="851"/>
      <c r="W54" s="850">
        <f>+DATOS!M54</f>
        <v>0</v>
      </c>
      <c r="X54" s="851"/>
      <c r="Y54" s="850">
        <f>+DATOS!N54</f>
        <v>0</v>
      </c>
      <c r="Z54" s="851"/>
      <c r="AA54" s="852">
        <f>Y54</f>
        <v>0</v>
      </c>
      <c r="AB54" s="853"/>
      <c r="AH54" s="177"/>
    </row>
    <row r="55" spans="1:39" s="83" customFormat="1" ht="13.5" thickBot="1" x14ac:dyDescent="0.25">
      <c r="A55" s="740" t="s">
        <v>238</v>
      </c>
      <c r="B55" s="747" t="s">
        <v>139</v>
      </c>
      <c r="C55" s="850">
        <f>+DATOS!C55</f>
        <v>0</v>
      </c>
      <c r="D55" s="851"/>
      <c r="E55" s="850">
        <f>+DATOS!D55</f>
        <v>0</v>
      </c>
      <c r="F55" s="851"/>
      <c r="G55" s="850">
        <f>+DATOS!E55</f>
        <v>0</v>
      </c>
      <c r="H55" s="851"/>
      <c r="I55" s="850">
        <f>+DATOS!F55</f>
        <v>0</v>
      </c>
      <c r="J55" s="851"/>
      <c r="K55" s="850">
        <f>+DATOS!G55</f>
        <v>0</v>
      </c>
      <c r="L55" s="851"/>
      <c r="M55" s="850">
        <f>+DATOS!H55</f>
        <v>0</v>
      </c>
      <c r="N55" s="851"/>
      <c r="O55" s="850">
        <f>+DATOS!I55</f>
        <v>0</v>
      </c>
      <c r="P55" s="851"/>
      <c r="Q55" s="850">
        <f>+DATOS!J55</f>
        <v>0</v>
      </c>
      <c r="R55" s="851"/>
      <c r="S55" s="850">
        <f>+DATOS!K55</f>
        <v>0</v>
      </c>
      <c r="T55" s="851"/>
      <c r="U55" s="850">
        <f>+DATOS!L55</f>
        <v>0</v>
      </c>
      <c r="V55" s="851"/>
      <c r="W55" s="850">
        <f>+DATOS!M55</f>
        <v>0</v>
      </c>
      <c r="X55" s="851"/>
      <c r="Y55" s="850">
        <f>+DATOS!N55</f>
        <v>0</v>
      </c>
      <c r="Z55" s="851"/>
      <c r="AA55" s="852">
        <f>Y55</f>
        <v>0</v>
      </c>
      <c r="AB55" s="853"/>
      <c r="AH55" s="177"/>
    </row>
    <row r="56" spans="1:39" s="83" customFormat="1" x14ac:dyDescent="0.2">
      <c r="A56" s="740" t="s">
        <v>239</v>
      </c>
      <c r="B56" s="747" t="s">
        <v>240</v>
      </c>
      <c r="C56" s="850">
        <v>0</v>
      </c>
      <c r="D56" s="851"/>
      <c r="E56" s="850">
        <v>0</v>
      </c>
      <c r="F56" s="851"/>
      <c r="G56" s="850">
        <v>0</v>
      </c>
      <c r="H56" s="851"/>
      <c r="I56" s="850">
        <v>0</v>
      </c>
      <c r="J56" s="851"/>
      <c r="K56" s="850">
        <v>0</v>
      </c>
      <c r="L56" s="851"/>
      <c r="M56" s="850">
        <v>0</v>
      </c>
      <c r="N56" s="851"/>
      <c r="O56" s="850">
        <v>0</v>
      </c>
      <c r="P56" s="851"/>
      <c r="Q56" s="850">
        <v>0</v>
      </c>
      <c r="R56" s="851"/>
      <c r="S56" s="850">
        <v>0</v>
      </c>
      <c r="T56" s="851"/>
      <c r="U56" s="850">
        <v>0</v>
      </c>
      <c r="V56" s="851"/>
      <c r="W56" s="850">
        <v>0</v>
      </c>
      <c r="X56" s="851"/>
      <c r="Y56" s="850">
        <v>0</v>
      </c>
      <c r="Z56" s="851"/>
      <c r="AA56" s="852">
        <f>Y56</f>
        <v>0</v>
      </c>
      <c r="AB56" s="853"/>
      <c r="AH56" s="177"/>
    </row>
    <row r="57" spans="1:39" s="83" customFormat="1" ht="12" x14ac:dyDescent="0.2">
      <c r="A57" s="121"/>
      <c r="B57" s="736" t="s">
        <v>241</v>
      </c>
      <c r="C57" s="918">
        <f>IF(ISERROR(C$56/C$52),0,C$56/C$52)</f>
        <v>0</v>
      </c>
      <c r="D57" s="919"/>
      <c r="E57" s="918">
        <f>IF(ISERROR(E$56/E$52),0,E$56/E$52)</f>
        <v>0</v>
      </c>
      <c r="F57" s="919"/>
      <c r="G57" s="918">
        <f>IF(ISERROR(G$56/G$52),0,G$56/G$52)</f>
        <v>0</v>
      </c>
      <c r="H57" s="919"/>
      <c r="I57" s="918">
        <f>IF(ISERROR(I$56/I$52),0,I$56/I$52)</f>
        <v>0</v>
      </c>
      <c r="J57" s="919"/>
      <c r="K57" s="918">
        <f>IF(ISERROR(K$56/K$52),0,K$56/K$52)</f>
        <v>0</v>
      </c>
      <c r="L57" s="919"/>
      <c r="M57" s="918">
        <f>IF(ISERROR(M$56/M$52),0,M$56/M$52)</f>
        <v>0</v>
      </c>
      <c r="N57" s="919"/>
      <c r="O57" s="918">
        <f>IF(ISERROR(O$56/O$52),0,O$56/O$52)</f>
        <v>0</v>
      </c>
      <c r="P57" s="919"/>
      <c r="Q57" s="918">
        <f>IF(ISERROR(Q$56/Q$52),0,Q$56/Q$52)</f>
        <v>0</v>
      </c>
      <c r="R57" s="919"/>
      <c r="S57" s="918">
        <f>IF(ISERROR(S$56/S$52),0,S$56/S$52)</f>
        <v>0</v>
      </c>
      <c r="T57" s="919"/>
      <c r="U57" s="918">
        <f>IF(ISERROR(U$56/U$52),0,U$56/U$52)</f>
        <v>0</v>
      </c>
      <c r="V57" s="919"/>
      <c r="W57" s="918">
        <f>IF(ISERROR(W$56/W$52),0,W$56/W$52)</f>
        <v>0</v>
      </c>
      <c r="X57" s="919"/>
      <c r="Y57" s="918">
        <f>IF(ISERROR(Y$56/Y$52),0,Y$56/Y$52)</f>
        <v>0</v>
      </c>
      <c r="Z57" s="919"/>
      <c r="AA57" s="924">
        <f>AVERAGE(C57:Z57)</f>
        <v>0</v>
      </c>
      <c r="AB57" s="925"/>
    </row>
    <row r="58" spans="1:39" s="83" customFormat="1" thickBot="1" x14ac:dyDescent="0.25">
      <c r="A58" s="121"/>
      <c r="B58" s="737" t="s">
        <v>242</v>
      </c>
      <c r="C58" s="926">
        <f>SUM(C52:D55)</f>
        <v>0</v>
      </c>
      <c r="D58" s="921"/>
      <c r="E58" s="920">
        <f>SUM(E52:F55)</f>
        <v>0</v>
      </c>
      <c r="F58" s="921"/>
      <c r="G58" s="920">
        <f>SUM(G52:H55)</f>
        <v>0</v>
      </c>
      <c r="H58" s="921"/>
      <c r="I58" s="920">
        <f>SUM(I52:J55)</f>
        <v>0</v>
      </c>
      <c r="J58" s="921"/>
      <c r="K58" s="920">
        <f>SUM(K52:L55)</f>
        <v>0</v>
      </c>
      <c r="L58" s="921"/>
      <c r="M58" s="920">
        <f>SUM(M52:N55)</f>
        <v>0</v>
      </c>
      <c r="N58" s="921"/>
      <c r="O58" s="922">
        <f>SUM(O52:P55)</f>
        <v>0</v>
      </c>
      <c r="P58" s="923"/>
      <c r="Q58" s="922">
        <f>SUM(Q52:R55)</f>
        <v>0</v>
      </c>
      <c r="R58" s="923"/>
      <c r="S58" s="922">
        <f>SUM(S52:T55)</f>
        <v>0</v>
      </c>
      <c r="T58" s="923"/>
      <c r="U58" s="922">
        <f>SUM(U52:V55)</f>
        <v>0</v>
      </c>
      <c r="V58" s="923"/>
      <c r="W58" s="922">
        <f>SUM(W52:X55)</f>
        <v>0</v>
      </c>
      <c r="X58" s="923"/>
      <c r="Y58" s="922">
        <f>SUM(Y52:Z55)</f>
        <v>0</v>
      </c>
      <c r="Z58" s="923"/>
      <c r="AA58" s="922">
        <f>SUM(AA52:AB55)</f>
        <v>0</v>
      </c>
      <c r="AB58" s="923"/>
    </row>
    <row r="59" spans="1:39" s="83" customFormat="1" ht="15.75" thickBot="1" x14ac:dyDescent="0.3">
      <c r="A59" s="121"/>
      <c r="B59" s="178" t="s">
        <v>243</v>
      </c>
      <c r="C59" s="905"/>
      <c r="D59" s="906"/>
      <c r="E59" s="905"/>
      <c r="F59" s="906"/>
      <c r="G59" s="905"/>
      <c r="H59" s="906"/>
      <c r="I59" s="905"/>
      <c r="J59" s="906"/>
      <c r="K59" s="905"/>
      <c r="L59" s="906"/>
      <c r="M59" s="907"/>
      <c r="N59" s="908"/>
      <c r="O59" s="907"/>
      <c r="P59" s="908"/>
      <c r="Q59" s="907"/>
      <c r="R59" s="908"/>
      <c r="S59" s="907"/>
      <c r="T59" s="908"/>
      <c r="U59" s="907"/>
      <c r="V59" s="908"/>
      <c r="W59" s="907"/>
      <c r="X59" s="908"/>
      <c r="Y59" s="907"/>
      <c r="Z59" s="908"/>
      <c r="AA59" s="907"/>
      <c r="AB59" s="908"/>
    </row>
    <row r="60" spans="1:39" s="83" customFormat="1" ht="13.5" thickBot="1" x14ac:dyDescent="0.25">
      <c r="A60" s="117" t="s">
        <v>244</v>
      </c>
      <c r="B60" s="216" t="s">
        <v>245</v>
      </c>
      <c r="C60" s="911">
        <v>0</v>
      </c>
      <c r="D60" s="912"/>
      <c r="E60" s="911">
        <v>0</v>
      </c>
      <c r="F60" s="912"/>
      <c r="G60" s="911">
        <v>0</v>
      </c>
      <c r="H60" s="912"/>
      <c r="I60" s="911">
        <v>0</v>
      </c>
      <c r="J60" s="912"/>
      <c r="K60" s="911">
        <v>0</v>
      </c>
      <c r="L60" s="912"/>
      <c r="M60" s="911">
        <v>0</v>
      </c>
      <c r="N60" s="912"/>
      <c r="O60" s="911">
        <v>0</v>
      </c>
      <c r="P60" s="912"/>
      <c r="Q60" s="911">
        <v>0</v>
      </c>
      <c r="R60" s="912"/>
      <c r="S60" s="929">
        <v>0</v>
      </c>
      <c r="T60" s="930"/>
      <c r="U60" s="911">
        <v>0</v>
      </c>
      <c r="V60" s="912"/>
      <c r="W60" s="911">
        <v>0</v>
      </c>
      <c r="X60" s="912"/>
      <c r="Y60" s="911">
        <v>0</v>
      </c>
      <c r="Z60" s="912"/>
      <c r="AA60" s="927">
        <f>Y60</f>
        <v>0</v>
      </c>
      <c r="AB60" s="928"/>
    </row>
    <row r="61" spans="1:39" s="83" customFormat="1" ht="13.5" thickBot="1" x14ac:dyDescent="0.25">
      <c r="A61" s="117" t="s">
        <v>246</v>
      </c>
      <c r="B61" s="216" t="s">
        <v>247</v>
      </c>
      <c r="C61" s="850">
        <v>0</v>
      </c>
      <c r="D61" s="915"/>
      <c r="E61" s="850">
        <v>0</v>
      </c>
      <c r="F61" s="915"/>
      <c r="G61" s="850">
        <v>0</v>
      </c>
      <c r="H61" s="915"/>
      <c r="I61" s="850">
        <v>0</v>
      </c>
      <c r="J61" s="915"/>
      <c r="K61" s="850">
        <v>0</v>
      </c>
      <c r="L61" s="915"/>
      <c r="M61" s="850">
        <v>0</v>
      </c>
      <c r="N61" s="915"/>
      <c r="O61" s="850">
        <v>0</v>
      </c>
      <c r="P61" s="915"/>
      <c r="Q61" s="850">
        <v>0</v>
      </c>
      <c r="R61" s="915"/>
      <c r="S61" s="931">
        <v>0</v>
      </c>
      <c r="T61" s="932"/>
      <c r="U61" s="850">
        <v>0</v>
      </c>
      <c r="V61" s="915"/>
      <c r="W61" s="850">
        <v>0</v>
      </c>
      <c r="X61" s="915"/>
      <c r="Y61" s="850">
        <v>0</v>
      </c>
      <c r="Z61" s="915"/>
      <c r="AA61" s="927">
        <f>Y61</f>
        <v>0</v>
      </c>
      <c r="AB61" s="928"/>
    </row>
    <row r="62" spans="1:39" s="83" customFormat="1" ht="13.5" thickBot="1" x14ac:dyDescent="0.25">
      <c r="A62" s="117" t="s">
        <v>248</v>
      </c>
      <c r="B62" s="216" t="s">
        <v>249</v>
      </c>
      <c r="C62" s="850">
        <v>0</v>
      </c>
      <c r="D62" s="915"/>
      <c r="E62" s="850">
        <v>0</v>
      </c>
      <c r="F62" s="915"/>
      <c r="G62" s="850">
        <v>0</v>
      </c>
      <c r="H62" s="915"/>
      <c r="I62" s="850">
        <v>0</v>
      </c>
      <c r="J62" s="915"/>
      <c r="K62" s="850">
        <v>0</v>
      </c>
      <c r="L62" s="915"/>
      <c r="M62" s="850">
        <v>0</v>
      </c>
      <c r="N62" s="915"/>
      <c r="O62" s="850">
        <v>0</v>
      </c>
      <c r="P62" s="915"/>
      <c r="Q62" s="850">
        <v>0</v>
      </c>
      <c r="R62" s="915"/>
      <c r="S62" s="931">
        <v>0</v>
      </c>
      <c r="T62" s="932"/>
      <c r="U62" s="850">
        <v>0</v>
      </c>
      <c r="V62" s="915"/>
      <c r="W62" s="850">
        <v>0</v>
      </c>
      <c r="X62" s="915"/>
      <c r="Y62" s="850">
        <v>0</v>
      </c>
      <c r="Z62" s="915"/>
      <c r="AA62" s="927">
        <f>Y62</f>
        <v>0</v>
      </c>
      <c r="AB62" s="928"/>
    </row>
    <row r="63" spans="1:39" s="83" customFormat="1" ht="13.5" thickBot="1" x14ac:dyDescent="0.25">
      <c r="A63" s="117" t="s">
        <v>250</v>
      </c>
      <c r="B63" s="216" t="s">
        <v>251</v>
      </c>
      <c r="C63" s="850">
        <v>0</v>
      </c>
      <c r="D63" s="915"/>
      <c r="E63" s="850">
        <v>0</v>
      </c>
      <c r="F63" s="915"/>
      <c r="G63" s="850">
        <v>0</v>
      </c>
      <c r="H63" s="915"/>
      <c r="I63" s="850">
        <v>0</v>
      </c>
      <c r="J63" s="915"/>
      <c r="K63" s="850">
        <v>0</v>
      </c>
      <c r="L63" s="915"/>
      <c r="M63" s="850">
        <v>0</v>
      </c>
      <c r="N63" s="915"/>
      <c r="O63" s="850">
        <v>0</v>
      </c>
      <c r="P63" s="915"/>
      <c r="Q63" s="850">
        <v>0</v>
      </c>
      <c r="R63" s="915"/>
      <c r="S63" s="931">
        <v>0</v>
      </c>
      <c r="T63" s="932"/>
      <c r="U63" s="850">
        <v>0</v>
      </c>
      <c r="V63" s="915"/>
      <c r="W63" s="850">
        <v>0</v>
      </c>
      <c r="X63" s="915"/>
      <c r="Y63" s="850">
        <v>0</v>
      </c>
      <c r="Z63" s="915"/>
      <c r="AA63" s="927">
        <f>Y63</f>
        <v>0</v>
      </c>
      <c r="AB63" s="928"/>
    </row>
    <row r="64" spans="1:39" s="83" customFormat="1" thickBot="1" x14ac:dyDescent="0.25">
      <c r="A64" s="121"/>
      <c r="B64" s="717" t="s">
        <v>252</v>
      </c>
      <c r="C64" s="854">
        <f>SUM(C60:D63)</f>
        <v>0</v>
      </c>
      <c r="D64" s="855"/>
      <c r="E64" s="854">
        <f>SUM(E60:F63)</f>
        <v>0</v>
      </c>
      <c r="F64" s="855"/>
      <c r="G64" s="854">
        <f>SUM(G60:H63)</f>
        <v>0</v>
      </c>
      <c r="H64" s="855"/>
      <c r="I64" s="854">
        <f>SUM(I60:J63)</f>
        <v>0</v>
      </c>
      <c r="J64" s="855"/>
      <c r="K64" s="854">
        <f>SUM(K60:L63)</f>
        <v>0</v>
      </c>
      <c r="L64" s="855"/>
      <c r="M64" s="854">
        <f>SUM(M60:N63)</f>
        <v>0</v>
      </c>
      <c r="N64" s="855"/>
      <c r="O64" s="854">
        <f>SUM(O60:P63)</f>
        <v>0</v>
      </c>
      <c r="P64" s="855"/>
      <c r="Q64" s="854">
        <f>SUM(Q60:R63)</f>
        <v>0</v>
      </c>
      <c r="R64" s="855"/>
      <c r="S64" s="854">
        <f>SUM(S60:T63)</f>
        <v>0</v>
      </c>
      <c r="T64" s="855"/>
      <c r="U64" s="854">
        <f>SUM(U60:V63)</f>
        <v>0</v>
      </c>
      <c r="V64" s="855"/>
      <c r="W64" s="854">
        <f>SUM(W60:X63)</f>
        <v>0</v>
      </c>
      <c r="X64" s="855"/>
      <c r="Y64" s="854">
        <f>SUM(Y60:Z63)</f>
        <v>0</v>
      </c>
      <c r="Z64" s="855"/>
      <c r="AA64" s="854">
        <f>SUM(AA60:AB63)</f>
        <v>0</v>
      </c>
      <c r="AB64" s="855"/>
    </row>
    <row r="65" spans="1:28" s="83" customFormat="1" ht="15.75" thickBot="1" x14ac:dyDescent="0.3">
      <c r="A65" s="121"/>
      <c r="B65" s="178" t="s">
        <v>253</v>
      </c>
      <c r="C65" s="905"/>
      <c r="D65" s="906"/>
      <c r="E65" s="905"/>
      <c r="F65" s="906"/>
      <c r="G65" s="905"/>
      <c r="H65" s="906"/>
      <c r="I65" s="905"/>
      <c r="J65" s="906"/>
      <c r="K65" s="905"/>
      <c r="L65" s="906"/>
      <c r="M65" s="907"/>
      <c r="N65" s="908"/>
      <c r="O65" s="907"/>
      <c r="P65" s="908"/>
      <c r="Q65" s="907"/>
      <c r="R65" s="908"/>
      <c r="S65" s="907"/>
      <c r="T65" s="908"/>
      <c r="U65" s="907"/>
      <c r="V65" s="908"/>
      <c r="W65" s="907"/>
      <c r="X65" s="908"/>
      <c r="Y65" s="907"/>
      <c r="Z65" s="908"/>
      <c r="AA65" s="907"/>
      <c r="AB65" s="908"/>
    </row>
    <row r="66" spans="1:28" s="83" customFormat="1" ht="13.5" thickBot="1" x14ac:dyDescent="0.25">
      <c r="A66" s="117" t="s">
        <v>254</v>
      </c>
      <c r="B66" s="216" t="s">
        <v>1029</v>
      </c>
      <c r="C66" s="911">
        <v>0</v>
      </c>
      <c r="D66" s="912"/>
      <c r="E66" s="911">
        <v>0</v>
      </c>
      <c r="F66" s="912"/>
      <c r="G66" s="911">
        <v>0</v>
      </c>
      <c r="H66" s="912"/>
      <c r="I66" s="911">
        <v>0</v>
      </c>
      <c r="J66" s="912"/>
      <c r="K66" s="911">
        <v>0</v>
      </c>
      <c r="L66" s="912"/>
      <c r="M66" s="911">
        <v>0</v>
      </c>
      <c r="N66" s="912"/>
      <c r="O66" s="911">
        <v>0</v>
      </c>
      <c r="P66" s="912"/>
      <c r="Q66" s="911">
        <v>0</v>
      </c>
      <c r="R66" s="912"/>
      <c r="S66" s="911">
        <v>0</v>
      </c>
      <c r="T66" s="912"/>
      <c r="U66" s="929">
        <v>0</v>
      </c>
      <c r="V66" s="930"/>
      <c r="W66" s="929">
        <v>0</v>
      </c>
      <c r="X66" s="930"/>
      <c r="Y66" s="929">
        <v>0</v>
      </c>
      <c r="Z66" s="930"/>
      <c r="AA66" s="927">
        <f>Y66</f>
        <v>0</v>
      </c>
      <c r="AB66" s="928"/>
    </row>
    <row r="67" spans="1:28" s="83" customFormat="1" ht="13.5" thickBot="1" x14ac:dyDescent="0.25">
      <c r="A67" s="117" t="s">
        <v>255</v>
      </c>
      <c r="B67" s="216" t="s">
        <v>1030</v>
      </c>
      <c r="C67" s="850">
        <v>0</v>
      </c>
      <c r="D67" s="915"/>
      <c r="E67" s="850">
        <v>0</v>
      </c>
      <c r="F67" s="915"/>
      <c r="G67" s="850">
        <v>0</v>
      </c>
      <c r="H67" s="915"/>
      <c r="I67" s="850">
        <v>0</v>
      </c>
      <c r="J67" s="915"/>
      <c r="K67" s="850">
        <v>0</v>
      </c>
      <c r="L67" s="915"/>
      <c r="M67" s="850">
        <v>0</v>
      </c>
      <c r="N67" s="915"/>
      <c r="O67" s="850">
        <v>0</v>
      </c>
      <c r="P67" s="915"/>
      <c r="Q67" s="850">
        <v>0</v>
      </c>
      <c r="R67" s="915"/>
      <c r="S67" s="850">
        <v>0</v>
      </c>
      <c r="T67" s="915"/>
      <c r="U67" s="931">
        <v>0</v>
      </c>
      <c r="V67" s="932"/>
      <c r="W67" s="931">
        <v>0</v>
      </c>
      <c r="X67" s="932"/>
      <c r="Y67" s="931">
        <v>0</v>
      </c>
      <c r="Z67" s="932"/>
      <c r="AA67" s="927">
        <f>Y67</f>
        <v>0</v>
      </c>
      <c r="AB67" s="928"/>
    </row>
    <row r="68" spans="1:28" s="83" customFormat="1" thickBot="1" x14ac:dyDescent="0.25">
      <c r="A68" s="121"/>
      <c r="B68" s="717" t="s">
        <v>256</v>
      </c>
      <c r="C68" s="854">
        <f>SUM(C66:D67)</f>
        <v>0</v>
      </c>
      <c r="D68" s="855"/>
      <c r="E68" s="854">
        <f>SUM(E66:F67)</f>
        <v>0</v>
      </c>
      <c r="F68" s="855"/>
      <c r="G68" s="854">
        <f>SUM(G66:H67)</f>
        <v>0</v>
      </c>
      <c r="H68" s="855"/>
      <c r="I68" s="854">
        <f>SUM(I66:J67)</f>
        <v>0</v>
      </c>
      <c r="J68" s="855"/>
      <c r="K68" s="854">
        <f>SUM(K66:L67)</f>
        <v>0</v>
      </c>
      <c r="L68" s="855"/>
      <c r="M68" s="854">
        <f>SUM(M66:N67)</f>
        <v>0</v>
      </c>
      <c r="N68" s="855"/>
      <c r="O68" s="854">
        <f>SUM(O66:P67)</f>
        <v>0</v>
      </c>
      <c r="P68" s="855"/>
      <c r="Q68" s="854">
        <f>SUM(Q66:R67)</f>
        <v>0</v>
      </c>
      <c r="R68" s="855"/>
      <c r="S68" s="854">
        <f>SUM(S66:T67)</f>
        <v>0</v>
      </c>
      <c r="T68" s="855"/>
      <c r="U68" s="854">
        <f>SUM(U66:V67)</f>
        <v>0</v>
      </c>
      <c r="V68" s="855"/>
      <c r="W68" s="854">
        <f>SUM(W66:X67)</f>
        <v>0</v>
      </c>
      <c r="X68" s="855"/>
      <c r="Y68" s="854">
        <f>SUM(Y66:Z67)</f>
        <v>0</v>
      </c>
      <c r="Z68" s="855"/>
      <c r="AA68" s="854">
        <f>SUM(AA66:AB67)</f>
        <v>0</v>
      </c>
      <c r="AB68" s="855"/>
    </row>
    <row r="69" spans="1:28" s="83" customFormat="1" x14ac:dyDescent="0.2">
      <c r="A69" s="121"/>
      <c r="B69" s="33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</row>
    <row r="70" spans="1:28" s="83" customFormat="1" ht="15" x14ac:dyDescent="0.25">
      <c r="A70" s="121"/>
      <c r="B70" s="179" t="s">
        <v>257</v>
      </c>
      <c r="C70" s="165"/>
      <c r="D70" s="165"/>
      <c r="E70" s="165"/>
      <c r="F70" s="165"/>
      <c r="G70" s="165"/>
      <c r="H70" s="165"/>
      <c r="I70" s="937"/>
      <c r="J70" s="937"/>
      <c r="K70" s="165"/>
      <c r="L70" s="165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</row>
    <row r="71" spans="1:28" s="83" customFormat="1" ht="13.5" thickBot="1" x14ac:dyDescent="0.25">
      <c r="A71" s="121"/>
      <c r="B71" s="47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</row>
    <row r="72" spans="1:28" s="83" customFormat="1" ht="15.75" thickBot="1" x14ac:dyDescent="0.3">
      <c r="A72" s="117" t="s">
        <v>258</v>
      </c>
      <c r="B72" s="180" t="s">
        <v>259</v>
      </c>
      <c r="C72" s="933">
        <f>IF(ISERROR((C$18/C$45)/25),0,(C$18/C$45)/25)</f>
        <v>0</v>
      </c>
      <c r="D72" s="934"/>
      <c r="E72" s="933">
        <f>IF(ISERROR((E$18/E$45)/25),0,(E$18/E$45)/25)</f>
        <v>0</v>
      </c>
      <c r="F72" s="934"/>
      <c r="G72" s="933">
        <f>IF(ISERROR((G$18/G$45)/25),0,(G$18/G$45)/25)</f>
        <v>0</v>
      </c>
      <c r="H72" s="934"/>
      <c r="I72" s="933">
        <f>IF(ISERROR((I$18/I$45)/25),0,(I$18/I$45)/25)</f>
        <v>0</v>
      </c>
      <c r="J72" s="934"/>
      <c r="K72" s="933">
        <f>IF(ISERROR((K$18/K$45)/25),0,(K$18/K$45)/25)</f>
        <v>0</v>
      </c>
      <c r="L72" s="934"/>
      <c r="M72" s="933">
        <f>IF(ISERROR((M$18/M$45)/25),0,(M$18/M$45)/25)</f>
        <v>0</v>
      </c>
      <c r="N72" s="934"/>
      <c r="O72" s="933">
        <f>IF(ISERROR((O$18/O$45)/25),0,(O$18/O$45)/25)</f>
        <v>0</v>
      </c>
      <c r="P72" s="934"/>
      <c r="Q72" s="933">
        <f>IF(ISERROR((Q$18/Q$45)/25),0,(Q$18/Q$45)/25)</f>
        <v>0</v>
      </c>
      <c r="R72" s="934"/>
      <c r="S72" s="933">
        <f>IF(ISERROR((S$18/S$45)/25),0,(S$18/S$45)/25)</f>
        <v>0</v>
      </c>
      <c r="T72" s="934"/>
      <c r="U72" s="933">
        <f>IF(ISERROR((U$18/U$45)/25),0,(U$18/U$45)/25)</f>
        <v>0</v>
      </c>
      <c r="V72" s="934"/>
      <c r="W72" s="933">
        <f>IF(ISERROR((W$18/W$45)/25),0,(W$18/W$45)/25)</f>
        <v>0</v>
      </c>
      <c r="X72" s="934"/>
      <c r="Y72" s="933">
        <f>IF(ISERROR((Y$18/Y$45)/25),0,(Y$18/Y$45)/25)</f>
        <v>0</v>
      </c>
      <c r="Z72" s="934"/>
      <c r="AA72" s="935">
        <f>IF(ISERROR((AA$18/AA$45)/25),0,(AA$18/AA$45)/25)</f>
        <v>0</v>
      </c>
      <c r="AB72" s="936"/>
    </row>
    <row r="73" spans="1:28" s="83" customFormat="1" ht="15.75" thickBot="1" x14ac:dyDescent="0.3">
      <c r="A73" s="117" t="s">
        <v>260</v>
      </c>
      <c r="B73" s="180" t="s">
        <v>261</v>
      </c>
      <c r="C73" s="933">
        <f>IF(ISERROR((C$18/C$58)/25),0,(C$18/C$58)/25)</f>
        <v>0</v>
      </c>
      <c r="D73" s="934"/>
      <c r="E73" s="933">
        <f>IF(ISERROR((E$18/E$58)/25),0,(E$18/E$58)/25)</f>
        <v>0</v>
      </c>
      <c r="F73" s="934"/>
      <c r="G73" s="933">
        <f>IF(ISERROR((G$18/G$58)/25),0,(G$18/G$58)/25)</f>
        <v>0</v>
      </c>
      <c r="H73" s="934"/>
      <c r="I73" s="933">
        <f>IF(ISERROR((I$18/I$58)/25),0,(I$18/I$58)/25)</f>
        <v>0</v>
      </c>
      <c r="J73" s="934"/>
      <c r="K73" s="933">
        <f>IF(ISERROR((K$18/K$58)/25),0,(K$18/K$58)/25)</f>
        <v>0</v>
      </c>
      <c r="L73" s="934"/>
      <c r="M73" s="933">
        <f>IF(ISERROR((M$18/M$58)/25),0,(M$18/M$58)/25)</f>
        <v>0</v>
      </c>
      <c r="N73" s="934"/>
      <c r="O73" s="933">
        <f>IF(ISERROR((O$18/O$58)/25),0,(O$18/O$58)/25)</f>
        <v>0</v>
      </c>
      <c r="P73" s="934"/>
      <c r="Q73" s="933">
        <f>IF(ISERROR((Q$18/Q$58)/25),0,(Q$18/Q$58)/25)</f>
        <v>0</v>
      </c>
      <c r="R73" s="934"/>
      <c r="S73" s="933">
        <f>IF(ISERROR((S$18/S$58)/25),0,(S$18/S$58)/25)</f>
        <v>0</v>
      </c>
      <c r="T73" s="934"/>
      <c r="U73" s="933">
        <f>IF(ISERROR((U$18/U$58)/25),0,(U$18/U$58)/25)</f>
        <v>0</v>
      </c>
      <c r="V73" s="934"/>
      <c r="W73" s="933">
        <f>IF(ISERROR((W$18/W$58)/25),0,(W$18/W$58)/25)</f>
        <v>0</v>
      </c>
      <c r="X73" s="934"/>
      <c r="Y73" s="933">
        <f>IF(ISERROR((Y$18/Y$58)/25),0,(Y$18/Y$58)/25)</f>
        <v>0</v>
      </c>
      <c r="Z73" s="934"/>
      <c r="AA73" s="935">
        <f>IF(ISERROR((AA$18/AA$58)/25),0,(AA$18/AA$58)/25)</f>
        <v>0</v>
      </c>
      <c r="AB73" s="936"/>
    </row>
    <row r="74" spans="1:28" s="83" customFormat="1" ht="15.75" thickBot="1" x14ac:dyDescent="0.3">
      <c r="A74" s="117" t="s">
        <v>262</v>
      </c>
      <c r="B74" s="180" t="s">
        <v>263</v>
      </c>
      <c r="C74" s="933">
        <f>IF(ISERROR((C18/C68)/25),0,(C18/C68)/25)</f>
        <v>0</v>
      </c>
      <c r="D74" s="934"/>
      <c r="E74" s="933">
        <f>IF(ISERROR((E18/E68)/25),0,(E18/E68)/25)</f>
        <v>0</v>
      </c>
      <c r="F74" s="934"/>
      <c r="G74" s="933">
        <f>IF(ISERROR((G18/G68)/25),0,(G18/G68)/25)</f>
        <v>0</v>
      </c>
      <c r="H74" s="934"/>
      <c r="I74" s="933">
        <f>IF(ISERROR((I18/I68)/25),0,(I18/I68)/25)</f>
        <v>0</v>
      </c>
      <c r="J74" s="934"/>
      <c r="K74" s="933">
        <f>IF(ISERROR((K18/K68)/25),0,(K18/K68)/25)</f>
        <v>0</v>
      </c>
      <c r="L74" s="934"/>
      <c r="M74" s="933">
        <f>IF(ISERROR((M18/M68)/25),0,(M18/M68)/25)</f>
        <v>0</v>
      </c>
      <c r="N74" s="934"/>
      <c r="O74" s="933">
        <f>IF(ISERROR((O18/O68)/25),0,(O18/O68)/25)</f>
        <v>0</v>
      </c>
      <c r="P74" s="934"/>
      <c r="Q74" s="933">
        <f>IF(ISERROR((Q18/Q68)/25),0,(Q18/Q68)/25)</f>
        <v>0</v>
      </c>
      <c r="R74" s="934"/>
      <c r="S74" s="933">
        <f>IF(ISERROR((S18/S68)/25),0,(S18/S68)/25)</f>
        <v>0</v>
      </c>
      <c r="T74" s="934"/>
      <c r="U74" s="933">
        <f>IF(ISERROR((U18/U68)/25),0,(U18/U68)/25)</f>
        <v>0</v>
      </c>
      <c r="V74" s="934"/>
      <c r="W74" s="933">
        <f>IF(ISERROR((W18/W68)/25),0,(W18/W68)/25)</f>
        <v>0</v>
      </c>
      <c r="X74" s="934"/>
      <c r="Y74" s="933">
        <f>IF(ISERROR((Y18/Y68)/25),0,(Y18/Y68)/25)</f>
        <v>0</v>
      </c>
      <c r="Z74" s="934"/>
      <c r="AA74" s="935">
        <f>IF(ISERROR((AA18/AA68)/25),0,(AA18/AA68)/25)</f>
        <v>0</v>
      </c>
      <c r="AB74" s="936"/>
    </row>
    <row r="75" spans="1:28" s="83" customFormat="1" x14ac:dyDescent="0.2">
      <c r="A75" s="121"/>
      <c r="B75" s="33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</row>
    <row r="76" spans="1:28" s="83" customFormat="1" ht="13.5" thickBot="1" x14ac:dyDescent="0.25">
      <c r="A76" s="121"/>
      <c r="B76" s="33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</row>
    <row r="77" spans="1:28" s="83" customFormat="1" ht="15.75" thickBot="1" x14ac:dyDescent="0.3">
      <c r="A77" s="121"/>
      <c r="B77" s="181" t="s">
        <v>264</v>
      </c>
      <c r="C77" s="938" t="s">
        <v>265</v>
      </c>
      <c r="D77" s="939"/>
      <c r="E77" s="940" t="s">
        <v>265</v>
      </c>
      <c r="F77" s="939"/>
      <c r="G77" s="940" t="s">
        <v>265</v>
      </c>
      <c r="H77" s="939"/>
      <c r="I77" s="940" t="s">
        <v>265</v>
      </c>
      <c r="J77" s="939"/>
      <c r="K77" s="940" t="s">
        <v>265</v>
      </c>
      <c r="L77" s="939"/>
      <c r="M77" s="940" t="s">
        <v>265</v>
      </c>
      <c r="N77" s="939"/>
      <c r="O77" s="940" t="s">
        <v>265</v>
      </c>
      <c r="P77" s="939"/>
      <c r="Q77" s="940" t="s">
        <v>265</v>
      </c>
      <c r="R77" s="939"/>
      <c r="S77" s="940" t="s">
        <v>265</v>
      </c>
      <c r="T77" s="939"/>
      <c r="U77" s="940" t="s">
        <v>265</v>
      </c>
      <c r="V77" s="939"/>
      <c r="W77" s="940" t="s">
        <v>265</v>
      </c>
      <c r="X77" s="939"/>
      <c r="Y77" s="940" t="s">
        <v>265</v>
      </c>
      <c r="Z77" s="939"/>
      <c r="AA77" s="166"/>
      <c r="AB77" s="166"/>
    </row>
    <row r="78" spans="1:28" s="83" customFormat="1" ht="13.5" thickBot="1" x14ac:dyDescent="0.25">
      <c r="A78" s="121"/>
      <c r="B78" s="33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</row>
    <row r="79" spans="1:28" s="83" customFormat="1" ht="15.75" thickBot="1" x14ac:dyDescent="0.3">
      <c r="A79" s="117" t="s">
        <v>266</v>
      </c>
      <c r="B79" s="182" t="s">
        <v>267</v>
      </c>
      <c r="C79" s="942">
        <v>0</v>
      </c>
      <c r="D79" s="943"/>
      <c r="E79" s="942">
        <v>0</v>
      </c>
      <c r="F79" s="943"/>
      <c r="G79" s="942">
        <v>0</v>
      </c>
      <c r="H79" s="943"/>
      <c r="I79" s="942">
        <v>0</v>
      </c>
      <c r="J79" s="943"/>
      <c r="K79" s="942">
        <v>0</v>
      </c>
      <c r="L79" s="943"/>
      <c r="M79" s="942">
        <v>0</v>
      </c>
      <c r="N79" s="943"/>
      <c r="O79" s="942">
        <v>0</v>
      </c>
      <c r="P79" s="943"/>
      <c r="Q79" s="942">
        <v>0</v>
      </c>
      <c r="R79" s="943"/>
      <c r="S79" s="942">
        <v>0</v>
      </c>
      <c r="T79" s="943"/>
      <c r="U79" s="942">
        <v>0</v>
      </c>
      <c r="V79" s="943"/>
      <c r="W79" s="942">
        <v>0</v>
      </c>
      <c r="X79" s="943"/>
      <c r="Y79" s="942">
        <v>0</v>
      </c>
      <c r="Z79" s="943"/>
      <c r="AA79" s="941">
        <f>IF(ISERROR(AVERAGE(C79:Z79)),0,AVERAGE(C79:Z79))</f>
        <v>0</v>
      </c>
      <c r="AB79" s="936"/>
    </row>
    <row r="80" spans="1:28" s="83" customFormat="1" ht="15.75" thickBot="1" x14ac:dyDescent="0.3">
      <c r="A80" s="117" t="s">
        <v>268</v>
      </c>
      <c r="B80" s="182" t="s">
        <v>269</v>
      </c>
      <c r="C80" s="942">
        <v>0</v>
      </c>
      <c r="D80" s="943"/>
      <c r="E80" s="942">
        <v>0</v>
      </c>
      <c r="F80" s="943"/>
      <c r="G80" s="942">
        <v>0</v>
      </c>
      <c r="H80" s="943"/>
      <c r="I80" s="942">
        <v>0</v>
      </c>
      <c r="J80" s="943"/>
      <c r="K80" s="942">
        <v>0</v>
      </c>
      <c r="L80" s="943"/>
      <c r="M80" s="942">
        <v>0</v>
      </c>
      <c r="N80" s="943"/>
      <c r="O80" s="942">
        <v>0</v>
      </c>
      <c r="P80" s="943"/>
      <c r="Q80" s="942">
        <v>0</v>
      </c>
      <c r="R80" s="943"/>
      <c r="S80" s="942">
        <v>0</v>
      </c>
      <c r="T80" s="943"/>
      <c r="U80" s="942">
        <v>0</v>
      </c>
      <c r="V80" s="943"/>
      <c r="W80" s="942">
        <v>0</v>
      </c>
      <c r="X80" s="943"/>
      <c r="Y80" s="942">
        <v>0</v>
      </c>
      <c r="Z80" s="943"/>
      <c r="AA80" s="941">
        <f>IF(ISERROR(AVERAGE(C80:Z80)),0,AVERAGE(C80:Z80))</f>
        <v>0</v>
      </c>
      <c r="AB80" s="936"/>
    </row>
    <row r="81" spans="1:28" s="83" customFormat="1" ht="10.5" customHeight="1" x14ac:dyDescent="0.2">
      <c r="A81" s="121"/>
      <c r="B81" s="33"/>
    </row>
    <row r="82" spans="1:28" s="83" customFormat="1" ht="10.5" customHeight="1" x14ac:dyDescent="0.2">
      <c r="A82" s="121"/>
      <c r="B82" s="33"/>
    </row>
    <row r="83" spans="1:28" s="83" customFormat="1" ht="15.75" customHeight="1" thickBot="1" x14ac:dyDescent="0.25">
      <c r="A83" s="121"/>
      <c r="B83" s="183" t="s">
        <v>270</v>
      </c>
      <c r="C83" s="944"/>
      <c r="D83" s="944"/>
      <c r="E83" s="944"/>
      <c r="F83" s="944"/>
      <c r="G83" s="944"/>
      <c r="H83" s="944"/>
      <c r="I83" s="944"/>
      <c r="J83" s="944"/>
      <c r="K83" s="944"/>
      <c r="L83" s="944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</row>
    <row r="84" spans="1:28" s="83" customFormat="1" ht="1.5" customHeight="1" x14ac:dyDescent="0.15">
      <c r="A84" s="121"/>
      <c r="B84" s="954" t="s">
        <v>271</v>
      </c>
      <c r="C84" s="946">
        <v>0</v>
      </c>
      <c r="D84" s="947"/>
      <c r="E84" s="946">
        <v>0</v>
      </c>
      <c r="F84" s="947"/>
      <c r="G84" s="946">
        <v>0</v>
      </c>
      <c r="H84" s="947"/>
      <c r="I84" s="946">
        <v>0</v>
      </c>
      <c r="J84" s="947"/>
      <c r="K84" s="946">
        <v>0</v>
      </c>
      <c r="L84" s="947"/>
      <c r="M84" s="946">
        <v>0</v>
      </c>
      <c r="N84" s="947"/>
      <c r="O84" s="946">
        <v>0</v>
      </c>
      <c r="P84" s="947"/>
      <c r="Q84" s="946">
        <v>0</v>
      </c>
      <c r="R84" s="947"/>
      <c r="S84" s="946">
        <v>0</v>
      </c>
      <c r="T84" s="947"/>
      <c r="U84" s="946">
        <v>0</v>
      </c>
      <c r="V84" s="947"/>
      <c r="W84" s="946">
        <v>0</v>
      </c>
      <c r="X84" s="947"/>
      <c r="Y84" s="946">
        <v>0</v>
      </c>
      <c r="Z84" s="947"/>
      <c r="AA84" s="950">
        <f>Y84</f>
        <v>0</v>
      </c>
      <c r="AB84" s="951"/>
    </row>
    <row r="85" spans="1:28" s="185" customFormat="1" ht="30" customHeight="1" thickBot="1" x14ac:dyDescent="0.25">
      <c r="A85" s="184" t="s">
        <v>272</v>
      </c>
      <c r="B85" s="955"/>
      <c r="C85" s="948"/>
      <c r="D85" s="949"/>
      <c r="E85" s="948"/>
      <c r="F85" s="949"/>
      <c r="G85" s="948"/>
      <c r="H85" s="949"/>
      <c r="I85" s="948"/>
      <c r="J85" s="949"/>
      <c r="K85" s="948"/>
      <c r="L85" s="949"/>
      <c r="M85" s="948"/>
      <c r="N85" s="949"/>
      <c r="O85" s="948"/>
      <c r="P85" s="949"/>
      <c r="Q85" s="948"/>
      <c r="R85" s="949"/>
      <c r="S85" s="948"/>
      <c r="T85" s="949"/>
      <c r="U85" s="948"/>
      <c r="V85" s="949"/>
      <c r="W85" s="948"/>
      <c r="X85" s="949"/>
      <c r="Y85" s="948"/>
      <c r="Z85" s="949"/>
      <c r="AA85" s="952"/>
      <c r="AB85" s="953"/>
    </row>
    <row r="86" spans="1:28" s="83" customFormat="1" ht="9" customHeight="1" x14ac:dyDescent="0.15">
      <c r="A86" s="186"/>
      <c r="B86" s="954" t="s">
        <v>273</v>
      </c>
      <c r="C86" s="816">
        <v>0</v>
      </c>
      <c r="D86" s="817"/>
      <c r="E86" s="816">
        <v>0</v>
      </c>
      <c r="F86" s="817"/>
      <c r="G86" s="816">
        <v>0</v>
      </c>
      <c r="H86" s="817"/>
      <c r="I86" s="816">
        <v>0</v>
      </c>
      <c r="J86" s="817"/>
      <c r="K86" s="816">
        <v>0</v>
      </c>
      <c r="L86" s="817"/>
      <c r="M86" s="816">
        <v>0</v>
      </c>
      <c r="N86" s="817"/>
      <c r="O86" s="816">
        <v>0</v>
      </c>
      <c r="P86" s="817"/>
      <c r="Q86" s="816">
        <v>0</v>
      </c>
      <c r="R86" s="817"/>
      <c r="S86" s="816">
        <v>0</v>
      </c>
      <c r="T86" s="817"/>
      <c r="U86" s="816">
        <v>0</v>
      </c>
      <c r="V86" s="817"/>
      <c r="W86" s="816">
        <v>0</v>
      </c>
      <c r="X86" s="817"/>
      <c r="Y86" s="816">
        <v>0</v>
      </c>
      <c r="Z86" s="817"/>
      <c r="AA86" s="950">
        <f>Y86</f>
        <v>0</v>
      </c>
      <c r="AB86" s="951"/>
    </row>
    <row r="87" spans="1:28" s="83" customFormat="1" ht="18.75" customHeight="1" thickBot="1" x14ac:dyDescent="0.25">
      <c r="A87" s="125" t="s">
        <v>274</v>
      </c>
      <c r="B87" s="955"/>
      <c r="C87" s="948"/>
      <c r="D87" s="949"/>
      <c r="E87" s="948"/>
      <c r="F87" s="949"/>
      <c r="G87" s="948"/>
      <c r="H87" s="949"/>
      <c r="I87" s="948"/>
      <c r="J87" s="949"/>
      <c r="K87" s="948"/>
      <c r="L87" s="949"/>
      <c r="M87" s="948"/>
      <c r="N87" s="949"/>
      <c r="O87" s="948"/>
      <c r="P87" s="949"/>
      <c r="Q87" s="948"/>
      <c r="R87" s="949"/>
      <c r="S87" s="948"/>
      <c r="T87" s="949"/>
      <c r="U87" s="948"/>
      <c r="V87" s="949"/>
      <c r="W87" s="948"/>
      <c r="X87" s="949"/>
      <c r="Y87" s="948"/>
      <c r="Z87" s="949"/>
      <c r="AA87" s="952"/>
      <c r="AB87" s="953"/>
    </row>
    <row r="88" spans="1:28" s="83" customFormat="1" ht="26.25" thickBot="1" x14ac:dyDescent="0.3">
      <c r="A88" s="186"/>
      <c r="B88" s="187" t="s">
        <v>275</v>
      </c>
      <c r="C88" s="956">
        <f>SUM(C84:D87)</f>
        <v>0</v>
      </c>
      <c r="D88" s="957"/>
      <c r="E88" s="956">
        <f>SUM(E84:F87)</f>
        <v>0</v>
      </c>
      <c r="F88" s="957"/>
      <c r="G88" s="956">
        <f>SUM(G84:H87)</f>
        <v>0</v>
      </c>
      <c r="H88" s="957"/>
      <c r="I88" s="956">
        <f>SUM(I84:J87)</f>
        <v>0</v>
      </c>
      <c r="J88" s="957"/>
      <c r="K88" s="956">
        <f>SUM(K84:L87)</f>
        <v>0</v>
      </c>
      <c r="L88" s="957"/>
      <c r="M88" s="956">
        <f>SUM(M84:N87)</f>
        <v>0</v>
      </c>
      <c r="N88" s="957"/>
      <c r="O88" s="956">
        <f>SUM(O84:P87)</f>
        <v>0</v>
      </c>
      <c r="P88" s="957"/>
      <c r="Q88" s="956">
        <f>SUM(Q84:R87)</f>
        <v>0</v>
      </c>
      <c r="R88" s="957"/>
      <c r="S88" s="956">
        <f>SUM(S84:T87)</f>
        <v>0</v>
      </c>
      <c r="T88" s="957"/>
      <c r="U88" s="956">
        <f>SUM(U84:V87)</f>
        <v>0</v>
      </c>
      <c r="V88" s="957"/>
      <c r="W88" s="956">
        <f>SUM(W84:X87)</f>
        <v>0</v>
      </c>
      <c r="X88" s="957"/>
      <c r="Y88" s="956">
        <f>SUM(Y84:Z87)</f>
        <v>0</v>
      </c>
      <c r="Z88" s="957"/>
      <c r="AA88" s="935">
        <f>SUM(AA84:AB87)</f>
        <v>0</v>
      </c>
      <c r="AB88" s="936"/>
    </row>
    <row r="89" spans="1:28" s="83" customFormat="1" ht="10.5" customHeight="1" x14ac:dyDescent="0.2">
      <c r="A89" s="186"/>
      <c r="B89" s="33"/>
    </row>
    <row r="90" spans="1:28" s="83" customFormat="1" ht="10.5" customHeight="1" x14ac:dyDescent="0.2">
      <c r="A90" s="186"/>
      <c r="B90" s="188" t="s">
        <v>276</v>
      </c>
    </row>
    <row r="91" spans="1:28" s="83" customFormat="1" ht="10.5" customHeight="1" x14ac:dyDescent="0.2">
      <c r="A91" s="186"/>
      <c r="B91" s="188" t="s">
        <v>277</v>
      </c>
    </row>
    <row r="92" spans="1:28" s="83" customFormat="1" ht="10.5" customHeight="1" x14ac:dyDescent="0.2">
      <c r="A92" s="186"/>
      <c r="B92" s="188" t="s">
        <v>278</v>
      </c>
    </row>
    <row r="93" spans="1:28" s="83" customFormat="1" ht="10.5" customHeight="1" x14ac:dyDescent="0.2">
      <c r="A93" s="186"/>
      <c r="B93" s="33"/>
    </row>
    <row r="94" spans="1:28" s="83" customFormat="1" ht="10.5" customHeight="1" x14ac:dyDescent="0.2">
      <c r="A94" s="186"/>
      <c r="B94" s="33"/>
    </row>
    <row r="95" spans="1:28" s="83" customFormat="1" ht="10.5" customHeight="1" x14ac:dyDescent="0.2">
      <c r="A95" s="186"/>
      <c r="B95" s="33"/>
    </row>
    <row r="96" spans="1:28" s="83" customFormat="1" ht="10.5" customHeight="1" x14ac:dyDescent="0.2">
      <c r="A96" s="186"/>
      <c r="B96" s="33"/>
    </row>
    <row r="97" spans="1:2" s="83" customFormat="1" x14ac:dyDescent="0.2">
      <c r="A97" s="186"/>
      <c r="B97" s="33"/>
    </row>
    <row r="98" spans="1:2" s="83" customFormat="1" x14ac:dyDescent="0.2">
      <c r="A98" s="186"/>
      <c r="B98" s="33"/>
    </row>
    <row r="99" spans="1:2" s="83" customFormat="1" x14ac:dyDescent="0.2">
      <c r="A99" s="186"/>
      <c r="B99" s="33"/>
    </row>
    <row r="100" spans="1:2" s="83" customFormat="1" x14ac:dyDescent="0.2">
      <c r="A100" s="186"/>
      <c r="B100" s="33"/>
    </row>
    <row r="101" spans="1:2" s="83" customFormat="1" x14ac:dyDescent="0.2">
      <c r="A101" s="186"/>
      <c r="B101" s="33"/>
    </row>
    <row r="102" spans="1:2" s="83" customFormat="1" x14ac:dyDescent="0.2">
      <c r="A102" s="186"/>
      <c r="B102" s="33"/>
    </row>
    <row r="103" spans="1:2" s="83" customFormat="1" x14ac:dyDescent="0.2">
      <c r="A103" s="186"/>
      <c r="B103" s="33"/>
    </row>
    <row r="104" spans="1:2" s="83" customFormat="1" x14ac:dyDescent="0.2">
      <c r="A104" s="186"/>
      <c r="B104" s="33"/>
    </row>
    <row r="105" spans="1:2" s="83" customFormat="1" x14ac:dyDescent="0.2">
      <c r="A105" s="186"/>
      <c r="B105" s="33"/>
    </row>
    <row r="106" spans="1:2" s="83" customFormat="1" x14ac:dyDescent="0.2">
      <c r="A106" s="186"/>
      <c r="B106" s="33"/>
    </row>
    <row r="107" spans="1:2" s="83" customFormat="1" x14ac:dyDescent="0.2">
      <c r="A107" s="186"/>
      <c r="B107" s="33"/>
    </row>
    <row r="108" spans="1:2" s="83" customFormat="1" x14ac:dyDescent="0.2">
      <c r="A108" s="186"/>
      <c r="B108" s="33"/>
    </row>
    <row r="109" spans="1:2" s="83" customFormat="1" x14ac:dyDescent="0.2">
      <c r="A109" s="186"/>
      <c r="B109" s="33"/>
    </row>
    <row r="110" spans="1:2" s="83" customFormat="1" x14ac:dyDescent="0.2">
      <c r="A110" s="186"/>
      <c r="B110" s="33"/>
    </row>
    <row r="111" spans="1:2" s="83" customFormat="1" x14ac:dyDescent="0.2">
      <c r="A111" s="186"/>
      <c r="B111" s="33"/>
    </row>
    <row r="112" spans="1:2" s="83" customFormat="1" x14ac:dyDescent="0.2">
      <c r="A112" s="186"/>
      <c r="B112" s="33"/>
    </row>
    <row r="113" spans="1:2" s="83" customFormat="1" x14ac:dyDescent="0.2">
      <c r="A113" s="186"/>
      <c r="B113" s="33"/>
    </row>
    <row r="114" spans="1:2" s="83" customFormat="1" x14ac:dyDescent="0.2">
      <c r="A114" s="186"/>
      <c r="B114" s="33"/>
    </row>
    <row r="115" spans="1:2" s="83" customFormat="1" x14ac:dyDescent="0.2">
      <c r="A115" s="186"/>
      <c r="B115" s="33"/>
    </row>
    <row r="116" spans="1:2" s="83" customFormat="1" x14ac:dyDescent="0.2">
      <c r="A116" s="186"/>
      <c r="B116" s="33"/>
    </row>
    <row r="117" spans="1:2" s="83" customFormat="1" x14ac:dyDescent="0.2">
      <c r="A117" s="186"/>
      <c r="B117" s="33"/>
    </row>
    <row r="118" spans="1:2" s="83" customFormat="1" x14ac:dyDescent="0.2">
      <c r="A118" s="186"/>
      <c r="B118" s="33"/>
    </row>
    <row r="119" spans="1:2" s="83" customFormat="1" x14ac:dyDescent="0.2">
      <c r="A119" s="186"/>
      <c r="B119" s="33"/>
    </row>
    <row r="120" spans="1:2" s="83" customFormat="1" x14ac:dyDescent="0.2">
      <c r="A120" s="186"/>
      <c r="B120" s="33"/>
    </row>
    <row r="121" spans="1:2" s="83" customFormat="1" x14ac:dyDescent="0.2">
      <c r="A121" s="186"/>
      <c r="B121" s="33"/>
    </row>
    <row r="122" spans="1:2" s="83" customFormat="1" x14ac:dyDescent="0.2">
      <c r="A122" s="186"/>
      <c r="B122" s="33"/>
    </row>
    <row r="123" spans="1:2" s="83" customFormat="1" x14ac:dyDescent="0.2">
      <c r="A123" s="186"/>
      <c r="B123" s="33"/>
    </row>
    <row r="124" spans="1:2" s="83" customFormat="1" x14ac:dyDescent="0.2">
      <c r="A124" s="186"/>
      <c r="B124" s="33"/>
    </row>
    <row r="125" spans="1:2" s="83" customFormat="1" x14ac:dyDescent="0.2">
      <c r="A125" s="186"/>
      <c r="B125" s="33"/>
    </row>
    <row r="126" spans="1:2" s="83" customFormat="1" x14ac:dyDescent="0.2">
      <c r="A126" s="186"/>
      <c r="B126" s="33"/>
    </row>
    <row r="127" spans="1:2" s="83" customFormat="1" x14ac:dyDescent="0.2">
      <c r="A127" s="186"/>
      <c r="B127" s="33"/>
    </row>
    <row r="128" spans="1:2" s="83" customFormat="1" x14ac:dyDescent="0.2">
      <c r="A128" s="186"/>
      <c r="B128" s="33"/>
    </row>
    <row r="129" spans="1:2" s="83" customFormat="1" x14ac:dyDescent="0.2">
      <c r="A129" s="186"/>
      <c r="B129" s="33"/>
    </row>
    <row r="130" spans="1:2" s="83" customFormat="1" x14ac:dyDescent="0.2">
      <c r="A130" s="186"/>
      <c r="B130" s="33"/>
    </row>
    <row r="131" spans="1:2" s="83" customFormat="1" x14ac:dyDescent="0.2">
      <c r="A131" s="186"/>
      <c r="B131" s="33"/>
    </row>
    <row r="132" spans="1:2" s="83" customFormat="1" x14ac:dyDescent="0.2">
      <c r="A132" s="186"/>
      <c r="B132" s="33"/>
    </row>
    <row r="133" spans="1:2" s="83" customFormat="1" x14ac:dyDescent="0.2">
      <c r="A133" s="186"/>
      <c r="B133" s="33"/>
    </row>
    <row r="134" spans="1:2" s="83" customFormat="1" x14ac:dyDescent="0.2">
      <c r="A134" s="186"/>
      <c r="B134" s="33"/>
    </row>
    <row r="135" spans="1:2" s="83" customFormat="1" x14ac:dyDescent="0.2">
      <c r="A135" s="186"/>
      <c r="B135" s="33"/>
    </row>
    <row r="136" spans="1:2" s="83" customFormat="1" x14ac:dyDescent="0.2">
      <c r="A136" s="186"/>
      <c r="B136" s="33"/>
    </row>
    <row r="137" spans="1:2" s="83" customFormat="1" x14ac:dyDescent="0.2">
      <c r="A137" s="186"/>
      <c r="B137" s="33"/>
    </row>
    <row r="138" spans="1:2" s="83" customFormat="1" x14ac:dyDescent="0.2">
      <c r="A138" s="186"/>
      <c r="B138" s="33"/>
    </row>
    <row r="139" spans="1:2" s="83" customFormat="1" x14ac:dyDescent="0.2">
      <c r="A139" s="186"/>
      <c r="B139" s="33"/>
    </row>
    <row r="140" spans="1:2" s="83" customFormat="1" x14ac:dyDescent="0.2">
      <c r="A140" s="186"/>
      <c r="B140" s="33"/>
    </row>
    <row r="141" spans="1:2" s="83" customFormat="1" x14ac:dyDescent="0.2">
      <c r="A141" s="186"/>
      <c r="B141" s="33"/>
    </row>
    <row r="142" spans="1:2" s="83" customFormat="1" x14ac:dyDescent="0.2">
      <c r="A142" s="186"/>
      <c r="B142" s="33"/>
    </row>
    <row r="143" spans="1:2" s="83" customFormat="1" x14ac:dyDescent="0.2">
      <c r="A143" s="186"/>
      <c r="B143" s="33"/>
    </row>
    <row r="144" spans="1:2" s="83" customFormat="1" x14ac:dyDescent="0.2">
      <c r="A144" s="186"/>
      <c r="B144" s="33"/>
    </row>
    <row r="145" spans="1:2" s="83" customFormat="1" x14ac:dyDescent="0.2">
      <c r="A145" s="186"/>
      <c r="B145" s="33"/>
    </row>
    <row r="146" spans="1:2" s="83" customFormat="1" x14ac:dyDescent="0.2">
      <c r="A146" s="186"/>
      <c r="B146" s="33"/>
    </row>
    <row r="147" spans="1:2" s="83" customFormat="1" x14ac:dyDescent="0.2">
      <c r="A147" s="186"/>
      <c r="B147" s="33"/>
    </row>
    <row r="148" spans="1:2" s="83" customFormat="1" x14ac:dyDescent="0.2">
      <c r="A148" s="186"/>
      <c r="B148" s="33"/>
    </row>
    <row r="149" spans="1:2" s="83" customFormat="1" x14ac:dyDescent="0.2">
      <c r="A149" s="186"/>
      <c r="B149" s="33"/>
    </row>
    <row r="150" spans="1:2" s="83" customFormat="1" x14ac:dyDescent="0.2">
      <c r="A150" s="186"/>
      <c r="B150" s="33"/>
    </row>
    <row r="151" spans="1:2" s="83" customFormat="1" x14ac:dyDescent="0.2">
      <c r="A151" s="186"/>
      <c r="B151" s="33"/>
    </row>
    <row r="152" spans="1:2" s="83" customFormat="1" x14ac:dyDescent="0.2">
      <c r="A152" s="186"/>
      <c r="B152" s="33"/>
    </row>
    <row r="153" spans="1:2" s="83" customFormat="1" x14ac:dyDescent="0.2">
      <c r="A153" s="186"/>
      <c r="B153" s="33"/>
    </row>
    <row r="154" spans="1:2" s="83" customFormat="1" x14ac:dyDescent="0.2">
      <c r="A154" s="186"/>
      <c r="B154" s="33"/>
    </row>
    <row r="155" spans="1:2" s="83" customFormat="1" x14ac:dyDescent="0.2">
      <c r="A155" s="186"/>
      <c r="B155" s="33"/>
    </row>
    <row r="156" spans="1:2" s="83" customFormat="1" x14ac:dyDescent="0.2">
      <c r="A156" s="186"/>
      <c r="B156" s="33"/>
    </row>
    <row r="157" spans="1:2" s="83" customFormat="1" x14ac:dyDescent="0.2">
      <c r="A157" s="186"/>
      <c r="B157" s="33"/>
    </row>
    <row r="158" spans="1:2" s="83" customFormat="1" x14ac:dyDescent="0.2">
      <c r="A158" s="186"/>
      <c r="B158" s="33"/>
    </row>
    <row r="159" spans="1:2" s="83" customFormat="1" x14ac:dyDescent="0.2">
      <c r="A159" s="186"/>
      <c r="B159" s="33"/>
    </row>
    <row r="160" spans="1:2" s="83" customFormat="1" x14ac:dyDescent="0.2">
      <c r="A160" s="186"/>
      <c r="B160" s="33"/>
    </row>
    <row r="161" spans="1:2" s="83" customFormat="1" x14ac:dyDescent="0.2">
      <c r="A161" s="186"/>
      <c r="B161" s="33"/>
    </row>
    <row r="162" spans="1:2" s="83" customFormat="1" x14ac:dyDescent="0.2">
      <c r="A162" s="186"/>
      <c r="B162" s="33"/>
    </row>
    <row r="163" spans="1:2" s="83" customFormat="1" x14ac:dyDescent="0.2">
      <c r="A163" s="186"/>
      <c r="B163" s="33"/>
    </row>
    <row r="164" spans="1:2" s="83" customFormat="1" x14ac:dyDescent="0.2">
      <c r="A164" s="186"/>
      <c r="B164" s="33"/>
    </row>
    <row r="165" spans="1:2" s="83" customFormat="1" x14ac:dyDescent="0.2">
      <c r="A165" s="186"/>
      <c r="B165" s="33"/>
    </row>
    <row r="166" spans="1:2" s="83" customFormat="1" x14ac:dyDescent="0.2">
      <c r="A166" s="186"/>
      <c r="B166" s="33"/>
    </row>
    <row r="167" spans="1:2" s="83" customFormat="1" x14ac:dyDescent="0.2">
      <c r="A167" s="186"/>
      <c r="B167" s="33"/>
    </row>
    <row r="168" spans="1:2" s="83" customFormat="1" x14ac:dyDescent="0.2">
      <c r="A168" s="186"/>
      <c r="B168" s="33"/>
    </row>
    <row r="169" spans="1:2" s="83" customFormat="1" x14ac:dyDescent="0.2">
      <c r="A169" s="186"/>
      <c r="B169" s="33"/>
    </row>
    <row r="170" spans="1:2" s="83" customFormat="1" x14ac:dyDescent="0.2">
      <c r="A170" s="186"/>
      <c r="B170" s="33"/>
    </row>
    <row r="171" spans="1:2" s="83" customFormat="1" x14ac:dyDescent="0.2">
      <c r="A171" s="186"/>
      <c r="B171" s="33"/>
    </row>
    <row r="172" spans="1:2" s="83" customFormat="1" x14ac:dyDescent="0.2">
      <c r="A172" s="186"/>
      <c r="B172" s="33"/>
    </row>
    <row r="173" spans="1:2" s="83" customFormat="1" x14ac:dyDescent="0.2">
      <c r="A173" s="186"/>
      <c r="B173" s="33"/>
    </row>
    <row r="174" spans="1:2" s="83" customFormat="1" x14ac:dyDescent="0.2">
      <c r="A174" s="186"/>
      <c r="B174" s="33"/>
    </row>
    <row r="175" spans="1:2" s="83" customFormat="1" x14ac:dyDescent="0.2">
      <c r="A175" s="186"/>
      <c r="B175" s="33"/>
    </row>
    <row r="176" spans="1:2" s="83" customFormat="1" x14ac:dyDescent="0.2">
      <c r="A176" s="186"/>
      <c r="B176" s="33"/>
    </row>
    <row r="177" spans="1:2" s="83" customFormat="1" x14ac:dyDescent="0.2">
      <c r="A177" s="186"/>
      <c r="B177" s="33"/>
    </row>
    <row r="178" spans="1:2" s="83" customFormat="1" x14ac:dyDescent="0.2">
      <c r="A178" s="186"/>
      <c r="B178" s="33"/>
    </row>
    <row r="179" spans="1:2" s="83" customFormat="1" x14ac:dyDescent="0.2">
      <c r="A179" s="186"/>
      <c r="B179" s="33"/>
    </row>
    <row r="180" spans="1:2" s="83" customFormat="1" x14ac:dyDescent="0.2">
      <c r="A180" s="186"/>
      <c r="B180" s="33"/>
    </row>
    <row r="181" spans="1:2" s="83" customFormat="1" x14ac:dyDescent="0.2">
      <c r="A181" s="186"/>
      <c r="B181" s="33"/>
    </row>
    <row r="182" spans="1:2" s="83" customFormat="1" x14ac:dyDescent="0.2">
      <c r="A182" s="186"/>
      <c r="B182" s="33"/>
    </row>
    <row r="183" spans="1:2" s="83" customFormat="1" x14ac:dyDescent="0.2">
      <c r="A183" s="186"/>
      <c r="B183" s="33"/>
    </row>
    <row r="184" spans="1:2" s="83" customFormat="1" x14ac:dyDescent="0.2">
      <c r="A184" s="186"/>
      <c r="B184" s="33"/>
    </row>
    <row r="185" spans="1:2" s="83" customFormat="1" x14ac:dyDescent="0.2">
      <c r="A185" s="186"/>
      <c r="B185" s="33"/>
    </row>
    <row r="186" spans="1:2" s="83" customFormat="1" x14ac:dyDescent="0.2">
      <c r="A186" s="186"/>
      <c r="B186" s="33"/>
    </row>
    <row r="187" spans="1:2" s="83" customFormat="1" x14ac:dyDescent="0.2">
      <c r="A187" s="186"/>
      <c r="B187" s="33"/>
    </row>
    <row r="188" spans="1:2" s="83" customFormat="1" x14ac:dyDescent="0.2">
      <c r="A188" s="186"/>
      <c r="B188" s="33"/>
    </row>
    <row r="189" spans="1:2" s="83" customFormat="1" x14ac:dyDescent="0.2">
      <c r="A189" s="186"/>
      <c r="B189" s="33"/>
    </row>
    <row r="190" spans="1:2" s="83" customFormat="1" x14ac:dyDescent="0.2">
      <c r="A190" s="186"/>
      <c r="B190" s="33"/>
    </row>
    <row r="191" spans="1:2" s="83" customFormat="1" x14ac:dyDescent="0.2">
      <c r="A191" s="186"/>
      <c r="B191" s="33"/>
    </row>
    <row r="192" spans="1:2" s="83" customFormat="1" x14ac:dyDescent="0.2">
      <c r="A192" s="186"/>
      <c r="B192" s="33"/>
    </row>
    <row r="193" spans="1:2" s="83" customFormat="1" x14ac:dyDescent="0.2">
      <c r="A193" s="186"/>
      <c r="B193" s="33"/>
    </row>
    <row r="194" spans="1:2" s="83" customFormat="1" x14ac:dyDescent="0.2">
      <c r="A194" s="186"/>
      <c r="B194" s="33"/>
    </row>
    <row r="195" spans="1:2" s="83" customFormat="1" x14ac:dyDescent="0.2">
      <c r="A195" s="186"/>
      <c r="B195" s="33"/>
    </row>
    <row r="196" spans="1:2" s="83" customFormat="1" x14ac:dyDescent="0.2">
      <c r="A196" s="186"/>
      <c r="B196" s="33"/>
    </row>
    <row r="197" spans="1:2" s="83" customFormat="1" x14ac:dyDescent="0.2">
      <c r="A197" s="186"/>
      <c r="B197" s="33"/>
    </row>
    <row r="198" spans="1:2" s="83" customFormat="1" x14ac:dyDescent="0.2">
      <c r="A198" s="186"/>
      <c r="B198" s="33"/>
    </row>
    <row r="199" spans="1:2" s="83" customFormat="1" x14ac:dyDescent="0.2">
      <c r="A199" s="186"/>
      <c r="B199" s="33"/>
    </row>
    <row r="200" spans="1:2" s="83" customFormat="1" x14ac:dyDescent="0.2">
      <c r="A200" s="186"/>
      <c r="B200" s="33"/>
    </row>
    <row r="201" spans="1:2" s="83" customFormat="1" x14ac:dyDescent="0.2">
      <c r="A201" s="186"/>
      <c r="B201" s="33"/>
    </row>
    <row r="202" spans="1:2" s="83" customFormat="1" x14ac:dyDescent="0.2">
      <c r="A202" s="186"/>
      <c r="B202" s="33"/>
    </row>
    <row r="203" spans="1:2" s="83" customFormat="1" x14ac:dyDescent="0.2">
      <c r="A203" s="186"/>
      <c r="B203" s="33"/>
    </row>
    <row r="204" spans="1:2" s="83" customFormat="1" x14ac:dyDescent="0.2">
      <c r="A204" s="186"/>
      <c r="B204" s="33"/>
    </row>
    <row r="205" spans="1:2" s="83" customFormat="1" x14ac:dyDescent="0.2">
      <c r="A205" s="186"/>
      <c r="B205" s="33"/>
    </row>
    <row r="206" spans="1:2" s="83" customFormat="1" x14ac:dyDescent="0.2">
      <c r="A206" s="186"/>
      <c r="B206" s="33"/>
    </row>
    <row r="207" spans="1:2" s="83" customFormat="1" x14ac:dyDescent="0.2">
      <c r="A207" s="186"/>
      <c r="B207" s="33"/>
    </row>
    <row r="208" spans="1:2" s="83" customFormat="1" x14ac:dyDescent="0.2">
      <c r="A208" s="186"/>
      <c r="B208" s="33"/>
    </row>
    <row r="209" spans="1:2" s="83" customFormat="1" x14ac:dyDescent="0.2">
      <c r="A209" s="186"/>
      <c r="B209" s="33"/>
    </row>
    <row r="210" spans="1:2" s="83" customFormat="1" x14ac:dyDescent="0.2">
      <c r="A210" s="186"/>
      <c r="B210" s="33"/>
    </row>
    <row r="211" spans="1:2" s="83" customFormat="1" x14ac:dyDescent="0.2">
      <c r="A211" s="186"/>
      <c r="B211" s="33"/>
    </row>
    <row r="212" spans="1:2" s="83" customFormat="1" x14ac:dyDescent="0.2">
      <c r="A212" s="186"/>
      <c r="B212" s="33"/>
    </row>
    <row r="213" spans="1:2" s="83" customFormat="1" x14ac:dyDescent="0.2">
      <c r="A213" s="186"/>
      <c r="B213" s="33"/>
    </row>
    <row r="214" spans="1:2" s="83" customFormat="1" x14ac:dyDescent="0.2">
      <c r="A214" s="186"/>
      <c r="B214" s="33"/>
    </row>
    <row r="215" spans="1:2" s="83" customFormat="1" x14ac:dyDescent="0.2">
      <c r="A215" s="186"/>
      <c r="B215" s="33"/>
    </row>
    <row r="216" spans="1:2" s="83" customFormat="1" x14ac:dyDescent="0.2">
      <c r="A216" s="186"/>
      <c r="B216" s="33"/>
    </row>
    <row r="217" spans="1:2" s="83" customFormat="1" x14ac:dyDescent="0.2">
      <c r="A217" s="186"/>
      <c r="B217" s="33"/>
    </row>
    <row r="218" spans="1:2" s="83" customFormat="1" x14ac:dyDescent="0.2">
      <c r="A218" s="186"/>
      <c r="B218" s="33"/>
    </row>
    <row r="219" spans="1:2" s="83" customFormat="1" x14ac:dyDescent="0.2">
      <c r="A219" s="186"/>
      <c r="B219" s="33"/>
    </row>
    <row r="220" spans="1:2" s="83" customFormat="1" x14ac:dyDescent="0.2">
      <c r="A220" s="186"/>
      <c r="B220" s="33"/>
    </row>
    <row r="221" spans="1:2" s="83" customFormat="1" x14ac:dyDescent="0.2">
      <c r="A221" s="186"/>
      <c r="B221" s="33"/>
    </row>
    <row r="222" spans="1:2" s="83" customFormat="1" x14ac:dyDescent="0.2">
      <c r="A222" s="186"/>
      <c r="B222" s="33"/>
    </row>
    <row r="223" spans="1:2" s="83" customFormat="1" x14ac:dyDescent="0.2">
      <c r="A223" s="186"/>
      <c r="B223" s="33"/>
    </row>
    <row r="224" spans="1:2" s="83" customFormat="1" x14ac:dyDescent="0.2">
      <c r="A224" s="186"/>
      <c r="B224" s="33"/>
    </row>
    <row r="225" spans="1:2" s="83" customFormat="1" x14ac:dyDescent="0.2">
      <c r="A225" s="186"/>
      <c r="B225" s="33"/>
    </row>
    <row r="226" spans="1:2" s="83" customFormat="1" x14ac:dyDescent="0.2">
      <c r="A226" s="186"/>
      <c r="B226" s="33"/>
    </row>
    <row r="227" spans="1:2" s="83" customFormat="1" x14ac:dyDescent="0.2">
      <c r="A227" s="186"/>
      <c r="B227" s="33"/>
    </row>
    <row r="228" spans="1:2" s="83" customFormat="1" x14ac:dyDescent="0.2">
      <c r="A228" s="186"/>
      <c r="B228" s="33"/>
    </row>
    <row r="229" spans="1:2" s="83" customFormat="1" x14ac:dyDescent="0.2">
      <c r="A229" s="186"/>
      <c r="B229" s="33"/>
    </row>
    <row r="230" spans="1:2" s="83" customFormat="1" x14ac:dyDescent="0.2">
      <c r="A230" s="186"/>
      <c r="B230" s="33"/>
    </row>
    <row r="231" spans="1:2" s="83" customFormat="1" x14ac:dyDescent="0.2">
      <c r="A231" s="186"/>
      <c r="B231" s="33"/>
    </row>
    <row r="232" spans="1:2" s="83" customFormat="1" x14ac:dyDescent="0.2">
      <c r="A232" s="186"/>
      <c r="B232" s="33"/>
    </row>
    <row r="233" spans="1:2" s="83" customFormat="1" x14ac:dyDescent="0.2">
      <c r="A233" s="186"/>
      <c r="B233" s="33"/>
    </row>
    <row r="234" spans="1:2" s="83" customFormat="1" x14ac:dyDescent="0.2">
      <c r="A234" s="186"/>
      <c r="B234" s="33"/>
    </row>
    <row r="235" spans="1:2" s="83" customFormat="1" x14ac:dyDescent="0.2">
      <c r="A235" s="186"/>
      <c r="B235" s="33"/>
    </row>
    <row r="236" spans="1:2" s="83" customFormat="1" x14ac:dyDescent="0.2">
      <c r="A236" s="186"/>
      <c r="B236" s="33"/>
    </row>
    <row r="237" spans="1:2" s="83" customFormat="1" x14ac:dyDescent="0.2">
      <c r="A237" s="186"/>
      <c r="B237" s="33"/>
    </row>
    <row r="238" spans="1:2" s="83" customFormat="1" x14ac:dyDescent="0.2">
      <c r="A238" s="186"/>
      <c r="B238" s="33"/>
    </row>
    <row r="239" spans="1:2" s="83" customFormat="1" x14ac:dyDescent="0.2">
      <c r="A239" s="186"/>
      <c r="B239" s="33"/>
    </row>
    <row r="240" spans="1:2" s="83" customFormat="1" x14ac:dyDescent="0.2">
      <c r="A240" s="186"/>
      <c r="B240" s="33"/>
    </row>
    <row r="241" spans="1:2" s="83" customFormat="1" x14ac:dyDescent="0.2">
      <c r="A241" s="186"/>
      <c r="B241" s="33"/>
    </row>
    <row r="242" spans="1:2" s="83" customFormat="1" x14ac:dyDescent="0.2">
      <c r="A242" s="186"/>
      <c r="B242" s="33"/>
    </row>
    <row r="243" spans="1:2" s="83" customFormat="1" x14ac:dyDescent="0.2">
      <c r="A243" s="186"/>
      <c r="B243" s="33"/>
    </row>
    <row r="244" spans="1:2" s="83" customFormat="1" x14ac:dyDescent="0.2">
      <c r="A244" s="186"/>
      <c r="B244" s="33"/>
    </row>
    <row r="245" spans="1:2" s="83" customFormat="1" x14ac:dyDescent="0.2">
      <c r="A245" s="186"/>
      <c r="B245" s="33"/>
    </row>
    <row r="246" spans="1:2" s="83" customFormat="1" x14ac:dyDescent="0.2">
      <c r="A246" s="186"/>
      <c r="B246" s="33"/>
    </row>
    <row r="247" spans="1:2" s="83" customFormat="1" x14ac:dyDescent="0.2">
      <c r="A247" s="186"/>
      <c r="B247" s="33"/>
    </row>
    <row r="248" spans="1:2" s="83" customFormat="1" x14ac:dyDescent="0.2">
      <c r="A248" s="186"/>
      <c r="B248" s="33"/>
    </row>
    <row r="249" spans="1:2" s="83" customFormat="1" x14ac:dyDescent="0.2">
      <c r="A249" s="186"/>
      <c r="B249" s="33"/>
    </row>
    <row r="250" spans="1:2" s="83" customFormat="1" x14ac:dyDescent="0.2">
      <c r="A250" s="186"/>
      <c r="B250" s="33"/>
    </row>
    <row r="251" spans="1:2" s="83" customFormat="1" x14ac:dyDescent="0.2">
      <c r="A251" s="186"/>
      <c r="B251" s="33"/>
    </row>
    <row r="252" spans="1:2" s="83" customFormat="1" x14ac:dyDescent="0.2">
      <c r="A252" s="186"/>
      <c r="B252" s="33"/>
    </row>
    <row r="253" spans="1:2" s="83" customFormat="1" x14ac:dyDescent="0.2">
      <c r="A253" s="186"/>
      <c r="B253" s="33"/>
    </row>
    <row r="254" spans="1:2" s="83" customFormat="1" x14ac:dyDescent="0.2">
      <c r="A254" s="186"/>
      <c r="B254" s="33"/>
    </row>
    <row r="255" spans="1:2" s="83" customFormat="1" x14ac:dyDescent="0.2">
      <c r="A255" s="186"/>
      <c r="B255" s="33"/>
    </row>
    <row r="256" spans="1:2" s="83" customFormat="1" x14ac:dyDescent="0.2">
      <c r="A256" s="186"/>
      <c r="B256" s="33"/>
    </row>
    <row r="257" spans="1:2" s="83" customFormat="1" x14ac:dyDescent="0.2">
      <c r="A257" s="186"/>
      <c r="B257" s="33"/>
    </row>
    <row r="258" spans="1:2" s="83" customFormat="1" x14ac:dyDescent="0.2">
      <c r="A258" s="186"/>
      <c r="B258" s="33"/>
    </row>
    <row r="259" spans="1:2" s="83" customFormat="1" x14ac:dyDescent="0.2">
      <c r="A259" s="186"/>
      <c r="B259" s="33"/>
    </row>
    <row r="260" spans="1:2" s="83" customFormat="1" x14ac:dyDescent="0.2">
      <c r="A260" s="186"/>
      <c r="B260" s="33"/>
    </row>
    <row r="261" spans="1:2" s="83" customFormat="1" x14ac:dyDescent="0.2">
      <c r="A261" s="186"/>
      <c r="B261" s="33"/>
    </row>
    <row r="262" spans="1:2" s="83" customFormat="1" x14ac:dyDescent="0.2">
      <c r="A262" s="186"/>
      <c r="B262" s="33"/>
    </row>
    <row r="263" spans="1:2" s="83" customFormat="1" x14ac:dyDescent="0.2">
      <c r="A263" s="186"/>
      <c r="B263" s="33"/>
    </row>
    <row r="264" spans="1:2" s="83" customFormat="1" x14ac:dyDescent="0.2">
      <c r="A264" s="186"/>
      <c r="B264" s="33"/>
    </row>
    <row r="265" spans="1:2" s="83" customFormat="1" x14ac:dyDescent="0.2">
      <c r="A265" s="186"/>
      <c r="B265" s="33"/>
    </row>
    <row r="266" spans="1:2" s="83" customFormat="1" x14ac:dyDescent="0.2">
      <c r="A266" s="186"/>
      <c r="B266" s="33"/>
    </row>
    <row r="267" spans="1:2" s="83" customFormat="1" x14ac:dyDescent="0.2">
      <c r="A267" s="186"/>
      <c r="B267" s="33"/>
    </row>
    <row r="268" spans="1:2" s="83" customFormat="1" x14ac:dyDescent="0.2">
      <c r="A268" s="186"/>
      <c r="B268" s="33"/>
    </row>
    <row r="269" spans="1:2" s="83" customFormat="1" x14ac:dyDescent="0.2">
      <c r="A269" s="186"/>
      <c r="B269" s="33"/>
    </row>
    <row r="270" spans="1:2" s="83" customFormat="1" x14ac:dyDescent="0.2">
      <c r="A270" s="186"/>
      <c r="B270" s="33"/>
    </row>
    <row r="271" spans="1:2" s="83" customFormat="1" x14ac:dyDescent="0.2">
      <c r="A271" s="186"/>
      <c r="B271" s="33"/>
    </row>
    <row r="272" spans="1:2" s="83" customFormat="1" x14ac:dyDescent="0.2">
      <c r="A272" s="186"/>
      <c r="B272" s="33"/>
    </row>
    <row r="273" spans="1:2" s="83" customFormat="1" x14ac:dyDescent="0.2">
      <c r="A273" s="186"/>
      <c r="B273" s="33"/>
    </row>
    <row r="274" spans="1:2" s="83" customFormat="1" x14ac:dyDescent="0.2">
      <c r="A274" s="186"/>
      <c r="B274" s="33"/>
    </row>
    <row r="275" spans="1:2" s="83" customFormat="1" x14ac:dyDescent="0.2">
      <c r="A275" s="186"/>
      <c r="B275" s="33"/>
    </row>
    <row r="276" spans="1:2" s="83" customFormat="1" x14ac:dyDescent="0.2">
      <c r="A276" s="186"/>
      <c r="B276" s="33"/>
    </row>
    <row r="277" spans="1:2" s="83" customFormat="1" x14ac:dyDescent="0.2">
      <c r="A277" s="186"/>
      <c r="B277" s="33"/>
    </row>
    <row r="278" spans="1:2" s="83" customFormat="1" x14ac:dyDescent="0.2">
      <c r="A278" s="186"/>
      <c r="B278" s="33"/>
    </row>
    <row r="279" spans="1:2" s="83" customFormat="1" x14ac:dyDescent="0.2">
      <c r="A279" s="186"/>
      <c r="B279" s="33"/>
    </row>
    <row r="280" spans="1:2" s="83" customFormat="1" x14ac:dyDescent="0.2">
      <c r="A280" s="186"/>
      <c r="B280" s="33"/>
    </row>
    <row r="281" spans="1:2" s="83" customFormat="1" x14ac:dyDescent="0.2">
      <c r="A281" s="186"/>
      <c r="B281" s="33"/>
    </row>
    <row r="282" spans="1:2" s="83" customFormat="1" x14ac:dyDescent="0.2">
      <c r="A282" s="186"/>
      <c r="B282" s="33"/>
    </row>
    <row r="283" spans="1:2" s="83" customFormat="1" x14ac:dyDescent="0.2">
      <c r="A283" s="186"/>
      <c r="B283" s="33"/>
    </row>
    <row r="284" spans="1:2" s="83" customFormat="1" x14ac:dyDescent="0.2">
      <c r="A284" s="186"/>
      <c r="B284" s="33"/>
    </row>
    <row r="285" spans="1:2" s="83" customFormat="1" x14ac:dyDescent="0.2">
      <c r="A285" s="186"/>
      <c r="B285" s="33"/>
    </row>
    <row r="286" spans="1:2" s="83" customFormat="1" x14ac:dyDescent="0.2">
      <c r="A286" s="186"/>
      <c r="B286" s="33"/>
    </row>
    <row r="287" spans="1:2" s="83" customFormat="1" x14ac:dyDescent="0.2">
      <c r="A287" s="186"/>
      <c r="B287" s="33"/>
    </row>
    <row r="288" spans="1:2" s="83" customFormat="1" x14ac:dyDescent="0.2">
      <c r="A288" s="186"/>
      <c r="B288" s="33"/>
    </row>
    <row r="289" spans="1:2" s="83" customFormat="1" x14ac:dyDescent="0.2">
      <c r="A289" s="186"/>
      <c r="B289" s="33"/>
    </row>
    <row r="290" spans="1:2" s="83" customFormat="1" x14ac:dyDescent="0.2">
      <c r="A290" s="186"/>
      <c r="B290" s="33"/>
    </row>
    <row r="291" spans="1:2" s="83" customFormat="1" x14ac:dyDescent="0.2">
      <c r="A291" s="186"/>
      <c r="B291" s="33"/>
    </row>
    <row r="292" spans="1:2" s="83" customFormat="1" x14ac:dyDescent="0.2">
      <c r="A292" s="186"/>
      <c r="B292" s="33"/>
    </row>
    <row r="293" spans="1:2" s="83" customFormat="1" x14ac:dyDescent="0.2">
      <c r="A293" s="186"/>
      <c r="B293" s="33"/>
    </row>
    <row r="294" spans="1:2" s="83" customFormat="1" x14ac:dyDescent="0.2">
      <c r="A294" s="186"/>
      <c r="B294" s="33"/>
    </row>
    <row r="295" spans="1:2" s="83" customFormat="1" x14ac:dyDescent="0.2">
      <c r="A295" s="186"/>
      <c r="B295" s="33"/>
    </row>
    <row r="296" spans="1:2" s="83" customFormat="1" x14ac:dyDescent="0.2">
      <c r="A296" s="186"/>
      <c r="B296" s="33"/>
    </row>
    <row r="297" spans="1:2" s="83" customFormat="1" x14ac:dyDescent="0.2">
      <c r="A297" s="186"/>
      <c r="B297" s="33"/>
    </row>
    <row r="298" spans="1:2" s="83" customFormat="1" x14ac:dyDescent="0.2">
      <c r="A298" s="186"/>
      <c r="B298" s="33"/>
    </row>
    <row r="299" spans="1:2" s="83" customFormat="1" x14ac:dyDescent="0.2">
      <c r="A299" s="186"/>
      <c r="B299" s="33"/>
    </row>
    <row r="300" spans="1:2" s="83" customFormat="1" x14ac:dyDescent="0.2">
      <c r="A300" s="186"/>
      <c r="B300" s="33"/>
    </row>
    <row r="301" spans="1:2" s="83" customFormat="1" x14ac:dyDescent="0.2">
      <c r="A301" s="186"/>
      <c r="B301" s="33"/>
    </row>
    <row r="302" spans="1:2" s="83" customFormat="1" x14ac:dyDescent="0.2">
      <c r="A302" s="186"/>
      <c r="B302" s="33"/>
    </row>
    <row r="303" spans="1:2" s="83" customFormat="1" x14ac:dyDescent="0.2">
      <c r="A303" s="186"/>
      <c r="B303" s="33"/>
    </row>
    <row r="304" spans="1:2" s="83" customFormat="1" x14ac:dyDescent="0.2">
      <c r="A304" s="186"/>
      <c r="B304" s="33"/>
    </row>
    <row r="305" spans="1:2" s="83" customFormat="1" x14ac:dyDescent="0.2">
      <c r="A305" s="186"/>
      <c r="B305" s="33"/>
    </row>
    <row r="306" spans="1:2" s="83" customFormat="1" x14ac:dyDescent="0.2">
      <c r="A306" s="186"/>
      <c r="B306" s="33"/>
    </row>
    <row r="307" spans="1:2" s="83" customFormat="1" x14ac:dyDescent="0.2">
      <c r="A307" s="186"/>
      <c r="B307" s="33"/>
    </row>
    <row r="308" spans="1:2" s="83" customFormat="1" x14ac:dyDescent="0.2">
      <c r="A308" s="186"/>
      <c r="B308" s="33"/>
    </row>
    <row r="309" spans="1:2" s="83" customFormat="1" x14ac:dyDescent="0.2">
      <c r="A309" s="186"/>
      <c r="B309" s="33"/>
    </row>
    <row r="310" spans="1:2" s="83" customFormat="1" x14ac:dyDescent="0.2">
      <c r="A310" s="186"/>
      <c r="B310" s="33"/>
    </row>
    <row r="311" spans="1:2" s="83" customFormat="1" x14ac:dyDescent="0.2">
      <c r="A311" s="186"/>
      <c r="B311" s="33"/>
    </row>
    <row r="312" spans="1:2" s="83" customFormat="1" x14ac:dyDescent="0.2">
      <c r="A312" s="186"/>
      <c r="B312" s="33"/>
    </row>
    <row r="313" spans="1:2" s="83" customFormat="1" x14ac:dyDescent="0.2">
      <c r="A313" s="186"/>
      <c r="B313" s="33"/>
    </row>
    <row r="314" spans="1:2" s="83" customFormat="1" x14ac:dyDescent="0.2">
      <c r="A314" s="186"/>
      <c r="B314" s="33"/>
    </row>
    <row r="315" spans="1:2" s="83" customFormat="1" x14ac:dyDescent="0.2">
      <c r="A315" s="186"/>
      <c r="B315" s="33"/>
    </row>
    <row r="316" spans="1:2" s="83" customFormat="1" x14ac:dyDescent="0.2">
      <c r="A316" s="186"/>
      <c r="B316" s="33"/>
    </row>
    <row r="317" spans="1:2" s="83" customFormat="1" x14ac:dyDescent="0.2">
      <c r="A317" s="186"/>
      <c r="B317" s="33"/>
    </row>
    <row r="318" spans="1:2" s="83" customFormat="1" x14ac:dyDescent="0.2">
      <c r="A318" s="186"/>
      <c r="B318" s="33"/>
    </row>
    <row r="319" spans="1:2" s="83" customFormat="1" x14ac:dyDescent="0.2">
      <c r="A319" s="186"/>
      <c r="B319" s="33"/>
    </row>
    <row r="320" spans="1:2" s="83" customFormat="1" x14ac:dyDescent="0.2">
      <c r="A320" s="186"/>
      <c r="B320" s="33"/>
    </row>
    <row r="321" spans="1:2" s="83" customFormat="1" x14ac:dyDescent="0.2">
      <c r="A321" s="186"/>
      <c r="B321" s="33"/>
    </row>
    <row r="322" spans="1:2" s="83" customFormat="1" x14ac:dyDescent="0.2">
      <c r="A322" s="186"/>
      <c r="B322" s="33"/>
    </row>
    <row r="323" spans="1:2" s="83" customFormat="1" x14ac:dyDescent="0.2">
      <c r="A323" s="186"/>
      <c r="B323" s="33"/>
    </row>
    <row r="324" spans="1:2" s="83" customFormat="1" x14ac:dyDescent="0.2">
      <c r="A324" s="186"/>
      <c r="B324" s="33"/>
    </row>
    <row r="325" spans="1:2" s="83" customFormat="1" x14ac:dyDescent="0.2">
      <c r="A325" s="186"/>
      <c r="B325" s="33"/>
    </row>
    <row r="326" spans="1:2" s="83" customFormat="1" x14ac:dyDescent="0.2">
      <c r="A326" s="186"/>
      <c r="B326" s="33"/>
    </row>
    <row r="327" spans="1:2" s="83" customFormat="1" x14ac:dyDescent="0.2">
      <c r="A327" s="186"/>
      <c r="B327" s="33"/>
    </row>
    <row r="328" spans="1:2" s="83" customFormat="1" x14ac:dyDescent="0.2">
      <c r="A328" s="186"/>
      <c r="B328" s="33"/>
    </row>
    <row r="329" spans="1:2" s="83" customFormat="1" x14ac:dyDescent="0.2">
      <c r="A329" s="186"/>
      <c r="B329" s="33"/>
    </row>
    <row r="330" spans="1:2" s="83" customFormat="1" x14ac:dyDescent="0.2">
      <c r="A330" s="186"/>
      <c r="B330" s="33"/>
    </row>
    <row r="331" spans="1:2" s="83" customFormat="1" x14ac:dyDescent="0.2">
      <c r="A331" s="186"/>
      <c r="B331" s="33"/>
    </row>
    <row r="332" spans="1:2" s="83" customFormat="1" x14ac:dyDescent="0.2">
      <c r="A332" s="186"/>
      <c r="B332" s="33"/>
    </row>
    <row r="333" spans="1:2" s="83" customFormat="1" x14ac:dyDescent="0.2">
      <c r="A333" s="186"/>
      <c r="B333" s="33"/>
    </row>
    <row r="334" spans="1:2" s="83" customFormat="1" x14ac:dyDescent="0.2">
      <c r="A334" s="186"/>
      <c r="B334" s="33"/>
    </row>
    <row r="335" spans="1:2" s="83" customFormat="1" x14ac:dyDescent="0.2">
      <c r="A335" s="186"/>
      <c r="B335" s="33"/>
    </row>
    <row r="336" spans="1:2" s="83" customFormat="1" x14ac:dyDescent="0.2">
      <c r="A336" s="186"/>
      <c r="B336" s="33"/>
    </row>
    <row r="337" spans="1:2" s="83" customFormat="1" x14ac:dyDescent="0.2">
      <c r="A337" s="186"/>
      <c r="B337" s="33"/>
    </row>
    <row r="338" spans="1:2" s="83" customFormat="1" x14ac:dyDescent="0.2">
      <c r="A338" s="186"/>
      <c r="B338" s="33"/>
    </row>
    <row r="339" spans="1:2" s="83" customFormat="1" x14ac:dyDescent="0.2">
      <c r="A339" s="186"/>
      <c r="B339" s="33"/>
    </row>
    <row r="340" spans="1:2" s="83" customFormat="1" x14ac:dyDescent="0.2">
      <c r="A340" s="186"/>
      <c r="B340" s="33"/>
    </row>
    <row r="341" spans="1:2" s="83" customFormat="1" x14ac:dyDescent="0.2">
      <c r="A341" s="186"/>
      <c r="B341" s="33"/>
    </row>
    <row r="342" spans="1:2" s="83" customFormat="1" x14ac:dyDescent="0.2">
      <c r="A342" s="186"/>
      <c r="B342" s="33"/>
    </row>
    <row r="343" spans="1:2" s="83" customFormat="1" x14ac:dyDescent="0.2">
      <c r="A343" s="186"/>
      <c r="B343" s="33"/>
    </row>
    <row r="344" spans="1:2" s="83" customFormat="1" x14ac:dyDescent="0.2">
      <c r="A344" s="186"/>
      <c r="B344" s="33"/>
    </row>
    <row r="345" spans="1:2" s="83" customFormat="1" x14ac:dyDescent="0.2">
      <c r="A345" s="186"/>
      <c r="B345" s="33"/>
    </row>
    <row r="346" spans="1:2" s="83" customFormat="1" x14ac:dyDescent="0.2">
      <c r="A346" s="186"/>
      <c r="B346" s="33"/>
    </row>
    <row r="347" spans="1:2" s="83" customFormat="1" x14ac:dyDescent="0.2">
      <c r="A347" s="186"/>
      <c r="B347" s="33"/>
    </row>
    <row r="348" spans="1:2" s="83" customFormat="1" x14ac:dyDescent="0.2">
      <c r="A348" s="186"/>
      <c r="B348" s="33"/>
    </row>
    <row r="349" spans="1:2" s="83" customFormat="1" x14ac:dyDescent="0.2">
      <c r="A349" s="186"/>
      <c r="B349" s="33"/>
    </row>
    <row r="350" spans="1:2" s="83" customFormat="1" x14ac:dyDescent="0.2">
      <c r="A350" s="186"/>
      <c r="B350" s="33"/>
    </row>
    <row r="351" spans="1:2" s="83" customFormat="1" x14ac:dyDescent="0.2">
      <c r="A351" s="186"/>
      <c r="B351" s="33"/>
    </row>
    <row r="352" spans="1:2" s="83" customFormat="1" x14ac:dyDescent="0.2">
      <c r="A352" s="186"/>
      <c r="B352" s="33"/>
    </row>
    <row r="353" spans="1:2" s="83" customFormat="1" x14ac:dyDescent="0.2">
      <c r="A353" s="186"/>
      <c r="B353" s="33"/>
    </row>
    <row r="354" spans="1:2" s="83" customFormat="1" x14ac:dyDescent="0.2">
      <c r="A354" s="186"/>
      <c r="B354" s="33"/>
    </row>
    <row r="355" spans="1:2" s="83" customFormat="1" x14ac:dyDescent="0.2">
      <c r="A355" s="186"/>
      <c r="B355" s="33"/>
    </row>
    <row r="356" spans="1:2" s="83" customFormat="1" x14ac:dyDescent="0.2">
      <c r="A356" s="186"/>
      <c r="B356" s="33"/>
    </row>
    <row r="357" spans="1:2" s="83" customFormat="1" x14ac:dyDescent="0.2">
      <c r="A357" s="186"/>
      <c r="B357" s="33"/>
    </row>
    <row r="358" spans="1:2" s="83" customFormat="1" x14ac:dyDescent="0.2">
      <c r="A358" s="186"/>
      <c r="B358" s="33"/>
    </row>
    <row r="359" spans="1:2" s="83" customFormat="1" x14ac:dyDescent="0.2">
      <c r="A359" s="186"/>
      <c r="B359" s="33"/>
    </row>
    <row r="360" spans="1:2" s="83" customFormat="1" x14ac:dyDescent="0.2">
      <c r="A360" s="186"/>
      <c r="B360" s="33"/>
    </row>
    <row r="361" spans="1:2" s="83" customFormat="1" x14ac:dyDescent="0.2">
      <c r="A361" s="186"/>
      <c r="B361" s="33"/>
    </row>
    <row r="362" spans="1:2" s="83" customFormat="1" x14ac:dyDescent="0.2">
      <c r="A362" s="186"/>
      <c r="B362" s="33"/>
    </row>
    <row r="363" spans="1:2" s="83" customFormat="1" x14ac:dyDescent="0.2">
      <c r="A363" s="186"/>
      <c r="B363" s="33"/>
    </row>
    <row r="364" spans="1:2" s="83" customFormat="1" x14ac:dyDescent="0.2">
      <c r="A364" s="186"/>
      <c r="B364" s="33"/>
    </row>
    <row r="365" spans="1:2" s="83" customFormat="1" x14ac:dyDescent="0.2">
      <c r="A365" s="186"/>
      <c r="B365" s="33"/>
    </row>
    <row r="366" spans="1:2" s="83" customFormat="1" x14ac:dyDescent="0.2">
      <c r="A366" s="186"/>
      <c r="B366" s="33"/>
    </row>
    <row r="367" spans="1:2" s="83" customFormat="1" x14ac:dyDescent="0.2">
      <c r="A367" s="186"/>
      <c r="B367" s="33"/>
    </row>
    <row r="368" spans="1:2" s="83" customFormat="1" x14ac:dyDescent="0.2">
      <c r="A368" s="186"/>
      <c r="B368" s="33"/>
    </row>
    <row r="369" spans="1:2" s="83" customFormat="1" x14ac:dyDescent="0.2">
      <c r="A369" s="186"/>
      <c r="B369" s="33"/>
    </row>
    <row r="370" spans="1:2" s="83" customFormat="1" x14ac:dyDescent="0.2">
      <c r="A370" s="186"/>
      <c r="B370" s="33"/>
    </row>
    <row r="371" spans="1:2" s="83" customFormat="1" x14ac:dyDescent="0.2">
      <c r="A371" s="186"/>
      <c r="B371" s="33"/>
    </row>
    <row r="372" spans="1:2" s="83" customFormat="1" x14ac:dyDescent="0.2">
      <c r="A372" s="186"/>
      <c r="B372" s="33"/>
    </row>
    <row r="373" spans="1:2" s="83" customFormat="1" x14ac:dyDescent="0.2">
      <c r="A373" s="186"/>
      <c r="B373" s="33"/>
    </row>
    <row r="374" spans="1:2" s="83" customFormat="1" x14ac:dyDescent="0.2">
      <c r="A374" s="186"/>
      <c r="B374" s="33"/>
    </row>
    <row r="375" spans="1:2" s="83" customFormat="1" x14ac:dyDescent="0.2">
      <c r="A375" s="186"/>
      <c r="B375" s="33"/>
    </row>
    <row r="376" spans="1:2" s="83" customFormat="1" x14ac:dyDescent="0.2">
      <c r="A376" s="186"/>
      <c r="B376" s="33"/>
    </row>
    <row r="377" spans="1:2" s="83" customFormat="1" x14ac:dyDescent="0.2">
      <c r="A377" s="186"/>
      <c r="B377" s="33"/>
    </row>
    <row r="378" spans="1:2" s="83" customFormat="1" x14ac:dyDescent="0.2">
      <c r="A378" s="186"/>
      <c r="B378" s="33"/>
    </row>
    <row r="379" spans="1:2" s="83" customFormat="1" x14ac:dyDescent="0.2">
      <c r="A379" s="186"/>
      <c r="B379" s="33"/>
    </row>
    <row r="380" spans="1:2" s="83" customFormat="1" x14ac:dyDescent="0.2">
      <c r="A380" s="186"/>
      <c r="B380" s="33"/>
    </row>
    <row r="381" spans="1:2" s="83" customFormat="1" x14ac:dyDescent="0.2">
      <c r="A381" s="186"/>
      <c r="B381" s="33"/>
    </row>
    <row r="382" spans="1:2" s="83" customFormat="1" x14ac:dyDescent="0.2">
      <c r="A382" s="186"/>
      <c r="B382" s="33"/>
    </row>
    <row r="383" spans="1:2" s="83" customFormat="1" x14ac:dyDescent="0.2">
      <c r="A383" s="186"/>
      <c r="B383" s="33"/>
    </row>
    <row r="384" spans="1:2" s="83" customFormat="1" x14ac:dyDescent="0.2">
      <c r="A384" s="186"/>
      <c r="B384" s="33"/>
    </row>
    <row r="385" spans="1:2" s="83" customFormat="1" x14ac:dyDescent="0.2">
      <c r="A385" s="186"/>
      <c r="B385" s="33"/>
    </row>
    <row r="386" spans="1:2" s="83" customFormat="1" x14ac:dyDescent="0.2">
      <c r="A386" s="186"/>
      <c r="B386" s="33"/>
    </row>
    <row r="387" spans="1:2" s="83" customFormat="1" x14ac:dyDescent="0.2">
      <c r="A387" s="186"/>
      <c r="B387" s="33"/>
    </row>
    <row r="388" spans="1:2" s="83" customFormat="1" x14ac:dyDescent="0.2">
      <c r="A388" s="186"/>
      <c r="B388" s="33"/>
    </row>
    <row r="389" spans="1:2" s="83" customFormat="1" x14ac:dyDescent="0.2">
      <c r="A389" s="186"/>
      <c r="B389" s="33"/>
    </row>
    <row r="390" spans="1:2" s="83" customFormat="1" x14ac:dyDescent="0.2">
      <c r="A390" s="186"/>
      <c r="B390" s="33"/>
    </row>
    <row r="391" spans="1:2" s="83" customFormat="1" x14ac:dyDescent="0.2">
      <c r="A391" s="186"/>
      <c r="B391" s="33"/>
    </row>
    <row r="392" spans="1:2" s="83" customFormat="1" x14ac:dyDescent="0.2">
      <c r="A392" s="186"/>
      <c r="B392" s="33"/>
    </row>
    <row r="393" spans="1:2" s="83" customFormat="1" x14ac:dyDescent="0.2">
      <c r="A393" s="186"/>
      <c r="B393" s="33"/>
    </row>
    <row r="394" spans="1:2" s="83" customFormat="1" x14ac:dyDescent="0.2">
      <c r="A394" s="186"/>
      <c r="B394" s="33"/>
    </row>
    <row r="395" spans="1:2" s="83" customFormat="1" x14ac:dyDescent="0.2">
      <c r="A395" s="186"/>
      <c r="B395" s="33"/>
    </row>
    <row r="396" spans="1:2" s="83" customFormat="1" x14ac:dyDescent="0.2">
      <c r="A396" s="186"/>
      <c r="B396" s="33"/>
    </row>
    <row r="397" spans="1:2" s="83" customFormat="1" x14ac:dyDescent="0.2">
      <c r="A397" s="186"/>
      <c r="B397" s="33"/>
    </row>
    <row r="398" spans="1:2" s="83" customFormat="1" x14ac:dyDescent="0.2">
      <c r="A398" s="186"/>
      <c r="B398" s="33"/>
    </row>
    <row r="399" spans="1:2" s="83" customFormat="1" x14ac:dyDescent="0.2">
      <c r="A399" s="186"/>
      <c r="B399" s="33"/>
    </row>
    <row r="400" spans="1:2" s="83" customFormat="1" x14ac:dyDescent="0.2">
      <c r="A400" s="186"/>
      <c r="B400" s="33"/>
    </row>
    <row r="401" spans="1:2" s="83" customFormat="1" x14ac:dyDescent="0.2">
      <c r="A401" s="186"/>
      <c r="B401" s="33"/>
    </row>
    <row r="402" spans="1:2" s="83" customFormat="1" x14ac:dyDescent="0.2">
      <c r="A402" s="186"/>
      <c r="B402" s="33"/>
    </row>
    <row r="403" spans="1:2" s="83" customFormat="1" x14ac:dyDescent="0.2">
      <c r="A403" s="186"/>
      <c r="B403" s="33"/>
    </row>
    <row r="404" spans="1:2" s="83" customFormat="1" x14ac:dyDescent="0.2">
      <c r="A404" s="186"/>
      <c r="B404" s="33"/>
    </row>
    <row r="405" spans="1:2" s="83" customFormat="1" x14ac:dyDescent="0.2">
      <c r="A405" s="186"/>
      <c r="B405" s="33"/>
    </row>
    <row r="406" spans="1:2" s="83" customFormat="1" x14ac:dyDescent="0.2">
      <c r="A406" s="186"/>
      <c r="B406" s="33"/>
    </row>
    <row r="407" spans="1:2" s="83" customFormat="1" x14ac:dyDescent="0.2">
      <c r="A407" s="186"/>
      <c r="B407" s="33"/>
    </row>
    <row r="408" spans="1:2" s="83" customFormat="1" x14ac:dyDescent="0.2">
      <c r="A408" s="186"/>
      <c r="B408" s="33"/>
    </row>
    <row r="409" spans="1:2" s="83" customFormat="1" x14ac:dyDescent="0.2">
      <c r="A409" s="186"/>
      <c r="B409" s="33"/>
    </row>
    <row r="410" spans="1:2" s="83" customFormat="1" x14ac:dyDescent="0.2">
      <c r="A410" s="186"/>
      <c r="B410" s="33"/>
    </row>
    <row r="411" spans="1:2" s="83" customFormat="1" x14ac:dyDescent="0.2">
      <c r="A411" s="186"/>
      <c r="B411" s="33"/>
    </row>
    <row r="412" spans="1:2" s="83" customFormat="1" x14ac:dyDescent="0.2">
      <c r="A412" s="186"/>
      <c r="B412" s="33"/>
    </row>
    <row r="413" spans="1:2" s="83" customFormat="1" x14ac:dyDescent="0.2">
      <c r="A413" s="186"/>
      <c r="B413" s="33"/>
    </row>
    <row r="414" spans="1:2" s="83" customFormat="1" x14ac:dyDescent="0.2">
      <c r="A414" s="186"/>
      <c r="B414" s="33"/>
    </row>
    <row r="415" spans="1:2" s="83" customFormat="1" x14ac:dyDescent="0.2">
      <c r="A415" s="186"/>
      <c r="B415" s="33"/>
    </row>
    <row r="416" spans="1:2" s="83" customFormat="1" x14ac:dyDescent="0.2">
      <c r="A416" s="186"/>
      <c r="B416" s="33"/>
    </row>
    <row r="417" spans="1:2" s="83" customFormat="1" x14ac:dyDescent="0.2">
      <c r="A417" s="186"/>
      <c r="B417" s="33"/>
    </row>
    <row r="418" spans="1:2" s="83" customFormat="1" x14ac:dyDescent="0.2">
      <c r="A418" s="186"/>
      <c r="B418" s="33"/>
    </row>
    <row r="419" spans="1:2" s="83" customFormat="1" x14ac:dyDescent="0.2">
      <c r="A419" s="186"/>
      <c r="B419" s="33"/>
    </row>
    <row r="420" spans="1:2" s="83" customFormat="1" x14ac:dyDescent="0.2">
      <c r="A420" s="186"/>
      <c r="B420" s="33"/>
    </row>
    <row r="421" spans="1:2" s="83" customFormat="1" x14ac:dyDescent="0.2">
      <c r="A421" s="186"/>
      <c r="B421" s="33"/>
    </row>
    <row r="422" spans="1:2" s="83" customFormat="1" x14ac:dyDescent="0.2">
      <c r="A422" s="186"/>
      <c r="B422" s="33"/>
    </row>
    <row r="423" spans="1:2" s="83" customFormat="1" x14ac:dyDescent="0.2">
      <c r="A423" s="186"/>
      <c r="B423" s="33"/>
    </row>
    <row r="424" spans="1:2" s="83" customFormat="1" x14ac:dyDescent="0.2">
      <c r="A424" s="186"/>
      <c r="B424" s="33"/>
    </row>
    <row r="425" spans="1:2" s="83" customFormat="1" x14ac:dyDescent="0.2">
      <c r="A425" s="186"/>
      <c r="B425" s="33"/>
    </row>
    <row r="426" spans="1:2" s="83" customFormat="1" x14ac:dyDescent="0.2">
      <c r="A426" s="186"/>
      <c r="B426" s="33"/>
    </row>
    <row r="427" spans="1:2" s="83" customFormat="1" x14ac:dyDescent="0.2">
      <c r="A427" s="186"/>
      <c r="B427" s="33"/>
    </row>
    <row r="428" spans="1:2" s="83" customFormat="1" x14ac:dyDescent="0.2">
      <c r="A428" s="186"/>
      <c r="B428" s="33"/>
    </row>
    <row r="429" spans="1:2" s="83" customFormat="1" x14ac:dyDescent="0.2">
      <c r="A429" s="186"/>
      <c r="B429" s="33"/>
    </row>
    <row r="430" spans="1:2" s="83" customFormat="1" x14ac:dyDescent="0.2">
      <c r="A430" s="186"/>
      <c r="B430" s="33"/>
    </row>
    <row r="431" spans="1:2" s="83" customFormat="1" x14ac:dyDescent="0.2">
      <c r="A431" s="186"/>
      <c r="B431" s="33"/>
    </row>
    <row r="432" spans="1:2" s="83" customFormat="1" x14ac:dyDescent="0.2">
      <c r="A432" s="186"/>
      <c r="B432" s="33"/>
    </row>
    <row r="433" spans="1:2" s="83" customFormat="1" x14ac:dyDescent="0.2">
      <c r="A433" s="186"/>
      <c r="B433" s="33"/>
    </row>
    <row r="434" spans="1:2" s="83" customFormat="1" x14ac:dyDescent="0.2">
      <c r="A434" s="186"/>
      <c r="B434" s="33"/>
    </row>
    <row r="435" spans="1:2" s="83" customFormat="1" x14ac:dyDescent="0.2">
      <c r="A435" s="186"/>
      <c r="B435" s="33"/>
    </row>
    <row r="436" spans="1:2" s="83" customFormat="1" x14ac:dyDescent="0.2">
      <c r="A436" s="186"/>
      <c r="B436" s="33"/>
    </row>
    <row r="437" spans="1:2" s="83" customFormat="1" x14ac:dyDescent="0.2">
      <c r="A437" s="186"/>
      <c r="B437" s="33"/>
    </row>
    <row r="438" spans="1:2" s="83" customFormat="1" x14ac:dyDescent="0.2">
      <c r="A438" s="186"/>
      <c r="B438" s="33"/>
    </row>
    <row r="439" spans="1:2" s="83" customFormat="1" x14ac:dyDescent="0.2">
      <c r="A439" s="186"/>
      <c r="B439" s="33"/>
    </row>
    <row r="440" spans="1:2" s="83" customFormat="1" x14ac:dyDescent="0.2">
      <c r="A440" s="186"/>
      <c r="B440" s="33"/>
    </row>
    <row r="441" spans="1:2" s="83" customFormat="1" x14ac:dyDescent="0.2">
      <c r="A441" s="186"/>
      <c r="B441" s="33"/>
    </row>
    <row r="442" spans="1:2" s="83" customFormat="1" x14ac:dyDescent="0.2">
      <c r="A442" s="186"/>
      <c r="B442" s="33"/>
    </row>
    <row r="443" spans="1:2" s="83" customFormat="1" x14ac:dyDescent="0.2">
      <c r="A443" s="186"/>
      <c r="B443" s="33"/>
    </row>
    <row r="444" spans="1:2" s="83" customFormat="1" x14ac:dyDescent="0.2">
      <c r="A444" s="186"/>
      <c r="B444" s="33"/>
    </row>
    <row r="445" spans="1:2" s="83" customFormat="1" x14ac:dyDescent="0.2">
      <c r="A445" s="186"/>
      <c r="B445" s="33"/>
    </row>
    <row r="446" spans="1:2" s="83" customFormat="1" x14ac:dyDescent="0.2">
      <c r="A446" s="186"/>
      <c r="B446" s="33"/>
    </row>
    <row r="447" spans="1:2" s="83" customFormat="1" x14ac:dyDescent="0.2">
      <c r="A447" s="186"/>
      <c r="B447" s="33"/>
    </row>
    <row r="448" spans="1:2" s="83" customFormat="1" x14ac:dyDescent="0.2">
      <c r="A448" s="186"/>
      <c r="B448" s="33"/>
    </row>
    <row r="449" spans="1:2" s="83" customFormat="1" x14ac:dyDescent="0.2">
      <c r="A449" s="186"/>
      <c r="B449" s="33"/>
    </row>
    <row r="450" spans="1:2" s="83" customFormat="1" x14ac:dyDescent="0.2">
      <c r="A450" s="186"/>
      <c r="B450" s="33"/>
    </row>
    <row r="451" spans="1:2" s="83" customFormat="1" x14ac:dyDescent="0.2">
      <c r="A451" s="186"/>
      <c r="B451" s="33"/>
    </row>
    <row r="452" spans="1:2" s="83" customFormat="1" x14ac:dyDescent="0.2">
      <c r="A452" s="186"/>
      <c r="B452" s="33"/>
    </row>
    <row r="453" spans="1:2" s="83" customFormat="1" x14ac:dyDescent="0.2">
      <c r="A453" s="186"/>
      <c r="B453" s="33"/>
    </row>
    <row r="454" spans="1:2" s="83" customFormat="1" x14ac:dyDescent="0.2">
      <c r="A454" s="186"/>
      <c r="B454" s="33"/>
    </row>
    <row r="455" spans="1:2" s="83" customFormat="1" x14ac:dyDescent="0.2">
      <c r="A455" s="186"/>
      <c r="B455" s="33"/>
    </row>
    <row r="456" spans="1:2" s="83" customFormat="1" x14ac:dyDescent="0.2">
      <c r="A456" s="186"/>
      <c r="B456" s="33"/>
    </row>
    <row r="457" spans="1:2" s="83" customFormat="1" x14ac:dyDescent="0.2">
      <c r="A457" s="186"/>
      <c r="B457" s="33"/>
    </row>
    <row r="458" spans="1:2" s="83" customFormat="1" x14ac:dyDescent="0.2">
      <c r="A458" s="186"/>
      <c r="B458" s="33"/>
    </row>
    <row r="459" spans="1:2" s="83" customFormat="1" x14ac:dyDescent="0.2">
      <c r="A459" s="186"/>
      <c r="B459" s="33"/>
    </row>
    <row r="460" spans="1:2" s="83" customFormat="1" x14ac:dyDescent="0.2">
      <c r="A460" s="186"/>
      <c r="B460" s="33"/>
    </row>
    <row r="461" spans="1:2" s="83" customFormat="1" x14ac:dyDescent="0.2">
      <c r="A461" s="186"/>
      <c r="B461" s="33"/>
    </row>
    <row r="462" spans="1:2" s="83" customFormat="1" x14ac:dyDescent="0.2">
      <c r="A462" s="186"/>
      <c r="B462" s="33"/>
    </row>
    <row r="463" spans="1:2" s="83" customFormat="1" x14ac:dyDescent="0.2">
      <c r="A463" s="186"/>
      <c r="B463" s="33"/>
    </row>
    <row r="464" spans="1:2" s="83" customFormat="1" x14ac:dyDescent="0.2">
      <c r="A464" s="186"/>
      <c r="B464" s="33"/>
    </row>
    <row r="465" spans="1:2" s="83" customFormat="1" x14ac:dyDescent="0.2">
      <c r="A465" s="186"/>
      <c r="B465" s="33"/>
    </row>
    <row r="466" spans="1:2" s="83" customFormat="1" x14ac:dyDescent="0.2">
      <c r="A466" s="186"/>
      <c r="B466" s="33"/>
    </row>
    <row r="467" spans="1:2" s="83" customFormat="1" x14ac:dyDescent="0.2">
      <c r="A467" s="186"/>
      <c r="B467" s="33"/>
    </row>
    <row r="468" spans="1:2" s="83" customFormat="1" x14ac:dyDescent="0.2">
      <c r="A468" s="186"/>
      <c r="B468" s="33"/>
    </row>
    <row r="469" spans="1:2" s="83" customFormat="1" x14ac:dyDescent="0.2">
      <c r="A469" s="186"/>
      <c r="B469" s="33"/>
    </row>
    <row r="470" spans="1:2" s="83" customFormat="1" x14ac:dyDescent="0.2">
      <c r="A470" s="186"/>
      <c r="B470" s="33"/>
    </row>
    <row r="471" spans="1:2" s="83" customFormat="1" x14ac:dyDescent="0.2">
      <c r="A471" s="186"/>
      <c r="B471" s="33"/>
    </row>
    <row r="472" spans="1:2" s="83" customFormat="1" x14ac:dyDescent="0.2">
      <c r="A472" s="186"/>
      <c r="B472" s="33"/>
    </row>
    <row r="473" spans="1:2" s="83" customFormat="1" x14ac:dyDescent="0.2">
      <c r="A473" s="186"/>
      <c r="B473" s="33"/>
    </row>
    <row r="474" spans="1:2" s="83" customFormat="1" x14ac:dyDescent="0.2">
      <c r="A474" s="186"/>
      <c r="B474" s="33"/>
    </row>
    <row r="475" spans="1:2" s="83" customFormat="1" x14ac:dyDescent="0.2">
      <c r="A475" s="186"/>
      <c r="B475" s="33"/>
    </row>
    <row r="476" spans="1:2" s="83" customFormat="1" x14ac:dyDescent="0.2">
      <c r="A476" s="186"/>
      <c r="B476" s="33"/>
    </row>
    <row r="477" spans="1:2" s="83" customFormat="1" x14ac:dyDescent="0.2">
      <c r="A477" s="186"/>
      <c r="B477" s="33"/>
    </row>
    <row r="478" spans="1:2" s="83" customFormat="1" x14ac:dyDescent="0.2">
      <c r="A478" s="186"/>
      <c r="B478" s="33"/>
    </row>
    <row r="479" spans="1:2" s="83" customFormat="1" x14ac:dyDescent="0.2">
      <c r="A479" s="186"/>
      <c r="B479" s="33"/>
    </row>
    <row r="480" spans="1:2" s="83" customFormat="1" x14ac:dyDescent="0.2">
      <c r="A480" s="186"/>
      <c r="B480" s="33"/>
    </row>
    <row r="481" spans="1:2" s="83" customFormat="1" x14ac:dyDescent="0.2">
      <c r="A481" s="186"/>
      <c r="B481" s="33"/>
    </row>
    <row r="482" spans="1:2" s="83" customFormat="1" x14ac:dyDescent="0.2">
      <c r="A482" s="186"/>
      <c r="B482" s="33"/>
    </row>
    <row r="483" spans="1:2" s="83" customFormat="1" x14ac:dyDescent="0.2">
      <c r="A483" s="186"/>
      <c r="B483" s="33"/>
    </row>
    <row r="484" spans="1:2" s="83" customFormat="1" x14ac:dyDescent="0.2">
      <c r="A484" s="186"/>
      <c r="B484" s="33"/>
    </row>
    <row r="485" spans="1:2" s="83" customFormat="1" x14ac:dyDescent="0.2">
      <c r="A485" s="186"/>
      <c r="B485" s="33"/>
    </row>
    <row r="486" spans="1:2" s="83" customFormat="1" x14ac:dyDescent="0.2">
      <c r="A486" s="186"/>
      <c r="B486" s="33"/>
    </row>
    <row r="487" spans="1:2" s="83" customFormat="1" x14ac:dyDescent="0.2">
      <c r="A487" s="186"/>
      <c r="B487" s="33"/>
    </row>
    <row r="488" spans="1:2" s="83" customFormat="1" x14ac:dyDescent="0.2">
      <c r="A488" s="186"/>
      <c r="B488" s="33"/>
    </row>
    <row r="489" spans="1:2" s="83" customFormat="1" x14ac:dyDescent="0.2">
      <c r="A489" s="186"/>
      <c r="B489" s="33"/>
    </row>
    <row r="490" spans="1:2" s="83" customFormat="1" x14ac:dyDescent="0.2">
      <c r="A490" s="186"/>
      <c r="B490" s="33"/>
    </row>
    <row r="491" spans="1:2" s="83" customFormat="1" x14ac:dyDescent="0.2">
      <c r="A491" s="186"/>
      <c r="B491" s="33"/>
    </row>
    <row r="492" spans="1:2" s="83" customFormat="1" x14ac:dyDescent="0.2">
      <c r="A492" s="186"/>
      <c r="B492" s="33"/>
    </row>
    <row r="493" spans="1:2" s="83" customFormat="1" x14ac:dyDescent="0.2">
      <c r="A493" s="186"/>
      <c r="B493" s="33"/>
    </row>
    <row r="494" spans="1:2" s="83" customFormat="1" x14ac:dyDescent="0.2">
      <c r="A494" s="186"/>
      <c r="B494" s="33"/>
    </row>
    <row r="495" spans="1:2" s="83" customFormat="1" x14ac:dyDescent="0.2">
      <c r="A495" s="186"/>
      <c r="B495" s="33"/>
    </row>
    <row r="496" spans="1:2" s="83" customFormat="1" x14ac:dyDescent="0.2">
      <c r="A496" s="186"/>
      <c r="B496" s="33"/>
    </row>
    <row r="497" spans="1:2" s="83" customFormat="1" x14ac:dyDescent="0.2">
      <c r="A497" s="186"/>
      <c r="B497" s="33"/>
    </row>
    <row r="498" spans="1:2" s="83" customFormat="1" x14ac:dyDescent="0.2">
      <c r="A498" s="186"/>
      <c r="B498" s="33"/>
    </row>
    <row r="499" spans="1:2" s="83" customFormat="1" x14ac:dyDescent="0.2">
      <c r="A499" s="186"/>
      <c r="B499" s="33"/>
    </row>
    <row r="500" spans="1:2" s="83" customFormat="1" x14ac:dyDescent="0.2">
      <c r="A500" s="186"/>
      <c r="B500" s="33"/>
    </row>
    <row r="501" spans="1:2" s="83" customFormat="1" x14ac:dyDescent="0.2">
      <c r="A501" s="186"/>
      <c r="B501" s="33"/>
    </row>
    <row r="502" spans="1:2" s="83" customFormat="1" x14ac:dyDescent="0.2">
      <c r="A502" s="186"/>
      <c r="B502" s="33"/>
    </row>
    <row r="503" spans="1:2" s="83" customFormat="1" x14ac:dyDescent="0.2">
      <c r="A503" s="186"/>
      <c r="B503" s="33"/>
    </row>
    <row r="504" spans="1:2" s="83" customFormat="1" x14ac:dyDescent="0.2">
      <c r="A504" s="186"/>
      <c r="B504" s="33"/>
    </row>
    <row r="505" spans="1:2" s="83" customFormat="1" x14ac:dyDescent="0.2">
      <c r="A505" s="186"/>
      <c r="B505" s="33"/>
    </row>
    <row r="506" spans="1:2" s="83" customFormat="1" x14ac:dyDescent="0.2">
      <c r="A506" s="186"/>
      <c r="B506" s="33"/>
    </row>
    <row r="507" spans="1:2" s="83" customFormat="1" x14ac:dyDescent="0.2">
      <c r="A507" s="186"/>
      <c r="B507" s="33"/>
    </row>
    <row r="508" spans="1:2" s="83" customFormat="1" x14ac:dyDescent="0.2">
      <c r="A508" s="186"/>
      <c r="B508" s="33"/>
    </row>
    <row r="509" spans="1:2" s="83" customFormat="1" x14ac:dyDescent="0.2">
      <c r="A509" s="186"/>
      <c r="B509" s="33"/>
    </row>
    <row r="510" spans="1:2" s="83" customFormat="1" x14ac:dyDescent="0.2">
      <c r="A510" s="186"/>
      <c r="B510" s="33"/>
    </row>
    <row r="511" spans="1:2" s="83" customFormat="1" x14ac:dyDescent="0.2">
      <c r="A511" s="186"/>
      <c r="B511" s="33"/>
    </row>
    <row r="512" spans="1:2" s="83" customFormat="1" x14ac:dyDescent="0.2">
      <c r="A512" s="186"/>
      <c r="B512" s="33"/>
    </row>
    <row r="513" spans="1:2" s="83" customFormat="1" x14ac:dyDescent="0.2">
      <c r="A513" s="186"/>
      <c r="B513" s="33"/>
    </row>
    <row r="514" spans="1:2" s="83" customFormat="1" x14ac:dyDescent="0.2">
      <c r="A514" s="186"/>
      <c r="B514" s="33"/>
    </row>
    <row r="515" spans="1:2" s="83" customFormat="1" x14ac:dyDescent="0.2">
      <c r="A515" s="186"/>
      <c r="B515" s="33"/>
    </row>
    <row r="516" spans="1:2" s="83" customFormat="1" x14ac:dyDescent="0.2">
      <c r="A516" s="186"/>
      <c r="B516" s="33"/>
    </row>
    <row r="517" spans="1:2" s="83" customFormat="1" x14ac:dyDescent="0.2">
      <c r="A517" s="186"/>
      <c r="B517" s="33"/>
    </row>
    <row r="518" spans="1:2" s="83" customFormat="1" x14ac:dyDescent="0.2">
      <c r="A518" s="186"/>
      <c r="B518" s="33"/>
    </row>
    <row r="519" spans="1:2" s="83" customFormat="1" x14ac:dyDescent="0.2">
      <c r="A519" s="186"/>
      <c r="B519" s="33"/>
    </row>
    <row r="520" spans="1:2" s="83" customFormat="1" x14ac:dyDescent="0.2">
      <c r="A520" s="186"/>
      <c r="B520" s="33"/>
    </row>
    <row r="521" spans="1:2" s="83" customFormat="1" x14ac:dyDescent="0.2">
      <c r="A521" s="186"/>
      <c r="B521" s="33"/>
    </row>
    <row r="522" spans="1:2" s="83" customFormat="1" x14ac:dyDescent="0.2">
      <c r="A522" s="186"/>
      <c r="B522" s="33"/>
    </row>
    <row r="523" spans="1:2" s="83" customFormat="1" x14ac:dyDescent="0.2">
      <c r="A523" s="186"/>
      <c r="B523" s="33"/>
    </row>
    <row r="524" spans="1:2" s="83" customFormat="1" x14ac:dyDescent="0.2">
      <c r="A524" s="186"/>
      <c r="B524" s="33"/>
    </row>
    <row r="525" spans="1:2" s="83" customFormat="1" x14ac:dyDescent="0.2">
      <c r="A525" s="186"/>
      <c r="B525" s="33"/>
    </row>
    <row r="526" spans="1:2" s="83" customFormat="1" x14ac:dyDescent="0.2">
      <c r="A526" s="186"/>
      <c r="B526" s="33"/>
    </row>
    <row r="527" spans="1:2" s="83" customFormat="1" x14ac:dyDescent="0.2">
      <c r="A527" s="186"/>
      <c r="B527" s="33"/>
    </row>
    <row r="528" spans="1:2" s="83" customFormat="1" x14ac:dyDescent="0.2">
      <c r="A528" s="186"/>
      <c r="B528" s="33"/>
    </row>
    <row r="529" spans="1:2" s="83" customFormat="1" x14ac:dyDescent="0.2">
      <c r="A529" s="186"/>
      <c r="B529" s="33"/>
    </row>
    <row r="530" spans="1:2" s="83" customFormat="1" x14ac:dyDescent="0.2">
      <c r="A530" s="186"/>
      <c r="B530" s="33"/>
    </row>
    <row r="531" spans="1:2" s="83" customFormat="1" x14ac:dyDescent="0.2">
      <c r="A531" s="186"/>
      <c r="B531" s="33"/>
    </row>
    <row r="532" spans="1:2" s="83" customFormat="1" x14ac:dyDescent="0.2">
      <c r="A532" s="186"/>
      <c r="B532" s="33"/>
    </row>
    <row r="533" spans="1:2" s="83" customFormat="1" x14ac:dyDescent="0.2">
      <c r="A533" s="186"/>
      <c r="B533" s="33"/>
    </row>
    <row r="534" spans="1:2" s="83" customFormat="1" x14ac:dyDescent="0.2">
      <c r="A534" s="186"/>
      <c r="B534" s="33"/>
    </row>
    <row r="535" spans="1:2" s="83" customFormat="1" x14ac:dyDescent="0.2">
      <c r="A535" s="186"/>
      <c r="B535" s="33"/>
    </row>
    <row r="536" spans="1:2" s="83" customFormat="1" x14ac:dyDescent="0.2">
      <c r="A536" s="186"/>
      <c r="B536" s="33"/>
    </row>
    <row r="537" spans="1:2" s="83" customFormat="1" x14ac:dyDescent="0.2">
      <c r="A537" s="186"/>
      <c r="B537" s="33"/>
    </row>
    <row r="538" spans="1:2" s="83" customFormat="1" x14ac:dyDescent="0.2">
      <c r="A538" s="186"/>
      <c r="B538" s="33"/>
    </row>
    <row r="539" spans="1:2" s="83" customFormat="1" x14ac:dyDescent="0.2">
      <c r="A539" s="186"/>
      <c r="B539" s="33"/>
    </row>
    <row r="540" spans="1:2" s="83" customFormat="1" x14ac:dyDescent="0.2">
      <c r="A540" s="186"/>
      <c r="B540" s="33"/>
    </row>
    <row r="541" spans="1:2" s="83" customFormat="1" x14ac:dyDescent="0.2">
      <c r="A541" s="186"/>
      <c r="B541" s="33"/>
    </row>
    <row r="542" spans="1:2" s="83" customFormat="1" x14ac:dyDescent="0.2">
      <c r="A542" s="186"/>
      <c r="B542" s="33"/>
    </row>
    <row r="543" spans="1:2" s="83" customFormat="1" x14ac:dyDescent="0.2">
      <c r="A543" s="186"/>
      <c r="B543" s="33"/>
    </row>
    <row r="544" spans="1:2" s="83" customFormat="1" x14ac:dyDescent="0.2">
      <c r="A544" s="186"/>
      <c r="B544" s="33"/>
    </row>
    <row r="545" spans="1:2" s="83" customFormat="1" x14ac:dyDescent="0.2">
      <c r="A545" s="186"/>
      <c r="B545" s="33"/>
    </row>
    <row r="546" spans="1:2" s="83" customFormat="1" x14ac:dyDescent="0.2">
      <c r="A546" s="186"/>
      <c r="B546" s="33"/>
    </row>
    <row r="547" spans="1:2" s="83" customFormat="1" x14ac:dyDescent="0.2">
      <c r="A547" s="186"/>
      <c r="B547" s="33"/>
    </row>
    <row r="548" spans="1:2" s="83" customFormat="1" x14ac:dyDescent="0.2">
      <c r="A548" s="186"/>
      <c r="B548" s="33"/>
    </row>
    <row r="549" spans="1:2" s="83" customFormat="1" x14ac:dyDescent="0.2">
      <c r="A549" s="186"/>
      <c r="B549" s="33"/>
    </row>
    <row r="550" spans="1:2" s="83" customFormat="1" x14ac:dyDescent="0.2">
      <c r="A550" s="186"/>
      <c r="B550" s="33"/>
    </row>
    <row r="551" spans="1:2" s="83" customFormat="1" x14ac:dyDescent="0.2">
      <c r="A551" s="186"/>
      <c r="B551" s="33"/>
    </row>
    <row r="552" spans="1:2" s="83" customFormat="1" x14ac:dyDescent="0.2">
      <c r="A552" s="186"/>
      <c r="B552" s="33"/>
    </row>
    <row r="553" spans="1:2" s="83" customFormat="1" x14ac:dyDescent="0.2">
      <c r="A553" s="186"/>
      <c r="B553" s="33"/>
    </row>
    <row r="554" spans="1:2" s="83" customFormat="1" x14ac:dyDescent="0.2">
      <c r="A554" s="186"/>
      <c r="B554" s="33"/>
    </row>
    <row r="555" spans="1:2" s="83" customFormat="1" x14ac:dyDescent="0.2">
      <c r="A555" s="186"/>
      <c r="B555" s="33"/>
    </row>
    <row r="556" spans="1:2" s="83" customFormat="1" x14ac:dyDescent="0.2">
      <c r="A556" s="186"/>
      <c r="B556" s="33"/>
    </row>
    <row r="557" spans="1:2" s="83" customFormat="1" x14ac:dyDescent="0.2">
      <c r="A557" s="186"/>
      <c r="B557" s="33"/>
    </row>
    <row r="558" spans="1:2" s="83" customFormat="1" x14ac:dyDescent="0.2">
      <c r="A558" s="186"/>
      <c r="B558" s="33"/>
    </row>
    <row r="559" spans="1:2" s="83" customFormat="1" x14ac:dyDescent="0.2">
      <c r="A559" s="186"/>
      <c r="B559" s="33"/>
    </row>
    <row r="560" spans="1:2" s="83" customFormat="1" x14ac:dyDescent="0.2">
      <c r="A560" s="186"/>
      <c r="B560" s="33"/>
    </row>
    <row r="561" spans="1:2" s="83" customFormat="1" x14ac:dyDescent="0.2">
      <c r="A561" s="186"/>
      <c r="B561" s="33"/>
    </row>
    <row r="562" spans="1:2" s="83" customFormat="1" x14ac:dyDescent="0.2">
      <c r="A562" s="186"/>
      <c r="B562" s="33"/>
    </row>
    <row r="563" spans="1:2" s="83" customFormat="1" x14ac:dyDescent="0.2">
      <c r="A563" s="186"/>
      <c r="B563" s="33"/>
    </row>
    <row r="564" spans="1:2" s="83" customFormat="1" x14ac:dyDescent="0.2">
      <c r="A564" s="186"/>
      <c r="B564" s="33"/>
    </row>
    <row r="565" spans="1:2" s="83" customFormat="1" x14ac:dyDescent="0.2">
      <c r="A565" s="186"/>
      <c r="B565" s="33"/>
    </row>
    <row r="566" spans="1:2" s="83" customFormat="1" x14ac:dyDescent="0.2">
      <c r="A566" s="186"/>
      <c r="B566" s="33"/>
    </row>
    <row r="567" spans="1:2" s="83" customFormat="1" x14ac:dyDescent="0.2">
      <c r="A567" s="186"/>
      <c r="B567" s="33"/>
    </row>
    <row r="568" spans="1:2" s="83" customFormat="1" x14ac:dyDescent="0.2">
      <c r="A568" s="186"/>
      <c r="B568" s="33"/>
    </row>
    <row r="569" spans="1:2" s="83" customFormat="1" x14ac:dyDescent="0.2">
      <c r="A569" s="186"/>
      <c r="B569" s="33"/>
    </row>
    <row r="570" spans="1:2" s="83" customFormat="1" x14ac:dyDescent="0.2">
      <c r="A570" s="186"/>
      <c r="B570" s="33"/>
    </row>
    <row r="571" spans="1:2" s="83" customFormat="1" x14ac:dyDescent="0.2">
      <c r="A571" s="186"/>
      <c r="B571" s="33"/>
    </row>
    <row r="572" spans="1:2" s="83" customFormat="1" x14ac:dyDescent="0.2">
      <c r="A572" s="186"/>
      <c r="B572" s="33"/>
    </row>
    <row r="573" spans="1:2" s="83" customFormat="1" x14ac:dyDescent="0.2">
      <c r="A573" s="186"/>
      <c r="B573" s="33"/>
    </row>
    <row r="574" spans="1:2" s="83" customFormat="1" x14ac:dyDescent="0.2">
      <c r="A574" s="186"/>
      <c r="B574" s="33"/>
    </row>
    <row r="575" spans="1:2" s="83" customFormat="1" x14ac:dyDescent="0.2">
      <c r="A575" s="186"/>
      <c r="B575" s="33"/>
    </row>
    <row r="576" spans="1:2" s="83" customFormat="1" x14ac:dyDescent="0.2">
      <c r="A576" s="186"/>
      <c r="B576" s="33"/>
    </row>
    <row r="577" spans="1:2" s="83" customFormat="1" x14ac:dyDescent="0.2">
      <c r="A577" s="186"/>
      <c r="B577" s="33"/>
    </row>
    <row r="578" spans="1:2" s="83" customFormat="1" x14ac:dyDescent="0.2">
      <c r="A578" s="186"/>
      <c r="B578" s="33"/>
    </row>
    <row r="579" spans="1:2" s="83" customFormat="1" x14ac:dyDescent="0.2">
      <c r="A579" s="186"/>
      <c r="B579" s="33"/>
    </row>
    <row r="580" spans="1:2" s="83" customFormat="1" x14ac:dyDescent="0.2">
      <c r="A580" s="186"/>
      <c r="B580" s="33"/>
    </row>
    <row r="581" spans="1:2" s="83" customFormat="1" x14ac:dyDescent="0.2">
      <c r="A581" s="186"/>
      <c r="B581" s="33"/>
    </row>
    <row r="582" spans="1:2" s="83" customFormat="1" x14ac:dyDescent="0.2">
      <c r="A582" s="186"/>
      <c r="B582" s="33"/>
    </row>
    <row r="583" spans="1:2" s="83" customFormat="1" x14ac:dyDescent="0.2">
      <c r="A583" s="186"/>
      <c r="B583" s="33"/>
    </row>
    <row r="584" spans="1:2" s="83" customFormat="1" x14ac:dyDescent="0.2">
      <c r="A584" s="186"/>
      <c r="B584" s="33"/>
    </row>
    <row r="585" spans="1:2" s="83" customFormat="1" x14ac:dyDescent="0.2">
      <c r="A585" s="186"/>
      <c r="B585" s="33"/>
    </row>
    <row r="586" spans="1:2" s="83" customFormat="1" x14ac:dyDescent="0.2">
      <c r="A586" s="186"/>
      <c r="B586" s="33"/>
    </row>
    <row r="587" spans="1:2" s="83" customFormat="1" x14ac:dyDescent="0.2">
      <c r="A587" s="186"/>
      <c r="B587" s="33"/>
    </row>
    <row r="588" spans="1:2" s="83" customFormat="1" x14ac:dyDescent="0.2">
      <c r="A588" s="186"/>
      <c r="B588" s="33"/>
    </row>
    <row r="589" spans="1:2" s="83" customFormat="1" x14ac:dyDescent="0.2">
      <c r="A589" s="186"/>
      <c r="B589" s="33"/>
    </row>
    <row r="590" spans="1:2" s="83" customFormat="1" x14ac:dyDescent="0.2">
      <c r="A590" s="186"/>
      <c r="B590" s="33"/>
    </row>
    <row r="591" spans="1:2" s="83" customFormat="1" x14ac:dyDescent="0.2">
      <c r="A591" s="186"/>
      <c r="B591" s="33"/>
    </row>
    <row r="592" spans="1:2" s="83" customFormat="1" x14ac:dyDescent="0.2">
      <c r="A592" s="186"/>
      <c r="B592" s="33"/>
    </row>
    <row r="593" spans="1:2" s="83" customFormat="1" x14ac:dyDescent="0.2">
      <c r="A593" s="186"/>
      <c r="B593" s="33"/>
    </row>
    <row r="594" spans="1:2" s="83" customFormat="1" x14ac:dyDescent="0.2">
      <c r="A594" s="186"/>
      <c r="B594" s="33"/>
    </row>
    <row r="595" spans="1:2" s="83" customFormat="1" x14ac:dyDescent="0.2">
      <c r="A595" s="186"/>
      <c r="B595" s="33"/>
    </row>
    <row r="596" spans="1:2" s="83" customFormat="1" x14ac:dyDescent="0.2">
      <c r="A596" s="186"/>
      <c r="B596" s="33"/>
    </row>
    <row r="597" spans="1:2" s="83" customFormat="1" x14ac:dyDescent="0.2">
      <c r="A597" s="186"/>
      <c r="B597" s="33"/>
    </row>
    <row r="598" spans="1:2" s="83" customFormat="1" x14ac:dyDescent="0.2">
      <c r="A598" s="186"/>
      <c r="B598" s="33"/>
    </row>
    <row r="599" spans="1:2" s="83" customFormat="1" x14ac:dyDescent="0.2">
      <c r="A599" s="186"/>
      <c r="B599" s="33"/>
    </row>
    <row r="600" spans="1:2" s="83" customFormat="1" x14ac:dyDescent="0.2">
      <c r="A600" s="186"/>
      <c r="B600" s="33"/>
    </row>
    <row r="601" spans="1:2" s="83" customFormat="1" x14ac:dyDescent="0.2">
      <c r="A601" s="186"/>
      <c r="B601" s="33"/>
    </row>
    <row r="602" spans="1:2" s="83" customFormat="1" x14ac:dyDescent="0.2">
      <c r="A602" s="186"/>
      <c r="B602" s="33"/>
    </row>
    <row r="603" spans="1:2" s="83" customFormat="1" x14ac:dyDescent="0.2">
      <c r="A603" s="186"/>
      <c r="B603" s="33"/>
    </row>
    <row r="604" spans="1:2" s="83" customFormat="1" x14ac:dyDescent="0.2">
      <c r="A604" s="186"/>
      <c r="B604" s="33"/>
    </row>
    <row r="605" spans="1:2" s="83" customFormat="1" x14ac:dyDescent="0.2">
      <c r="A605" s="186"/>
      <c r="B605" s="33"/>
    </row>
    <row r="606" spans="1:2" s="83" customFormat="1" x14ac:dyDescent="0.2">
      <c r="A606" s="186"/>
      <c r="B606" s="33"/>
    </row>
    <row r="607" spans="1:2" s="83" customFormat="1" x14ac:dyDescent="0.2">
      <c r="A607" s="186"/>
      <c r="B607" s="33"/>
    </row>
    <row r="608" spans="1:2" s="83" customFormat="1" x14ac:dyDescent="0.2">
      <c r="A608" s="186"/>
      <c r="B608" s="33"/>
    </row>
    <row r="609" spans="1:2" s="83" customFormat="1" x14ac:dyDescent="0.2">
      <c r="A609" s="186"/>
      <c r="B609" s="33"/>
    </row>
    <row r="610" spans="1:2" s="83" customFormat="1" x14ac:dyDescent="0.2">
      <c r="A610" s="186"/>
      <c r="B610" s="33"/>
    </row>
    <row r="611" spans="1:2" s="83" customFormat="1" x14ac:dyDescent="0.2">
      <c r="A611" s="186"/>
      <c r="B611" s="33"/>
    </row>
    <row r="612" spans="1:2" s="83" customFormat="1" x14ac:dyDescent="0.2">
      <c r="A612" s="186"/>
      <c r="B612" s="33"/>
    </row>
    <row r="613" spans="1:2" s="83" customFormat="1" x14ac:dyDescent="0.2">
      <c r="A613" s="186"/>
      <c r="B613" s="33"/>
    </row>
    <row r="614" spans="1:2" s="83" customFormat="1" x14ac:dyDescent="0.2">
      <c r="A614" s="186"/>
      <c r="B614" s="33"/>
    </row>
    <row r="615" spans="1:2" s="83" customFormat="1" x14ac:dyDescent="0.2">
      <c r="A615" s="186"/>
      <c r="B615" s="33"/>
    </row>
    <row r="616" spans="1:2" s="83" customFormat="1" x14ac:dyDescent="0.2">
      <c r="A616" s="186"/>
      <c r="B616" s="33"/>
    </row>
    <row r="617" spans="1:2" s="83" customFormat="1" x14ac:dyDescent="0.2">
      <c r="A617" s="186"/>
      <c r="B617" s="33"/>
    </row>
    <row r="618" spans="1:2" s="83" customFormat="1" x14ac:dyDescent="0.2">
      <c r="A618" s="186"/>
      <c r="B618" s="33"/>
    </row>
    <row r="619" spans="1:2" s="83" customFormat="1" x14ac:dyDescent="0.2">
      <c r="A619" s="186"/>
      <c r="B619" s="33"/>
    </row>
    <row r="620" spans="1:2" s="83" customFormat="1" x14ac:dyDescent="0.2">
      <c r="A620" s="186"/>
      <c r="B620" s="33"/>
    </row>
    <row r="621" spans="1:2" s="83" customFormat="1" x14ac:dyDescent="0.2">
      <c r="A621" s="186"/>
      <c r="B621" s="33"/>
    </row>
    <row r="622" spans="1:2" s="83" customFormat="1" x14ac:dyDescent="0.2">
      <c r="A622" s="186"/>
      <c r="B622" s="33"/>
    </row>
    <row r="623" spans="1:2" s="83" customFormat="1" x14ac:dyDescent="0.2">
      <c r="A623" s="186"/>
      <c r="B623" s="33"/>
    </row>
    <row r="624" spans="1:2" s="83" customFormat="1" x14ac:dyDescent="0.2">
      <c r="A624" s="186"/>
      <c r="B624" s="33"/>
    </row>
    <row r="625" spans="1:2" s="83" customFormat="1" x14ac:dyDescent="0.2">
      <c r="A625" s="186"/>
      <c r="B625" s="33"/>
    </row>
    <row r="626" spans="1:2" s="83" customFormat="1" x14ac:dyDescent="0.2">
      <c r="A626" s="186"/>
      <c r="B626" s="33"/>
    </row>
    <row r="627" spans="1:2" s="83" customFormat="1" x14ac:dyDescent="0.2">
      <c r="A627" s="186"/>
      <c r="B627" s="33"/>
    </row>
    <row r="628" spans="1:2" s="83" customFormat="1" x14ac:dyDescent="0.2">
      <c r="A628" s="186"/>
      <c r="B628" s="33"/>
    </row>
    <row r="629" spans="1:2" s="83" customFormat="1" x14ac:dyDescent="0.2">
      <c r="A629" s="186"/>
      <c r="B629" s="33"/>
    </row>
    <row r="630" spans="1:2" s="83" customFormat="1" x14ac:dyDescent="0.2">
      <c r="A630" s="186"/>
      <c r="B630" s="33"/>
    </row>
    <row r="631" spans="1:2" s="83" customFormat="1" x14ac:dyDescent="0.2">
      <c r="A631" s="186"/>
      <c r="B631" s="33"/>
    </row>
    <row r="632" spans="1:2" s="83" customFormat="1" x14ac:dyDescent="0.2">
      <c r="A632" s="186"/>
      <c r="B632" s="33"/>
    </row>
    <row r="633" spans="1:2" s="83" customFormat="1" x14ac:dyDescent="0.2">
      <c r="A633" s="186"/>
      <c r="B633" s="33"/>
    </row>
    <row r="634" spans="1:2" s="83" customFormat="1" x14ac:dyDescent="0.2">
      <c r="A634" s="186"/>
      <c r="B634" s="33"/>
    </row>
    <row r="635" spans="1:2" s="83" customFormat="1" x14ac:dyDescent="0.2">
      <c r="A635" s="186"/>
      <c r="B635" s="33"/>
    </row>
    <row r="636" spans="1:2" s="83" customFormat="1" x14ac:dyDescent="0.2">
      <c r="A636" s="186"/>
      <c r="B636" s="33"/>
    </row>
    <row r="637" spans="1:2" s="83" customFormat="1" x14ac:dyDescent="0.2">
      <c r="A637" s="186"/>
      <c r="B637" s="33"/>
    </row>
    <row r="638" spans="1:2" s="83" customFormat="1" x14ac:dyDescent="0.2">
      <c r="A638" s="186"/>
      <c r="B638" s="33"/>
    </row>
    <row r="639" spans="1:2" s="83" customFormat="1" x14ac:dyDescent="0.2">
      <c r="A639" s="186"/>
      <c r="B639" s="33"/>
    </row>
    <row r="640" spans="1:2" s="83" customFormat="1" x14ac:dyDescent="0.2">
      <c r="A640" s="186"/>
      <c r="B640" s="33"/>
    </row>
    <row r="641" spans="1:2" s="83" customFormat="1" x14ac:dyDescent="0.2">
      <c r="A641" s="186"/>
      <c r="B641" s="33"/>
    </row>
    <row r="642" spans="1:2" s="83" customFormat="1" x14ac:dyDescent="0.2">
      <c r="A642" s="186"/>
      <c r="B642" s="33"/>
    </row>
    <row r="643" spans="1:2" s="83" customFormat="1" x14ac:dyDescent="0.2">
      <c r="A643" s="186"/>
      <c r="B643" s="33"/>
    </row>
    <row r="644" spans="1:2" s="83" customFormat="1" x14ac:dyDescent="0.2">
      <c r="A644" s="186"/>
      <c r="B644" s="33"/>
    </row>
    <row r="645" spans="1:2" s="83" customFormat="1" x14ac:dyDescent="0.2">
      <c r="A645" s="186"/>
      <c r="B645" s="33"/>
    </row>
    <row r="646" spans="1:2" s="83" customFormat="1" x14ac:dyDescent="0.2">
      <c r="A646" s="186"/>
      <c r="B646" s="33"/>
    </row>
    <row r="647" spans="1:2" s="83" customFormat="1" x14ac:dyDescent="0.2">
      <c r="A647" s="186"/>
      <c r="B647" s="33"/>
    </row>
    <row r="648" spans="1:2" s="83" customFormat="1" x14ac:dyDescent="0.2">
      <c r="A648" s="186"/>
      <c r="B648" s="33"/>
    </row>
    <row r="649" spans="1:2" s="83" customFormat="1" x14ac:dyDescent="0.2">
      <c r="A649" s="186"/>
      <c r="B649" s="33"/>
    </row>
    <row r="650" spans="1:2" s="83" customFormat="1" x14ac:dyDescent="0.2">
      <c r="A650" s="186"/>
      <c r="B650" s="33"/>
    </row>
    <row r="651" spans="1:2" s="83" customFormat="1" x14ac:dyDescent="0.2">
      <c r="A651" s="186"/>
      <c r="B651" s="33"/>
    </row>
    <row r="652" spans="1:2" s="83" customFormat="1" x14ac:dyDescent="0.2">
      <c r="A652" s="186"/>
      <c r="B652" s="33"/>
    </row>
    <row r="653" spans="1:2" s="83" customFormat="1" x14ac:dyDescent="0.2">
      <c r="A653" s="186"/>
      <c r="B653" s="33"/>
    </row>
    <row r="654" spans="1:2" s="83" customFormat="1" x14ac:dyDescent="0.2">
      <c r="A654" s="186"/>
      <c r="B654" s="33"/>
    </row>
    <row r="655" spans="1:2" s="83" customFormat="1" x14ac:dyDescent="0.2">
      <c r="A655" s="186"/>
      <c r="B655" s="33"/>
    </row>
    <row r="656" spans="1:2" s="83" customFormat="1" x14ac:dyDescent="0.2">
      <c r="A656" s="186"/>
      <c r="B656" s="33"/>
    </row>
    <row r="657" spans="1:2" s="83" customFormat="1" x14ac:dyDescent="0.2">
      <c r="A657" s="186"/>
      <c r="B657" s="33"/>
    </row>
    <row r="658" spans="1:2" s="83" customFormat="1" x14ac:dyDescent="0.2">
      <c r="A658" s="186"/>
      <c r="B658" s="33"/>
    </row>
    <row r="659" spans="1:2" s="83" customFormat="1" x14ac:dyDescent="0.2">
      <c r="A659" s="186"/>
      <c r="B659" s="33"/>
    </row>
    <row r="660" spans="1:2" s="83" customFormat="1" x14ac:dyDescent="0.2">
      <c r="A660" s="186"/>
      <c r="B660" s="33"/>
    </row>
    <row r="661" spans="1:2" s="83" customFormat="1" x14ac:dyDescent="0.2">
      <c r="A661" s="186"/>
      <c r="B661" s="33"/>
    </row>
    <row r="662" spans="1:2" s="83" customFormat="1" x14ac:dyDescent="0.2">
      <c r="A662" s="186"/>
      <c r="B662" s="33"/>
    </row>
    <row r="663" spans="1:2" s="83" customFormat="1" x14ac:dyDescent="0.2">
      <c r="A663" s="186"/>
      <c r="B663" s="33"/>
    </row>
    <row r="664" spans="1:2" s="83" customFormat="1" x14ac:dyDescent="0.2">
      <c r="A664" s="186"/>
      <c r="B664" s="33"/>
    </row>
    <row r="665" spans="1:2" s="83" customFormat="1" x14ac:dyDescent="0.2">
      <c r="A665" s="186"/>
      <c r="B665" s="33"/>
    </row>
    <row r="666" spans="1:2" s="83" customFormat="1" x14ac:dyDescent="0.2">
      <c r="A666" s="186"/>
      <c r="B666" s="33"/>
    </row>
    <row r="667" spans="1:2" s="83" customFormat="1" x14ac:dyDescent="0.2">
      <c r="A667" s="186"/>
      <c r="B667" s="33"/>
    </row>
    <row r="668" spans="1:2" s="83" customFormat="1" x14ac:dyDescent="0.2">
      <c r="A668" s="186"/>
      <c r="B668" s="33"/>
    </row>
    <row r="669" spans="1:2" s="83" customFormat="1" x14ac:dyDescent="0.2">
      <c r="A669" s="186"/>
      <c r="B669" s="33"/>
    </row>
    <row r="670" spans="1:2" s="83" customFormat="1" x14ac:dyDescent="0.2">
      <c r="A670" s="186"/>
      <c r="B670" s="33"/>
    </row>
    <row r="671" spans="1:2" s="83" customFormat="1" x14ac:dyDescent="0.2">
      <c r="A671" s="186"/>
      <c r="B671" s="33"/>
    </row>
    <row r="672" spans="1:2" s="83" customFormat="1" x14ac:dyDescent="0.2">
      <c r="A672" s="186"/>
      <c r="B672" s="33"/>
    </row>
    <row r="673" spans="1:2" s="83" customFormat="1" x14ac:dyDescent="0.2">
      <c r="A673" s="186"/>
      <c r="B673" s="33"/>
    </row>
    <row r="674" spans="1:2" s="83" customFormat="1" x14ac:dyDescent="0.2">
      <c r="A674" s="186"/>
      <c r="B674" s="33"/>
    </row>
    <row r="675" spans="1:2" s="83" customFormat="1" x14ac:dyDescent="0.2">
      <c r="A675" s="186"/>
      <c r="B675" s="33"/>
    </row>
    <row r="676" spans="1:2" s="83" customFormat="1" x14ac:dyDescent="0.2">
      <c r="A676" s="186"/>
      <c r="B676" s="33"/>
    </row>
    <row r="677" spans="1:2" s="83" customFormat="1" x14ac:dyDescent="0.2">
      <c r="A677" s="186"/>
      <c r="B677" s="33"/>
    </row>
    <row r="678" spans="1:2" s="83" customFormat="1" x14ac:dyDescent="0.2">
      <c r="A678" s="186"/>
      <c r="B678" s="33"/>
    </row>
    <row r="679" spans="1:2" s="83" customFormat="1" x14ac:dyDescent="0.2">
      <c r="A679" s="186"/>
      <c r="B679" s="33"/>
    </row>
    <row r="680" spans="1:2" s="83" customFormat="1" x14ac:dyDescent="0.2">
      <c r="A680" s="186"/>
      <c r="B680" s="33"/>
    </row>
    <row r="681" spans="1:2" s="83" customFormat="1" x14ac:dyDescent="0.2">
      <c r="A681" s="186"/>
      <c r="B681" s="33"/>
    </row>
    <row r="682" spans="1:2" s="83" customFormat="1" x14ac:dyDescent="0.2">
      <c r="A682" s="186"/>
      <c r="B682" s="33"/>
    </row>
    <row r="683" spans="1:2" s="83" customFormat="1" x14ac:dyDescent="0.2">
      <c r="A683" s="186"/>
      <c r="B683" s="33"/>
    </row>
    <row r="684" spans="1:2" s="83" customFormat="1" x14ac:dyDescent="0.2">
      <c r="A684" s="186"/>
      <c r="B684" s="33"/>
    </row>
    <row r="685" spans="1:2" s="83" customFormat="1" x14ac:dyDescent="0.2">
      <c r="A685" s="186"/>
      <c r="B685" s="33"/>
    </row>
    <row r="686" spans="1:2" s="83" customFormat="1" x14ac:dyDescent="0.2">
      <c r="A686" s="186"/>
      <c r="B686" s="33"/>
    </row>
    <row r="687" spans="1:2" s="83" customFormat="1" x14ac:dyDescent="0.2">
      <c r="A687" s="186"/>
      <c r="B687" s="33"/>
    </row>
    <row r="688" spans="1:2" s="83" customFormat="1" x14ac:dyDescent="0.2">
      <c r="A688" s="186"/>
      <c r="B688" s="33"/>
    </row>
    <row r="689" spans="1:2" s="83" customFormat="1" x14ac:dyDescent="0.2">
      <c r="A689" s="186"/>
      <c r="B689" s="33"/>
    </row>
    <row r="690" spans="1:2" s="83" customFormat="1" x14ac:dyDescent="0.2">
      <c r="A690" s="186"/>
      <c r="B690" s="33"/>
    </row>
    <row r="691" spans="1:2" s="83" customFormat="1" x14ac:dyDescent="0.2">
      <c r="A691" s="186"/>
      <c r="B691" s="33"/>
    </row>
    <row r="692" spans="1:2" s="83" customFormat="1" x14ac:dyDescent="0.2">
      <c r="A692" s="186"/>
      <c r="B692" s="33"/>
    </row>
    <row r="693" spans="1:2" s="83" customFormat="1" x14ac:dyDescent="0.2">
      <c r="A693" s="186"/>
      <c r="B693" s="33"/>
    </row>
    <row r="694" spans="1:2" s="83" customFormat="1" x14ac:dyDescent="0.2">
      <c r="A694" s="186"/>
      <c r="B694" s="33"/>
    </row>
    <row r="695" spans="1:2" s="83" customFormat="1" x14ac:dyDescent="0.2">
      <c r="A695" s="186"/>
      <c r="B695" s="33"/>
    </row>
    <row r="696" spans="1:2" s="83" customFormat="1" x14ac:dyDescent="0.2">
      <c r="A696" s="186"/>
      <c r="B696" s="33"/>
    </row>
    <row r="697" spans="1:2" s="83" customFormat="1" x14ac:dyDescent="0.2">
      <c r="A697" s="186"/>
      <c r="B697" s="33"/>
    </row>
    <row r="698" spans="1:2" s="83" customFormat="1" x14ac:dyDescent="0.2">
      <c r="A698" s="186"/>
      <c r="B698" s="33"/>
    </row>
    <row r="699" spans="1:2" s="83" customFormat="1" x14ac:dyDescent="0.2">
      <c r="A699" s="186"/>
      <c r="B699" s="33"/>
    </row>
    <row r="700" spans="1:2" s="83" customFormat="1" x14ac:dyDescent="0.2">
      <c r="A700" s="186"/>
      <c r="B700" s="33"/>
    </row>
    <row r="701" spans="1:2" s="83" customFormat="1" x14ac:dyDescent="0.2">
      <c r="A701" s="186"/>
      <c r="B701" s="33"/>
    </row>
    <row r="702" spans="1:2" s="83" customFormat="1" x14ac:dyDescent="0.2">
      <c r="A702" s="186"/>
      <c r="B702" s="33"/>
    </row>
    <row r="703" spans="1:2" s="83" customFormat="1" x14ac:dyDescent="0.2">
      <c r="A703" s="186"/>
      <c r="B703" s="33"/>
    </row>
    <row r="704" spans="1:2" s="83" customFormat="1" x14ac:dyDescent="0.2">
      <c r="A704" s="186"/>
      <c r="B704" s="33"/>
    </row>
    <row r="705" spans="1:2" s="83" customFormat="1" x14ac:dyDescent="0.2">
      <c r="A705" s="186"/>
      <c r="B705" s="33"/>
    </row>
    <row r="706" spans="1:2" s="83" customFormat="1" x14ac:dyDescent="0.2">
      <c r="A706" s="186"/>
      <c r="B706" s="33"/>
    </row>
    <row r="707" spans="1:2" s="83" customFormat="1" x14ac:dyDescent="0.2">
      <c r="A707" s="186"/>
      <c r="B707" s="33"/>
    </row>
    <row r="708" spans="1:2" s="83" customFormat="1" x14ac:dyDescent="0.2">
      <c r="A708" s="186"/>
      <c r="B708" s="33"/>
    </row>
    <row r="709" spans="1:2" s="83" customFormat="1" x14ac:dyDescent="0.2">
      <c r="A709" s="186"/>
      <c r="B709" s="33"/>
    </row>
    <row r="710" spans="1:2" s="83" customFormat="1" x14ac:dyDescent="0.2">
      <c r="A710" s="186"/>
      <c r="B710" s="33"/>
    </row>
    <row r="711" spans="1:2" s="83" customFormat="1" x14ac:dyDescent="0.2">
      <c r="A711" s="186"/>
      <c r="B711" s="33"/>
    </row>
    <row r="712" spans="1:2" s="83" customFormat="1" x14ac:dyDescent="0.2">
      <c r="A712" s="186"/>
      <c r="B712" s="33"/>
    </row>
    <row r="713" spans="1:2" s="83" customFormat="1" x14ac:dyDescent="0.2">
      <c r="A713" s="186"/>
      <c r="B713" s="33"/>
    </row>
    <row r="714" spans="1:2" s="83" customFormat="1" x14ac:dyDescent="0.2">
      <c r="A714" s="186"/>
      <c r="B714" s="33"/>
    </row>
    <row r="715" spans="1:2" s="83" customFormat="1" x14ac:dyDescent="0.2">
      <c r="A715" s="186"/>
      <c r="B715" s="33"/>
    </row>
    <row r="716" spans="1:2" s="83" customFormat="1" x14ac:dyDescent="0.2">
      <c r="A716" s="186"/>
      <c r="B716" s="33"/>
    </row>
    <row r="717" spans="1:2" s="83" customFormat="1" x14ac:dyDescent="0.2">
      <c r="A717" s="186"/>
      <c r="B717" s="33"/>
    </row>
    <row r="718" spans="1:2" s="83" customFormat="1" x14ac:dyDescent="0.2">
      <c r="A718" s="186"/>
      <c r="B718" s="33"/>
    </row>
    <row r="719" spans="1:2" s="83" customFormat="1" x14ac:dyDescent="0.2">
      <c r="A719" s="186"/>
      <c r="B719" s="33"/>
    </row>
    <row r="720" spans="1:2" s="83" customFormat="1" x14ac:dyDescent="0.2">
      <c r="A720" s="186"/>
      <c r="B720" s="33"/>
    </row>
    <row r="721" spans="1:2" s="83" customFormat="1" x14ac:dyDescent="0.2">
      <c r="A721" s="186"/>
      <c r="B721" s="33"/>
    </row>
    <row r="722" spans="1:2" s="83" customFormat="1" x14ac:dyDescent="0.2">
      <c r="A722" s="186"/>
      <c r="B722" s="33"/>
    </row>
    <row r="723" spans="1:2" s="83" customFormat="1" x14ac:dyDescent="0.2">
      <c r="A723" s="186"/>
      <c r="B723" s="33"/>
    </row>
    <row r="724" spans="1:2" s="83" customFormat="1" x14ac:dyDescent="0.2">
      <c r="A724" s="186"/>
      <c r="B724" s="33"/>
    </row>
    <row r="725" spans="1:2" s="83" customFormat="1" x14ac:dyDescent="0.2">
      <c r="A725" s="186"/>
      <c r="B725" s="33"/>
    </row>
    <row r="726" spans="1:2" s="83" customFormat="1" x14ac:dyDescent="0.2">
      <c r="A726" s="186"/>
      <c r="B726" s="33"/>
    </row>
    <row r="727" spans="1:2" s="83" customFormat="1" x14ac:dyDescent="0.2">
      <c r="A727" s="186"/>
      <c r="B727" s="33"/>
    </row>
    <row r="728" spans="1:2" s="83" customFormat="1" x14ac:dyDescent="0.2">
      <c r="A728" s="186"/>
      <c r="B728" s="33"/>
    </row>
    <row r="729" spans="1:2" s="83" customFormat="1" x14ac:dyDescent="0.2">
      <c r="A729" s="186"/>
      <c r="B729" s="33"/>
    </row>
    <row r="730" spans="1:2" s="83" customFormat="1" x14ac:dyDescent="0.2">
      <c r="A730" s="186"/>
      <c r="B730" s="33"/>
    </row>
    <row r="731" spans="1:2" s="83" customFormat="1" x14ac:dyDescent="0.2">
      <c r="A731" s="186"/>
      <c r="B731" s="33"/>
    </row>
    <row r="732" spans="1:2" s="83" customFormat="1" x14ac:dyDescent="0.2">
      <c r="A732" s="186"/>
      <c r="B732" s="33"/>
    </row>
    <row r="733" spans="1:2" s="83" customFormat="1" x14ac:dyDescent="0.2">
      <c r="A733" s="186"/>
      <c r="B733" s="33"/>
    </row>
    <row r="734" spans="1:2" s="83" customFormat="1" x14ac:dyDescent="0.2">
      <c r="A734" s="186"/>
      <c r="B734" s="33"/>
    </row>
    <row r="735" spans="1:2" s="83" customFormat="1" x14ac:dyDescent="0.2">
      <c r="A735" s="186"/>
      <c r="B735" s="33"/>
    </row>
    <row r="736" spans="1:2" s="83" customFormat="1" x14ac:dyDescent="0.2">
      <c r="A736" s="186"/>
      <c r="B736" s="33"/>
    </row>
    <row r="737" spans="1:2" s="83" customFormat="1" x14ac:dyDescent="0.2">
      <c r="A737" s="186"/>
      <c r="B737" s="33"/>
    </row>
    <row r="738" spans="1:2" s="83" customFormat="1" x14ac:dyDescent="0.2">
      <c r="A738" s="186"/>
      <c r="B738" s="33"/>
    </row>
    <row r="739" spans="1:2" s="83" customFormat="1" x14ac:dyDescent="0.2">
      <c r="A739" s="186"/>
      <c r="B739" s="33"/>
    </row>
    <row r="740" spans="1:2" s="83" customFormat="1" x14ac:dyDescent="0.2">
      <c r="A740" s="186"/>
      <c r="B740" s="33"/>
    </row>
    <row r="741" spans="1:2" s="83" customFormat="1" x14ac:dyDescent="0.2">
      <c r="A741" s="186"/>
      <c r="B741" s="33"/>
    </row>
    <row r="742" spans="1:2" s="83" customFormat="1" x14ac:dyDescent="0.2">
      <c r="A742" s="186"/>
      <c r="B742" s="33"/>
    </row>
    <row r="743" spans="1:2" s="83" customFormat="1" x14ac:dyDescent="0.2">
      <c r="A743" s="186"/>
      <c r="B743" s="33"/>
    </row>
    <row r="744" spans="1:2" s="83" customFormat="1" x14ac:dyDescent="0.2">
      <c r="A744" s="186"/>
      <c r="B744" s="33"/>
    </row>
    <row r="745" spans="1:2" s="83" customFormat="1" x14ac:dyDescent="0.2">
      <c r="A745" s="186"/>
      <c r="B745" s="33"/>
    </row>
    <row r="746" spans="1:2" s="83" customFormat="1" x14ac:dyDescent="0.2">
      <c r="A746" s="186"/>
      <c r="B746" s="33"/>
    </row>
    <row r="747" spans="1:2" s="83" customFormat="1" x14ac:dyDescent="0.2">
      <c r="A747" s="186"/>
      <c r="B747" s="33"/>
    </row>
    <row r="748" spans="1:2" s="83" customFormat="1" x14ac:dyDescent="0.2">
      <c r="A748" s="186"/>
      <c r="B748" s="33"/>
    </row>
    <row r="749" spans="1:2" s="83" customFormat="1" x14ac:dyDescent="0.2">
      <c r="A749" s="186"/>
      <c r="B749" s="33"/>
    </row>
    <row r="750" spans="1:2" s="83" customFormat="1" x14ac:dyDescent="0.2">
      <c r="A750" s="186"/>
      <c r="B750" s="33"/>
    </row>
    <row r="751" spans="1:2" s="83" customFormat="1" x14ac:dyDescent="0.2">
      <c r="A751" s="186"/>
      <c r="B751" s="33"/>
    </row>
    <row r="752" spans="1:2" s="83" customFormat="1" x14ac:dyDescent="0.2">
      <c r="A752" s="186"/>
      <c r="B752" s="33"/>
    </row>
    <row r="753" spans="1:2" s="83" customFormat="1" x14ac:dyDescent="0.2">
      <c r="A753" s="186"/>
      <c r="B753" s="33"/>
    </row>
    <row r="754" spans="1:2" s="83" customFormat="1" x14ac:dyDescent="0.2">
      <c r="A754" s="186"/>
      <c r="B754" s="33"/>
    </row>
    <row r="755" spans="1:2" s="83" customFormat="1" x14ac:dyDescent="0.2">
      <c r="A755" s="186"/>
      <c r="B755" s="33"/>
    </row>
    <row r="756" spans="1:2" s="83" customFormat="1" x14ac:dyDescent="0.2">
      <c r="A756" s="186"/>
      <c r="B756" s="33"/>
    </row>
    <row r="757" spans="1:2" s="83" customFormat="1" x14ac:dyDescent="0.2">
      <c r="A757" s="186"/>
      <c r="B757" s="33"/>
    </row>
    <row r="758" spans="1:2" s="83" customFormat="1" x14ac:dyDescent="0.2">
      <c r="A758" s="186"/>
      <c r="B758" s="33"/>
    </row>
    <row r="759" spans="1:2" s="83" customFormat="1" x14ac:dyDescent="0.2">
      <c r="A759" s="186"/>
      <c r="B759" s="33"/>
    </row>
    <row r="760" spans="1:2" s="83" customFormat="1" x14ac:dyDescent="0.2">
      <c r="A760" s="186"/>
      <c r="B760" s="33"/>
    </row>
    <row r="761" spans="1:2" s="83" customFormat="1" x14ac:dyDescent="0.2">
      <c r="A761" s="186"/>
      <c r="B761" s="33"/>
    </row>
    <row r="762" spans="1:2" s="83" customFormat="1" x14ac:dyDescent="0.2">
      <c r="A762" s="186"/>
      <c r="B762" s="33"/>
    </row>
    <row r="763" spans="1:2" s="83" customFormat="1" x14ac:dyDescent="0.2">
      <c r="A763" s="186"/>
      <c r="B763" s="33"/>
    </row>
    <row r="764" spans="1:2" s="83" customFormat="1" x14ac:dyDescent="0.2">
      <c r="A764" s="186"/>
      <c r="B764" s="33"/>
    </row>
    <row r="765" spans="1:2" s="83" customFormat="1" x14ac:dyDescent="0.2">
      <c r="A765" s="186"/>
      <c r="B765" s="33"/>
    </row>
    <row r="766" spans="1:2" s="83" customFormat="1" x14ac:dyDescent="0.2">
      <c r="A766" s="186"/>
      <c r="B766" s="33"/>
    </row>
    <row r="767" spans="1:2" s="83" customFormat="1" x14ac:dyDescent="0.2">
      <c r="A767" s="186"/>
      <c r="B767" s="33"/>
    </row>
    <row r="768" spans="1:2" s="83" customFormat="1" x14ac:dyDescent="0.2">
      <c r="A768" s="186"/>
      <c r="B768" s="33"/>
    </row>
    <row r="769" spans="1:2" s="83" customFormat="1" x14ac:dyDescent="0.2">
      <c r="A769" s="186"/>
      <c r="B769" s="33"/>
    </row>
    <row r="770" spans="1:2" s="83" customFormat="1" x14ac:dyDescent="0.2">
      <c r="A770" s="186"/>
      <c r="B770" s="33"/>
    </row>
    <row r="771" spans="1:2" s="83" customFormat="1" x14ac:dyDescent="0.2">
      <c r="A771" s="186"/>
      <c r="B771" s="33"/>
    </row>
    <row r="772" spans="1:2" s="83" customFormat="1" x14ac:dyDescent="0.2">
      <c r="A772" s="186"/>
      <c r="B772" s="33"/>
    </row>
    <row r="773" spans="1:2" s="83" customFormat="1" x14ac:dyDescent="0.2">
      <c r="A773" s="186"/>
      <c r="B773" s="33"/>
    </row>
    <row r="774" spans="1:2" s="83" customFormat="1" x14ac:dyDescent="0.2">
      <c r="A774" s="186"/>
      <c r="B774" s="33"/>
    </row>
    <row r="775" spans="1:2" s="83" customFormat="1" x14ac:dyDescent="0.2">
      <c r="A775" s="186"/>
      <c r="B775" s="33"/>
    </row>
    <row r="776" spans="1:2" s="83" customFormat="1" x14ac:dyDescent="0.2">
      <c r="A776" s="186"/>
      <c r="B776" s="33"/>
    </row>
    <row r="777" spans="1:2" s="83" customFormat="1" x14ac:dyDescent="0.2">
      <c r="A777" s="186"/>
      <c r="B777" s="33"/>
    </row>
    <row r="778" spans="1:2" s="83" customFormat="1" x14ac:dyDescent="0.2">
      <c r="A778" s="186"/>
      <c r="B778" s="33"/>
    </row>
    <row r="779" spans="1:2" s="83" customFormat="1" x14ac:dyDescent="0.2">
      <c r="A779" s="186"/>
      <c r="B779" s="33"/>
    </row>
    <row r="780" spans="1:2" s="83" customFormat="1" x14ac:dyDescent="0.2">
      <c r="A780" s="186"/>
      <c r="B780" s="33"/>
    </row>
    <row r="781" spans="1:2" s="83" customFormat="1" x14ac:dyDescent="0.2">
      <c r="A781" s="186"/>
      <c r="B781" s="33"/>
    </row>
    <row r="782" spans="1:2" s="83" customFormat="1" x14ac:dyDescent="0.2">
      <c r="A782" s="186"/>
      <c r="B782" s="33"/>
    </row>
    <row r="783" spans="1:2" s="83" customFormat="1" x14ac:dyDescent="0.2">
      <c r="A783" s="186"/>
      <c r="B783" s="33"/>
    </row>
    <row r="784" spans="1:2" s="83" customFormat="1" x14ac:dyDescent="0.2">
      <c r="A784" s="186"/>
      <c r="B784" s="33"/>
    </row>
    <row r="785" spans="1:2" s="83" customFormat="1" x14ac:dyDescent="0.2">
      <c r="A785" s="186"/>
      <c r="B785" s="33"/>
    </row>
    <row r="786" spans="1:2" s="83" customFormat="1" x14ac:dyDescent="0.2">
      <c r="A786" s="186"/>
      <c r="B786" s="33"/>
    </row>
    <row r="787" spans="1:2" s="83" customFormat="1" x14ac:dyDescent="0.2">
      <c r="A787" s="186"/>
      <c r="B787" s="33"/>
    </row>
    <row r="788" spans="1:2" s="83" customFormat="1" x14ac:dyDescent="0.2">
      <c r="A788" s="186"/>
      <c r="B788" s="33"/>
    </row>
    <row r="789" spans="1:2" s="83" customFormat="1" x14ac:dyDescent="0.2">
      <c r="A789" s="186"/>
      <c r="B789" s="33"/>
    </row>
    <row r="790" spans="1:2" s="83" customFormat="1" x14ac:dyDescent="0.2">
      <c r="A790" s="186"/>
      <c r="B790" s="33"/>
    </row>
    <row r="791" spans="1:2" s="83" customFormat="1" x14ac:dyDescent="0.2">
      <c r="A791" s="186"/>
      <c r="B791" s="33"/>
    </row>
    <row r="792" spans="1:2" s="83" customFormat="1" x14ac:dyDescent="0.2">
      <c r="A792" s="186"/>
      <c r="B792" s="33"/>
    </row>
    <row r="793" spans="1:2" s="83" customFormat="1" x14ac:dyDescent="0.2">
      <c r="A793" s="186"/>
      <c r="B793" s="33"/>
    </row>
    <row r="794" spans="1:2" s="83" customFormat="1" x14ac:dyDescent="0.2">
      <c r="A794" s="186"/>
      <c r="B794" s="33"/>
    </row>
    <row r="795" spans="1:2" s="83" customFormat="1" x14ac:dyDescent="0.2">
      <c r="A795" s="186"/>
      <c r="B795" s="33"/>
    </row>
    <row r="796" spans="1:2" s="83" customFormat="1" x14ac:dyDescent="0.2">
      <c r="A796" s="186"/>
      <c r="B796" s="33"/>
    </row>
    <row r="797" spans="1:2" s="83" customFormat="1" x14ac:dyDescent="0.2">
      <c r="A797" s="186"/>
      <c r="B797" s="33"/>
    </row>
    <row r="798" spans="1:2" s="83" customFormat="1" x14ac:dyDescent="0.2">
      <c r="A798" s="186"/>
      <c r="B798" s="33"/>
    </row>
    <row r="799" spans="1:2" s="83" customFormat="1" x14ac:dyDescent="0.2">
      <c r="A799" s="186"/>
      <c r="B799" s="33"/>
    </row>
    <row r="800" spans="1:2" s="83" customFormat="1" x14ac:dyDescent="0.2">
      <c r="A800" s="186"/>
      <c r="B800" s="33"/>
    </row>
    <row r="801" spans="1:2" s="83" customFormat="1" x14ac:dyDescent="0.2">
      <c r="A801" s="186"/>
      <c r="B801" s="33"/>
    </row>
    <row r="802" spans="1:2" s="83" customFormat="1" x14ac:dyDescent="0.2">
      <c r="A802" s="186"/>
      <c r="B802" s="33"/>
    </row>
    <row r="803" spans="1:2" s="83" customFormat="1" x14ac:dyDescent="0.2">
      <c r="A803" s="186"/>
      <c r="B803" s="33"/>
    </row>
    <row r="804" spans="1:2" s="83" customFormat="1" x14ac:dyDescent="0.2">
      <c r="A804" s="186"/>
      <c r="B804" s="33"/>
    </row>
    <row r="805" spans="1:2" s="83" customFormat="1" x14ac:dyDescent="0.2">
      <c r="A805" s="186"/>
      <c r="B805" s="33"/>
    </row>
    <row r="806" spans="1:2" s="83" customFormat="1" x14ac:dyDescent="0.2">
      <c r="A806" s="186"/>
      <c r="B806" s="33"/>
    </row>
    <row r="807" spans="1:2" s="83" customFormat="1" x14ac:dyDescent="0.2">
      <c r="A807" s="186"/>
      <c r="B807" s="33"/>
    </row>
    <row r="808" spans="1:2" s="83" customFormat="1" x14ac:dyDescent="0.2">
      <c r="A808" s="186"/>
      <c r="B808" s="33"/>
    </row>
    <row r="809" spans="1:2" s="83" customFormat="1" x14ac:dyDescent="0.2">
      <c r="A809" s="186"/>
      <c r="B809" s="33"/>
    </row>
    <row r="810" spans="1:2" s="83" customFormat="1" x14ac:dyDescent="0.2">
      <c r="A810" s="186"/>
      <c r="B810" s="33"/>
    </row>
    <row r="811" spans="1:2" s="83" customFormat="1" x14ac:dyDescent="0.2">
      <c r="A811" s="186"/>
      <c r="B811" s="33"/>
    </row>
    <row r="812" spans="1:2" s="83" customFormat="1" x14ac:dyDescent="0.2">
      <c r="A812" s="186"/>
      <c r="B812" s="33"/>
    </row>
    <row r="813" spans="1:2" s="83" customFormat="1" x14ac:dyDescent="0.2">
      <c r="A813" s="186"/>
      <c r="B813" s="33"/>
    </row>
    <row r="814" spans="1:2" s="83" customFormat="1" x14ac:dyDescent="0.2">
      <c r="A814" s="186"/>
      <c r="B814" s="33"/>
    </row>
    <row r="815" spans="1:2" s="83" customFormat="1" x14ac:dyDescent="0.2">
      <c r="A815" s="186"/>
      <c r="B815" s="33"/>
    </row>
    <row r="816" spans="1:2" s="83" customFormat="1" x14ac:dyDescent="0.2">
      <c r="A816" s="186"/>
      <c r="B816" s="33"/>
    </row>
    <row r="817" spans="1:2" s="83" customFormat="1" x14ac:dyDescent="0.2">
      <c r="A817" s="186"/>
      <c r="B817" s="33"/>
    </row>
    <row r="818" spans="1:2" s="83" customFormat="1" x14ac:dyDescent="0.2">
      <c r="A818" s="186"/>
      <c r="B818" s="33"/>
    </row>
    <row r="819" spans="1:2" s="83" customFormat="1" x14ac:dyDescent="0.2">
      <c r="A819" s="186"/>
      <c r="B819" s="33"/>
    </row>
    <row r="820" spans="1:2" s="83" customFormat="1" x14ac:dyDescent="0.2">
      <c r="A820" s="186"/>
      <c r="B820" s="33"/>
    </row>
    <row r="821" spans="1:2" s="83" customFormat="1" x14ac:dyDescent="0.2">
      <c r="A821" s="186"/>
      <c r="B821" s="33"/>
    </row>
    <row r="822" spans="1:2" s="83" customFormat="1" x14ac:dyDescent="0.2">
      <c r="A822" s="186"/>
      <c r="B822" s="33"/>
    </row>
    <row r="823" spans="1:2" s="83" customFormat="1" x14ac:dyDescent="0.2">
      <c r="A823" s="186"/>
      <c r="B823" s="33"/>
    </row>
    <row r="824" spans="1:2" s="83" customFormat="1" x14ac:dyDescent="0.2">
      <c r="A824" s="186"/>
      <c r="B824" s="33"/>
    </row>
    <row r="825" spans="1:2" s="83" customFormat="1" x14ac:dyDescent="0.2">
      <c r="A825" s="186"/>
      <c r="B825" s="33"/>
    </row>
    <row r="826" spans="1:2" s="83" customFormat="1" x14ac:dyDescent="0.2">
      <c r="A826" s="186"/>
      <c r="B826" s="33"/>
    </row>
    <row r="827" spans="1:2" s="83" customFormat="1" x14ac:dyDescent="0.2">
      <c r="A827" s="186"/>
      <c r="B827" s="33"/>
    </row>
    <row r="828" spans="1:2" s="83" customFormat="1" x14ac:dyDescent="0.2">
      <c r="A828" s="186"/>
      <c r="B828" s="33"/>
    </row>
    <row r="829" spans="1:2" s="83" customFormat="1" x14ac:dyDescent="0.2">
      <c r="A829" s="186"/>
      <c r="B829" s="33"/>
    </row>
    <row r="830" spans="1:2" s="83" customFormat="1" x14ac:dyDescent="0.2">
      <c r="A830" s="186"/>
      <c r="B830" s="33"/>
    </row>
    <row r="831" spans="1:2" s="83" customFormat="1" x14ac:dyDescent="0.2">
      <c r="A831" s="186"/>
      <c r="B831" s="33"/>
    </row>
    <row r="832" spans="1:2" s="83" customFormat="1" x14ac:dyDescent="0.2">
      <c r="A832" s="186"/>
      <c r="B832" s="33"/>
    </row>
    <row r="833" spans="1:2" s="83" customFormat="1" x14ac:dyDescent="0.2">
      <c r="A833" s="186"/>
      <c r="B833" s="33"/>
    </row>
    <row r="834" spans="1:2" s="83" customFormat="1" x14ac:dyDescent="0.2">
      <c r="A834" s="186"/>
      <c r="B834" s="33"/>
    </row>
    <row r="835" spans="1:2" s="83" customFormat="1" x14ac:dyDescent="0.2">
      <c r="A835" s="186"/>
      <c r="B835" s="33"/>
    </row>
    <row r="836" spans="1:2" s="83" customFormat="1" x14ac:dyDescent="0.2">
      <c r="A836" s="186"/>
      <c r="B836" s="33"/>
    </row>
    <row r="837" spans="1:2" s="83" customFormat="1" x14ac:dyDescent="0.2">
      <c r="A837" s="186"/>
      <c r="B837" s="33"/>
    </row>
    <row r="838" spans="1:2" s="83" customFormat="1" x14ac:dyDescent="0.2">
      <c r="A838" s="186"/>
      <c r="B838" s="33"/>
    </row>
    <row r="839" spans="1:2" s="83" customFormat="1" x14ac:dyDescent="0.2">
      <c r="A839" s="186"/>
      <c r="B839" s="33"/>
    </row>
    <row r="840" spans="1:2" s="83" customFormat="1" x14ac:dyDescent="0.2">
      <c r="A840" s="186"/>
      <c r="B840" s="33"/>
    </row>
    <row r="841" spans="1:2" s="83" customFormat="1" x14ac:dyDescent="0.2">
      <c r="A841" s="186"/>
      <c r="B841" s="33"/>
    </row>
    <row r="842" spans="1:2" s="83" customFormat="1" x14ac:dyDescent="0.2">
      <c r="A842" s="186"/>
      <c r="B842" s="33"/>
    </row>
    <row r="843" spans="1:2" s="83" customFormat="1" x14ac:dyDescent="0.2">
      <c r="A843" s="186"/>
      <c r="B843" s="33"/>
    </row>
    <row r="844" spans="1:2" s="83" customFormat="1" x14ac:dyDescent="0.2">
      <c r="A844" s="186"/>
      <c r="B844" s="33"/>
    </row>
    <row r="845" spans="1:2" s="83" customFormat="1" x14ac:dyDescent="0.2">
      <c r="A845" s="186"/>
      <c r="B845" s="33"/>
    </row>
    <row r="846" spans="1:2" s="83" customFormat="1" x14ac:dyDescent="0.2">
      <c r="A846" s="186"/>
      <c r="B846" s="33"/>
    </row>
    <row r="847" spans="1:2" s="83" customFormat="1" x14ac:dyDescent="0.2">
      <c r="A847" s="186"/>
      <c r="B847" s="33"/>
    </row>
    <row r="848" spans="1:2" s="83" customFormat="1" x14ac:dyDescent="0.2">
      <c r="A848" s="186"/>
      <c r="B848" s="33"/>
    </row>
    <row r="849" spans="1:2" s="83" customFormat="1" x14ac:dyDescent="0.2">
      <c r="A849" s="186"/>
      <c r="B849" s="33"/>
    </row>
    <row r="850" spans="1:2" s="83" customFormat="1" x14ac:dyDescent="0.2">
      <c r="A850" s="186"/>
      <c r="B850" s="33"/>
    </row>
    <row r="851" spans="1:2" s="83" customFormat="1" x14ac:dyDescent="0.2">
      <c r="A851" s="186"/>
      <c r="B851" s="33"/>
    </row>
    <row r="852" spans="1:2" s="83" customFormat="1" x14ac:dyDescent="0.2">
      <c r="A852" s="186"/>
      <c r="B852" s="33"/>
    </row>
    <row r="853" spans="1:2" s="83" customFormat="1" x14ac:dyDescent="0.2">
      <c r="A853" s="186"/>
      <c r="B853" s="33"/>
    </row>
    <row r="854" spans="1:2" s="83" customFormat="1" x14ac:dyDescent="0.2">
      <c r="A854" s="186"/>
      <c r="B854" s="33"/>
    </row>
    <row r="855" spans="1:2" s="83" customFormat="1" x14ac:dyDescent="0.2">
      <c r="A855" s="186"/>
      <c r="B855" s="33"/>
    </row>
    <row r="856" spans="1:2" s="83" customFormat="1" x14ac:dyDescent="0.2">
      <c r="A856" s="186"/>
      <c r="B856" s="33"/>
    </row>
    <row r="857" spans="1:2" s="83" customFormat="1" x14ac:dyDescent="0.2">
      <c r="A857" s="186"/>
      <c r="B857" s="33"/>
    </row>
    <row r="858" spans="1:2" s="83" customFormat="1" x14ac:dyDescent="0.2">
      <c r="A858" s="186"/>
      <c r="B858" s="33"/>
    </row>
    <row r="859" spans="1:2" s="83" customFormat="1" x14ac:dyDescent="0.2">
      <c r="A859" s="186"/>
      <c r="B859" s="33"/>
    </row>
    <row r="860" spans="1:2" s="83" customFormat="1" x14ac:dyDescent="0.2">
      <c r="A860" s="186"/>
      <c r="B860" s="33"/>
    </row>
    <row r="861" spans="1:2" s="83" customFormat="1" x14ac:dyDescent="0.2">
      <c r="A861" s="186"/>
      <c r="B861" s="33"/>
    </row>
    <row r="862" spans="1:2" s="83" customFormat="1" x14ac:dyDescent="0.2">
      <c r="A862" s="186"/>
      <c r="B862" s="33"/>
    </row>
    <row r="863" spans="1:2" s="83" customFormat="1" x14ac:dyDescent="0.2">
      <c r="A863" s="186"/>
      <c r="B863" s="33"/>
    </row>
    <row r="864" spans="1:2" s="83" customFormat="1" x14ac:dyDescent="0.2">
      <c r="A864" s="186"/>
      <c r="B864" s="33"/>
    </row>
    <row r="865" spans="1:2" s="83" customFormat="1" x14ac:dyDescent="0.2">
      <c r="A865" s="186"/>
      <c r="B865" s="33"/>
    </row>
    <row r="866" spans="1:2" s="83" customFormat="1" x14ac:dyDescent="0.2">
      <c r="A866" s="186"/>
      <c r="B866" s="33"/>
    </row>
    <row r="867" spans="1:2" s="83" customFormat="1" x14ac:dyDescent="0.2">
      <c r="A867" s="186"/>
      <c r="B867" s="33"/>
    </row>
    <row r="868" spans="1:2" s="83" customFormat="1" x14ac:dyDescent="0.2">
      <c r="A868" s="186"/>
      <c r="B868" s="33"/>
    </row>
    <row r="869" spans="1:2" s="83" customFormat="1" x14ac:dyDescent="0.2">
      <c r="A869" s="186"/>
      <c r="B869" s="33"/>
    </row>
    <row r="870" spans="1:2" s="83" customFormat="1" x14ac:dyDescent="0.2">
      <c r="A870" s="186"/>
      <c r="B870" s="33"/>
    </row>
    <row r="871" spans="1:2" s="83" customFormat="1" x14ac:dyDescent="0.2">
      <c r="A871" s="186"/>
      <c r="B871" s="33"/>
    </row>
    <row r="872" spans="1:2" s="83" customFormat="1" x14ac:dyDescent="0.2">
      <c r="A872" s="186"/>
      <c r="B872" s="33"/>
    </row>
    <row r="873" spans="1:2" s="83" customFormat="1" x14ac:dyDescent="0.2">
      <c r="A873" s="186"/>
      <c r="B873" s="33"/>
    </row>
    <row r="874" spans="1:2" s="83" customFormat="1" x14ac:dyDescent="0.2">
      <c r="A874" s="186"/>
      <c r="B874" s="33"/>
    </row>
    <row r="875" spans="1:2" s="83" customFormat="1" x14ac:dyDescent="0.2">
      <c r="A875" s="186"/>
      <c r="B875" s="33"/>
    </row>
    <row r="876" spans="1:2" s="83" customFormat="1" x14ac:dyDescent="0.2">
      <c r="A876" s="186"/>
      <c r="B876" s="33"/>
    </row>
    <row r="877" spans="1:2" s="83" customFormat="1" x14ac:dyDescent="0.2">
      <c r="A877" s="186"/>
      <c r="B877" s="33"/>
    </row>
    <row r="878" spans="1:2" s="83" customFormat="1" x14ac:dyDescent="0.2">
      <c r="A878" s="186"/>
      <c r="B878" s="33"/>
    </row>
    <row r="879" spans="1:2" s="83" customFormat="1" x14ac:dyDescent="0.2">
      <c r="A879" s="186"/>
      <c r="B879" s="33"/>
    </row>
    <row r="880" spans="1:2" s="83" customFormat="1" x14ac:dyDescent="0.2">
      <c r="A880" s="186"/>
      <c r="B880" s="33"/>
    </row>
    <row r="881" spans="1:2" s="83" customFormat="1" x14ac:dyDescent="0.2">
      <c r="A881" s="186"/>
      <c r="B881" s="33"/>
    </row>
    <row r="882" spans="1:2" s="83" customFormat="1" x14ac:dyDescent="0.2">
      <c r="A882" s="186"/>
      <c r="B882" s="33"/>
    </row>
    <row r="883" spans="1:2" s="83" customFormat="1" x14ac:dyDescent="0.2">
      <c r="A883" s="186"/>
      <c r="B883" s="33"/>
    </row>
    <row r="884" spans="1:2" s="83" customFormat="1" x14ac:dyDescent="0.2">
      <c r="A884" s="186"/>
      <c r="B884" s="33"/>
    </row>
    <row r="885" spans="1:2" s="83" customFormat="1" x14ac:dyDescent="0.2">
      <c r="A885" s="186"/>
      <c r="B885" s="33"/>
    </row>
    <row r="886" spans="1:2" s="83" customFormat="1" x14ac:dyDescent="0.2">
      <c r="A886" s="186"/>
      <c r="B886" s="33"/>
    </row>
    <row r="887" spans="1:2" s="83" customFormat="1" x14ac:dyDescent="0.2">
      <c r="A887" s="186"/>
      <c r="B887" s="33"/>
    </row>
    <row r="888" spans="1:2" s="83" customFormat="1" x14ac:dyDescent="0.2">
      <c r="A888" s="186"/>
      <c r="B888" s="33"/>
    </row>
    <row r="889" spans="1:2" s="83" customFormat="1" x14ac:dyDescent="0.2">
      <c r="A889" s="186"/>
      <c r="B889" s="33"/>
    </row>
    <row r="890" spans="1:2" s="83" customFormat="1" x14ac:dyDescent="0.2">
      <c r="A890" s="186"/>
      <c r="B890" s="33"/>
    </row>
    <row r="891" spans="1:2" s="83" customFormat="1" x14ac:dyDescent="0.2">
      <c r="A891" s="186"/>
      <c r="B891" s="33"/>
    </row>
    <row r="892" spans="1:2" s="83" customFormat="1" x14ac:dyDescent="0.2">
      <c r="A892" s="186"/>
      <c r="B892" s="33"/>
    </row>
    <row r="893" spans="1:2" s="83" customFormat="1" x14ac:dyDescent="0.2">
      <c r="A893" s="186"/>
      <c r="B893" s="33"/>
    </row>
    <row r="894" spans="1:2" s="83" customFormat="1" x14ac:dyDescent="0.2">
      <c r="A894" s="186"/>
      <c r="B894" s="33"/>
    </row>
    <row r="895" spans="1:2" s="83" customFormat="1" x14ac:dyDescent="0.2">
      <c r="A895" s="186"/>
      <c r="B895" s="33"/>
    </row>
    <row r="896" spans="1:2" s="83" customFormat="1" x14ac:dyDescent="0.2">
      <c r="A896" s="186"/>
      <c r="B896" s="33"/>
    </row>
    <row r="897" spans="1:2" s="83" customFormat="1" x14ac:dyDescent="0.2">
      <c r="A897" s="186"/>
      <c r="B897" s="33"/>
    </row>
    <row r="898" spans="1:2" s="83" customFormat="1" x14ac:dyDescent="0.2">
      <c r="A898" s="186"/>
      <c r="B898" s="33"/>
    </row>
    <row r="899" spans="1:2" s="83" customFormat="1" x14ac:dyDescent="0.2">
      <c r="A899" s="186"/>
      <c r="B899" s="33"/>
    </row>
    <row r="900" spans="1:2" s="83" customFormat="1" x14ac:dyDescent="0.2">
      <c r="A900" s="186"/>
      <c r="B900" s="33"/>
    </row>
    <row r="901" spans="1:2" s="83" customFormat="1" x14ac:dyDescent="0.2">
      <c r="A901" s="186"/>
      <c r="B901" s="33"/>
    </row>
    <row r="902" spans="1:2" s="83" customFormat="1" x14ac:dyDescent="0.2">
      <c r="A902" s="186"/>
      <c r="B902" s="33"/>
    </row>
    <row r="903" spans="1:2" s="83" customFormat="1" x14ac:dyDescent="0.2">
      <c r="A903" s="186"/>
      <c r="B903" s="33"/>
    </row>
    <row r="904" spans="1:2" s="83" customFormat="1" x14ac:dyDescent="0.2">
      <c r="A904" s="186"/>
      <c r="B904" s="33"/>
    </row>
    <row r="905" spans="1:2" s="83" customFormat="1" x14ac:dyDescent="0.2">
      <c r="A905" s="186"/>
      <c r="B905" s="33"/>
    </row>
    <row r="906" spans="1:2" s="83" customFormat="1" x14ac:dyDescent="0.2">
      <c r="A906" s="186"/>
      <c r="B906" s="33"/>
    </row>
    <row r="907" spans="1:2" s="83" customFormat="1" x14ac:dyDescent="0.2">
      <c r="A907" s="186"/>
      <c r="B907" s="33"/>
    </row>
    <row r="908" spans="1:2" s="83" customFormat="1" x14ac:dyDescent="0.2">
      <c r="A908" s="186"/>
      <c r="B908" s="33"/>
    </row>
    <row r="909" spans="1:2" s="83" customFormat="1" x14ac:dyDescent="0.2">
      <c r="A909" s="186"/>
      <c r="B909" s="33"/>
    </row>
    <row r="910" spans="1:2" s="83" customFormat="1" x14ac:dyDescent="0.2">
      <c r="A910" s="186"/>
      <c r="B910" s="33"/>
    </row>
    <row r="911" spans="1:2" s="83" customFormat="1" x14ac:dyDescent="0.2">
      <c r="A911" s="186"/>
      <c r="B911" s="33"/>
    </row>
    <row r="912" spans="1:2" s="83" customFormat="1" x14ac:dyDescent="0.2">
      <c r="A912" s="186"/>
      <c r="B912" s="33"/>
    </row>
    <row r="913" spans="1:2" s="83" customFormat="1" x14ac:dyDescent="0.2">
      <c r="A913" s="186"/>
      <c r="B913" s="33"/>
    </row>
    <row r="914" spans="1:2" s="83" customFormat="1" x14ac:dyDescent="0.2">
      <c r="A914" s="186"/>
      <c r="B914" s="33"/>
    </row>
    <row r="915" spans="1:2" s="83" customFormat="1" x14ac:dyDescent="0.2">
      <c r="A915" s="186"/>
      <c r="B915" s="33"/>
    </row>
    <row r="916" spans="1:2" s="83" customFormat="1" x14ac:dyDescent="0.2">
      <c r="A916" s="186"/>
      <c r="B916" s="33"/>
    </row>
    <row r="917" spans="1:2" s="83" customFormat="1" x14ac:dyDescent="0.2">
      <c r="A917" s="186"/>
      <c r="B917" s="33"/>
    </row>
    <row r="918" spans="1:2" s="83" customFormat="1" x14ac:dyDescent="0.2">
      <c r="A918" s="186"/>
      <c r="B918" s="33"/>
    </row>
    <row r="919" spans="1:2" s="83" customFormat="1" x14ac:dyDescent="0.2">
      <c r="A919" s="186"/>
      <c r="B919" s="33"/>
    </row>
    <row r="920" spans="1:2" s="83" customFormat="1" x14ac:dyDescent="0.2">
      <c r="A920" s="186"/>
      <c r="B920" s="33"/>
    </row>
    <row r="921" spans="1:2" s="83" customFormat="1" x14ac:dyDescent="0.2">
      <c r="A921" s="186"/>
      <c r="B921" s="33"/>
    </row>
    <row r="922" spans="1:2" s="83" customFormat="1" x14ac:dyDescent="0.2">
      <c r="A922" s="186"/>
      <c r="B922" s="33"/>
    </row>
    <row r="923" spans="1:2" s="83" customFormat="1" x14ac:dyDescent="0.2">
      <c r="A923" s="186"/>
      <c r="B923" s="33"/>
    </row>
    <row r="924" spans="1:2" s="83" customFormat="1" x14ac:dyDescent="0.2">
      <c r="A924" s="186"/>
      <c r="B924" s="33"/>
    </row>
    <row r="925" spans="1:2" s="83" customFormat="1" x14ac:dyDescent="0.2">
      <c r="A925" s="186"/>
      <c r="B925" s="33"/>
    </row>
    <row r="926" spans="1:2" s="83" customFormat="1" x14ac:dyDescent="0.2">
      <c r="A926" s="186"/>
      <c r="B926" s="33"/>
    </row>
    <row r="927" spans="1:2" s="83" customFormat="1" x14ac:dyDescent="0.2">
      <c r="A927" s="186"/>
      <c r="B927" s="33"/>
    </row>
    <row r="928" spans="1:2" s="83" customFormat="1" x14ac:dyDescent="0.2">
      <c r="A928" s="186"/>
      <c r="B928" s="33"/>
    </row>
    <row r="929" spans="1:2" s="83" customFormat="1" x14ac:dyDescent="0.2">
      <c r="A929" s="186"/>
      <c r="B929" s="33"/>
    </row>
    <row r="930" spans="1:2" s="83" customFormat="1" x14ac:dyDescent="0.2">
      <c r="A930" s="186"/>
      <c r="B930" s="33"/>
    </row>
    <row r="931" spans="1:2" s="83" customFormat="1" x14ac:dyDescent="0.2">
      <c r="A931" s="186"/>
      <c r="B931" s="33"/>
    </row>
    <row r="932" spans="1:2" s="83" customFormat="1" x14ac:dyDescent="0.2">
      <c r="A932" s="186"/>
      <c r="B932" s="33"/>
    </row>
    <row r="933" spans="1:2" s="83" customFormat="1" x14ac:dyDescent="0.2">
      <c r="A933" s="186"/>
      <c r="B933" s="33"/>
    </row>
    <row r="934" spans="1:2" s="83" customFormat="1" x14ac:dyDescent="0.2">
      <c r="A934" s="186"/>
      <c r="B934" s="33"/>
    </row>
    <row r="935" spans="1:2" s="83" customFormat="1" x14ac:dyDescent="0.2">
      <c r="A935" s="186"/>
      <c r="B935" s="33"/>
    </row>
    <row r="936" spans="1:2" s="83" customFormat="1" x14ac:dyDescent="0.2">
      <c r="A936" s="186"/>
      <c r="B936" s="33"/>
    </row>
    <row r="937" spans="1:2" s="83" customFormat="1" x14ac:dyDescent="0.2">
      <c r="A937" s="186"/>
      <c r="B937" s="33"/>
    </row>
    <row r="938" spans="1:2" s="83" customFormat="1" x14ac:dyDescent="0.2">
      <c r="A938" s="186"/>
      <c r="B938" s="33"/>
    </row>
    <row r="939" spans="1:2" s="83" customFormat="1" x14ac:dyDescent="0.2">
      <c r="A939" s="186"/>
      <c r="B939" s="33"/>
    </row>
    <row r="940" spans="1:2" s="83" customFormat="1" x14ac:dyDescent="0.2">
      <c r="A940" s="186"/>
      <c r="B940" s="33"/>
    </row>
    <row r="941" spans="1:2" s="83" customFormat="1" x14ac:dyDescent="0.2">
      <c r="A941" s="186"/>
      <c r="B941" s="33"/>
    </row>
    <row r="942" spans="1:2" s="83" customFormat="1" x14ac:dyDescent="0.2">
      <c r="A942" s="186"/>
      <c r="B942" s="33"/>
    </row>
    <row r="943" spans="1:2" s="83" customFormat="1" x14ac:dyDescent="0.2">
      <c r="A943" s="186"/>
      <c r="B943" s="33"/>
    </row>
    <row r="944" spans="1:2" s="83" customFormat="1" x14ac:dyDescent="0.2">
      <c r="A944" s="186"/>
      <c r="B944" s="33"/>
    </row>
    <row r="945" spans="1:2" s="83" customFormat="1" x14ac:dyDescent="0.2">
      <c r="A945" s="186"/>
      <c r="B945" s="33"/>
    </row>
    <row r="946" spans="1:2" s="83" customFormat="1" x14ac:dyDescent="0.2">
      <c r="A946" s="186"/>
      <c r="B946" s="33"/>
    </row>
    <row r="947" spans="1:2" s="83" customFormat="1" x14ac:dyDescent="0.2">
      <c r="A947" s="186"/>
      <c r="B947" s="33"/>
    </row>
    <row r="948" spans="1:2" s="83" customFormat="1" x14ac:dyDescent="0.2">
      <c r="A948" s="186"/>
      <c r="B948" s="33"/>
    </row>
    <row r="949" spans="1:2" s="83" customFormat="1" x14ac:dyDescent="0.2">
      <c r="A949" s="186"/>
      <c r="B949" s="33"/>
    </row>
    <row r="950" spans="1:2" s="83" customFormat="1" x14ac:dyDescent="0.2">
      <c r="A950" s="186"/>
      <c r="B950" s="33"/>
    </row>
    <row r="951" spans="1:2" s="83" customFormat="1" x14ac:dyDescent="0.2">
      <c r="A951" s="186"/>
      <c r="B951" s="33"/>
    </row>
    <row r="952" spans="1:2" s="83" customFormat="1" x14ac:dyDescent="0.2">
      <c r="A952" s="186"/>
      <c r="B952" s="33"/>
    </row>
    <row r="953" spans="1:2" s="83" customFormat="1" x14ac:dyDescent="0.2">
      <c r="A953" s="186"/>
      <c r="B953" s="33"/>
    </row>
    <row r="954" spans="1:2" s="83" customFormat="1" x14ac:dyDescent="0.2">
      <c r="A954" s="186"/>
      <c r="B954" s="33"/>
    </row>
    <row r="955" spans="1:2" s="83" customFormat="1" x14ac:dyDescent="0.2">
      <c r="A955" s="186"/>
      <c r="B955" s="33"/>
    </row>
    <row r="956" spans="1:2" s="83" customFormat="1" x14ac:dyDescent="0.2">
      <c r="A956" s="186"/>
      <c r="B956" s="33"/>
    </row>
    <row r="957" spans="1:2" s="83" customFormat="1" x14ac:dyDescent="0.2">
      <c r="A957" s="186"/>
      <c r="B957" s="33"/>
    </row>
    <row r="958" spans="1:2" s="83" customFormat="1" x14ac:dyDescent="0.2">
      <c r="A958" s="186"/>
      <c r="B958" s="33"/>
    </row>
    <row r="959" spans="1:2" s="83" customFormat="1" x14ac:dyDescent="0.2">
      <c r="A959" s="186"/>
      <c r="B959" s="33"/>
    </row>
    <row r="960" spans="1:2" s="83" customFormat="1" x14ac:dyDescent="0.2">
      <c r="A960" s="186"/>
      <c r="B960" s="33"/>
    </row>
    <row r="961" spans="1:2" s="83" customFormat="1" x14ac:dyDescent="0.2">
      <c r="A961" s="186"/>
      <c r="B961" s="33"/>
    </row>
    <row r="962" spans="1:2" s="83" customFormat="1" x14ac:dyDescent="0.2">
      <c r="A962" s="186"/>
      <c r="B962" s="33"/>
    </row>
    <row r="963" spans="1:2" s="83" customFormat="1" x14ac:dyDescent="0.2">
      <c r="A963" s="186"/>
      <c r="B963" s="33"/>
    </row>
    <row r="964" spans="1:2" s="83" customFormat="1" x14ac:dyDescent="0.2">
      <c r="A964" s="186"/>
      <c r="B964" s="33"/>
    </row>
    <row r="965" spans="1:2" s="83" customFormat="1" x14ac:dyDescent="0.2">
      <c r="A965" s="186"/>
      <c r="B965" s="33"/>
    </row>
    <row r="966" spans="1:2" s="83" customFormat="1" x14ac:dyDescent="0.2">
      <c r="A966" s="186"/>
      <c r="B966" s="33"/>
    </row>
    <row r="967" spans="1:2" s="83" customFormat="1" x14ac:dyDescent="0.2">
      <c r="A967" s="186"/>
      <c r="B967" s="33"/>
    </row>
    <row r="968" spans="1:2" s="83" customFormat="1" x14ac:dyDescent="0.2">
      <c r="A968" s="186"/>
      <c r="B968" s="33"/>
    </row>
    <row r="969" spans="1:2" s="83" customFormat="1" x14ac:dyDescent="0.2">
      <c r="A969" s="186"/>
      <c r="B969" s="33"/>
    </row>
    <row r="970" spans="1:2" s="83" customFormat="1" x14ac:dyDescent="0.2">
      <c r="A970" s="186"/>
      <c r="B970" s="33"/>
    </row>
    <row r="971" spans="1:2" s="83" customFormat="1" x14ac:dyDescent="0.2">
      <c r="A971" s="186"/>
      <c r="B971" s="33"/>
    </row>
    <row r="972" spans="1:2" s="83" customFormat="1" x14ac:dyDescent="0.2">
      <c r="A972" s="186"/>
      <c r="B972" s="33"/>
    </row>
    <row r="973" spans="1:2" s="83" customFormat="1" x14ac:dyDescent="0.2">
      <c r="A973" s="186"/>
      <c r="B973" s="33"/>
    </row>
    <row r="974" spans="1:2" s="83" customFormat="1" x14ac:dyDescent="0.2">
      <c r="A974" s="186"/>
      <c r="B974" s="33"/>
    </row>
    <row r="975" spans="1:2" s="83" customFormat="1" x14ac:dyDescent="0.2">
      <c r="A975" s="186"/>
      <c r="B975" s="33"/>
    </row>
    <row r="976" spans="1:2" s="83" customFormat="1" x14ac:dyDescent="0.2">
      <c r="A976" s="186"/>
      <c r="B976" s="33"/>
    </row>
    <row r="977" spans="1:2" s="83" customFormat="1" x14ac:dyDescent="0.2">
      <c r="A977" s="186"/>
      <c r="B977" s="33"/>
    </row>
    <row r="978" spans="1:2" s="83" customFormat="1" x14ac:dyDescent="0.2">
      <c r="A978" s="186"/>
      <c r="B978" s="33"/>
    </row>
    <row r="979" spans="1:2" s="83" customFormat="1" x14ac:dyDescent="0.2">
      <c r="A979" s="186"/>
      <c r="B979" s="33"/>
    </row>
    <row r="980" spans="1:2" s="83" customFormat="1" x14ac:dyDescent="0.2">
      <c r="A980" s="186"/>
      <c r="B980" s="33"/>
    </row>
    <row r="981" spans="1:2" s="83" customFormat="1" x14ac:dyDescent="0.2">
      <c r="A981" s="186"/>
      <c r="B981" s="33"/>
    </row>
    <row r="982" spans="1:2" s="83" customFormat="1" x14ac:dyDescent="0.2">
      <c r="A982" s="186"/>
      <c r="B982" s="33"/>
    </row>
    <row r="983" spans="1:2" s="83" customFormat="1" x14ac:dyDescent="0.2">
      <c r="A983" s="186"/>
      <c r="B983" s="33"/>
    </row>
    <row r="984" spans="1:2" s="83" customFormat="1" x14ac:dyDescent="0.2">
      <c r="A984" s="186"/>
      <c r="B984" s="33"/>
    </row>
    <row r="985" spans="1:2" s="83" customFormat="1" x14ac:dyDescent="0.2">
      <c r="A985" s="186"/>
      <c r="B985" s="33"/>
    </row>
    <row r="986" spans="1:2" s="83" customFormat="1" x14ac:dyDescent="0.2">
      <c r="A986" s="186"/>
      <c r="B986" s="33"/>
    </row>
    <row r="987" spans="1:2" s="83" customFormat="1" x14ac:dyDescent="0.2">
      <c r="A987" s="186"/>
      <c r="B987" s="33"/>
    </row>
    <row r="988" spans="1:2" s="83" customFormat="1" x14ac:dyDescent="0.2">
      <c r="A988" s="186"/>
      <c r="B988" s="33"/>
    </row>
    <row r="989" spans="1:2" s="83" customFormat="1" x14ac:dyDescent="0.2">
      <c r="A989" s="186"/>
      <c r="B989" s="33"/>
    </row>
    <row r="990" spans="1:2" s="83" customFormat="1" x14ac:dyDescent="0.2">
      <c r="A990" s="186"/>
      <c r="B990" s="33"/>
    </row>
    <row r="991" spans="1:2" s="83" customFormat="1" x14ac:dyDescent="0.2">
      <c r="A991" s="186"/>
      <c r="B991" s="33"/>
    </row>
    <row r="992" spans="1:2" s="83" customFormat="1" x14ac:dyDescent="0.2">
      <c r="A992" s="186"/>
      <c r="B992" s="33"/>
    </row>
    <row r="993" spans="1:2" s="83" customFormat="1" x14ac:dyDescent="0.2">
      <c r="A993" s="186"/>
      <c r="B993" s="33"/>
    </row>
    <row r="994" spans="1:2" s="83" customFormat="1" x14ac:dyDescent="0.2">
      <c r="A994" s="186"/>
      <c r="B994" s="33"/>
    </row>
    <row r="995" spans="1:2" s="83" customFormat="1" x14ac:dyDescent="0.2">
      <c r="A995" s="186"/>
      <c r="B995" s="33"/>
    </row>
    <row r="996" spans="1:2" s="83" customFormat="1" x14ac:dyDescent="0.2">
      <c r="A996" s="186"/>
      <c r="B996" s="33"/>
    </row>
    <row r="997" spans="1:2" s="83" customFormat="1" x14ac:dyDescent="0.2">
      <c r="A997" s="186"/>
      <c r="B997" s="33"/>
    </row>
    <row r="998" spans="1:2" s="83" customFormat="1" x14ac:dyDescent="0.2">
      <c r="A998" s="186"/>
      <c r="B998" s="33"/>
    </row>
    <row r="999" spans="1:2" s="83" customFormat="1" x14ac:dyDescent="0.2">
      <c r="A999" s="186"/>
      <c r="B999" s="33"/>
    </row>
    <row r="1000" spans="1:2" s="83" customFormat="1" x14ac:dyDescent="0.2">
      <c r="A1000" s="186"/>
      <c r="B1000" s="33"/>
    </row>
    <row r="1001" spans="1:2" s="83" customFormat="1" x14ac:dyDescent="0.2">
      <c r="A1001" s="186"/>
      <c r="B1001" s="33"/>
    </row>
    <row r="1002" spans="1:2" s="83" customFormat="1" x14ac:dyDescent="0.2">
      <c r="A1002" s="186"/>
      <c r="B1002" s="33"/>
    </row>
    <row r="1003" spans="1:2" s="83" customFormat="1" x14ac:dyDescent="0.2">
      <c r="A1003" s="186"/>
      <c r="B1003" s="33"/>
    </row>
    <row r="1004" spans="1:2" s="83" customFormat="1" x14ac:dyDescent="0.2">
      <c r="A1004" s="186"/>
      <c r="B1004" s="33"/>
    </row>
    <row r="1005" spans="1:2" s="83" customFormat="1" x14ac:dyDescent="0.2">
      <c r="A1005" s="186"/>
      <c r="B1005" s="33"/>
    </row>
    <row r="1006" spans="1:2" s="83" customFormat="1" x14ac:dyDescent="0.2">
      <c r="A1006" s="186"/>
      <c r="B1006" s="33"/>
    </row>
    <row r="1007" spans="1:2" s="83" customFormat="1" x14ac:dyDescent="0.2">
      <c r="A1007" s="186"/>
      <c r="B1007" s="33"/>
    </row>
    <row r="1008" spans="1:2" s="83" customFormat="1" x14ac:dyDescent="0.2">
      <c r="A1008" s="186"/>
      <c r="B1008" s="33"/>
    </row>
    <row r="1009" spans="1:2" s="83" customFormat="1" x14ac:dyDescent="0.2">
      <c r="A1009" s="186"/>
      <c r="B1009" s="33"/>
    </row>
    <row r="1010" spans="1:2" s="83" customFormat="1" x14ac:dyDescent="0.2">
      <c r="A1010" s="186"/>
      <c r="B1010" s="33"/>
    </row>
    <row r="1011" spans="1:2" s="83" customFormat="1" x14ac:dyDescent="0.2">
      <c r="A1011" s="186"/>
      <c r="B1011" s="33"/>
    </row>
    <row r="1012" spans="1:2" s="83" customFormat="1" x14ac:dyDescent="0.2">
      <c r="A1012" s="186"/>
      <c r="B1012" s="33"/>
    </row>
    <row r="1013" spans="1:2" s="83" customFormat="1" x14ac:dyDescent="0.2">
      <c r="A1013" s="186"/>
      <c r="B1013" s="33"/>
    </row>
    <row r="1014" spans="1:2" s="83" customFormat="1" x14ac:dyDescent="0.2">
      <c r="A1014" s="186"/>
      <c r="B1014" s="33"/>
    </row>
    <row r="1015" spans="1:2" s="83" customFormat="1" x14ac:dyDescent="0.2">
      <c r="A1015" s="186"/>
      <c r="B1015" s="33"/>
    </row>
    <row r="1016" spans="1:2" s="83" customFormat="1" x14ac:dyDescent="0.2">
      <c r="A1016" s="186"/>
      <c r="B1016" s="33"/>
    </row>
    <row r="1017" spans="1:2" s="83" customFormat="1" x14ac:dyDescent="0.2">
      <c r="A1017" s="186"/>
      <c r="B1017" s="33"/>
    </row>
    <row r="1018" spans="1:2" s="83" customFormat="1" x14ac:dyDescent="0.2">
      <c r="A1018" s="186"/>
      <c r="B1018" s="33"/>
    </row>
    <row r="1019" spans="1:2" s="83" customFormat="1" x14ac:dyDescent="0.2">
      <c r="A1019" s="186"/>
      <c r="B1019" s="33"/>
    </row>
    <row r="1020" spans="1:2" s="83" customFormat="1" x14ac:dyDescent="0.2">
      <c r="A1020" s="186"/>
      <c r="B1020" s="33"/>
    </row>
    <row r="1021" spans="1:2" s="83" customFormat="1" x14ac:dyDescent="0.2">
      <c r="A1021" s="186"/>
      <c r="B1021" s="33"/>
    </row>
    <row r="1022" spans="1:2" s="83" customFormat="1" x14ac:dyDescent="0.2">
      <c r="A1022" s="186"/>
      <c r="B1022" s="33"/>
    </row>
    <row r="1023" spans="1:2" s="83" customFormat="1" x14ac:dyDescent="0.2">
      <c r="A1023" s="186"/>
      <c r="B1023" s="33"/>
    </row>
    <row r="1024" spans="1:2" s="83" customFormat="1" x14ac:dyDescent="0.2">
      <c r="A1024" s="186"/>
      <c r="B1024" s="33"/>
    </row>
    <row r="1025" spans="1:2" s="83" customFormat="1" x14ac:dyDescent="0.2">
      <c r="A1025" s="186"/>
      <c r="B1025" s="33"/>
    </row>
    <row r="1026" spans="1:2" s="83" customFormat="1" x14ac:dyDescent="0.2">
      <c r="A1026" s="186"/>
      <c r="B1026" s="33"/>
    </row>
    <row r="1027" spans="1:2" s="83" customFormat="1" x14ac:dyDescent="0.2">
      <c r="A1027" s="186"/>
      <c r="B1027" s="33"/>
    </row>
    <row r="1028" spans="1:2" s="83" customFormat="1" x14ac:dyDescent="0.2">
      <c r="A1028" s="186"/>
      <c r="B1028" s="33"/>
    </row>
    <row r="1029" spans="1:2" s="83" customFormat="1" x14ac:dyDescent="0.2">
      <c r="A1029" s="186"/>
      <c r="B1029" s="33"/>
    </row>
    <row r="1030" spans="1:2" s="83" customFormat="1" x14ac:dyDescent="0.2">
      <c r="A1030" s="186"/>
      <c r="B1030" s="33"/>
    </row>
    <row r="1031" spans="1:2" s="83" customFormat="1" x14ac:dyDescent="0.2">
      <c r="A1031" s="186"/>
      <c r="B1031" s="33"/>
    </row>
    <row r="1032" spans="1:2" s="83" customFormat="1" x14ac:dyDescent="0.2">
      <c r="A1032" s="186"/>
      <c r="B1032" s="33"/>
    </row>
    <row r="1033" spans="1:2" s="83" customFormat="1" x14ac:dyDescent="0.2">
      <c r="A1033" s="186"/>
      <c r="B1033" s="33"/>
    </row>
    <row r="1034" spans="1:2" s="83" customFormat="1" x14ac:dyDescent="0.2">
      <c r="A1034" s="186"/>
      <c r="B1034" s="33"/>
    </row>
    <row r="1035" spans="1:2" s="83" customFormat="1" x14ac:dyDescent="0.2">
      <c r="A1035" s="186"/>
      <c r="B1035" s="33"/>
    </row>
    <row r="1036" spans="1:2" s="83" customFormat="1" x14ac:dyDescent="0.2">
      <c r="A1036" s="186"/>
      <c r="B1036" s="33"/>
    </row>
    <row r="1037" spans="1:2" s="83" customFormat="1" x14ac:dyDescent="0.2">
      <c r="A1037" s="186"/>
      <c r="B1037" s="33"/>
    </row>
    <row r="1038" spans="1:2" s="83" customFormat="1" x14ac:dyDescent="0.2">
      <c r="A1038" s="186"/>
      <c r="B1038" s="33"/>
    </row>
    <row r="1039" spans="1:2" s="83" customFormat="1" x14ac:dyDescent="0.2">
      <c r="A1039" s="186"/>
      <c r="B1039" s="33"/>
    </row>
    <row r="1040" spans="1:2" s="83" customFormat="1" x14ac:dyDescent="0.2">
      <c r="A1040" s="186"/>
      <c r="B1040" s="33"/>
    </row>
    <row r="1041" spans="1:2" s="83" customFormat="1" x14ac:dyDescent="0.2">
      <c r="A1041" s="186"/>
      <c r="B1041" s="33"/>
    </row>
    <row r="1042" spans="1:2" s="83" customFormat="1" x14ac:dyDescent="0.2">
      <c r="A1042" s="186"/>
      <c r="B1042" s="33"/>
    </row>
    <row r="1043" spans="1:2" s="83" customFormat="1" x14ac:dyDescent="0.2">
      <c r="A1043" s="186"/>
      <c r="B1043" s="33"/>
    </row>
    <row r="1044" spans="1:2" s="83" customFormat="1" x14ac:dyDescent="0.2">
      <c r="A1044" s="186"/>
      <c r="B1044" s="33"/>
    </row>
    <row r="1045" spans="1:2" s="83" customFormat="1" x14ac:dyDescent="0.2">
      <c r="A1045" s="186"/>
      <c r="B1045" s="33"/>
    </row>
    <row r="1046" spans="1:2" s="83" customFormat="1" x14ac:dyDescent="0.2">
      <c r="A1046" s="186"/>
      <c r="B1046" s="33"/>
    </row>
    <row r="1047" spans="1:2" s="83" customFormat="1" x14ac:dyDescent="0.2">
      <c r="A1047" s="186"/>
      <c r="B1047" s="33"/>
    </row>
    <row r="1048" spans="1:2" s="83" customFormat="1" x14ac:dyDescent="0.2">
      <c r="A1048" s="186"/>
      <c r="B1048" s="33"/>
    </row>
    <row r="1049" spans="1:2" s="83" customFormat="1" x14ac:dyDescent="0.2">
      <c r="A1049" s="186"/>
      <c r="B1049" s="33"/>
    </row>
    <row r="1050" spans="1:2" s="83" customFormat="1" x14ac:dyDescent="0.2">
      <c r="A1050" s="186"/>
      <c r="B1050" s="33"/>
    </row>
    <row r="1051" spans="1:2" s="83" customFormat="1" x14ac:dyDescent="0.2">
      <c r="A1051" s="186"/>
      <c r="B1051" s="33"/>
    </row>
    <row r="1052" spans="1:2" s="83" customFormat="1" x14ac:dyDescent="0.2">
      <c r="A1052" s="186"/>
      <c r="B1052" s="33"/>
    </row>
    <row r="1053" spans="1:2" s="83" customFormat="1" x14ac:dyDescent="0.2">
      <c r="A1053" s="186"/>
      <c r="B1053" s="33"/>
    </row>
    <row r="1054" spans="1:2" s="83" customFormat="1" x14ac:dyDescent="0.2">
      <c r="A1054" s="186"/>
      <c r="B1054" s="33"/>
    </row>
    <row r="1055" spans="1:2" s="83" customFormat="1" x14ac:dyDescent="0.2">
      <c r="A1055" s="186"/>
      <c r="B1055" s="33"/>
    </row>
    <row r="1056" spans="1:2" s="83" customFormat="1" x14ac:dyDescent="0.2">
      <c r="A1056" s="186"/>
      <c r="B1056" s="33"/>
    </row>
    <row r="1057" spans="1:2" s="83" customFormat="1" x14ac:dyDescent="0.2">
      <c r="A1057" s="186"/>
      <c r="B1057" s="33"/>
    </row>
    <row r="1058" spans="1:2" s="83" customFormat="1" x14ac:dyDescent="0.2">
      <c r="A1058" s="186"/>
      <c r="B1058" s="33"/>
    </row>
    <row r="1059" spans="1:2" s="83" customFormat="1" x14ac:dyDescent="0.2">
      <c r="A1059" s="186"/>
      <c r="B1059" s="33"/>
    </row>
    <row r="1060" spans="1:2" s="83" customFormat="1" x14ac:dyDescent="0.2">
      <c r="A1060" s="186"/>
      <c r="B1060" s="33"/>
    </row>
    <row r="1061" spans="1:2" s="83" customFormat="1" x14ac:dyDescent="0.2">
      <c r="A1061" s="186"/>
      <c r="B1061" s="33"/>
    </row>
    <row r="1062" spans="1:2" s="83" customFormat="1" x14ac:dyDescent="0.2">
      <c r="A1062" s="186"/>
      <c r="B1062" s="33"/>
    </row>
    <row r="1063" spans="1:2" s="83" customFormat="1" x14ac:dyDescent="0.2">
      <c r="A1063" s="186"/>
      <c r="B1063" s="33"/>
    </row>
    <row r="1064" spans="1:2" s="83" customFormat="1" x14ac:dyDescent="0.2">
      <c r="A1064" s="186"/>
      <c r="B1064" s="33"/>
    </row>
    <row r="1065" spans="1:2" s="83" customFormat="1" x14ac:dyDescent="0.2">
      <c r="A1065" s="186"/>
      <c r="B1065" s="33"/>
    </row>
    <row r="1066" spans="1:2" s="83" customFormat="1" x14ac:dyDescent="0.2">
      <c r="A1066" s="186"/>
      <c r="B1066" s="33"/>
    </row>
    <row r="1067" spans="1:2" s="83" customFormat="1" x14ac:dyDescent="0.2">
      <c r="A1067" s="186"/>
      <c r="B1067" s="33"/>
    </row>
    <row r="1068" spans="1:2" s="83" customFormat="1" x14ac:dyDescent="0.2">
      <c r="A1068" s="186"/>
      <c r="B1068" s="33"/>
    </row>
    <row r="1069" spans="1:2" s="83" customFormat="1" x14ac:dyDescent="0.2">
      <c r="A1069" s="186"/>
      <c r="B1069" s="33"/>
    </row>
    <row r="1070" spans="1:2" s="83" customFormat="1" x14ac:dyDescent="0.2">
      <c r="A1070" s="186"/>
      <c r="B1070" s="33"/>
    </row>
    <row r="1071" spans="1:2" s="83" customFormat="1" x14ac:dyDescent="0.2">
      <c r="A1071" s="186"/>
      <c r="B1071" s="33"/>
    </row>
    <row r="1072" spans="1:2" s="83" customFormat="1" x14ac:dyDescent="0.2">
      <c r="A1072" s="186"/>
      <c r="B1072" s="33"/>
    </row>
    <row r="1073" spans="1:2" s="83" customFormat="1" x14ac:dyDescent="0.2">
      <c r="A1073" s="186"/>
      <c r="B1073" s="33"/>
    </row>
    <row r="1074" spans="1:2" s="83" customFormat="1" x14ac:dyDescent="0.2">
      <c r="A1074" s="186"/>
      <c r="B1074" s="33"/>
    </row>
    <row r="1075" spans="1:2" s="83" customFormat="1" x14ac:dyDescent="0.2">
      <c r="A1075" s="186"/>
      <c r="B1075" s="33"/>
    </row>
    <row r="1076" spans="1:2" s="83" customFormat="1" x14ac:dyDescent="0.2">
      <c r="A1076" s="186"/>
      <c r="B1076" s="33"/>
    </row>
    <row r="1077" spans="1:2" s="83" customFormat="1" x14ac:dyDescent="0.2">
      <c r="A1077" s="186"/>
      <c r="B1077" s="33"/>
    </row>
    <row r="1078" spans="1:2" s="83" customFormat="1" x14ac:dyDescent="0.2">
      <c r="A1078" s="186"/>
      <c r="B1078" s="33"/>
    </row>
    <row r="1079" spans="1:2" s="83" customFormat="1" x14ac:dyDescent="0.2">
      <c r="A1079" s="186"/>
      <c r="B1079" s="33"/>
    </row>
    <row r="1080" spans="1:2" s="83" customFormat="1" x14ac:dyDescent="0.2">
      <c r="A1080" s="186"/>
      <c r="B1080" s="33"/>
    </row>
    <row r="1081" spans="1:2" s="83" customFormat="1" x14ac:dyDescent="0.2">
      <c r="A1081" s="186"/>
      <c r="B1081" s="33"/>
    </row>
    <row r="1082" spans="1:2" s="83" customFormat="1" x14ac:dyDescent="0.2">
      <c r="A1082" s="186"/>
      <c r="B1082" s="33"/>
    </row>
    <row r="1083" spans="1:2" s="83" customFormat="1" x14ac:dyDescent="0.2">
      <c r="A1083" s="186"/>
      <c r="B1083" s="33"/>
    </row>
    <row r="1084" spans="1:2" s="83" customFormat="1" x14ac:dyDescent="0.2">
      <c r="A1084" s="186"/>
      <c r="B1084" s="33"/>
    </row>
    <row r="1085" spans="1:2" s="83" customFormat="1" x14ac:dyDescent="0.2">
      <c r="A1085" s="186"/>
      <c r="B1085" s="33"/>
    </row>
    <row r="1086" spans="1:2" s="83" customFormat="1" x14ac:dyDescent="0.2">
      <c r="A1086" s="186"/>
      <c r="B1086" s="33"/>
    </row>
    <row r="1087" spans="1:2" s="83" customFormat="1" x14ac:dyDescent="0.2">
      <c r="A1087" s="186"/>
      <c r="B1087" s="33"/>
    </row>
    <row r="1088" spans="1:2" s="83" customFormat="1" x14ac:dyDescent="0.2">
      <c r="A1088" s="186"/>
      <c r="B1088" s="33"/>
    </row>
    <row r="1089" spans="1:2" s="83" customFormat="1" x14ac:dyDescent="0.2">
      <c r="A1089" s="186"/>
      <c r="B1089" s="33"/>
    </row>
    <row r="1090" spans="1:2" s="83" customFormat="1" x14ac:dyDescent="0.2">
      <c r="A1090" s="186"/>
      <c r="B1090" s="33"/>
    </row>
    <row r="1091" spans="1:2" s="83" customFormat="1" x14ac:dyDescent="0.2">
      <c r="A1091" s="186"/>
      <c r="B1091" s="33"/>
    </row>
    <row r="1092" spans="1:2" s="83" customFormat="1" x14ac:dyDescent="0.2">
      <c r="A1092" s="186"/>
      <c r="B1092" s="33"/>
    </row>
    <row r="1093" spans="1:2" s="83" customFormat="1" x14ac:dyDescent="0.2">
      <c r="A1093" s="186"/>
      <c r="B1093" s="33"/>
    </row>
    <row r="1094" spans="1:2" s="83" customFormat="1" x14ac:dyDescent="0.2">
      <c r="A1094" s="186"/>
      <c r="B1094" s="33"/>
    </row>
    <row r="1095" spans="1:2" s="83" customFormat="1" x14ac:dyDescent="0.2">
      <c r="A1095" s="186"/>
      <c r="B1095" s="33"/>
    </row>
    <row r="1096" spans="1:2" s="83" customFormat="1" x14ac:dyDescent="0.2">
      <c r="A1096" s="186"/>
      <c r="B1096" s="33"/>
    </row>
    <row r="1097" spans="1:2" s="83" customFormat="1" x14ac:dyDescent="0.2">
      <c r="A1097" s="186"/>
      <c r="B1097" s="33"/>
    </row>
    <row r="1098" spans="1:2" s="83" customFormat="1" x14ac:dyDescent="0.2">
      <c r="A1098" s="186"/>
      <c r="B1098" s="33"/>
    </row>
    <row r="1099" spans="1:2" s="83" customFormat="1" x14ac:dyDescent="0.2">
      <c r="A1099" s="186"/>
      <c r="B1099" s="33"/>
    </row>
    <row r="1100" spans="1:2" s="83" customFormat="1" x14ac:dyDescent="0.2">
      <c r="A1100" s="186"/>
      <c r="B1100" s="33"/>
    </row>
    <row r="1101" spans="1:2" s="83" customFormat="1" x14ac:dyDescent="0.2">
      <c r="A1101" s="186"/>
      <c r="B1101" s="33"/>
    </row>
    <row r="1102" spans="1:2" s="83" customFormat="1" x14ac:dyDescent="0.2">
      <c r="A1102" s="186"/>
      <c r="B1102" s="33"/>
    </row>
    <row r="1103" spans="1:2" s="83" customFormat="1" x14ac:dyDescent="0.2">
      <c r="A1103" s="186"/>
      <c r="B1103" s="33"/>
    </row>
    <row r="1104" spans="1:2" s="83" customFormat="1" x14ac:dyDescent="0.2">
      <c r="A1104" s="186"/>
      <c r="B1104" s="33"/>
    </row>
    <row r="1105" spans="1:2" s="83" customFormat="1" x14ac:dyDescent="0.2">
      <c r="A1105" s="186"/>
      <c r="B1105" s="33"/>
    </row>
    <row r="1106" spans="1:2" s="83" customFormat="1" x14ac:dyDescent="0.2">
      <c r="A1106" s="186"/>
      <c r="B1106" s="33"/>
    </row>
    <row r="1107" spans="1:2" s="83" customFormat="1" x14ac:dyDescent="0.2">
      <c r="A1107" s="186"/>
      <c r="B1107" s="33"/>
    </row>
    <row r="1108" spans="1:2" s="83" customFormat="1" x14ac:dyDescent="0.2">
      <c r="A1108" s="186"/>
      <c r="B1108" s="33"/>
    </row>
    <row r="1109" spans="1:2" s="83" customFormat="1" x14ac:dyDescent="0.2">
      <c r="A1109" s="186"/>
      <c r="B1109" s="33"/>
    </row>
    <row r="1110" spans="1:2" s="83" customFormat="1" x14ac:dyDescent="0.2">
      <c r="A1110" s="186"/>
      <c r="B1110" s="33"/>
    </row>
    <row r="1111" spans="1:2" s="83" customFormat="1" x14ac:dyDescent="0.2">
      <c r="A1111" s="186"/>
      <c r="B1111" s="33"/>
    </row>
    <row r="1112" spans="1:2" s="83" customFormat="1" x14ac:dyDescent="0.2">
      <c r="A1112" s="186"/>
      <c r="B1112" s="33"/>
    </row>
    <row r="1113" spans="1:2" s="83" customFormat="1" x14ac:dyDescent="0.2">
      <c r="A1113" s="186"/>
      <c r="B1113" s="33"/>
    </row>
    <row r="1114" spans="1:2" s="83" customFormat="1" x14ac:dyDescent="0.2">
      <c r="A1114" s="186"/>
      <c r="B1114" s="33"/>
    </row>
    <row r="1115" spans="1:2" s="83" customFormat="1" x14ac:dyDescent="0.2">
      <c r="A1115" s="186"/>
      <c r="B1115" s="33"/>
    </row>
    <row r="1116" spans="1:2" s="83" customFormat="1" x14ac:dyDescent="0.2">
      <c r="A1116" s="186"/>
      <c r="B1116" s="33"/>
    </row>
    <row r="1117" spans="1:2" s="83" customFormat="1" x14ac:dyDescent="0.2">
      <c r="A1117" s="186"/>
      <c r="B1117" s="33"/>
    </row>
    <row r="1118" spans="1:2" s="83" customFormat="1" x14ac:dyDescent="0.2">
      <c r="A1118" s="186"/>
      <c r="B1118" s="33"/>
    </row>
    <row r="1119" spans="1:2" s="83" customFormat="1" x14ac:dyDescent="0.2">
      <c r="A1119" s="186"/>
      <c r="B1119" s="33"/>
    </row>
    <row r="1120" spans="1:2" s="83" customFormat="1" x14ac:dyDescent="0.2">
      <c r="A1120" s="186"/>
      <c r="B1120" s="33"/>
    </row>
    <row r="1121" spans="1:2" s="83" customFormat="1" x14ac:dyDescent="0.2">
      <c r="A1121" s="186"/>
      <c r="B1121" s="33"/>
    </row>
    <row r="1122" spans="1:2" s="83" customFormat="1" x14ac:dyDescent="0.2">
      <c r="A1122" s="186"/>
      <c r="B1122" s="33"/>
    </row>
    <row r="1123" spans="1:2" s="83" customFormat="1" x14ac:dyDescent="0.2">
      <c r="A1123" s="186"/>
      <c r="B1123" s="33"/>
    </row>
    <row r="1124" spans="1:2" s="83" customFormat="1" x14ac:dyDescent="0.2">
      <c r="A1124" s="186"/>
      <c r="B1124" s="33"/>
    </row>
    <row r="1125" spans="1:2" s="83" customFormat="1" x14ac:dyDescent="0.2">
      <c r="A1125" s="186"/>
      <c r="B1125" s="33"/>
    </row>
    <row r="1126" spans="1:2" s="83" customFormat="1" x14ac:dyDescent="0.2">
      <c r="A1126" s="186"/>
      <c r="B1126" s="33"/>
    </row>
    <row r="1127" spans="1:2" s="83" customFormat="1" x14ac:dyDescent="0.2">
      <c r="A1127" s="186"/>
      <c r="B1127" s="33"/>
    </row>
    <row r="1128" spans="1:2" s="83" customFormat="1" x14ac:dyDescent="0.2">
      <c r="A1128" s="186"/>
      <c r="B1128" s="33"/>
    </row>
    <row r="1129" spans="1:2" s="83" customFormat="1" x14ac:dyDescent="0.2">
      <c r="A1129" s="186"/>
      <c r="B1129" s="33"/>
    </row>
    <row r="1130" spans="1:2" s="83" customFormat="1" x14ac:dyDescent="0.2">
      <c r="A1130" s="186"/>
      <c r="B1130" s="33"/>
    </row>
    <row r="1131" spans="1:2" s="83" customFormat="1" x14ac:dyDescent="0.2">
      <c r="A1131" s="186"/>
      <c r="B1131" s="33"/>
    </row>
    <row r="1132" spans="1:2" s="83" customFormat="1" x14ac:dyDescent="0.2">
      <c r="A1132" s="186"/>
      <c r="B1132" s="33"/>
    </row>
    <row r="1133" spans="1:2" s="83" customFormat="1" x14ac:dyDescent="0.2">
      <c r="A1133" s="186"/>
      <c r="B1133" s="33"/>
    </row>
    <row r="1134" spans="1:2" s="83" customFormat="1" x14ac:dyDescent="0.2">
      <c r="A1134" s="186"/>
      <c r="B1134" s="33"/>
    </row>
    <row r="1135" spans="1:2" s="83" customFormat="1" x14ac:dyDescent="0.2">
      <c r="A1135" s="186"/>
      <c r="B1135" s="33"/>
    </row>
    <row r="1136" spans="1:2" s="83" customFormat="1" x14ac:dyDescent="0.2">
      <c r="A1136" s="186"/>
      <c r="B1136" s="33"/>
    </row>
    <row r="1137" spans="1:2" s="83" customFormat="1" x14ac:dyDescent="0.2">
      <c r="A1137" s="186"/>
      <c r="B1137" s="33"/>
    </row>
    <row r="1138" spans="1:2" s="83" customFormat="1" x14ac:dyDescent="0.2">
      <c r="A1138" s="186"/>
      <c r="B1138" s="33"/>
    </row>
    <row r="1139" spans="1:2" s="83" customFormat="1" x14ac:dyDescent="0.2">
      <c r="A1139" s="186"/>
      <c r="B1139" s="33"/>
    </row>
    <row r="1140" spans="1:2" s="83" customFormat="1" x14ac:dyDescent="0.2">
      <c r="A1140" s="186"/>
      <c r="B1140" s="33"/>
    </row>
    <row r="1141" spans="1:2" s="83" customFormat="1" x14ac:dyDescent="0.2">
      <c r="A1141" s="186"/>
      <c r="B1141" s="33"/>
    </row>
    <row r="1142" spans="1:2" s="83" customFormat="1" x14ac:dyDescent="0.2">
      <c r="A1142" s="186"/>
      <c r="B1142" s="33"/>
    </row>
    <row r="1143" spans="1:2" s="83" customFormat="1" x14ac:dyDescent="0.2">
      <c r="A1143" s="186"/>
      <c r="B1143" s="33"/>
    </row>
    <row r="1144" spans="1:2" s="83" customFormat="1" x14ac:dyDescent="0.2">
      <c r="A1144" s="186"/>
      <c r="B1144" s="33"/>
    </row>
    <row r="1145" spans="1:2" s="83" customFormat="1" x14ac:dyDescent="0.2">
      <c r="A1145" s="186"/>
      <c r="B1145" s="33"/>
    </row>
    <row r="1146" spans="1:2" s="83" customFormat="1" x14ac:dyDescent="0.2">
      <c r="A1146" s="186"/>
      <c r="B1146" s="33"/>
    </row>
    <row r="1147" spans="1:2" s="83" customFormat="1" x14ac:dyDescent="0.2">
      <c r="A1147" s="186"/>
      <c r="B1147" s="33"/>
    </row>
    <row r="1148" spans="1:2" s="83" customFormat="1" x14ac:dyDescent="0.2">
      <c r="A1148" s="186"/>
      <c r="B1148" s="33"/>
    </row>
    <row r="1149" spans="1:2" s="83" customFormat="1" x14ac:dyDescent="0.2">
      <c r="A1149" s="186"/>
      <c r="B1149" s="33"/>
    </row>
    <row r="1150" spans="1:2" s="83" customFormat="1" x14ac:dyDescent="0.2">
      <c r="A1150" s="186"/>
      <c r="B1150" s="33"/>
    </row>
    <row r="1151" spans="1:2" s="83" customFormat="1" x14ac:dyDescent="0.2">
      <c r="A1151" s="186"/>
      <c r="B1151" s="33"/>
    </row>
    <row r="1152" spans="1:2" s="83" customFormat="1" x14ac:dyDescent="0.2">
      <c r="A1152" s="186"/>
      <c r="B1152" s="33"/>
    </row>
    <row r="1153" spans="1:2" s="83" customFormat="1" x14ac:dyDescent="0.2">
      <c r="A1153" s="186"/>
      <c r="B1153" s="33"/>
    </row>
    <row r="1154" spans="1:2" s="83" customFormat="1" x14ac:dyDescent="0.2">
      <c r="A1154" s="186"/>
      <c r="B1154" s="33"/>
    </row>
    <row r="1155" spans="1:2" s="83" customFormat="1" x14ac:dyDescent="0.2">
      <c r="A1155" s="186"/>
      <c r="B1155" s="33"/>
    </row>
    <row r="1156" spans="1:2" s="83" customFormat="1" x14ac:dyDescent="0.2">
      <c r="A1156" s="186"/>
      <c r="B1156" s="33"/>
    </row>
    <row r="1157" spans="1:2" s="83" customFormat="1" x14ac:dyDescent="0.2">
      <c r="A1157" s="186"/>
      <c r="B1157" s="33"/>
    </row>
    <row r="1158" spans="1:2" s="83" customFormat="1" x14ac:dyDescent="0.2">
      <c r="A1158" s="186"/>
      <c r="B1158" s="33"/>
    </row>
    <row r="1159" spans="1:2" s="83" customFormat="1" x14ac:dyDescent="0.2">
      <c r="A1159" s="186"/>
      <c r="B1159" s="33"/>
    </row>
    <row r="1160" spans="1:2" s="83" customFormat="1" x14ac:dyDescent="0.2">
      <c r="A1160" s="186"/>
      <c r="B1160" s="33"/>
    </row>
    <row r="1161" spans="1:2" s="83" customFormat="1" x14ac:dyDescent="0.2">
      <c r="A1161" s="186"/>
      <c r="B1161" s="33"/>
    </row>
    <row r="1162" spans="1:2" s="83" customFormat="1" x14ac:dyDescent="0.2">
      <c r="A1162" s="186"/>
      <c r="B1162" s="33"/>
    </row>
    <row r="1163" spans="1:2" s="83" customFormat="1" x14ac:dyDescent="0.2">
      <c r="A1163" s="186"/>
      <c r="B1163" s="33"/>
    </row>
    <row r="1164" spans="1:2" s="83" customFormat="1" x14ac:dyDescent="0.2">
      <c r="A1164" s="186"/>
      <c r="B1164" s="33"/>
    </row>
    <row r="1165" spans="1:2" s="83" customFormat="1" x14ac:dyDescent="0.2">
      <c r="A1165" s="186"/>
      <c r="B1165" s="33"/>
    </row>
    <row r="1166" spans="1:2" s="83" customFormat="1" x14ac:dyDescent="0.2">
      <c r="A1166" s="186"/>
      <c r="B1166" s="33"/>
    </row>
    <row r="1167" spans="1:2" s="83" customFormat="1" x14ac:dyDescent="0.2">
      <c r="A1167" s="186"/>
      <c r="B1167" s="33"/>
    </row>
    <row r="1168" spans="1:2" s="83" customFormat="1" x14ac:dyDescent="0.2">
      <c r="A1168" s="186"/>
      <c r="B1168" s="33"/>
    </row>
    <row r="1169" spans="1:2" s="83" customFormat="1" x14ac:dyDescent="0.2">
      <c r="A1169" s="186"/>
      <c r="B1169" s="33"/>
    </row>
    <row r="1170" spans="1:2" s="83" customFormat="1" x14ac:dyDescent="0.2">
      <c r="A1170" s="186"/>
      <c r="B1170" s="33"/>
    </row>
    <row r="1171" spans="1:2" s="83" customFormat="1" x14ac:dyDescent="0.2">
      <c r="A1171" s="186"/>
      <c r="B1171" s="33"/>
    </row>
    <row r="1172" spans="1:2" s="83" customFormat="1" x14ac:dyDescent="0.2">
      <c r="A1172" s="186"/>
      <c r="B1172" s="33"/>
    </row>
    <row r="1173" spans="1:2" s="83" customFormat="1" x14ac:dyDescent="0.2">
      <c r="A1173" s="186"/>
      <c r="B1173" s="33"/>
    </row>
    <row r="1174" spans="1:2" s="83" customFormat="1" x14ac:dyDescent="0.2">
      <c r="A1174" s="186"/>
      <c r="B1174" s="33"/>
    </row>
    <row r="1175" spans="1:2" s="83" customFormat="1" x14ac:dyDescent="0.2">
      <c r="A1175" s="186"/>
      <c r="B1175" s="33"/>
    </row>
    <row r="1176" spans="1:2" s="83" customFormat="1" x14ac:dyDescent="0.2">
      <c r="A1176" s="186"/>
      <c r="B1176" s="33"/>
    </row>
    <row r="1177" spans="1:2" s="83" customFormat="1" x14ac:dyDescent="0.2">
      <c r="A1177" s="186"/>
      <c r="B1177" s="33"/>
    </row>
    <row r="1178" spans="1:2" s="83" customFormat="1" x14ac:dyDescent="0.2">
      <c r="A1178" s="186"/>
      <c r="B1178" s="33"/>
    </row>
    <row r="1179" spans="1:2" s="83" customFormat="1" x14ac:dyDescent="0.2">
      <c r="A1179" s="186"/>
      <c r="B1179" s="33"/>
    </row>
    <row r="1180" spans="1:2" s="83" customFormat="1" x14ac:dyDescent="0.2">
      <c r="A1180" s="186"/>
      <c r="B1180" s="33"/>
    </row>
    <row r="1181" spans="1:2" s="83" customFormat="1" x14ac:dyDescent="0.2">
      <c r="A1181" s="186"/>
      <c r="B1181" s="33"/>
    </row>
    <row r="1182" spans="1:2" s="83" customFormat="1" x14ac:dyDescent="0.2">
      <c r="A1182" s="186"/>
      <c r="B1182" s="33"/>
    </row>
    <row r="1183" spans="1:2" s="83" customFormat="1" x14ac:dyDescent="0.2">
      <c r="A1183" s="186"/>
      <c r="B1183" s="33"/>
    </row>
    <row r="1184" spans="1:2" s="83" customFormat="1" x14ac:dyDescent="0.2">
      <c r="A1184" s="186"/>
      <c r="B1184" s="33"/>
    </row>
    <row r="1185" spans="1:2" s="83" customFormat="1" x14ac:dyDescent="0.2">
      <c r="A1185" s="186"/>
      <c r="B1185" s="33"/>
    </row>
    <row r="1186" spans="1:2" s="83" customFormat="1" x14ac:dyDescent="0.2">
      <c r="A1186" s="186"/>
      <c r="B1186" s="33"/>
    </row>
    <row r="1187" spans="1:2" s="83" customFormat="1" x14ac:dyDescent="0.2">
      <c r="A1187" s="186"/>
      <c r="B1187" s="33"/>
    </row>
    <row r="1188" spans="1:2" s="83" customFormat="1" x14ac:dyDescent="0.2">
      <c r="A1188" s="186"/>
      <c r="B1188" s="33"/>
    </row>
    <row r="1189" spans="1:2" s="83" customFormat="1" x14ac:dyDescent="0.2">
      <c r="A1189" s="186"/>
      <c r="B1189" s="33"/>
    </row>
    <row r="1190" spans="1:2" s="83" customFormat="1" x14ac:dyDescent="0.2">
      <c r="A1190" s="186"/>
      <c r="B1190" s="33"/>
    </row>
    <row r="1191" spans="1:2" s="83" customFormat="1" x14ac:dyDescent="0.2">
      <c r="A1191" s="186"/>
      <c r="B1191" s="33"/>
    </row>
    <row r="1192" spans="1:2" s="83" customFormat="1" x14ac:dyDescent="0.2">
      <c r="A1192" s="186"/>
      <c r="B1192" s="33"/>
    </row>
    <row r="1193" spans="1:2" s="83" customFormat="1" x14ac:dyDescent="0.2">
      <c r="A1193" s="186"/>
      <c r="B1193" s="33"/>
    </row>
    <row r="1194" spans="1:2" s="83" customFormat="1" x14ac:dyDescent="0.2">
      <c r="A1194" s="186"/>
      <c r="B1194" s="33"/>
    </row>
    <row r="1195" spans="1:2" s="83" customFormat="1" x14ac:dyDescent="0.2">
      <c r="A1195" s="186"/>
      <c r="B1195" s="33"/>
    </row>
    <row r="1196" spans="1:2" s="83" customFormat="1" x14ac:dyDescent="0.2">
      <c r="A1196" s="186"/>
      <c r="B1196" s="33"/>
    </row>
    <row r="1197" spans="1:2" s="83" customFormat="1" x14ac:dyDescent="0.2">
      <c r="A1197" s="186"/>
      <c r="B1197" s="33"/>
    </row>
    <row r="1198" spans="1:2" s="83" customFormat="1" x14ac:dyDescent="0.2">
      <c r="A1198" s="186"/>
      <c r="B1198" s="33"/>
    </row>
    <row r="1199" spans="1:2" s="83" customFormat="1" x14ac:dyDescent="0.2">
      <c r="A1199" s="186"/>
      <c r="B1199" s="33"/>
    </row>
    <row r="1200" spans="1:2" s="83" customFormat="1" x14ac:dyDescent="0.2">
      <c r="A1200" s="186"/>
      <c r="B1200" s="33"/>
    </row>
    <row r="1201" spans="1:2" s="83" customFormat="1" x14ac:dyDescent="0.2">
      <c r="A1201" s="186"/>
      <c r="B1201" s="33"/>
    </row>
    <row r="1202" spans="1:2" s="83" customFormat="1" x14ac:dyDescent="0.2">
      <c r="A1202" s="186"/>
      <c r="B1202" s="33"/>
    </row>
    <row r="1203" spans="1:2" s="83" customFormat="1" x14ac:dyDescent="0.2">
      <c r="A1203" s="186"/>
      <c r="B1203" s="33"/>
    </row>
    <row r="1204" spans="1:2" s="83" customFormat="1" x14ac:dyDescent="0.2">
      <c r="A1204" s="186"/>
      <c r="B1204" s="33"/>
    </row>
    <row r="1205" spans="1:2" s="83" customFormat="1" x14ac:dyDescent="0.2">
      <c r="A1205" s="186"/>
      <c r="B1205" s="33"/>
    </row>
    <row r="1206" spans="1:2" s="83" customFormat="1" x14ac:dyDescent="0.2">
      <c r="A1206" s="186"/>
      <c r="B1206" s="33"/>
    </row>
    <row r="1207" spans="1:2" s="83" customFormat="1" x14ac:dyDescent="0.2">
      <c r="A1207" s="186"/>
      <c r="B1207" s="33"/>
    </row>
    <row r="1208" spans="1:2" s="83" customFormat="1" x14ac:dyDescent="0.2">
      <c r="A1208" s="186"/>
      <c r="B1208" s="33"/>
    </row>
    <row r="1209" spans="1:2" s="83" customFormat="1" x14ac:dyDescent="0.2">
      <c r="A1209" s="186"/>
      <c r="B1209" s="33"/>
    </row>
    <row r="1210" spans="1:2" s="83" customFormat="1" x14ac:dyDescent="0.2">
      <c r="A1210" s="186"/>
      <c r="B1210" s="33"/>
    </row>
    <row r="1211" spans="1:2" s="83" customFormat="1" x14ac:dyDescent="0.2">
      <c r="A1211" s="186"/>
      <c r="B1211" s="33"/>
    </row>
    <row r="1212" spans="1:2" s="83" customFormat="1" x14ac:dyDescent="0.2">
      <c r="A1212" s="186"/>
      <c r="B1212" s="33"/>
    </row>
    <row r="1213" spans="1:2" s="83" customFormat="1" x14ac:dyDescent="0.2">
      <c r="A1213" s="186"/>
      <c r="B1213" s="33"/>
    </row>
    <row r="1214" spans="1:2" s="83" customFormat="1" x14ac:dyDescent="0.2">
      <c r="A1214" s="186"/>
      <c r="B1214" s="33"/>
    </row>
    <row r="1215" spans="1:2" s="83" customFormat="1" x14ac:dyDescent="0.2">
      <c r="A1215" s="186"/>
      <c r="B1215" s="33"/>
    </row>
    <row r="1216" spans="1:2" s="83" customFormat="1" x14ac:dyDescent="0.2">
      <c r="A1216" s="186"/>
      <c r="B1216" s="33"/>
    </row>
    <row r="1217" spans="1:2" s="83" customFormat="1" x14ac:dyDescent="0.2">
      <c r="A1217" s="186"/>
      <c r="B1217" s="33"/>
    </row>
    <row r="1218" spans="1:2" s="83" customFormat="1" x14ac:dyDescent="0.2">
      <c r="A1218" s="186"/>
      <c r="B1218" s="33"/>
    </row>
    <row r="1219" spans="1:2" s="83" customFormat="1" x14ac:dyDescent="0.2">
      <c r="A1219" s="186"/>
      <c r="B1219" s="33"/>
    </row>
    <row r="1220" spans="1:2" s="83" customFormat="1" x14ac:dyDescent="0.2">
      <c r="A1220" s="186"/>
      <c r="B1220" s="33"/>
    </row>
    <row r="1221" spans="1:2" s="83" customFormat="1" x14ac:dyDescent="0.2">
      <c r="A1221" s="186"/>
      <c r="B1221" s="33"/>
    </row>
    <row r="1222" spans="1:2" s="83" customFormat="1" x14ac:dyDescent="0.2">
      <c r="A1222" s="186"/>
      <c r="B1222" s="33"/>
    </row>
    <row r="1223" spans="1:2" s="83" customFormat="1" x14ac:dyDescent="0.2">
      <c r="A1223" s="186"/>
      <c r="B1223" s="33"/>
    </row>
    <row r="1224" spans="1:2" s="83" customFormat="1" x14ac:dyDescent="0.2">
      <c r="A1224" s="186"/>
      <c r="B1224" s="33"/>
    </row>
    <row r="1225" spans="1:2" s="83" customFormat="1" x14ac:dyDescent="0.2">
      <c r="A1225" s="186"/>
      <c r="B1225" s="33"/>
    </row>
    <row r="1226" spans="1:2" s="83" customFormat="1" x14ac:dyDescent="0.2">
      <c r="A1226" s="186"/>
      <c r="B1226" s="33"/>
    </row>
    <row r="1227" spans="1:2" s="83" customFormat="1" x14ac:dyDescent="0.2">
      <c r="A1227" s="186"/>
      <c r="B1227" s="33"/>
    </row>
    <row r="1228" spans="1:2" s="83" customFormat="1" x14ac:dyDescent="0.2">
      <c r="A1228" s="186"/>
      <c r="B1228" s="33"/>
    </row>
    <row r="1229" spans="1:2" s="83" customFormat="1" x14ac:dyDescent="0.2">
      <c r="A1229" s="186"/>
      <c r="B1229" s="33"/>
    </row>
    <row r="1230" spans="1:2" s="83" customFormat="1" x14ac:dyDescent="0.2">
      <c r="A1230" s="186"/>
      <c r="B1230" s="33"/>
    </row>
    <row r="1231" spans="1:2" s="83" customFormat="1" x14ac:dyDescent="0.2">
      <c r="A1231" s="186"/>
      <c r="B1231" s="33"/>
    </row>
    <row r="1232" spans="1:2" s="83" customFormat="1" x14ac:dyDescent="0.2">
      <c r="A1232" s="186"/>
      <c r="B1232" s="33"/>
    </row>
    <row r="1233" spans="1:2" s="83" customFormat="1" x14ac:dyDescent="0.2">
      <c r="A1233" s="186"/>
      <c r="B1233" s="33"/>
    </row>
    <row r="1234" spans="1:2" s="83" customFormat="1" x14ac:dyDescent="0.2">
      <c r="A1234" s="186"/>
      <c r="B1234" s="33"/>
    </row>
    <row r="1235" spans="1:2" s="83" customFormat="1" x14ac:dyDescent="0.2">
      <c r="A1235" s="186"/>
      <c r="B1235" s="33"/>
    </row>
    <row r="1236" spans="1:2" s="83" customFormat="1" x14ac:dyDescent="0.2">
      <c r="A1236" s="186"/>
      <c r="B1236" s="33"/>
    </row>
    <row r="1237" spans="1:2" s="83" customFormat="1" x14ac:dyDescent="0.2">
      <c r="A1237" s="186"/>
      <c r="B1237" s="33"/>
    </row>
    <row r="1238" spans="1:2" s="83" customFormat="1" x14ac:dyDescent="0.2">
      <c r="A1238" s="186"/>
      <c r="B1238" s="33"/>
    </row>
    <row r="1239" spans="1:2" s="83" customFormat="1" x14ac:dyDescent="0.2">
      <c r="A1239" s="186"/>
      <c r="B1239" s="33"/>
    </row>
    <row r="1240" spans="1:2" s="83" customFormat="1" x14ac:dyDescent="0.2">
      <c r="A1240" s="186"/>
      <c r="B1240" s="33"/>
    </row>
    <row r="1241" spans="1:2" s="83" customFormat="1" x14ac:dyDescent="0.2">
      <c r="A1241" s="186"/>
      <c r="B1241" s="33"/>
    </row>
    <row r="1242" spans="1:2" s="83" customFormat="1" x14ac:dyDescent="0.2">
      <c r="A1242" s="186"/>
      <c r="B1242" s="33"/>
    </row>
    <row r="1243" spans="1:2" s="83" customFormat="1" x14ac:dyDescent="0.2">
      <c r="A1243" s="186"/>
      <c r="B1243" s="33"/>
    </row>
    <row r="1244" spans="1:2" s="83" customFormat="1" x14ac:dyDescent="0.2">
      <c r="A1244" s="186"/>
      <c r="B1244" s="33"/>
    </row>
    <row r="1245" spans="1:2" s="83" customFormat="1" x14ac:dyDescent="0.2">
      <c r="A1245" s="186"/>
      <c r="B1245" s="33"/>
    </row>
    <row r="1246" spans="1:2" s="83" customFormat="1" x14ac:dyDescent="0.2">
      <c r="A1246" s="186"/>
      <c r="B1246" s="33"/>
    </row>
    <row r="1247" spans="1:2" s="83" customFormat="1" x14ac:dyDescent="0.2">
      <c r="A1247" s="186"/>
      <c r="B1247" s="33"/>
    </row>
    <row r="1248" spans="1:2" s="83" customFormat="1" x14ac:dyDescent="0.2">
      <c r="A1248" s="186"/>
      <c r="B1248" s="33"/>
    </row>
    <row r="1249" spans="1:2" s="83" customFormat="1" x14ac:dyDescent="0.2">
      <c r="A1249" s="186"/>
      <c r="B1249" s="33"/>
    </row>
    <row r="1250" spans="1:2" s="83" customFormat="1" x14ac:dyDescent="0.2">
      <c r="A1250" s="186"/>
      <c r="B1250" s="33"/>
    </row>
    <row r="1251" spans="1:2" s="83" customFormat="1" x14ac:dyDescent="0.2">
      <c r="A1251" s="186"/>
      <c r="B1251" s="33"/>
    </row>
    <row r="1252" spans="1:2" s="83" customFormat="1" x14ac:dyDescent="0.2">
      <c r="A1252" s="186"/>
      <c r="B1252" s="33"/>
    </row>
    <row r="1253" spans="1:2" s="83" customFormat="1" x14ac:dyDescent="0.2">
      <c r="A1253" s="186"/>
      <c r="B1253" s="33"/>
    </row>
    <row r="1254" spans="1:2" s="83" customFormat="1" x14ac:dyDescent="0.2">
      <c r="A1254" s="186"/>
      <c r="B1254" s="33"/>
    </row>
    <row r="1255" spans="1:2" s="83" customFormat="1" x14ac:dyDescent="0.2">
      <c r="A1255" s="186"/>
      <c r="B1255" s="33"/>
    </row>
    <row r="1256" spans="1:2" s="83" customFormat="1" x14ac:dyDescent="0.2">
      <c r="A1256" s="186"/>
      <c r="B1256" s="33"/>
    </row>
    <row r="1257" spans="1:2" s="83" customFormat="1" x14ac:dyDescent="0.2">
      <c r="A1257" s="186"/>
      <c r="B1257" s="33"/>
    </row>
    <row r="1258" spans="1:2" s="83" customFormat="1" x14ac:dyDescent="0.2">
      <c r="A1258" s="186"/>
      <c r="B1258" s="33"/>
    </row>
    <row r="1259" spans="1:2" s="83" customFormat="1" x14ac:dyDescent="0.2">
      <c r="A1259" s="186"/>
      <c r="B1259" s="33"/>
    </row>
    <row r="1260" spans="1:2" s="83" customFormat="1" x14ac:dyDescent="0.2">
      <c r="A1260" s="186"/>
      <c r="B1260" s="33"/>
    </row>
    <row r="1261" spans="1:2" s="83" customFormat="1" x14ac:dyDescent="0.2">
      <c r="A1261" s="186"/>
      <c r="B1261" s="33"/>
    </row>
    <row r="1262" spans="1:2" s="83" customFormat="1" x14ac:dyDescent="0.2">
      <c r="A1262" s="186"/>
      <c r="B1262" s="33"/>
    </row>
    <row r="1263" spans="1:2" s="83" customFormat="1" x14ac:dyDescent="0.2">
      <c r="A1263" s="186"/>
      <c r="B1263" s="33"/>
    </row>
    <row r="1264" spans="1:2" s="83" customFormat="1" x14ac:dyDescent="0.2">
      <c r="A1264" s="186"/>
      <c r="B1264" s="33"/>
    </row>
    <row r="1265" spans="1:2" s="83" customFormat="1" x14ac:dyDescent="0.2">
      <c r="A1265" s="186"/>
      <c r="B1265" s="33"/>
    </row>
    <row r="1266" spans="1:2" s="83" customFormat="1" x14ac:dyDescent="0.2">
      <c r="A1266" s="186"/>
      <c r="B1266" s="33"/>
    </row>
    <row r="1267" spans="1:2" s="83" customFormat="1" x14ac:dyDescent="0.2">
      <c r="A1267" s="186"/>
      <c r="B1267" s="33"/>
    </row>
    <row r="1268" spans="1:2" s="83" customFormat="1" x14ac:dyDescent="0.2">
      <c r="A1268" s="186"/>
      <c r="B1268" s="33"/>
    </row>
    <row r="1269" spans="1:2" s="83" customFormat="1" x14ac:dyDescent="0.2">
      <c r="A1269" s="186"/>
      <c r="B1269" s="33"/>
    </row>
    <row r="1270" spans="1:2" s="83" customFormat="1" x14ac:dyDescent="0.2">
      <c r="A1270" s="186"/>
      <c r="B1270" s="33"/>
    </row>
    <row r="1271" spans="1:2" s="83" customFormat="1" x14ac:dyDescent="0.2">
      <c r="A1271" s="186"/>
      <c r="B1271" s="33"/>
    </row>
    <row r="1272" spans="1:2" s="83" customFormat="1" x14ac:dyDescent="0.2">
      <c r="A1272" s="186"/>
      <c r="B1272" s="33"/>
    </row>
    <row r="1273" spans="1:2" s="83" customFormat="1" x14ac:dyDescent="0.2">
      <c r="A1273" s="186"/>
      <c r="B1273" s="33"/>
    </row>
    <row r="1274" spans="1:2" s="83" customFormat="1" x14ac:dyDescent="0.2">
      <c r="A1274" s="186"/>
      <c r="B1274" s="33"/>
    </row>
    <row r="1275" spans="1:2" s="83" customFormat="1" x14ac:dyDescent="0.2">
      <c r="A1275" s="186"/>
      <c r="B1275" s="33"/>
    </row>
    <row r="1276" spans="1:2" s="83" customFormat="1" x14ac:dyDescent="0.2">
      <c r="A1276" s="186"/>
      <c r="B1276" s="33"/>
    </row>
    <row r="1277" spans="1:2" s="83" customFormat="1" x14ac:dyDescent="0.2">
      <c r="A1277" s="186"/>
      <c r="B1277" s="33"/>
    </row>
    <row r="1278" spans="1:2" s="83" customFormat="1" x14ac:dyDescent="0.2">
      <c r="A1278" s="186"/>
      <c r="B1278" s="33"/>
    </row>
    <row r="1279" spans="1:2" s="83" customFormat="1" x14ac:dyDescent="0.2">
      <c r="A1279" s="186"/>
      <c r="B1279" s="33"/>
    </row>
    <row r="1280" spans="1:2" s="83" customFormat="1" x14ac:dyDescent="0.2">
      <c r="A1280" s="186"/>
      <c r="B1280" s="33"/>
    </row>
    <row r="1281" spans="1:2" s="83" customFormat="1" x14ac:dyDescent="0.2">
      <c r="A1281" s="186"/>
      <c r="B1281" s="33"/>
    </row>
    <row r="1282" spans="1:2" s="83" customFormat="1" x14ac:dyDescent="0.2">
      <c r="A1282" s="186"/>
      <c r="B1282" s="33"/>
    </row>
    <row r="1283" spans="1:2" s="83" customFormat="1" x14ac:dyDescent="0.2">
      <c r="A1283" s="186"/>
      <c r="B1283" s="33"/>
    </row>
    <row r="1284" spans="1:2" s="83" customFormat="1" x14ac:dyDescent="0.2">
      <c r="A1284" s="186"/>
      <c r="B1284" s="33"/>
    </row>
    <row r="1285" spans="1:2" s="83" customFormat="1" x14ac:dyDescent="0.2">
      <c r="A1285" s="186"/>
      <c r="B1285" s="33"/>
    </row>
    <row r="1286" spans="1:2" s="83" customFormat="1" x14ac:dyDescent="0.2">
      <c r="A1286" s="186"/>
      <c r="B1286" s="33"/>
    </row>
    <row r="1287" spans="1:2" s="83" customFormat="1" x14ac:dyDescent="0.2">
      <c r="A1287" s="186"/>
      <c r="B1287" s="33"/>
    </row>
    <row r="1288" spans="1:2" s="83" customFormat="1" x14ac:dyDescent="0.2">
      <c r="A1288" s="186"/>
      <c r="B1288" s="33"/>
    </row>
    <row r="1289" spans="1:2" s="83" customFormat="1" x14ac:dyDescent="0.2">
      <c r="A1289" s="186"/>
      <c r="B1289" s="33"/>
    </row>
    <row r="1290" spans="1:2" s="83" customFormat="1" x14ac:dyDescent="0.2">
      <c r="A1290" s="186"/>
      <c r="B1290" s="33"/>
    </row>
    <row r="1291" spans="1:2" s="83" customFormat="1" x14ac:dyDescent="0.2">
      <c r="A1291" s="186"/>
      <c r="B1291" s="33"/>
    </row>
    <row r="1292" spans="1:2" s="83" customFormat="1" x14ac:dyDescent="0.2">
      <c r="A1292" s="186"/>
      <c r="B1292" s="33"/>
    </row>
    <row r="1293" spans="1:2" s="83" customFormat="1" x14ac:dyDescent="0.2">
      <c r="A1293" s="186"/>
      <c r="B1293" s="33"/>
    </row>
    <row r="1294" spans="1:2" s="83" customFormat="1" x14ac:dyDescent="0.2">
      <c r="A1294" s="186"/>
      <c r="B1294" s="33"/>
    </row>
    <row r="1295" spans="1:2" s="83" customFormat="1" x14ac:dyDescent="0.2">
      <c r="A1295" s="186"/>
      <c r="B1295" s="33"/>
    </row>
    <row r="1296" spans="1:2" s="83" customFormat="1" x14ac:dyDescent="0.2">
      <c r="A1296" s="186"/>
      <c r="B1296" s="33"/>
    </row>
    <row r="1297" spans="1:2" s="83" customFormat="1" x14ac:dyDescent="0.2">
      <c r="A1297" s="186"/>
      <c r="B1297" s="33"/>
    </row>
    <row r="1298" spans="1:2" s="83" customFormat="1" x14ac:dyDescent="0.2">
      <c r="A1298" s="186"/>
      <c r="B1298" s="33"/>
    </row>
    <row r="1299" spans="1:2" s="83" customFormat="1" x14ac:dyDescent="0.2">
      <c r="A1299" s="186"/>
      <c r="B1299" s="33"/>
    </row>
    <row r="1300" spans="1:2" s="83" customFormat="1" x14ac:dyDescent="0.2">
      <c r="A1300" s="186"/>
      <c r="B1300" s="33"/>
    </row>
    <row r="1301" spans="1:2" s="83" customFormat="1" x14ac:dyDescent="0.2">
      <c r="A1301" s="186"/>
      <c r="B1301" s="33"/>
    </row>
    <row r="1302" spans="1:2" s="83" customFormat="1" x14ac:dyDescent="0.2">
      <c r="A1302" s="186"/>
      <c r="B1302" s="33"/>
    </row>
    <row r="1303" spans="1:2" s="83" customFormat="1" x14ac:dyDescent="0.2">
      <c r="A1303" s="186"/>
      <c r="B1303" s="33"/>
    </row>
    <row r="1304" spans="1:2" s="83" customFormat="1" x14ac:dyDescent="0.2">
      <c r="A1304" s="186"/>
      <c r="B1304" s="33"/>
    </row>
    <row r="1305" spans="1:2" s="83" customFormat="1" x14ac:dyDescent="0.2">
      <c r="A1305" s="186"/>
      <c r="B1305" s="33"/>
    </row>
    <row r="1306" spans="1:2" s="83" customFormat="1" x14ac:dyDescent="0.2">
      <c r="A1306" s="186"/>
      <c r="B1306" s="33"/>
    </row>
    <row r="1307" spans="1:2" s="83" customFormat="1" x14ac:dyDescent="0.2">
      <c r="A1307" s="186"/>
      <c r="B1307" s="33"/>
    </row>
    <row r="1308" spans="1:2" s="83" customFormat="1" x14ac:dyDescent="0.2">
      <c r="A1308" s="186"/>
      <c r="B1308" s="33"/>
    </row>
    <row r="1309" spans="1:2" s="83" customFormat="1" x14ac:dyDescent="0.2">
      <c r="A1309" s="186"/>
      <c r="B1309" s="33"/>
    </row>
    <row r="1310" spans="1:2" s="83" customFormat="1" x14ac:dyDescent="0.2">
      <c r="A1310" s="186"/>
      <c r="B1310" s="33"/>
    </row>
    <row r="1311" spans="1:2" s="83" customFormat="1" x14ac:dyDescent="0.2">
      <c r="A1311" s="186"/>
      <c r="B1311" s="33"/>
    </row>
    <row r="1312" spans="1:2" s="83" customFormat="1" x14ac:dyDescent="0.2">
      <c r="A1312" s="186"/>
      <c r="B1312" s="33"/>
    </row>
    <row r="1313" spans="1:2" s="83" customFormat="1" x14ac:dyDescent="0.2">
      <c r="A1313" s="186"/>
      <c r="B1313" s="33"/>
    </row>
    <row r="1314" spans="1:2" s="83" customFormat="1" x14ac:dyDescent="0.2">
      <c r="A1314" s="186"/>
      <c r="B1314" s="33"/>
    </row>
    <row r="1315" spans="1:2" s="83" customFormat="1" x14ac:dyDescent="0.2">
      <c r="A1315" s="186"/>
      <c r="B1315" s="33"/>
    </row>
    <row r="1316" spans="1:2" s="83" customFormat="1" x14ac:dyDescent="0.2">
      <c r="A1316" s="186"/>
      <c r="B1316" s="33"/>
    </row>
    <row r="1317" spans="1:2" s="83" customFormat="1" x14ac:dyDescent="0.2">
      <c r="A1317" s="186"/>
      <c r="B1317" s="33"/>
    </row>
    <row r="1318" spans="1:2" s="83" customFormat="1" x14ac:dyDescent="0.2">
      <c r="A1318" s="186"/>
      <c r="B1318" s="33"/>
    </row>
    <row r="1319" spans="1:2" s="83" customFormat="1" x14ac:dyDescent="0.2">
      <c r="A1319" s="186"/>
      <c r="B1319" s="33"/>
    </row>
    <row r="1320" spans="1:2" s="83" customFormat="1" x14ac:dyDescent="0.2">
      <c r="A1320" s="186"/>
      <c r="B1320" s="33"/>
    </row>
    <row r="1321" spans="1:2" s="83" customFormat="1" x14ac:dyDescent="0.2">
      <c r="A1321" s="186"/>
      <c r="B1321" s="33"/>
    </row>
    <row r="1322" spans="1:2" s="83" customFormat="1" x14ac:dyDescent="0.2">
      <c r="A1322" s="186"/>
      <c r="B1322" s="33"/>
    </row>
    <row r="1323" spans="1:2" s="83" customFormat="1" x14ac:dyDescent="0.2">
      <c r="A1323" s="186"/>
      <c r="B1323" s="33"/>
    </row>
    <row r="1324" spans="1:2" s="83" customFormat="1" x14ac:dyDescent="0.2">
      <c r="A1324" s="186"/>
      <c r="B1324" s="33"/>
    </row>
    <row r="1325" spans="1:2" s="83" customFormat="1" x14ac:dyDescent="0.2">
      <c r="A1325" s="186"/>
      <c r="B1325" s="33"/>
    </row>
    <row r="1326" spans="1:2" s="83" customFormat="1" x14ac:dyDescent="0.2">
      <c r="A1326" s="186"/>
      <c r="B1326" s="33"/>
    </row>
    <row r="1327" spans="1:2" s="83" customFormat="1" x14ac:dyDescent="0.2">
      <c r="A1327" s="186"/>
      <c r="B1327" s="33"/>
    </row>
    <row r="1328" spans="1:2" s="83" customFormat="1" x14ac:dyDescent="0.2">
      <c r="A1328" s="186"/>
      <c r="B1328" s="33"/>
    </row>
    <row r="1329" spans="1:2" s="83" customFormat="1" x14ac:dyDescent="0.2">
      <c r="A1329" s="186"/>
      <c r="B1329" s="33"/>
    </row>
    <row r="1330" spans="1:2" s="83" customFormat="1" x14ac:dyDescent="0.2">
      <c r="A1330" s="186"/>
      <c r="B1330" s="33"/>
    </row>
    <row r="1331" spans="1:2" s="83" customFormat="1" x14ac:dyDescent="0.2">
      <c r="A1331" s="186"/>
      <c r="B1331" s="33"/>
    </row>
    <row r="1332" spans="1:2" s="83" customFormat="1" x14ac:dyDescent="0.2">
      <c r="A1332" s="186"/>
      <c r="B1332" s="33"/>
    </row>
    <row r="1333" spans="1:2" s="83" customFormat="1" x14ac:dyDescent="0.2">
      <c r="A1333" s="186"/>
      <c r="B1333" s="33"/>
    </row>
    <row r="1334" spans="1:2" s="83" customFormat="1" x14ac:dyDescent="0.2">
      <c r="A1334" s="186"/>
      <c r="B1334" s="33"/>
    </row>
    <row r="1335" spans="1:2" s="83" customFormat="1" x14ac:dyDescent="0.2">
      <c r="A1335" s="186"/>
      <c r="B1335" s="33"/>
    </row>
    <row r="1336" spans="1:2" s="83" customFormat="1" x14ac:dyDescent="0.2">
      <c r="A1336" s="186"/>
      <c r="B1336" s="33"/>
    </row>
    <row r="1337" spans="1:2" s="83" customFormat="1" x14ac:dyDescent="0.2">
      <c r="A1337" s="186"/>
      <c r="B1337" s="33"/>
    </row>
    <row r="1338" spans="1:2" s="83" customFormat="1" x14ac:dyDescent="0.2">
      <c r="A1338" s="186"/>
      <c r="B1338" s="33"/>
    </row>
    <row r="1339" spans="1:2" s="83" customFormat="1" x14ac:dyDescent="0.2">
      <c r="A1339" s="186"/>
      <c r="B1339" s="33"/>
    </row>
    <row r="1340" spans="1:2" s="83" customFormat="1" x14ac:dyDescent="0.2">
      <c r="A1340" s="186"/>
      <c r="B1340" s="33"/>
    </row>
    <row r="1341" spans="1:2" s="83" customFormat="1" x14ac:dyDescent="0.2">
      <c r="A1341" s="186"/>
      <c r="B1341" s="33"/>
    </row>
    <row r="1342" spans="1:2" s="83" customFormat="1" x14ac:dyDescent="0.2">
      <c r="A1342" s="186"/>
      <c r="B1342" s="33"/>
    </row>
    <row r="1343" spans="1:2" s="83" customFormat="1" x14ac:dyDescent="0.2">
      <c r="A1343" s="186"/>
      <c r="B1343" s="33"/>
    </row>
    <row r="1344" spans="1:2" s="83" customFormat="1" x14ac:dyDescent="0.2">
      <c r="A1344" s="186"/>
      <c r="B1344" s="33"/>
    </row>
    <row r="1345" spans="1:2" s="83" customFormat="1" x14ac:dyDescent="0.2">
      <c r="A1345" s="186"/>
      <c r="B1345" s="33"/>
    </row>
    <row r="1346" spans="1:2" s="83" customFormat="1" x14ac:dyDescent="0.2">
      <c r="A1346" s="186"/>
      <c r="B1346" s="33"/>
    </row>
    <row r="1347" spans="1:2" s="83" customFormat="1" x14ac:dyDescent="0.2">
      <c r="A1347" s="186"/>
      <c r="B1347" s="33"/>
    </row>
    <row r="1348" spans="1:2" s="83" customFormat="1" x14ac:dyDescent="0.2">
      <c r="A1348" s="186"/>
      <c r="B1348" s="33"/>
    </row>
    <row r="1349" spans="1:2" s="83" customFormat="1" x14ac:dyDescent="0.2">
      <c r="A1349" s="186"/>
      <c r="B1349" s="33"/>
    </row>
    <row r="1350" spans="1:2" s="83" customFormat="1" x14ac:dyDescent="0.2">
      <c r="A1350" s="186"/>
      <c r="B1350" s="33"/>
    </row>
    <row r="1351" spans="1:2" s="83" customFormat="1" x14ac:dyDescent="0.2">
      <c r="A1351" s="186"/>
      <c r="B1351" s="33"/>
    </row>
    <row r="1352" spans="1:2" s="83" customFormat="1" x14ac:dyDescent="0.2">
      <c r="A1352" s="186"/>
      <c r="B1352" s="33"/>
    </row>
    <row r="1353" spans="1:2" s="83" customFormat="1" x14ac:dyDescent="0.2">
      <c r="A1353" s="186"/>
      <c r="B1353" s="33"/>
    </row>
    <row r="1354" spans="1:2" s="83" customFormat="1" x14ac:dyDescent="0.2">
      <c r="A1354" s="186"/>
      <c r="B1354" s="33"/>
    </row>
    <row r="1355" spans="1:2" s="83" customFormat="1" x14ac:dyDescent="0.2">
      <c r="A1355" s="186"/>
      <c r="B1355" s="33"/>
    </row>
    <row r="1356" spans="1:2" s="83" customFormat="1" x14ac:dyDescent="0.2">
      <c r="A1356" s="186"/>
      <c r="B1356" s="33"/>
    </row>
    <row r="1357" spans="1:2" s="83" customFormat="1" x14ac:dyDescent="0.2">
      <c r="A1357" s="186"/>
      <c r="B1357" s="33"/>
    </row>
    <row r="1358" spans="1:2" s="83" customFormat="1" x14ac:dyDescent="0.2">
      <c r="A1358" s="186"/>
      <c r="B1358" s="33"/>
    </row>
    <row r="1359" spans="1:2" s="83" customFormat="1" x14ac:dyDescent="0.2">
      <c r="A1359" s="186"/>
      <c r="B1359" s="33"/>
    </row>
    <row r="1360" spans="1:2" s="83" customFormat="1" x14ac:dyDescent="0.2">
      <c r="A1360" s="186"/>
      <c r="B1360" s="33"/>
    </row>
    <row r="1361" spans="1:2" s="83" customFormat="1" x14ac:dyDescent="0.2">
      <c r="A1361" s="186"/>
      <c r="B1361" s="33"/>
    </row>
    <row r="1362" spans="1:2" s="83" customFormat="1" x14ac:dyDescent="0.2">
      <c r="A1362" s="186"/>
      <c r="B1362" s="33"/>
    </row>
    <row r="1363" spans="1:2" s="83" customFormat="1" x14ac:dyDescent="0.2">
      <c r="A1363" s="186"/>
      <c r="B1363" s="33"/>
    </row>
    <row r="1364" spans="1:2" s="83" customFormat="1" x14ac:dyDescent="0.2">
      <c r="A1364" s="186"/>
      <c r="B1364" s="33"/>
    </row>
    <row r="1365" spans="1:2" s="83" customFormat="1" x14ac:dyDescent="0.2">
      <c r="A1365" s="186"/>
      <c r="B1365" s="33"/>
    </row>
    <row r="1366" spans="1:2" s="83" customFormat="1" x14ac:dyDescent="0.2">
      <c r="A1366" s="186"/>
      <c r="B1366" s="33"/>
    </row>
    <row r="1367" spans="1:2" s="83" customFormat="1" x14ac:dyDescent="0.2">
      <c r="A1367" s="186"/>
      <c r="B1367" s="33"/>
    </row>
    <row r="1368" spans="1:2" s="83" customFormat="1" x14ac:dyDescent="0.2">
      <c r="A1368" s="186"/>
      <c r="B1368" s="33"/>
    </row>
    <row r="1369" spans="1:2" s="83" customFormat="1" x14ac:dyDescent="0.2">
      <c r="A1369" s="186"/>
      <c r="B1369" s="33"/>
    </row>
    <row r="1370" spans="1:2" s="83" customFormat="1" x14ac:dyDescent="0.2">
      <c r="A1370" s="186"/>
      <c r="B1370" s="33"/>
    </row>
    <row r="1371" spans="1:2" s="83" customFormat="1" x14ac:dyDescent="0.2">
      <c r="A1371" s="186"/>
      <c r="B1371" s="33"/>
    </row>
    <row r="1372" spans="1:2" s="83" customFormat="1" x14ac:dyDescent="0.2">
      <c r="A1372" s="186"/>
      <c r="B1372" s="33"/>
    </row>
    <row r="1373" spans="1:2" s="83" customFormat="1" x14ac:dyDescent="0.2">
      <c r="A1373" s="186"/>
      <c r="B1373" s="33"/>
    </row>
    <row r="1374" spans="1:2" s="83" customFormat="1" x14ac:dyDescent="0.2">
      <c r="A1374" s="186"/>
      <c r="B1374" s="33"/>
    </row>
    <row r="1375" spans="1:2" s="83" customFormat="1" x14ac:dyDescent="0.2">
      <c r="A1375" s="186"/>
      <c r="B1375" s="33"/>
    </row>
    <row r="1376" spans="1:2" s="83" customFormat="1" x14ac:dyDescent="0.2">
      <c r="A1376" s="186"/>
      <c r="B1376" s="33"/>
    </row>
    <row r="1377" spans="1:2" s="83" customFormat="1" x14ac:dyDescent="0.2">
      <c r="A1377" s="186"/>
      <c r="B1377" s="33"/>
    </row>
    <row r="1378" spans="1:2" s="83" customFormat="1" x14ac:dyDescent="0.2">
      <c r="A1378" s="186"/>
      <c r="B1378" s="33"/>
    </row>
    <row r="1379" spans="1:2" s="83" customFormat="1" x14ac:dyDescent="0.2">
      <c r="A1379" s="186"/>
      <c r="B1379" s="33"/>
    </row>
    <row r="1380" spans="1:2" s="83" customFormat="1" x14ac:dyDescent="0.2">
      <c r="A1380" s="186"/>
      <c r="B1380" s="33"/>
    </row>
    <row r="1381" spans="1:2" s="83" customFormat="1" x14ac:dyDescent="0.2">
      <c r="A1381" s="186"/>
      <c r="B1381" s="33"/>
    </row>
    <row r="1382" spans="1:2" s="83" customFormat="1" x14ac:dyDescent="0.2">
      <c r="A1382" s="186"/>
      <c r="B1382" s="33"/>
    </row>
    <row r="1383" spans="1:2" s="83" customFormat="1" x14ac:dyDescent="0.2">
      <c r="A1383" s="186"/>
      <c r="B1383" s="33"/>
    </row>
    <row r="1384" spans="1:2" s="83" customFormat="1" x14ac:dyDescent="0.2">
      <c r="A1384" s="186"/>
      <c r="B1384" s="33"/>
    </row>
    <row r="1385" spans="1:2" s="83" customFormat="1" x14ac:dyDescent="0.2">
      <c r="A1385" s="186"/>
      <c r="B1385" s="33"/>
    </row>
    <row r="1386" spans="1:2" s="83" customFormat="1" x14ac:dyDescent="0.2">
      <c r="A1386" s="186"/>
      <c r="B1386" s="33"/>
    </row>
    <row r="1387" spans="1:2" s="83" customFormat="1" x14ac:dyDescent="0.2">
      <c r="A1387" s="186"/>
      <c r="B1387" s="33"/>
    </row>
    <row r="1388" spans="1:2" s="83" customFormat="1" x14ac:dyDescent="0.2">
      <c r="A1388" s="186"/>
      <c r="B1388" s="33"/>
    </row>
    <row r="1389" spans="1:2" s="83" customFormat="1" x14ac:dyDescent="0.2">
      <c r="A1389" s="186"/>
      <c r="B1389" s="33"/>
    </row>
    <row r="1390" spans="1:2" s="83" customFormat="1" x14ac:dyDescent="0.2">
      <c r="A1390" s="186"/>
      <c r="B1390" s="33"/>
    </row>
    <row r="1391" spans="1:2" s="83" customFormat="1" x14ac:dyDescent="0.2">
      <c r="A1391" s="186"/>
      <c r="B1391" s="33"/>
    </row>
    <row r="1392" spans="1:2" s="83" customFormat="1" x14ac:dyDescent="0.2">
      <c r="A1392" s="186"/>
      <c r="B1392" s="33"/>
    </row>
    <row r="1393" spans="1:2" s="83" customFormat="1" x14ac:dyDescent="0.2">
      <c r="A1393" s="186"/>
      <c r="B1393" s="33"/>
    </row>
    <row r="1394" spans="1:2" s="83" customFormat="1" x14ac:dyDescent="0.2">
      <c r="A1394" s="186"/>
      <c r="B1394" s="33"/>
    </row>
    <row r="1395" spans="1:2" s="83" customFormat="1" x14ac:dyDescent="0.2">
      <c r="A1395" s="186"/>
      <c r="B1395" s="33"/>
    </row>
    <row r="1396" spans="1:2" s="83" customFormat="1" x14ac:dyDescent="0.2">
      <c r="A1396" s="186"/>
      <c r="B1396" s="33"/>
    </row>
    <row r="1397" spans="1:2" s="83" customFormat="1" x14ac:dyDescent="0.2">
      <c r="A1397" s="186"/>
      <c r="B1397" s="33"/>
    </row>
    <row r="1398" spans="1:2" s="83" customFormat="1" x14ac:dyDescent="0.2">
      <c r="A1398" s="186"/>
      <c r="B1398" s="33"/>
    </row>
    <row r="1399" spans="1:2" s="83" customFormat="1" x14ac:dyDescent="0.2">
      <c r="A1399" s="186"/>
      <c r="B1399" s="33"/>
    </row>
    <row r="1400" spans="1:2" s="83" customFormat="1" x14ac:dyDescent="0.2">
      <c r="A1400" s="186"/>
      <c r="B1400" s="33"/>
    </row>
    <row r="1401" spans="1:2" s="83" customFormat="1" x14ac:dyDescent="0.2">
      <c r="A1401" s="186"/>
      <c r="B1401" s="33"/>
    </row>
    <row r="1402" spans="1:2" s="83" customFormat="1" x14ac:dyDescent="0.2">
      <c r="A1402" s="186"/>
      <c r="B1402" s="33"/>
    </row>
    <row r="1403" spans="1:2" s="83" customFormat="1" x14ac:dyDescent="0.2">
      <c r="A1403" s="186"/>
      <c r="B1403" s="33"/>
    </row>
    <row r="1404" spans="1:2" s="83" customFormat="1" x14ac:dyDescent="0.2">
      <c r="A1404" s="186"/>
      <c r="B1404" s="33"/>
    </row>
    <row r="1405" spans="1:2" s="83" customFormat="1" x14ac:dyDescent="0.2">
      <c r="A1405" s="186"/>
      <c r="B1405" s="33"/>
    </row>
    <row r="1406" spans="1:2" s="83" customFormat="1" x14ac:dyDescent="0.2">
      <c r="A1406" s="186"/>
      <c r="B1406" s="33"/>
    </row>
    <row r="1407" spans="1:2" s="83" customFormat="1" x14ac:dyDescent="0.2">
      <c r="A1407" s="186"/>
      <c r="B1407" s="33"/>
    </row>
    <row r="1408" spans="1:2" s="83" customFormat="1" x14ac:dyDescent="0.2">
      <c r="A1408" s="186"/>
      <c r="B1408" s="33"/>
    </row>
    <row r="1409" spans="1:2" s="83" customFormat="1" x14ac:dyDescent="0.2">
      <c r="A1409" s="186"/>
      <c r="B1409" s="33"/>
    </row>
    <row r="1410" spans="1:2" s="83" customFormat="1" x14ac:dyDescent="0.2">
      <c r="A1410" s="186"/>
      <c r="B1410" s="33"/>
    </row>
    <row r="1411" spans="1:2" s="83" customFormat="1" x14ac:dyDescent="0.2">
      <c r="A1411" s="186"/>
      <c r="B1411" s="33"/>
    </row>
    <row r="1412" spans="1:2" s="83" customFormat="1" x14ac:dyDescent="0.2">
      <c r="A1412" s="186"/>
      <c r="B1412" s="33"/>
    </row>
    <row r="1413" spans="1:2" s="83" customFormat="1" x14ac:dyDescent="0.2">
      <c r="A1413" s="186"/>
      <c r="B1413" s="33"/>
    </row>
    <row r="1414" spans="1:2" s="83" customFormat="1" x14ac:dyDescent="0.2">
      <c r="A1414" s="186"/>
      <c r="B1414" s="33"/>
    </row>
    <row r="1415" spans="1:2" s="83" customFormat="1" x14ac:dyDescent="0.2">
      <c r="A1415" s="186"/>
      <c r="B1415" s="33"/>
    </row>
    <row r="1416" spans="1:2" s="83" customFormat="1" x14ac:dyDescent="0.2">
      <c r="A1416" s="186"/>
      <c r="B1416" s="33"/>
    </row>
    <row r="1417" spans="1:2" s="83" customFormat="1" x14ac:dyDescent="0.2">
      <c r="A1417" s="186"/>
      <c r="B1417" s="33"/>
    </row>
    <row r="1418" spans="1:2" s="83" customFormat="1" x14ac:dyDescent="0.2">
      <c r="A1418" s="186"/>
      <c r="B1418" s="33"/>
    </row>
    <row r="1419" spans="1:2" s="83" customFormat="1" x14ac:dyDescent="0.2">
      <c r="A1419" s="186"/>
      <c r="B1419" s="33"/>
    </row>
    <row r="1420" spans="1:2" s="83" customFormat="1" x14ac:dyDescent="0.2">
      <c r="A1420" s="186"/>
      <c r="B1420" s="33"/>
    </row>
    <row r="1421" spans="1:2" s="83" customFormat="1" x14ac:dyDescent="0.2">
      <c r="A1421" s="186"/>
      <c r="B1421" s="33"/>
    </row>
    <row r="1422" spans="1:2" s="83" customFormat="1" x14ac:dyDescent="0.2">
      <c r="A1422" s="186"/>
      <c r="B1422" s="33"/>
    </row>
    <row r="1423" spans="1:2" s="83" customFormat="1" x14ac:dyDescent="0.2">
      <c r="A1423" s="186"/>
      <c r="B1423" s="33"/>
    </row>
    <row r="1424" spans="1:2" s="83" customFormat="1" x14ac:dyDescent="0.2">
      <c r="A1424" s="186"/>
      <c r="B1424" s="33"/>
    </row>
    <row r="1425" spans="1:2" s="83" customFormat="1" x14ac:dyDescent="0.2">
      <c r="A1425" s="186"/>
      <c r="B1425" s="33"/>
    </row>
    <row r="1426" spans="1:2" s="83" customFormat="1" x14ac:dyDescent="0.2">
      <c r="A1426" s="186"/>
      <c r="B1426" s="33"/>
    </row>
    <row r="1427" spans="1:2" s="83" customFormat="1" x14ac:dyDescent="0.2">
      <c r="A1427" s="186"/>
      <c r="B1427" s="33"/>
    </row>
    <row r="1428" spans="1:2" s="83" customFormat="1" x14ac:dyDescent="0.2">
      <c r="A1428" s="186"/>
      <c r="B1428" s="33"/>
    </row>
    <row r="1429" spans="1:2" s="83" customFormat="1" x14ac:dyDescent="0.2">
      <c r="A1429" s="186"/>
      <c r="B1429" s="33"/>
    </row>
    <row r="1430" spans="1:2" s="83" customFormat="1" x14ac:dyDescent="0.2">
      <c r="A1430" s="186"/>
      <c r="B1430" s="33"/>
    </row>
    <row r="1431" spans="1:2" s="83" customFormat="1" x14ac:dyDescent="0.2">
      <c r="A1431" s="186"/>
      <c r="B1431" s="33"/>
    </row>
    <row r="1432" spans="1:2" s="83" customFormat="1" x14ac:dyDescent="0.2">
      <c r="A1432" s="186"/>
      <c r="B1432" s="33"/>
    </row>
    <row r="1433" spans="1:2" s="83" customFormat="1" x14ac:dyDescent="0.2">
      <c r="A1433" s="186"/>
      <c r="B1433" s="33"/>
    </row>
    <row r="1434" spans="1:2" s="83" customFormat="1" x14ac:dyDescent="0.2">
      <c r="A1434" s="186"/>
      <c r="B1434" s="33"/>
    </row>
    <row r="1435" spans="1:2" s="83" customFormat="1" x14ac:dyDescent="0.2">
      <c r="A1435" s="186"/>
      <c r="B1435" s="33"/>
    </row>
    <row r="1436" spans="1:2" s="83" customFormat="1" x14ac:dyDescent="0.2">
      <c r="A1436" s="186"/>
      <c r="B1436" s="33"/>
    </row>
    <row r="1437" spans="1:2" s="83" customFormat="1" x14ac:dyDescent="0.2">
      <c r="A1437" s="186"/>
      <c r="B1437" s="33"/>
    </row>
    <row r="1438" spans="1:2" s="83" customFormat="1" x14ac:dyDescent="0.2">
      <c r="A1438" s="186"/>
      <c r="B1438" s="33"/>
    </row>
    <row r="1439" spans="1:2" s="83" customFormat="1" x14ac:dyDescent="0.2">
      <c r="A1439" s="186"/>
      <c r="B1439" s="33"/>
    </row>
    <row r="1440" spans="1:2" s="83" customFormat="1" x14ac:dyDescent="0.2">
      <c r="A1440" s="186"/>
      <c r="B1440" s="33"/>
    </row>
    <row r="1441" spans="1:2" s="83" customFormat="1" x14ac:dyDescent="0.2">
      <c r="A1441" s="186"/>
      <c r="B1441" s="33"/>
    </row>
    <row r="1442" spans="1:2" s="83" customFormat="1" x14ac:dyDescent="0.2">
      <c r="A1442" s="186"/>
      <c r="B1442" s="33"/>
    </row>
    <row r="1443" spans="1:2" s="83" customFormat="1" x14ac:dyDescent="0.2">
      <c r="A1443" s="186"/>
      <c r="B1443" s="33"/>
    </row>
    <row r="1444" spans="1:2" s="83" customFormat="1" x14ac:dyDescent="0.2">
      <c r="A1444" s="186"/>
      <c r="B1444" s="33"/>
    </row>
    <row r="1445" spans="1:2" s="83" customFormat="1" x14ac:dyDescent="0.2">
      <c r="A1445" s="186"/>
      <c r="B1445" s="33"/>
    </row>
    <row r="1446" spans="1:2" s="83" customFormat="1" x14ac:dyDescent="0.2">
      <c r="A1446" s="186"/>
      <c r="B1446" s="33"/>
    </row>
    <row r="1447" spans="1:2" s="83" customFormat="1" x14ac:dyDescent="0.2">
      <c r="A1447" s="186"/>
      <c r="B1447" s="33"/>
    </row>
    <row r="1448" spans="1:2" s="83" customFormat="1" x14ac:dyDescent="0.2">
      <c r="A1448" s="186"/>
      <c r="B1448" s="33"/>
    </row>
    <row r="1449" spans="1:2" s="83" customFormat="1" x14ac:dyDescent="0.2">
      <c r="A1449" s="186"/>
      <c r="B1449" s="33"/>
    </row>
    <row r="1450" spans="1:2" s="83" customFormat="1" x14ac:dyDescent="0.2">
      <c r="A1450" s="186"/>
      <c r="B1450" s="33"/>
    </row>
    <row r="1451" spans="1:2" s="83" customFormat="1" x14ac:dyDescent="0.2">
      <c r="A1451" s="186"/>
      <c r="B1451" s="33"/>
    </row>
    <row r="1452" spans="1:2" s="83" customFormat="1" x14ac:dyDescent="0.2">
      <c r="A1452" s="186"/>
      <c r="B1452" s="33"/>
    </row>
    <row r="1453" spans="1:2" s="83" customFormat="1" x14ac:dyDescent="0.2">
      <c r="A1453" s="186"/>
      <c r="B1453" s="33"/>
    </row>
    <row r="1454" spans="1:2" s="83" customFormat="1" x14ac:dyDescent="0.2">
      <c r="A1454" s="186"/>
      <c r="B1454" s="33"/>
    </row>
    <row r="1455" spans="1:2" s="83" customFormat="1" x14ac:dyDescent="0.2">
      <c r="A1455" s="186"/>
      <c r="B1455" s="33"/>
    </row>
    <row r="1456" spans="1:2" s="83" customFormat="1" x14ac:dyDescent="0.2">
      <c r="A1456" s="186"/>
      <c r="B1456" s="33"/>
    </row>
    <row r="1457" spans="1:2" s="83" customFormat="1" x14ac:dyDescent="0.2">
      <c r="A1457" s="186"/>
      <c r="B1457" s="33"/>
    </row>
    <row r="1458" spans="1:2" s="83" customFormat="1" x14ac:dyDescent="0.2">
      <c r="A1458" s="186"/>
      <c r="B1458" s="33"/>
    </row>
    <row r="1459" spans="1:2" s="83" customFormat="1" x14ac:dyDescent="0.2">
      <c r="A1459" s="186"/>
      <c r="B1459" s="33"/>
    </row>
    <row r="1460" spans="1:2" s="83" customFormat="1" x14ac:dyDescent="0.2">
      <c r="A1460" s="186"/>
      <c r="B1460" s="33"/>
    </row>
    <row r="1461" spans="1:2" s="83" customFormat="1" x14ac:dyDescent="0.2">
      <c r="A1461" s="186"/>
      <c r="B1461" s="33"/>
    </row>
    <row r="1462" spans="1:2" s="83" customFormat="1" x14ac:dyDescent="0.2">
      <c r="A1462" s="186"/>
      <c r="B1462" s="33"/>
    </row>
    <row r="1463" spans="1:2" s="83" customFormat="1" x14ac:dyDescent="0.2">
      <c r="A1463" s="186"/>
      <c r="B1463" s="33"/>
    </row>
    <row r="1464" spans="1:2" s="83" customFormat="1" x14ac:dyDescent="0.2">
      <c r="A1464" s="186"/>
      <c r="B1464" s="33"/>
    </row>
    <row r="1465" spans="1:2" s="83" customFormat="1" x14ac:dyDescent="0.2">
      <c r="A1465" s="186"/>
      <c r="B1465" s="33"/>
    </row>
    <row r="1466" spans="1:2" s="83" customFormat="1" x14ac:dyDescent="0.2">
      <c r="A1466" s="186"/>
      <c r="B1466" s="33"/>
    </row>
    <row r="1467" spans="1:2" s="83" customFormat="1" x14ac:dyDescent="0.2">
      <c r="A1467" s="186"/>
      <c r="B1467" s="33"/>
    </row>
    <row r="1468" spans="1:2" s="83" customFormat="1" x14ac:dyDescent="0.2">
      <c r="A1468" s="186"/>
      <c r="B1468" s="33"/>
    </row>
    <row r="1469" spans="1:2" s="83" customFormat="1" x14ac:dyDescent="0.2">
      <c r="A1469" s="186"/>
      <c r="B1469" s="33"/>
    </row>
    <row r="1470" spans="1:2" s="83" customFormat="1" x14ac:dyDescent="0.2">
      <c r="A1470" s="186"/>
      <c r="B1470" s="33"/>
    </row>
    <row r="1471" spans="1:2" s="83" customFormat="1" x14ac:dyDescent="0.2">
      <c r="A1471" s="186"/>
      <c r="B1471" s="33"/>
    </row>
    <row r="1472" spans="1:2" s="83" customFormat="1" x14ac:dyDescent="0.2">
      <c r="A1472" s="186"/>
      <c r="B1472" s="33"/>
    </row>
    <row r="1473" spans="1:2" s="83" customFormat="1" x14ac:dyDescent="0.2">
      <c r="A1473" s="186"/>
      <c r="B1473" s="33"/>
    </row>
    <row r="1474" spans="1:2" s="83" customFormat="1" x14ac:dyDescent="0.2">
      <c r="A1474" s="186"/>
      <c r="B1474" s="33"/>
    </row>
    <row r="1475" spans="1:2" s="83" customFormat="1" x14ac:dyDescent="0.2">
      <c r="A1475" s="186"/>
      <c r="B1475" s="33"/>
    </row>
    <row r="1476" spans="1:2" s="83" customFormat="1" x14ac:dyDescent="0.2">
      <c r="A1476" s="186"/>
      <c r="B1476" s="33"/>
    </row>
    <row r="1477" spans="1:2" s="83" customFormat="1" x14ac:dyDescent="0.2">
      <c r="A1477" s="186"/>
      <c r="B1477" s="33"/>
    </row>
    <row r="1478" spans="1:2" s="83" customFormat="1" x14ac:dyDescent="0.2">
      <c r="A1478" s="186"/>
      <c r="B1478" s="33"/>
    </row>
    <row r="1479" spans="1:2" s="83" customFormat="1" x14ac:dyDescent="0.2">
      <c r="A1479" s="186"/>
      <c r="B1479" s="33"/>
    </row>
    <row r="1480" spans="1:2" s="83" customFormat="1" x14ac:dyDescent="0.2">
      <c r="A1480" s="186"/>
      <c r="B1480" s="33"/>
    </row>
    <row r="1481" spans="1:2" s="83" customFormat="1" x14ac:dyDescent="0.2">
      <c r="A1481" s="186"/>
      <c r="B1481" s="33"/>
    </row>
    <row r="1482" spans="1:2" s="83" customFormat="1" x14ac:dyDescent="0.2">
      <c r="A1482" s="186"/>
      <c r="B1482" s="33"/>
    </row>
    <row r="1483" spans="1:2" s="83" customFormat="1" x14ac:dyDescent="0.2">
      <c r="A1483" s="186"/>
      <c r="B1483" s="33"/>
    </row>
    <row r="1484" spans="1:2" s="83" customFormat="1" x14ac:dyDescent="0.2">
      <c r="A1484" s="186"/>
      <c r="B1484" s="33"/>
    </row>
    <row r="1485" spans="1:2" s="83" customFormat="1" x14ac:dyDescent="0.2">
      <c r="A1485" s="186"/>
      <c r="B1485" s="33"/>
    </row>
    <row r="1486" spans="1:2" s="83" customFormat="1" x14ac:dyDescent="0.2">
      <c r="A1486" s="186"/>
      <c r="B1486" s="33"/>
    </row>
    <row r="1487" spans="1:2" s="83" customFormat="1" x14ac:dyDescent="0.2">
      <c r="A1487" s="186"/>
      <c r="B1487" s="33"/>
    </row>
    <row r="1488" spans="1:2" s="83" customFormat="1" x14ac:dyDescent="0.2">
      <c r="A1488" s="186"/>
      <c r="B1488" s="33"/>
    </row>
    <row r="1489" spans="1:2" s="83" customFormat="1" x14ac:dyDescent="0.2">
      <c r="A1489" s="186"/>
      <c r="B1489" s="33"/>
    </row>
    <row r="1490" spans="1:2" s="83" customFormat="1" x14ac:dyDescent="0.2">
      <c r="A1490" s="186"/>
      <c r="B1490" s="33"/>
    </row>
    <row r="1491" spans="1:2" s="83" customFormat="1" x14ac:dyDescent="0.2">
      <c r="A1491" s="186"/>
      <c r="B1491" s="33"/>
    </row>
    <row r="1492" spans="1:2" s="83" customFormat="1" x14ac:dyDescent="0.2">
      <c r="A1492" s="186"/>
      <c r="B1492" s="33"/>
    </row>
    <row r="1493" spans="1:2" s="83" customFormat="1" x14ac:dyDescent="0.2">
      <c r="A1493" s="186"/>
      <c r="B1493" s="33"/>
    </row>
    <row r="1494" spans="1:2" s="83" customFormat="1" x14ac:dyDescent="0.2">
      <c r="A1494" s="186"/>
      <c r="B1494" s="33"/>
    </row>
    <row r="1495" spans="1:2" s="83" customFormat="1" x14ac:dyDescent="0.2">
      <c r="A1495" s="186"/>
      <c r="B1495" s="33"/>
    </row>
    <row r="1496" spans="1:2" s="83" customFormat="1" x14ac:dyDescent="0.2">
      <c r="A1496" s="186"/>
      <c r="B1496" s="33"/>
    </row>
    <row r="1497" spans="1:2" s="83" customFormat="1" x14ac:dyDescent="0.2">
      <c r="A1497" s="186"/>
      <c r="B1497" s="33"/>
    </row>
    <row r="1498" spans="1:2" s="83" customFormat="1" x14ac:dyDescent="0.2">
      <c r="A1498" s="186"/>
      <c r="B1498" s="33"/>
    </row>
    <row r="1499" spans="1:2" s="83" customFormat="1" x14ac:dyDescent="0.2">
      <c r="A1499" s="186"/>
      <c r="B1499" s="33"/>
    </row>
    <row r="1500" spans="1:2" s="83" customFormat="1" x14ac:dyDescent="0.2">
      <c r="A1500" s="186"/>
      <c r="B1500" s="33"/>
    </row>
    <row r="1501" spans="1:2" s="83" customFormat="1" x14ac:dyDescent="0.2">
      <c r="A1501" s="186"/>
      <c r="B1501" s="33"/>
    </row>
    <row r="1502" spans="1:2" s="83" customFormat="1" x14ac:dyDescent="0.2">
      <c r="A1502" s="186"/>
      <c r="B1502" s="33"/>
    </row>
    <row r="1503" spans="1:2" s="83" customFormat="1" x14ac:dyDescent="0.2">
      <c r="A1503" s="186"/>
      <c r="B1503" s="33"/>
    </row>
    <row r="1504" spans="1:2" s="83" customFormat="1" x14ac:dyDescent="0.2">
      <c r="A1504" s="186"/>
      <c r="B1504" s="33"/>
    </row>
    <row r="1505" spans="1:2" s="83" customFormat="1" x14ac:dyDescent="0.2">
      <c r="A1505" s="186"/>
      <c r="B1505" s="33"/>
    </row>
    <row r="1506" spans="1:2" s="83" customFormat="1" x14ac:dyDescent="0.2">
      <c r="A1506" s="186"/>
      <c r="B1506" s="33"/>
    </row>
    <row r="1507" spans="1:2" s="83" customFormat="1" x14ac:dyDescent="0.2">
      <c r="A1507" s="186"/>
      <c r="B1507" s="33"/>
    </row>
    <row r="1508" spans="1:2" s="83" customFormat="1" x14ac:dyDescent="0.2">
      <c r="A1508" s="186"/>
      <c r="B1508" s="33"/>
    </row>
    <row r="1509" spans="1:2" s="83" customFormat="1" x14ac:dyDescent="0.2">
      <c r="A1509" s="186"/>
      <c r="B1509" s="33"/>
    </row>
    <row r="1510" spans="1:2" s="83" customFormat="1" x14ac:dyDescent="0.2">
      <c r="A1510" s="186"/>
      <c r="B1510" s="33"/>
    </row>
    <row r="1511" spans="1:2" s="83" customFormat="1" x14ac:dyDescent="0.2">
      <c r="A1511" s="186"/>
      <c r="B1511" s="33"/>
    </row>
    <row r="1512" spans="1:2" s="83" customFormat="1" x14ac:dyDescent="0.2">
      <c r="A1512" s="186"/>
      <c r="B1512" s="33"/>
    </row>
    <row r="1513" spans="1:2" s="83" customFormat="1" x14ac:dyDescent="0.2">
      <c r="A1513" s="186"/>
      <c r="B1513" s="33"/>
    </row>
    <row r="1514" spans="1:2" s="83" customFormat="1" x14ac:dyDescent="0.2">
      <c r="A1514" s="186"/>
      <c r="B1514" s="33"/>
    </row>
    <row r="1515" spans="1:2" s="83" customFormat="1" x14ac:dyDescent="0.2">
      <c r="A1515" s="186"/>
      <c r="B1515" s="33"/>
    </row>
    <row r="1516" spans="1:2" s="83" customFormat="1" x14ac:dyDescent="0.2">
      <c r="A1516" s="186"/>
      <c r="B1516" s="33"/>
    </row>
    <row r="1517" spans="1:2" s="83" customFormat="1" x14ac:dyDescent="0.2">
      <c r="A1517" s="186"/>
      <c r="B1517" s="33"/>
    </row>
    <row r="1518" spans="1:2" s="83" customFormat="1" x14ac:dyDescent="0.2">
      <c r="A1518" s="186"/>
      <c r="B1518" s="33"/>
    </row>
    <row r="1519" spans="1:2" s="83" customFormat="1" x14ac:dyDescent="0.2">
      <c r="A1519" s="186"/>
      <c r="B1519" s="33"/>
    </row>
    <row r="1520" spans="1:2" s="83" customFormat="1" x14ac:dyDescent="0.2">
      <c r="A1520" s="186"/>
      <c r="B1520" s="33"/>
    </row>
    <row r="1521" spans="1:2" s="83" customFormat="1" x14ac:dyDescent="0.2">
      <c r="A1521" s="186"/>
      <c r="B1521" s="33"/>
    </row>
    <row r="1522" spans="1:2" s="83" customFormat="1" x14ac:dyDescent="0.2">
      <c r="A1522" s="186"/>
      <c r="B1522" s="33"/>
    </row>
    <row r="1523" spans="1:2" s="83" customFormat="1" x14ac:dyDescent="0.2">
      <c r="A1523" s="186"/>
      <c r="B1523" s="33"/>
    </row>
    <row r="1524" spans="1:2" s="83" customFormat="1" x14ac:dyDescent="0.2">
      <c r="A1524" s="186"/>
      <c r="B1524" s="33"/>
    </row>
    <row r="1525" spans="1:2" s="83" customFormat="1" x14ac:dyDescent="0.2">
      <c r="A1525" s="186"/>
      <c r="B1525" s="33"/>
    </row>
    <row r="1526" spans="1:2" s="83" customFormat="1" x14ac:dyDescent="0.2">
      <c r="A1526" s="186"/>
      <c r="B1526" s="33"/>
    </row>
    <row r="1527" spans="1:2" s="83" customFormat="1" x14ac:dyDescent="0.2">
      <c r="A1527" s="186"/>
      <c r="B1527" s="33"/>
    </row>
    <row r="1528" spans="1:2" s="83" customFormat="1" x14ac:dyDescent="0.2">
      <c r="A1528" s="186"/>
      <c r="B1528" s="33"/>
    </row>
    <row r="1529" spans="1:2" s="83" customFormat="1" x14ac:dyDescent="0.2">
      <c r="A1529" s="186"/>
      <c r="B1529" s="33"/>
    </row>
    <row r="1530" spans="1:2" s="83" customFormat="1" x14ac:dyDescent="0.2">
      <c r="A1530" s="186"/>
      <c r="B1530" s="33"/>
    </row>
    <row r="1531" spans="1:2" s="83" customFormat="1" x14ac:dyDescent="0.2">
      <c r="A1531" s="186"/>
      <c r="B1531" s="33"/>
    </row>
    <row r="1532" spans="1:2" s="83" customFormat="1" x14ac:dyDescent="0.2">
      <c r="A1532" s="186"/>
      <c r="B1532" s="33"/>
    </row>
    <row r="1533" spans="1:2" s="83" customFormat="1" x14ac:dyDescent="0.2">
      <c r="A1533" s="186"/>
      <c r="B1533" s="33"/>
    </row>
    <row r="1534" spans="1:2" s="83" customFormat="1" x14ac:dyDescent="0.2">
      <c r="A1534" s="186"/>
      <c r="B1534" s="33"/>
    </row>
    <row r="1535" spans="1:2" s="83" customFormat="1" x14ac:dyDescent="0.2">
      <c r="A1535" s="186"/>
      <c r="B1535" s="33"/>
    </row>
    <row r="1536" spans="1:2" s="83" customFormat="1" x14ac:dyDescent="0.2">
      <c r="A1536" s="186"/>
      <c r="B1536" s="33"/>
    </row>
    <row r="1537" spans="1:2" s="83" customFormat="1" x14ac:dyDescent="0.2">
      <c r="A1537" s="186"/>
      <c r="B1537" s="33"/>
    </row>
    <row r="1538" spans="1:2" s="83" customFormat="1" x14ac:dyDescent="0.2">
      <c r="A1538" s="186"/>
      <c r="B1538" s="33"/>
    </row>
    <row r="1539" spans="1:2" s="83" customFormat="1" x14ac:dyDescent="0.2">
      <c r="A1539" s="186"/>
      <c r="B1539" s="33"/>
    </row>
    <row r="1540" spans="1:2" s="83" customFormat="1" x14ac:dyDescent="0.2">
      <c r="A1540" s="186"/>
      <c r="B1540" s="33"/>
    </row>
    <row r="1541" spans="1:2" s="83" customFormat="1" x14ac:dyDescent="0.2">
      <c r="A1541" s="186"/>
      <c r="B1541" s="33"/>
    </row>
    <row r="1542" spans="1:2" s="83" customFormat="1" x14ac:dyDescent="0.2">
      <c r="A1542" s="186"/>
      <c r="B1542" s="33"/>
    </row>
    <row r="1543" spans="1:2" s="83" customFormat="1" x14ac:dyDescent="0.2">
      <c r="A1543" s="186"/>
      <c r="B1543" s="33"/>
    </row>
    <row r="1544" spans="1:2" s="83" customFormat="1" x14ac:dyDescent="0.2">
      <c r="A1544" s="186"/>
      <c r="B1544" s="33"/>
    </row>
    <row r="1545" spans="1:2" s="83" customFormat="1" x14ac:dyDescent="0.2">
      <c r="A1545" s="186"/>
      <c r="B1545" s="33"/>
    </row>
    <row r="1546" spans="1:2" s="83" customFormat="1" x14ac:dyDescent="0.2">
      <c r="A1546" s="186"/>
      <c r="B1546" s="33"/>
    </row>
    <row r="1547" spans="1:2" s="83" customFormat="1" x14ac:dyDescent="0.2">
      <c r="A1547" s="186"/>
      <c r="B1547" s="33"/>
    </row>
    <row r="1548" spans="1:2" s="83" customFormat="1" x14ac:dyDescent="0.2">
      <c r="A1548" s="186"/>
      <c r="B1548" s="33"/>
    </row>
    <row r="1549" spans="1:2" s="83" customFormat="1" x14ac:dyDescent="0.2">
      <c r="A1549" s="186"/>
      <c r="B1549" s="33"/>
    </row>
    <row r="1550" spans="1:2" s="83" customFormat="1" x14ac:dyDescent="0.2">
      <c r="A1550" s="186"/>
      <c r="B1550" s="33"/>
    </row>
    <row r="1551" spans="1:2" s="83" customFormat="1" x14ac:dyDescent="0.2">
      <c r="A1551" s="186"/>
      <c r="B1551" s="33"/>
    </row>
    <row r="1552" spans="1:2" s="83" customFormat="1" x14ac:dyDescent="0.2">
      <c r="A1552" s="186"/>
      <c r="B1552" s="33"/>
    </row>
    <row r="1553" spans="1:2" s="83" customFormat="1" x14ac:dyDescent="0.2">
      <c r="A1553" s="186"/>
      <c r="B1553" s="33"/>
    </row>
    <row r="1554" spans="1:2" s="83" customFormat="1" x14ac:dyDescent="0.2">
      <c r="A1554" s="186"/>
      <c r="B1554" s="33"/>
    </row>
    <row r="1555" spans="1:2" s="83" customFormat="1" x14ac:dyDescent="0.2">
      <c r="A1555" s="186"/>
      <c r="B1555" s="33"/>
    </row>
    <row r="1556" spans="1:2" s="83" customFormat="1" x14ac:dyDescent="0.2">
      <c r="A1556" s="186"/>
      <c r="B1556" s="33"/>
    </row>
    <row r="1557" spans="1:2" s="83" customFormat="1" x14ac:dyDescent="0.2">
      <c r="A1557" s="186"/>
      <c r="B1557" s="33"/>
    </row>
    <row r="1558" spans="1:2" s="83" customFormat="1" x14ac:dyDescent="0.2">
      <c r="A1558" s="186"/>
      <c r="B1558" s="33"/>
    </row>
    <row r="1559" spans="1:2" s="83" customFormat="1" x14ac:dyDescent="0.2">
      <c r="A1559" s="186"/>
      <c r="B1559" s="33"/>
    </row>
    <row r="1560" spans="1:2" s="83" customFormat="1" x14ac:dyDescent="0.2">
      <c r="A1560" s="186"/>
      <c r="B1560" s="33"/>
    </row>
    <row r="1561" spans="1:2" s="83" customFormat="1" x14ac:dyDescent="0.2">
      <c r="A1561" s="186"/>
      <c r="B1561" s="33"/>
    </row>
    <row r="1562" spans="1:2" s="83" customFormat="1" x14ac:dyDescent="0.2">
      <c r="A1562" s="186"/>
      <c r="B1562" s="33"/>
    </row>
    <row r="1563" spans="1:2" s="83" customFormat="1" x14ac:dyDescent="0.2">
      <c r="A1563" s="186"/>
      <c r="B1563" s="33"/>
    </row>
    <row r="1564" spans="1:2" s="83" customFormat="1" x14ac:dyDescent="0.2">
      <c r="A1564" s="186"/>
      <c r="B1564" s="33"/>
    </row>
    <row r="1565" spans="1:2" s="83" customFormat="1" x14ac:dyDescent="0.2">
      <c r="A1565" s="186"/>
      <c r="B1565" s="33"/>
    </row>
    <row r="1566" spans="1:2" s="83" customFormat="1" x14ac:dyDescent="0.2">
      <c r="A1566" s="186"/>
      <c r="B1566" s="33"/>
    </row>
    <row r="1567" spans="1:2" s="83" customFormat="1" x14ac:dyDescent="0.2">
      <c r="A1567" s="186"/>
      <c r="B1567" s="33"/>
    </row>
    <row r="1568" spans="1:2" s="83" customFormat="1" x14ac:dyDescent="0.2">
      <c r="A1568" s="186"/>
      <c r="B1568" s="33"/>
    </row>
    <row r="1569" spans="1:2" s="83" customFormat="1" x14ac:dyDescent="0.2">
      <c r="A1569" s="186"/>
      <c r="B1569" s="33"/>
    </row>
    <row r="1570" spans="1:2" s="83" customFormat="1" x14ac:dyDescent="0.2">
      <c r="A1570" s="186"/>
      <c r="B1570" s="33"/>
    </row>
    <row r="1571" spans="1:2" s="83" customFormat="1" x14ac:dyDescent="0.2">
      <c r="A1571" s="186"/>
      <c r="B1571" s="33"/>
    </row>
    <row r="1572" spans="1:2" s="83" customFormat="1" x14ac:dyDescent="0.2">
      <c r="A1572" s="186"/>
      <c r="B1572" s="33"/>
    </row>
    <row r="1573" spans="1:2" s="83" customFormat="1" x14ac:dyDescent="0.2">
      <c r="A1573" s="186"/>
      <c r="B1573" s="33"/>
    </row>
    <row r="1574" spans="1:2" s="83" customFormat="1" x14ac:dyDescent="0.2">
      <c r="A1574" s="186"/>
      <c r="B1574" s="33"/>
    </row>
    <row r="1575" spans="1:2" s="83" customFormat="1" x14ac:dyDescent="0.2">
      <c r="A1575" s="186"/>
      <c r="B1575" s="33"/>
    </row>
    <row r="1576" spans="1:2" s="83" customFormat="1" x14ac:dyDescent="0.2">
      <c r="A1576" s="186"/>
      <c r="B1576" s="33"/>
    </row>
    <row r="1577" spans="1:2" s="83" customFormat="1" x14ac:dyDescent="0.2">
      <c r="A1577" s="186"/>
      <c r="B1577" s="33"/>
    </row>
    <row r="1578" spans="1:2" s="83" customFormat="1" x14ac:dyDescent="0.2">
      <c r="A1578" s="186"/>
      <c r="B1578" s="33"/>
    </row>
    <row r="1579" spans="1:2" s="83" customFormat="1" x14ac:dyDescent="0.2">
      <c r="A1579" s="186"/>
      <c r="B1579" s="33"/>
    </row>
    <row r="1580" spans="1:2" s="83" customFormat="1" x14ac:dyDescent="0.2">
      <c r="A1580" s="186"/>
      <c r="B1580" s="33"/>
    </row>
    <row r="1581" spans="1:2" s="83" customFormat="1" x14ac:dyDescent="0.2">
      <c r="A1581" s="186"/>
      <c r="B1581" s="33"/>
    </row>
    <row r="1582" spans="1:2" s="83" customFormat="1" x14ac:dyDescent="0.2">
      <c r="A1582" s="186"/>
      <c r="B1582" s="33"/>
    </row>
    <row r="1583" spans="1:2" s="83" customFormat="1" x14ac:dyDescent="0.2">
      <c r="A1583" s="186"/>
      <c r="B1583" s="33"/>
    </row>
    <row r="1584" spans="1:2" s="83" customFormat="1" x14ac:dyDescent="0.2">
      <c r="A1584" s="186"/>
      <c r="B1584" s="33"/>
    </row>
    <row r="1585" spans="1:2" s="83" customFormat="1" x14ac:dyDescent="0.2">
      <c r="A1585" s="186"/>
      <c r="B1585" s="33"/>
    </row>
    <row r="1586" spans="1:2" s="83" customFormat="1" x14ac:dyDescent="0.2">
      <c r="A1586" s="186"/>
      <c r="B1586" s="33"/>
    </row>
    <row r="1587" spans="1:2" s="83" customFormat="1" x14ac:dyDescent="0.2">
      <c r="A1587" s="186"/>
      <c r="B1587" s="33"/>
    </row>
    <row r="1588" spans="1:2" s="83" customFormat="1" x14ac:dyDescent="0.2">
      <c r="A1588" s="186"/>
      <c r="B1588" s="33"/>
    </row>
    <row r="1589" spans="1:2" s="83" customFormat="1" x14ac:dyDescent="0.2">
      <c r="A1589" s="186"/>
      <c r="B1589" s="33"/>
    </row>
    <row r="1590" spans="1:2" s="83" customFormat="1" x14ac:dyDescent="0.2">
      <c r="A1590" s="186"/>
      <c r="B1590" s="33"/>
    </row>
    <row r="1591" spans="1:2" s="83" customFormat="1" x14ac:dyDescent="0.2">
      <c r="A1591" s="186"/>
      <c r="B1591" s="33"/>
    </row>
    <row r="1592" spans="1:2" s="83" customFormat="1" x14ac:dyDescent="0.2">
      <c r="A1592" s="186"/>
      <c r="B1592" s="33"/>
    </row>
    <row r="1593" spans="1:2" s="83" customFormat="1" x14ac:dyDescent="0.2">
      <c r="A1593" s="186"/>
      <c r="B1593" s="33"/>
    </row>
    <row r="1594" spans="1:2" s="83" customFormat="1" x14ac:dyDescent="0.2">
      <c r="A1594" s="186"/>
      <c r="B1594" s="33"/>
    </row>
    <row r="1595" spans="1:2" s="83" customFormat="1" x14ac:dyDescent="0.2">
      <c r="A1595" s="186"/>
      <c r="B1595" s="33"/>
    </row>
    <row r="1596" spans="1:2" s="83" customFormat="1" x14ac:dyDescent="0.2">
      <c r="A1596" s="186"/>
      <c r="B1596" s="33"/>
    </row>
    <row r="1597" spans="1:2" s="83" customFormat="1" x14ac:dyDescent="0.2">
      <c r="A1597" s="186"/>
      <c r="B1597" s="33"/>
    </row>
    <row r="1598" spans="1:2" s="83" customFormat="1" x14ac:dyDescent="0.2">
      <c r="A1598" s="186"/>
      <c r="B1598" s="33"/>
    </row>
    <row r="1599" spans="1:2" s="83" customFormat="1" x14ac:dyDescent="0.2">
      <c r="A1599" s="186"/>
      <c r="B1599" s="33"/>
    </row>
    <row r="1600" spans="1:2" s="83" customFormat="1" x14ac:dyDescent="0.2">
      <c r="A1600" s="186"/>
      <c r="B1600" s="33"/>
    </row>
    <row r="1601" spans="1:2" s="83" customFormat="1" x14ac:dyDescent="0.2">
      <c r="A1601" s="186"/>
      <c r="B1601" s="33"/>
    </row>
    <row r="1602" spans="1:2" s="83" customFormat="1" x14ac:dyDescent="0.2">
      <c r="A1602" s="186"/>
      <c r="B1602" s="33"/>
    </row>
    <row r="1603" spans="1:2" s="83" customFormat="1" x14ac:dyDescent="0.2">
      <c r="A1603" s="186"/>
      <c r="B1603" s="33"/>
    </row>
    <row r="1604" spans="1:2" s="83" customFormat="1" x14ac:dyDescent="0.2">
      <c r="A1604" s="186"/>
      <c r="B1604" s="33"/>
    </row>
    <row r="1605" spans="1:2" s="83" customFormat="1" x14ac:dyDescent="0.2">
      <c r="A1605" s="186"/>
      <c r="B1605" s="33"/>
    </row>
    <row r="1606" spans="1:2" s="83" customFormat="1" x14ac:dyDescent="0.2">
      <c r="A1606" s="186"/>
      <c r="B1606" s="33"/>
    </row>
    <row r="1607" spans="1:2" s="83" customFormat="1" x14ac:dyDescent="0.2">
      <c r="A1607" s="186"/>
      <c r="B1607" s="33"/>
    </row>
    <row r="1608" spans="1:2" s="83" customFormat="1" x14ac:dyDescent="0.2">
      <c r="A1608" s="186"/>
      <c r="B1608" s="33"/>
    </row>
    <row r="1609" spans="1:2" s="83" customFormat="1" x14ac:dyDescent="0.2">
      <c r="A1609" s="186"/>
      <c r="B1609" s="33"/>
    </row>
    <row r="1610" spans="1:2" s="83" customFormat="1" x14ac:dyDescent="0.2">
      <c r="A1610" s="186"/>
      <c r="B1610" s="33"/>
    </row>
    <row r="1611" spans="1:2" s="83" customFormat="1" x14ac:dyDescent="0.2">
      <c r="A1611" s="186"/>
      <c r="B1611" s="33"/>
    </row>
    <row r="1612" spans="1:2" s="83" customFormat="1" x14ac:dyDescent="0.2">
      <c r="A1612" s="186"/>
      <c r="B1612" s="33"/>
    </row>
    <row r="1613" spans="1:2" s="83" customFormat="1" x14ac:dyDescent="0.2">
      <c r="A1613" s="186"/>
      <c r="B1613" s="33"/>
    </row>
    <row r="1614" spans="1:2" s="83" customFormat="1" x14ac:dyDescent="0.2">
      <c r="A1614" s="186"/>
      <c r="B1614" s="33"/>
    </row>
    <row r="1615" spans="1:2" s="83" customFormat="1" x14ac:dyDescent="0.2">
      <c r="A1615" s="186"/>
      <c r="B1615" s="33"/>
    </row>
    <row r="1616" spans="1:2" s="83" customFormat="1" x14ac:dyDescent="0.2">
      <c r="A1616" s="186"/>
      <c r="B1616" s="33"/>
    </row>
    <row r="1617" spans="1:2" s="83" customFormat="1" x14ac:dyDescent="0.2">
      <c r="A1617" s="186"/>
      <c r="B1617" s="33"/>
    </row>
    <row r="1618" spans="1:2" s="83" customFormat="1" x14ac:dyDescent="0.2">
      <c r="A1618" s="186"/>
      <c r="B1618" s="33"/>
    </row>
    <row r="1619" spans="1:2" s="83" customFormat="1" x14ac:dyDescent="0.2">
      <c r="A1619" s="186"/>
      <c r="B1619" s="33"/>
    </row>
    <row r="1620" spans="1:2" s="83" customFormat="1" x14ac:dyDescent="0.2">
      <c r="A1620" s="186"/>
      <c r="B1620" s="33"/>
    </row>
    <row r="1621" spans="1:2" s="83" customFormat="1" x14ac:dyDescent="0.2">
      <c r="A1621" s="186"/>
      <c r="B1621" s="33"/>
    </row>
    <row r="1622" spans="1:2" s="83" customFormat="1" x14ac:dyDescent="0.2">
      <c r="A1622" s="186"/>
      <c r="B1622" s="33"/>
    </row>
    <row r="1623" spans="1:2" s="83" customFormat="1" x14ac:dyDescent="0.2">
      <c r="A1623" s="186"/>
      <c r="B1623" s="33"/>
    </row>
    <row r="1624" spans="1:2" s="83" customFormat="1" x14ac:dyDescent="0.2">
      <c r="A1624" s="186"/>
      <c r="B1624" s="33"/>
    </row>
    <row r="1625" spans="1:2" s="83" customFormat="1" x14ac:dyDescent="0.2">
      <c r="A1625" s="186"/>
      <c r="B1625" s="33"/>
    </row>
    <row r="1626" spans="1:2" s="83" customFormat="1" x14ac:dyDescent="0.2">
      <c r="A1626" s="186"/>
      <c r="B1626" s="33"/>
    </row>
    <row r="1627" spans="1:2" s="83" customFormat="1" x14ac:dyDescent="0.2">
      <c r="A1627" s="186"/>
      <c r="B1627" s="33"/>
    </row>
    <row r="1628" spans="1:2" s="83" customFormat="1" x14ac:dyDescent="0.2">
      <c r="A1628" s="186"/>
      <c r="B1628" s="33"/>
    </row>
    <row r="1629" spans="1:2" s="83" customFormat="1" x14ac:dyDescent="0.2">
      <c r="A1629" s="186"/>
      <c r="B1629" s="33"/>
    </row>
    <row r="1630" spans="1:2" s="83" customFormat="1" x14ac:dyDescent="0.2">
      <c r="A1630" s="186"/>
      <c r="B1630" s="33"/>
    </row>
    <row r="1631" spans="1:2" s="83" customFormat="1" x14ac:dyDescent="0.2">
      <c r="A1631" s="186"/>
      <c r="B1631" s="33"/>
    </row>
    <row r="1632" spans="1:2" s="83" customFormat="1" x14ac:dyDescent="0.2">
      <c r="A1632" s="186"/>
      <c r="B1632" s="33"/>
    </row>
    <row r="1633" spans="1:2" s="83" customFormat="1" x14ac:dyDescent="0.2">
      <c r="A1633" s="186"/>
      <c r="B1633" s="33"/>
    </row>
    <row r="1634" spans="1:2" s="83" customFormat="1" x14ac:dyDescent="0.2">
      <c r="A1634" s="186"/>
      <c r="B1634" s="33"/>
    </row>
    <row r="1635" spans="1:2" s="83" customFormat="1" x14ac:dyDescent="0.2">
      <c r="A1635" s="186"/>
      <c r="B1635" s="33"/>
    </row>
    <row r="1636" spans="1:2" s="83" customFormat="1" x14ac:dyDescent="0.2">
      <c r="A1636" s="186"/>
      <c r="B1636" s="33"/>
    </row>
    <row r="1637" spans="1:2" s="83" customFormat="1" x14ac:dyDescent="0.2">
      <c r="A1637" s="186"/>
      <c r="B1637" s="33"/>
    </row>
    <row r="1638" spans="1:2" s="83" customFormat="1" x14ac:dyDescent="0.2">
      <c r="A1638" s="186"/>
      <c r="B1638" s="33"/>
    </row>
    <row r="1639" spans="1:2" s="83" customFormat="1" x14ac:dyDescent="0.2">
      <c r="A1639" s="186"/>
      <c r="B1639" s="33"/>
    </row>
    <row r="1640" spans="1:2" s="83" customFormat="1" x14ac:dyDescent="0.2">
      <c r="A1640" s="186"/>
      <c r="B1640" s="33"/>
    </row>
    <row r="1641" spans="1:2" s="83" customFormat="1" x14ac:dyDescent="0.2">
      <c r="A1641" s="186"/>
      <c r="B1641" s="33"/>
    </row>
    <row r="1642" spans="1:2" s="83" customFormat="1" x14ac:dyDescent="0.2">
      <c r="A1642" s="186"/>
      <c r="B1642" s="33"/>
    </row>
    <row r="1643" spans="1:2" s="83" customFormat="1" x14ac:dyDescent="0.2">
      <c r="A1643" s="186"/>
      <c r="B1643" s="33"/>
    </row>
    <row r="1644" spans="1:2" s="83" customFormat="1" x14ac:dyDescent="0.2">
      <c r="A1644" s="186"/>
      <c r="B1644" s="33"/>
    </row>
    <row r="1645" spans="1:2" s="83" customFormat="1" x14ac:dyDescent="0.2">
      <c r="A1645" s="186"/>
      <c r="B1645" s="33"/>
    </row>
    <row r="1646" spans="1:2" s="83" customFormat="1" x14ac:dyDescent="0.2">
      <c r="A1646" s="186"/>
      <c r="B1646" s="33"/>
    </row>
    <row r="1647" spans="1:2" s="83" customFormat="1" x14ac:dyDescent="0.2">
      <c r="A1647" s="186"/>
      <c r="B1647" s="33"/>
    </row>
    <row r="1648" spans="1:2" s="83" customFormat="1" x14ac:dyDescent="0.2">
      <c r="A1648" s="186"/>
      <c r="B1648" s="33"/>
    </row>
    <row r="1649" spans="1:2" s="83" customFormat="1" x14ac:dyDescent="0.2">
      <c r="A1649" s="186"/>
      <c r="B1649" s="33"/>
    </row>
    <row r="1650" spans="1:2" s="83" customFormat="1" x14ac:dyDescent="0.2">
      <c r="A1650" s="186"/>
      <c r="B1650" s="33"/>
    </row>
    <row r="1651" spans="1:2" s="83" customFormat="1" x14ac:dyDescent="0.2">
      <c r="A1651" s="186"/>
      <c r="B1651" s="33"/>
    </row>
    <row r="1652" spans="1:2" s="83" customFormat="1" x14ac:dyDescent="0.2">
      <c r="A1652" s="186"/>
      <c r="B1652" s="33"/>
    </row>
    <row r="1653" spans="1:2" s="83" customFormat="1" x14ac:dyDescent="0.2">
      <c r="A1653" s="186"/>
      <c r="B1653" s="33"/>
    </row>
    <row r="1654" spans="1:2" s="83" customFormat="1" x14ac:dyDescent="0.2">
      <c r="A1654" s="186"/>
      <c r="B1654" s="33"/>
    </row>
    <row r="1655" spans="1:2" s="83" customFormat="1" x14ac:dyDescent="0.2">
      <c r="A1655" s="186"/>
      <c r="B1655" s="33"/>
    </row>
    <row r="1656" spans="1:2" s="83" customFormat="1" x14ac:dyDescent="0.2">
      <c r="A1656" s="186"/>
      <c r="B1656" s="33"/>
    </row>
    <row r="1657" spans="1:2" s="83" customFormat="1" x14ac:dyDescent="0.2">
      <c r="A1657" s="186"/>
      <c r="B1657" s="33"/>
    </row>
    <row r="1658" spans="1:2" s="83" customFormat="1" x14ac:dyDescent="0.2">
      <c r="A1658" s="186"/>
      <c r="B1658" s="33"/>
    </row>
    <row r="1659" spans="1:2" s="83" customFormat="1" x14ac:dyDescent="0.2">
      <c r="A1659" s="186"/>
      <c r="B1659" s="33"/>
    </row>
    <row r="1660" spans="1:2" s="83" customFormat="1" x14ac:dyDescent="0.2">
      <c r="A1660" s="186"/>
      <c r="B1660" s="33"/>
    </row>
    <row r="1661" spans="1:2" s="83" customFormat="1" x14ac:dyDescent="0.2">
      <c r="A1661" s="186"/>
      <c r="B1661" s="33"/>
    </row>
    <row r="1662" spans="1:2" s="83" customFormat="1" x14ac:dyDescent="0.2">
      <c r="A1662" s="186"/>
      <c r="B1662" s="33"/>
    </row>
    <row r="1663" spans="1:2" s="83" customFormat="1" x14ac:dyDescent="0.2">
      <c r="A1663" s="186"/>
      <c r="B1663" s="33"/>
    </row>
    <row r="1664" spans="1:2" s="83" customFormat="1" x14ac:dyDescent="0.2">
      <c r="A1664" s="186"/>
      <c r="B1664" s="33"/>
    </row>
    <row r="1665" spans="1:2" s="83" customFormat="1" x14ac:dyDescent="0.2">
      <c r="A1665" s="186"/>
      <c r="B1665" s="33"/>
    </row>
    <row r="1666" spans="1:2" s="83" customFormat="1" x14ac:dyDescent="0.2">
      <c r="A1666" s="186"/>
      <c r="B1666" s="33"/>
    </row>
    <row r="1667" spans="1:2" s="83" customFormat="1" x14ac:dyDescent="0.2">
      <c r="A1667" s="186"/>
      <c r="B1667" s="33"/>
    </row>
    <row r="1668" spans="1:2" s="83" customFormat="1" x14ac:dyDescent="0.2">
      <c r="A1668" s="186"/>
      <c r="B1668" s="33"/>
    </row>
    <row r="1669" spans="1:2" s="83" customFormat="1" x14ac:dyDescent="0.2">
      <c r="A1669" s="186"/>
      <c r="B1669" s="33"/>
    </row>
    <row r="1670" spans="1:2" s="83" customFormat="1" x14ac:dyDescent="0.2">
      <c r="A1670" s="186"/>
      <c r="B1670" s="33"/>
    </row>
    <row r="1671" spans="1:2" s="83" customFormat="1" x14ac:dyDescent="0.2">
      <c r="A1671" s="186"/>
      <c r="B1671" s="33"/>
    </row>
    <row r="1672" spans="1:2" s="83" customFormat="1" x14ac:dyDescent="0.2">
      <c r="A1672" s="186"/>
      <c r="B1672" s="33"/>
    </row>
    <row r="1673" spans="1:2" s="83" customFormat="1" x14ac:dyDescent="0.2">
      <c r="A1673" s="186"/>
      <c r="B1673" s="33"/>
    </row>
    <row r="1674" spans="1:2" s="83" customFormat="1" x14ac:dyDescent="0.2">
      <c r="A1674" s="186"/>
      <c r="B1674" s="33"/>
    </row>
    <row r="1675" spans="1:2" s="83" customFormat="1" x14ac:dyDescent="0.2">
      <c r="A1675" s="186"/>
      <c r="B1675" s="33"/>
    </row>
    <row r="1676" spans="1:2" s="83" customFormat="1" x14ac:dyDescent="0.2">
      <c r="A1676" s="186"/>
      <c r="B1676" s="33"/>
    </row>
    <row r="1677" spans="1:2" s="83" customFormat="1" x14ac:dyDescent="0.2">
      <c r="A1677" s="186"/>
      <c r="B1677" s="33"/>
    </row>
    <row r="1678" spans="1:2" s="83" customFormat="1" x14ac:dyDescent="0.2">
      <c r="A1678" s="186"/>
      <c r="B1678" s="33"/>
    </row>
    <row r="1679" spans="1:2" s="83" customFormat="1" x14ac:dyDescent="0.2">
      <c r="A1679" s="186"/>
      <c r="B1679" s="33"/>
    </row>
    <row r="1680" spans="1:2" s="83" customFormat="1" x14ac:dyDescent="0.2">
      <c r="A1680" s="186"/>
      <c r="B1680" s="33"/>
    </row>
    <row r="1681" spans="1:2" s="83" customFormat="1" x14ac:dyDescent="0.2">
      <c r="A1681" s="186"/>
      <c r="B1681" s="33"/>
    </row>
    <row r="1682" spans="1:2" s="83" customFormat="1" x14ac:dyDescent="0.2">
      <c r="A1682" s="186"/>
      <c r="B1682" s="33"/>
    </row>
    <row r="1683" spans="1:2" s="83" customFormat="1" x14ac:dyDescent="0.2">
      <c r="A1683" s="186"/>
      <c r="B1683" s="33"/>
    </row>
    <row r="1684" spans="1:2" s="83" customFormat="1" x14ac:dyDescent="0.2">
      <c r="A1684" s="186"/>
      <c r="B1684" s="33"/>
    </row>
    <row r="1685" spans="1:2" s="83" customFormat="1" x14ac:dyDescent="0.2">
      <c r="A1685" s="186"/>
      <c r="B1685" s="33"/>
    </row>
    <row r="1686" spans="1:2" s="83" customFormat="1" x14ac:dyDescent="0.2">
      <c r="A1686" s="186"/>
      <c r="B1686" s="33"/>
    </row>
    <row r="1687" spans="1:2" s="83" customFormat="1" x14ac:dyDescent="0.2">
      <c r="A1687" s="186"/>
      <c r="B1687" s="33"/>
    </row>
    <row r="1688" spans="1:2" s="83" customFormat="1" x14ac:dyDescent="0.2">
      <c r="A1688" s="186"/>
      <c r="B1688" s="33"/>
    </row>
    <row r="1689" spans="1:2" s="83" customFormat="1" x14ac:dyDescent="0.2">
      <c r="A1689" s="186"/>
      <c r="B1689" s="33"/>
    </row>
    <row r="1690" spans="1:2" s="83" customFormat="1" x14ac:dyDescent="0.2">
      <c r="A1690" s="186"/>
      <c r="B1690" s="33"/>
    </row>
    <row r="1691" spans="1:2" s="83" customFormat="1" x14ac:dyDescent="0.2">
      <c r="A1691" s="186"/>
      <c r="B1691" s="33"/>
    </row>
    <row r="1692" spans="1:2" s="83" customFormat="1" x14ac:dyDescent="0.2">
      <c r="A1692" s="186"/>
      <c r="B1692" s="33"/>
    </row>
    <row r="1693" spans="1:2" s="83" customFormat="1" x14ac:dyDescent="0.2">
      <c r="A1693" s="186"/>
      <c r="B1693" s="33"/>
    </row>
    <row r="1694" spans="1:2" s="83" customFormat="1" x14ac:dyDescent="0.2">
      <c r="A1694" s="186"/>
      <c r="B1694" s="33"/>
    </row>
    <row r="1695" spans="1:2" s="83" customFormat="1" x14ac:dyDescent="0.2">
      <c r="A1695" s="186"/>
      <c r="B1695" s="33"/>
    </row>
    <row r="1696" spans="1:2" s="83" customFormat="1" x14ac:dyDescent="0.2">
      <c r="A1696" s="186"/>
      <c r="B1696" s="33"/>
    </row>
    <row r="1697" spans="1:2" s="83" customFormat="1" x14ac:dyDescent="0.2">
      <c r="A1697" s="186"/>
      <c r="B1697" s="33"/>
    </row>
    <row r="1698" spans="1:2" s="83" customFormat="1" x14ac:dyDescent="0.2">
      <c r="A1698" s="186"/>
      <c r="B1698" s="33"/>
    </row>
    <row r="1699" spans="1:2" s="83" customFormat="1" x14ac:dyDescent="0.2">
      <c r="A1699" s="186"/>
      <c r="B1699" s="33"/>
    </row>
    <row r="1700" spans="1:2" s="83" customFormat="1" x14ac:dyDescent="0.2">
      <c r="A1700" s="186"/>
      <c r="B1700" s="33"/>
    </row>
    <row r="1701" spans="1:2" s="83" customFormat="1" x14ac:dyDescent="0.2">
      <c r="A1701" s="186"/>
      <c r="B1701" s="33"/>
    </row>
    <row r="1702" spans="1:2" s="83" customFormat="1" x14ac:dyDescent="0.2">
      <c r="A1702" s="186"/>
      <c r="B1702" s="33"/>
    </row>
    <row r="1703" spans="1:2" s="83" customFormat="1" x14ac:dyDescent="0.2">
      <c r="A1703" s="186"/>
      <c r="B1703" s="33"/>
    </row>
    <row r="1704" spans="1:2" s="83" customFormat="1" x14ac:dyDescent="0.2">
      <c r="A1704" s="186"/>
      <c r="B1704" s="33"/>
    </row>
    <row r="1705" spans="1:2" s="83" customFormat="1" x14ac:dyDescent="0.2">
      <c r="A1705" s="186"/>
      <c r="B1705" s="33"/>
    </row>
    <row r="1706" spans="1:2" s="83" customFormat="1" x14ac:dyDescent="0.2">
      <c r="A1706" s="186"/>
      <c r="B1706" s="33"/>
    </row>
    <row r="1707" spans="1:2" s="83" customFormat="1" x14ac:dyDescent="0.2">
      <c r="A1707" s="186"/>
      <c r="B1707" s="33"/>
    </row>
    <row r="1708" spans="1:2" s="83" customFormat="1" x14ac:dyDescent="0.2">
      <c r="A1708" s="186"/>
      <c r="B1708" s="33"/>
    </row>
    <row r="1709" spans="1:2" s="83" customFormat="1" x14ac:dyDescent="0.2">
      <c r="A1709" s="186"/>
      <c r="B1709" s="33"/>
    </row>
    <row r="1710" spans="1:2" s="83" customFormat="1" x14ac:dyDescent="0.2">
      <c r="A1710" s="186"/>
      <c r="B1710" s="33"/>
    </row>
    <row r="1711" spans="1:2" s="83" customFormat="1" x14ac:dyDescent="0.2">
      <c r="A1711" s="186"/>
      <c r="B1711" s="33"/>
    </row>
    <row r="1712" spans="1:2" s="83" customFormat="1" x14ac:dyDescent="0.2">
      <c r="A1712" s="186"/>
      <c r="B1712" s="33"/>
    </row>
    <row r="1713" spans="1:2" s="83" customFormat="1" x14ac:dyDescent="0.2">
      <c r="A1713" s="186"/>
      <c r="B1713" s="33"/>
    </row>
    <row r="1714" spans="1:2" s="83" customFormat="1" x14ac:dyDescent="0.2">
      <c r="A1714" s="186"/>
      <c r="B1714" s="33"/>
    </row>
    <row r="1715" spans="1:2" s="83" customFormat="1" x14ac:dyDescent="0.2">
      <c r="A1715" s="186"/>
      <c r="B1715" s="33"/>
    </row>
    <row r="1716" spans="1:2" s="83" customFormat="1" x14ac:dyDescent="0.2">
      <c r="A1716" s="186"/>
      <c r="B1716" s="33"/>
    </row>
    <row r="1717" spans="1:2" s="83" customFormat="1" x14ac:dyDescent="0.2">
      <c r="A1717" s="186"/>
      <c r="B1717" s="33"/>
    </row>
    <row r="1718" spans="1:2" s="83" customFormat="1" x14ac:dyDescent="0.2">
      <c r="A1718" s="186"/>
      <c r="B1718" s="33"/>
    </row>
    <row r="1719" spans="1:2" s="83" customFormat="1" x14ac:dyDescent="0.2">
      <c r="A1719" s="186"/>
      <c r="B1719" s="33"/>
    </row>
    <row r="1720" spans="1:2" s="83" customFormat="1" x14ac:dyDescent="0.2">
      <c r="A1720" s="186"/>
      <c r="B1720" s="33"/>
    </row>
    <row r="1721" spans="1:2" s="83" customFormat="1" x14ac:dyDescent="0.2">
      <c r="A1721" s="186"/>
      <c r="B1721" s="33"/>
    </row>
    <row r="1722" spans="1:2" s="83" customFormat="1" x14ac:dyDescent="0.2">
      <c r="A1722" s="186"/>
      <c r="B1722" s="33"/>
    </row>
    <row r="1723" spans="1:2" s="83" customFormat="1" x14ac:dyDescent="0.2">
      <c r="A1723" s="186"/>
      <c r="B1723" s="33"/>
    </row>
    <row r="1724" spans="1:2" s="83" customFormat="1" x14ac:dyDescent="0.2">
      <c r="A1724" s="186"/>
      <c r="B1724" s="33"/>
    </row>
    <row r="1725" spans="1:2" s="83" customFormat="1" x14ac:dyDescent="0.2">
      <c r="A1725" s="186"/>
      <c r="B1725" s="33"/>
    </row>
    <row r="1726" spans="1:2" s="83" customFormat="1" x14ac:dyDescent="0.2">
      <c r="A1726" s="186"/>
      <c r="B1726" s="33"/>
    </row>
    <row r="1727" spans="1:2" s="83" customFormat="1" x14ac:dyDescent="0.2">
      <c r="A1727" s="186"/>
      <c r="B1727" s="33"/>
    </row>
    <row r="1728" spans="1:2" s="83" customFormat="1" x14ac:dyDescent="0.2">
      <c r="A1728" s="186"/>
      <c r="B1728" s="33"/>
    </row>
    <row r="1729" spans="1:2" s="83" customFormat="1" x14ac:dyDescent="0.2">
      <c r="A1729" s="186"/>
      <c r="B1729" s="33"/>
    </row>
    <row r="1730" spans="1:2" s="83" customFormat="1" x14ac:dyDescent="0.2">
      <c r="A1730" s="186"/>
      <c r="B1730" s="33"/>
    </row>
    <row r="1731" spans="1:2" s="83" customFormat="1" x14ac:dyDescent="0.2">
      <c r="A1731" s="186"/>
      <c r="B1731" s="33"/>
    </row>
    <row r="1732" spans="1:2" s="83" customFormat="1" x14ac:dyDescent="0.2">
      <c r="A1732" s="186"/>
      <c r="B1732" s="33"/>
    </row>
    <row r="1733" spans="1:2" s="83" customFormat="1" x14ac:dyDescent="0.2">
      <c r="A1733" s="186"/>
      <c r="B1733" s="33"/>
    </row>
    <row r="1734" spans="1:2" s="83" customFormat="1" x14ac:dyDescent="0.2">
      <c r="A1734" s="186"/>
      <c r="B1734" s="33"/>
    </row>
    <row r="1735" spans="1:2" s="83" customFormat="1" x14ac:dyDescent="0.2">
      <c r="A1735" s="186"/>
      <c r="B1735" s="33"/>
    </row>
    <row r="1736" spans="1:2" s="83" customFormat="1" x14ac:dyDescent="0.2">
      <c r="A1736" s="186"/>
      <c r="B1736" s="33"/>
    </row>
    <row r="1737" spans="1:2" s="83" customFormat="1" x14ac:dyDescent="0.2">
      <c r="A1737" s="186"/>
      <c r="B1737" s="33"/>
    </row>
    <row r="1738" spans="1:2" s="83" customFormat="1" x14ac:dyDescent="0.2">
      <c r="A1738" s="186"/>
      <c r="B1738" s="33"/>
    </row>
    <row r="1739" spans="1:2" s="83" customFormat="1" x14ac:dyDescent="0.2">
      <c r="A1739" s="186"/>
      <c r="B1739" s="33"/>
    </row>
    <row r="1740" spans="1:2" s="83" customFormat="1" x14ac:dyDescent="0.2">
      <c r="A1740" s="186"/>
      <c r="B1740" s="33"/>
    </row>
    <row r="1741" spans="1:2" s="83" customFormat="1" x14ac:dyDescent="0.2">
      <c r="A1741" s="186"/>
      <c r="B1741" s="33"/>
    </row>
    <row r="1742" spans="1:2" s="83" customFormat="1" x14ac:dyDescent="0.2">
      <c r="A1742" s="186"/>
      <c r="B1742" s="33"/>
    </row>
    <row r="1743" spans="1:2" s="83" customFormat="1" x14ac:dyDescent="0.2">
      <c r="A1743" s="186"/>
      <c r="B1743" s="33"/>
    </row>
    <row r="1744" spans="1:2" s="83" customFormat="1" x14ac:dyDescent="0.2">
      <c r="A1744" s="186"/>
      <c r="B1744" s="33"/>
    </row>
    <row r="1745" spans="1:2" s="83" customFormat="1" x14ac:dyDescent="0.2">
      <c r="A1745" s="186"/>
      <c r="B1745" s="33"/>
    </row>
    <row r="1746" spans="1:2" s="83" customFormat="1" x14ac:dyDescent="0.2">
      <c r="A1746" s="186"/>
      <c r="B1746" s="33"/>
    </row>
    <row r="1747" spans="1:2" s="83" customFormat="1" x14ac:dyDescent="0.2">
      <c r="A1747" s="186"/>
      <c r="B1747" s="33"/>
    </row>
    <row r="1748" spans="1:2" s="83" customFormat="1" x14ac:dyDescent="0.2">
      <c r="A1748" s="186"/>
      <c r="B1748" s="33"/>
    </row>
    <row r="1749" spans="1:2" s="83" customFormat="1" x14ac:dyDescent="0.2">
      <c r="A1749" s="186"/>
      <c r="B1749" s="33"/>
    </row>
    <row r="1750" spans="1:2" s="83" customFormat="1" x14ac:dyDescent="0.2">
      <c r="A1750" s="186"/>
      <c r="B1750" s="33"/>
    </row>
    <row r="1751" spans="1:2" s="83" customFormat="1" x14ac:dyDescent="0.2">
      <c r="A1751" s="186"/>
      <c r="B1751" s="33"/>
    </row>
    <row r="1752" spans="1:2" s="83" customFormat="1" x14ac:dyDescent="0.2">
      <c r="A1752" s="186"/>
      <c r="B1752" s="33"/>
    </row>
    <row r="1753" spans="1:2" s="83" customFormat="1" x14ac:dyDescent="0.2">
      <c r="A1753" s="186"/>
      <c r="B1753" s="33"/>
    </row>
    <row r="1754" spans="1:2" s="83" customFormat="1" x14ac:dyDescent="0.2">
      <c r="A1754" s="186"/>
      <c r="B1754" s="33"/>
    </row>
    <row r="1755" spans="1:2" s="83" customFormat="1" x14ac:dyDescent="0.2">
      <c r="A1755" s="186"/>
      <c r="B1755" s="33"/>
    </row>
    <row r="1756" spans="1:2" s="83" customFormat="1" x14ac:dyDescent="0.2">
      <c r="A1756" s="186"/>
      <c r="B1756" s="33"/>
    </row>
    <row r="1757" spans="1:2" s="83" customFormat="1" x14ac:dyDescent="0.2">
      <c r="A1757" s="186"/>
      <c r="B1757" s="33"/>
    </row>
    <row r="1758" spans="1:2" s="83" customFormat="1" x14ac:dyDescent="0.2">
      <c r="A1758" s="186"/>
      <c r="B1758" s="33"/>
    </row>
    <row r="1759" spans="1:2" s="83" customFormat="1" x14ac:dyDescent="0.2">
      <c r="A1759" s="186"/>
      <c r="B1759" s="33"/>
    </row>
    <row r="1760" spans="1:2" s="83" customFormat="1" x14ac:dyDescent="0.2">
      <c r="A1760" s="186"/>
      <c r="B1760" s="33"/>
    </row>
    <row r="1761" spans="1:2" s="83" customFormat="1" x14ac:dyDescent="0.2">
      <c r="A1761" s="186"/>
      <c r="B1761" s="33"/>
    </row>
    <row r="1762" spans="1:2" s="83" customFormat="1" x14ac:dyDescent="0.2">
      <c r="A1762" s="186"/>
      <c r="B1762" s="33"/>
    </row>
    <row r="1763" spans="1:2" s="83" customFormat="1" x14ac:dyDescent="0.2">
      <c r="A1763" s="186"/>
      <c r="B1763" s="33"/>
    </row>
    <row r="1764" spans="1:2" s="83" customFormat="1" x14ac:dyDescent="0.2">
      <c r="A1764" s="186"/>
      <c r="B1764" s="33"/>
    </row>
    <row r="1765" spans="1:2" s="83" customFormat="1" x14ac:dyDescent="0.2">
      <c r="A1765" s="186"/>
      <c r="B1765" s="33"/>
    </row>
    <row r="1766" spans="1:2" s="83" customFormat="1" x14ac:dyDescent="0.2">
      <c r="A1766" s="186"/>
      <c r="B1766" s="33"/>
    </row>
    <row r="1767" spans="1:2" s="83" customFormat="1" x14ac:dyDescent="0.2">
      <c r="A1767" s="186"/>
      <c r="B1767" s="33"/>
    </row>
    <row r="1768" spans="1:2" s="83" customFormat="1" x14ac:dyDescent="0.2">
      <c r="A1768" s="186"/>
      <c r="B1768" s="33"/>
    </row>
    <row r="1769" spans="1:2" s="83" customFormat="1" x14ac:dyDescent="0.2">
      <c r="A1769" s="186"/>
      <c r="B1769" s="33"/>
    </row>
    <row r="1770" spans="1:2" s="83" customFormat="1" x14ac:dyDescent="0.2">
      <c r="A1770" s="186"/>
      <c r="B1770" s="33"/>
    </row>
    <row r="1771" spans="1:2" s="83" customFormat="1" x14ac:dyDescent="0.2">
      <c r="A1771" s="186"/>
      <c r="B1771" s="33"/>
    </row>
    <row r="1772" spans="1:2" s="83" customFormat="1" x14ac:dyDescent="0.2">
      <c r="A1772" s="186"/>
      <c r="B1772" s="33"/>
    </row>
    <row r="1773" spans="1:2" s="83" customFormat="1" x14ac:dyDescent="0.2">
      <c r="A1773" s="186"/>
      <c r="B1773" s="33"/>
    </row>
    <row r="1774" spans="1:2" s="83" customFormat="1" x14ac:dyDescent="0.2">
      <c r="A1774" s="186"/>
      <c r="B1774" s="33"/>
    </row>
    <row r="1775" spans="1:2" s="83" customFormat="1" x14ac:dyDescent="0.2">
      <c r="A1775" s="186"/>
      <c r="B1775" s="33"/>
    </row>
    <row r="1776" spans="1:2" s="83" customFormat="1" x14ac:dyDescent="0.2">
      <c r="A1776" s="186"/>
      <c r="B1776" s="33"/>
    </row>
    <row r="1777" spans="1:2" s="83" customFormat="1" x14ac:dyDescent="0.2">
      <c r="A1777" s="186"/>
      <c r="B1777" s="33"/>
    </row>
    <row r="1778" spans="1:2" s="83" customFormat="1" x14ac:dyDescent="0.2">
      <c r="A1778" s="186"/>
      <c r="B1778" s="33"/>
    </row>
    <row r="1779" spans="1:2" s="83" customFormat="1" x14ac:dyDescent="0.2">
      <c r="A1779" s="186"/>
      <c r="B1779" s="33"/>
    </row>
    <row r="1780" spans="1:2" s="83" customFormat="1" x14ac:dyDescent="0.2">
      <c r="A1780" s="186"/>
      <c r="B1780" s="33"/>
    </row>
    <row r="1781" spans="1:2" s="83" customFormat="1" x14ac:dyDescent="0.2">
      <c r="A1781" s="186"/>
      <c r="B1781" s="33"/>
    </row>
    <row r="1782" spans="1:2" s="83" customFormat="1" x14ac:dyDescent="0.2">
      <c r="A1782" s="186"/>
      <c r="B1782" s="33"/>
    </row>
    <row r="1783" spans="1:2" s="83" customFormat="1" x14ac:dyDescent="0.2">
      <c r="A1783" s="186"/>
      <c r="B1783" s="33"/>
    </row>
    <row r="1784" spans="1:2" s="83" customFormat="1" x14ac:dyDescent="0.2">
      <c r="A1784" s="186"/>
      <c r="B1784" s="33"/>
    </row>
    <row r="1785" spans="1:2" s="83" customFormat="1" x14ac:dyDescent="0.2">
      <c r="A1785" s="186"/>
      <c r="B1785" s="33"/>
    </row>
    <row r="1786" spans="1:2" s="83" customFormat="1" x14ac:dyDescent="0.2">
      <c r="A1786" s="186"/>
      <c r="B1786" s="33"/>
    </row>
    <row r="1787" spans="1:2" s="83" customFormat="1" x14ac:dyDescent="0.2">
      <c r="A1787" s="186"/>
      <c r="B1787" s="33"/>
    </row>
    <row r="1788" spans="1:2" s="83" customFormat="1" x14ac:dyDescent="0.2">
      <c r="A1788" s="186"/>
      <c r="B1788" s="33"/>
    </row>
    <row r="1789" spans="1:2" s="83" customFormat="1" x14ac:dyDescent="0.2">
      <c r="A1789" s="186"/>
      <c r="B1789" s="33"/>
    </row>
    <row r="1790" spans="1:2" s="83" customFormat="1" x14ac:dyDescent="0.2">
      <c r="A1790" s="186"/>
      <c r="B1790" s="33"/>
    </row>
    <row r="1791" spans="1:2" s="83" customFormat="1" x14ac:dyDescent="0.2">
      <c r="A1791" s="186"/>
      <c r="B1791" s="33"/>
    </row>
    <row r="1792" spans="1:2" s="83" customFormat="1" x14ac:dyDescent="0.2">
      <c r="A1792" s="186"/>
      <c r="B1792" s="33"/>
    </row>
    <row r="1793" spans="1:2" s="83" customFormat="1" x14ac:dyDescent="0.2">
      <c r="A1793" s="186"/>
      <c r="B1793" s="33"/>
    </row>
    <row r="1794" spans="1:2" s="83" customFormat="1" x14ac:dyDescent="0.2">
      <c r="A1794" s="186"/>
      <c r="B1794" s="33"/>
    </row>
    <row r="1795" spans="1:2" s="83" customFormat="1" x14ac:dyDescent="0.2">
      <c r="A1795" s="186"/>
      <c r="B1795" s="33"/>
    </row>
    <row r="1796" spans="1:2" s="83" customFormat="1" x14ac:dyDescent="0.2">
      <c r="A1796" s="186"/>
      <c r="B1796" s="33"/>
    </row>
    <row r="1797" spans="1:2" s="83" customFormat="1" x14ac:dyDescent="0.2">
      <c r="A1797" s="186"/>
      <c r="B1797" s="33"/>
    </row>
    <row r="1798" spans="1:2" s="83" customFormat="1" x14ac:dyDescent="0.2">
      <c r="A1798" s="186"/>
      <c r="B1798" s="33"/>
    </row>
    <row r="1799" spans="1:2" s="83" customFormat="1" x14ac:dyDescent="0.2">
      <c r="A1799" s="186"/>
      <c r="B1799" s="33"/>
    </row>
    <row r="1800" spans="1:2" s="83" customFormat="1" x14ac:dyDescent="0.2">
      <c r="A1800" s="186"/>
      <c r="B1800" s="33"/>
    </row>
    <row r="1801" spans="1:2" s="83" customFormat="1" x14ac:dyDescent="0.2">
      <c r="A1801" s="186"/>
      <c r="B1801" s="33"/>
    </row>
    <row r="1802" spans="1:2" s="83" customFormat="1" x14ac:dyDescent="0.2">
      <c r="A1802" s="186"/>
      <c r="B1802" s="33"/>
    </row>
    <row r="1803" spans="1:2" s="83" customFormat="1" x14ac:dyDescent="0.2">
      <c r="A1803" s="186"/>
      <c r="B1803" s="33"/>
    </row>
    <row r="1804" spans="1:2" s="83" customFormat="1" x14ac:dyDescent="0.2">
      <c r="A1804" s="186"/>
      <c r="B1804" s="33"/>
    </row>
    <row r="1805" spans="1:2" s="83" customFormat="1" x14ac:dyDescent="0.2">
      <c r="A1805" s="186"/>
      <c r="B1805" s="33"/>
    </row>
    <row r="1806" spans="1:2" s="83" customFormat="1" x14ac:dyDescent="0.2">
      <c r="A1806" s="186"/>
      <c r="B1806" s="33"/>
    </row>
    <row r="1807" spans="1:2" s="83" customFormat="1" x14ac:dyDescent="0.2">
      <c r="A1807" s="186"/>
      <c r="B1807" s="33"/>
    </row>
    <row r="1808" spans="1:2" s="83" customFormat="1" x14ac:dyDescent="0.2">
      <c r="A1808" s="186"/>
      <c r="B1808" s="33"/>
    </row>
    <row r="1809" spans="1:2" s="83" customFormat="1" x14ac:dyDescent="0.2">
      <c r="A1809" s="186"/>
      <c r="B1809" s="33"/>
    </row>
    <row r="1810" spans="1:2" s="83" customFormat="1" x14ac:dyDescent="0.2">
      <c r="A1810" s="186"/>
      <c r="B1810" s="33"/>
    </row>
    <row r="1811" spans="1:2" s="83" customFormat="1" x14ac:dyDescent="0.2">
      <c r="A1811" s="186"/>
      <c r="B1811" s="33"/>
    </row>
    <row r="1812" spans="1:2" s="83" customFormat="1" x14ac:dyDescent="0.2">
      <c r="A1812" s="186"/>
      <c r="B1812" s="33"/>
    </row>
    <row r="1813" spans="1:2" s="83" customFormat="1" x14ac:dyDescent="0.2">
      <c r="A1813" s="186"/>
      <c r="B1813" s="33"/>
    </row>
    <row r="1814" spans="1:2" s="83" customFormat="1" x14ac:dyDescent="0.2">
      <c r="A1814" s="186"/>
      <c r="B1814" s="33"/>
    </row>
    <row r="1815" spans="1:2" s="83" customFormat="1" x14ac:dyDescent="0.2">
      <c r="A1815" s="186"/>
      <c r="B1815" s="33"/>
    </row>
    <row r="1816" spans="1:2" s="83" customFormat="1" x14ac:dyDescent="0.2">
      <c r="A1816" s="186"/>
      <c r="B1816" s="33"/>
    </row>
    <row r="1817" spans="1:2" s="83" customFormat="1" x14ac:dyDescent="0.2">
      <c r="A1817" s="186"/>
      <c r="B1817" s="33"/>
    </row>
    <row r="1818" spans="1:2" s="83" customFormat="1" x14ac:dyDescent="0.2">
      <c r="A1818" s="186"/>
      <c r="B1818" s="33"/>
    </row>
    <row r="1819" spans="1:2" s="83" customFormat="1" x14ac:dyDescent="0.2">
      <c r="A1819" s="186"/>
      <c r="B1819" s="33"/>
    </row>
    <row r="1820" spans="1:2" s="83" customFormat="1" x14ac:dyDescent="0.2">
      <c r="A1820" s="186"/>
      <c r="B1820" s="33"/>
    </row>
    <row r="1821" spans="1:2" s="83" customFormat="1" x14ac:dyDescent="0.2">
      <c r="A1821" s="186"/>
      <c r="B1821" s="33"/>
    </row>
    <row r="1822" spans="1:2" s="83" customFormat="1" x14ac:dyDescent="0.2">
      <c r="A1822" s="186"/>
      <c r="B1822" s="33"/>
    </row>
    <row r="1823" spans="1:2" s="83" customFormat="1" x14ac:dyDescent="0.2">
      <c r="A1823" s="186"/>
      <c r="B1823" s="33"/>
    </row>
    <row r="1824" spans="1:2" s="83" customFormat="1" x14ac:dyDescent="0.2">
      <c r="A1824" s="186"/>
      <c r="B1824" s="33"/>
    </row>
    <row r="1825" spans="1:2" s="83" customFormat="1" x14ac:dyDescent="0.2">
      <c r="A1825" s="186"/>
      <c r="B1825" s="33"/>
    </row>
    <row r="1826" spans="1:2" s="83" customFormat="1" x14ac:dyDescent="0.2">
      <c r="A1826" s="186"/>
      <c r="B1826" s="33"/>
    </row>
    <row r="1827" spans="1:2" s="83" customFormat="1" x14ac:dyDescent="0.2">
      <c r="A1827" s="186"/>
      <c r="B1827" s="33"/>
    </row>
    <row r="1828" spans="1:2" s="83" customFormat="1" x14ac:dyDescent="0.2">
      <c r="A1828" s="186"/>
      <c r="B1828" s="33"/>
    </row>
    <row r="1829" spans="1:2" s="83" customFormat="1" x14ac:dyDescent="0.2">
      <c r="A1829" s="186"/>
      <c r="B1829" s="33"/>
    </row>
    <row r="1830" spans="1:2" s="83" customFormat="1" x14ac:dyDescent="0.2">
      <c r="A1830" s="186"/>
      <c r="B1830" s="33"/>
    </row>
    <row r="1831" spans="1:2" s="83" customFormat="1" x14ac:dyDescent="0.2">
      <c r="A1831" s="186"/>
      <c r="B1831" s="33"/>
    </row>
    <row r="1832" spans="1:2" s="83" customFormat="1" x14ac:dyDescent="0.2">
      <c r="A1832" s="186"/>
      <c r="B1832" s="33"/>
    </row>
    <row r="1833" spans="1:2" s="83" customFormat="1" x14ac:dyDescent="0.2">
      <c r="A1833" s="186"/>
      <c r="B1833" s="33"/>
    </row>
    <row r="1834" spans="1:2" s="83" customFormat="1" x14ac:dyDescent="0.2">
      <c r="A1834" s="186"/>
      <c r="B1834" s="33"/>
    </row>
    <row r="1835" spans="1:2" s="83" customFormat="1" x14ac:dyDescent="0.2">
      <c r="A1835" s="186"/>
      <c r="B1835" s="33"/>
    </row>
    <row r="1836" spans="1:2" s="83" customFormat="1" x14ac:dyDescent="0.2">
      <c r="A1836" s="186"/>
      <c r="B1836" s="33"/>
    </row>
    <row r="1837" spans="1:2" s="83" customFormat="1" x14ac:dyDescent="0.2">
      <c r="A1837" s="186"/>
      <c r="B1837" s="33"/>
    </row>
    <row r="1838" spans="1:2" s="83" customFormat="1" x14ac:dyDescent="0.2">
      <c r="A1838" s="186"/>
      <c r="B1838" s="33"/>
    </row>
    <row r="1839" spans="1:2" s="83" customFormat="1" x14ac:dyDescent="0.2">
      <c r="A1839" s="186"/>
      <c r="B1839" s="33"/>
    </row>
    <row r="1840" spans="1:2" s="83" customFormat="1" x14ac:dyDescent="0.2">
      <c r="A1840" s="186"/>
      <c r="B1840" s="33"/>
    </row>
    <row r="1841" spans="1:2" s="83" customFormat="1" x14ac:dyDescent="0.2">
      <c r="A1841" s="186"/>
      <c r="B1841" s="33"/>
    </row>
    <row r="1842" spans="1:2" s="83" customFormat="1" x14ac:dyDescent="0.2">
      <c r="A1842" s="186"/>
      <c r="B1842" s="33"/>
    </row>
    <row r="1843" spans="1:2" s="83" customFormat="1" x14ac:dyDescent="0.2">
      <c r="A1843" s="186"/>
      <c r="B1843" s="33"/>
    </row>
    <row r="1844" spans="1:2" s="83" customFormat="1" x14ac:dyDescent="0.2">
      <c r="A1844" s="186"/>
      <c r="B1844" s="33"/>
    </row>
    <row r="1845" spans="1:2" s="83" customFormat="1" x14ac:dyDescent="0.2">
      <c r="A1845" s="186"/>
      <c r="B1845" s="33"/>
    </row>
    <row r="1846" spans="1:2" s="83" customFormat="1" x14ac:dyDescent="0.2">
      <c r="A1846" s="186"/>
      <c r="B1846" s="33"/>
    </row>
    <row r="1847" spans="1:2" s="83" customFormat="1" x14ac:dyDescent="0.2">
      <c r="A1847" s="186"/>
      <c r="B1847" s="33"/>
    </row>
    <row r="1848" spans="1:2" s="83" customFormat="1" x14ac:dyDescent="0.2">
      <c r="A1848" s="186"/>
      <c r="B1848" s="33"/>
    </row>
    <row r="1849" spans="1:2" s="83" customFormat="1" x14ac:dyDescent="0.2">
      <c r="A1849" s="186"/>
      <c r="B1849" s="33"/>
    </row>
    <row r="1850" spans="1:2" s="83" customFormat="1" x14ac:dyDescent="0.2">
      <c r="A1850" s="186"/>
      <c r="B1850" s="33"/>
    </row>
    <row r="1851" spans="1:2" s="83" customFormat="1" x14ac:dyDescent="0.2">
      <c r="A1851" s="186"/>
      <c r="B1851" s="33"/>
    </row>
    <row r="1852" spans="1:2" s="83" customFormat="1" x14ac:dyDescent="0.2">
      <c r="A1852" s="186"/>
      <c r="B1852" s="33"/>
    </row>
    <row r="1853" spans="1:2" s="83" customFormat="1" x14ac:dyDescent="0.2">
      <c r="A1853" s="186"/>
      <c r="B1853" s="33"/>
    </row>
    <row r="1854" spans="1:2" s="83" customFormat="1" x14ac:dyDescent="0.2">
      <c r="A1854" s="186"/>
      <c r="B1854" s="33"/>
    </row>
    <row r="1855" spans="1:2" s="83" customFormat="1" x14ac:dyDescent="0.2">
      <c r="A1855" s="186"/>
      <c r="B1855" s="33"/>
    </row>
    <row r="1856" spans="1:2" s="83" customFormat="1" x14ac:dyDescent="0.2">
      <c r="A1856" s="186"/>
      <c r="B1856" s="33"/>
    </row>
    <row r="1857" spans="1:2" s="83" customFormat="1" x14ac:dyDescent="0.2">
      <c r="A1857" s="186"/>
      <c r="B1857" s="33"/>
    </row>
    <row r="1858" spans="1:2" s="83" customFormat="1" x14ac:dyDescent="0.2">
      <c r="A1858" s="186"/>
      <c r="B1858" s="33"/>
    </row>
    <row r="1859" spans="1:2" s="83" customFormat="1" x14ac:dyDescent="0.2">
      <c r="A1859" s="186"/>
      <c r="B1859" s="33"/>
    </row>
    <row r="1860" spans="1:2" s="83" customFormat="1" x14ac:dyDescent="0.2">
      <c r="A1860" s="186"/>
      <c r="B1860" s="33"/>
    </row>
    <row r="1861" spans="1:2" s="83" customFormat="1" x14ac:dyDescent="0.2">
      <c r="A1861" s="186"/>
      <c r="B1861" s="33"/>
    </row>
    <row r="1862" spans="1:2" s="83" customFormat="1" x14ac:dyDescent="0.2">
      <c r="A1862" s="186"/>
      <c r="B1862" s="33"/>
    </row>
    <row r="1863" spans="1:2" s="83" customFormat="1" x14ac:dyDescent="0.2">
      <c r="A1863" s="186"/>
      <c r="B1863" s="33"/>
    </row>
    <row r="1864" spans="1:2" s="83" customFormat="1" x14ac:dyDescent="0.2">
      <c r="A1864" s="186"/>
      <c r="B1864" s="33"/>
    </row>
    <row r="1865" spans="1:2" s="83" customFormat="1" x14ac:dyDescent="0.2">
      <c r="A1865" s="186"/>
      <c r="B1865" s="33"/>
    </row>
    <row r="1866" spans="1:2" s="83" customFormat="1" x14ac:dyDescent="0.2">
      <c r="A1866" s="186"/>
      <c r="B1866" s="33"/>
    </row>
    <row r="1867" spans="1:2" s="83" customFormat="1" x14ac:dyDescent="0.2">
      <c r="A1867" s="186"/>
      <c r="B1867" s="33"/>
    </row>
    <row r="1868" spans="1:2" s="83" customFormat="1" x14ac:dyDescent="0.2">
      <c r="A1868" s="186"/>
      <c r="B1868" s="33"/>
    </row>
    <row r="1869" spans="1:2" s="83" customFormat="1" x14ac:dyDescent="0.2">
      <c r="A1869" s="186"/>
      <c r="B1869" s="33"/>
    </row>
    <row r="1870" spans="1:2" s="83" customFormat="1" x14ac:dyDescent="0.2">
      <c r="A1870" s="186"/>
      <c r="B1870" s="33"/>
    </row>
    <row r="1871" spans="1:2" s="83" customFormat="1" x14ac:dyDescent="0.2">
      <c r="A1871" s="186"/>
      <c r="B1871" s="33"/>
    </row>
    <row r="1872" spans="1:2" s="83" customFormat="1" x14ac:dyDescent="0.2">
      <c r="A1872" s="186"/>
      <c r="B1872" s="33"/>
    </row>
    <row r="1873" spans="1:2" s="83" customFormat="1" x14ac:dyDescent="0.2">
      <c r="A1873" s="186"/>
      <c r="B1873" s="33"/>
    </row>
    <row r="1874" spans="1:2" s="83" customFormat="1" x14ac:dyDescent="0.2">
      <c r="A1874" s="186"/>
      <c r="B1874" s="33"/>
    </row>
    <row r="1875" spans="1:2" s="83" customFormat="1" x14ac:dyDescent="0.2">
      <c r="A1875" s="186"/>
      <c r="B1875" s="33"/>
    </row>
    <row r="1876" spans="1:2" s="83" customFormat="1" x14ac:dyDescent="0.2">
      <c r="A1876" s="186"/>
      <c r="B1876" s="33"/>
    </row>
    <row r="1877" spans="1:2" s="83" customFormat="1" x14ac:dyDescent="0.2">
      <c r="A1877" s="186"/>
      <c r="B1877" s="33"/>
    </row>
    <row r="1878" spans="1:2" s="83" customFormat="1" x14ac:dyDescent="0.2">
      <c r="A1878" s="186"/>
      <c r="B1878" s="33"/>
    </row>
    <row r="1879" spans="1:2" s="83" customFormat="1" x14ac:dyDescent="0.2">
      <c r="A1879" s="186"/>
      <c r="B1879" s="33"/>
    </row>
    <row r="1880" spans="1:2" s="83" customFormat="1" x14ac:dyDescent="0.2">
      <c r="A1880" s="186"/>
      <c r="B1880" s="33"/>
    </row>
    <row r="1881" spans="1:2" s="83" customFormat="1" x14ac:dyDescent="0.2">
      <c r="A1881" s="186"/>
      <c r="B1881" s="33"/>
    </row>
    <row r="1882" spans="1:2" s="83" customFormat="1" x14ac:dyDescent="0.2">
      <c r="A1882" s="186"/>
      <c r="B1882" s="33"/>
    </row>
    <row r="1883" spans="1:2" s="83" customFormat="1" x14ac:dyDescent="0.2">
      <c r="A1883" s="186"/>
      <c r="B1883" s="33"/>
    </row>
    <row r="1884" spans="1:2" s="83" customFormat="1" x14ac:dyDescent="0.2">
      <c r="A1884" s="186"/>
      <c r="B1884" s="33"/>
    </row>
    <row r="1885" spans="1:2" s="83" customFormat="1" x14ac:dyDescent="0.2">
      <c r="A1885" s="186"/>
      <c r="B1885" s="33"/>
    </row>
    <row r="1886" spans="1:2" s="83" customFormat="1" x14ac:dyDescent="0.2">
      <c r="A1886" s="186"/>
      <c r="B1886" s="33"/>
    </row>
    <row r="1887" spans="1:2" s="83" customFormat="1" x14ac:dyDescent="0.2">
      <c r="A1887" s="186"/>
      <c r="B1887" s="33"/>
    </row>
    <row r="1888" spans="1:2" s="83" customFormat="1" x14ac:dyDescent="0.2">
      <c r="A1888" s="186"/>
      <c r="B1888" s="33"/>
    </row>
    <row r="1889" spans="1:2" s="83" customFormat="1" x14ac:dyDescent="0.2">
      <c r="A1889" s="186"/>
      <c r="B1889" s="33"/>
    </row>
    <row r="1890" spans="1:2" s="83" customFormat="1" x14ac:dyDescent="0.2">
      <c r="A1890" s="186"/>
      <c r="B1890" s="33"/>
    </row>
    <row r="1891" spans="1:2" s="83" customFormat="1" x14ac:dyDescent="0.2">
      <c r="A1891" s="186"/>
      <c r="B1891" s="33"/>
    </row>
    <row r="1892" spans="1:2" s="83" customFormat="1" x14ac:dyDescent="0.2">
      <c r="A1892" s="186"/>
      <c r="B1892" s="33"/>
    </row>
    <row r="1893" spans="1:2" s="83" customFormat="1" x14ac:dyDescent="0.2">
      <c r="A1893" s="186"/>
      <c r="B1893" s="33"/>
    </row>
    <row r="1894" spans="1:2" s="83" customFormat="1" x14ac:dyDescent="0.2">
      <c r="A1894" s="186"/>
      <c r="B1894" s="33"/>
    </row>
    <row r="1895" spans="1:2" s="83" customFormat="1" x14ac:dyDescent="0.2">
      <c r="A1895" s="186"/>
      <c r="B1895" s="33"/>
    </row>
    <row r="1896" spans="1:2" s="83" customFormat="1" x14ac:dyDescent="0.2">
      <c r="A1896" s="186"/>
      <c r="B1896" s="33"/>
    </row>
    <row r="1897" spans="1:2" s="83" customFormat="1" x14ac:dyDescent="0.2">
      <c r="A1897" s="186"/>
      <c r="B1897" s="33"/>
    </row>
    <row r="1898" spans="1:2" s="83" customFormat="1" x14ac:dyDescent="0.2">
      <c r="A1898" s="186"/>
      <c r="B1898" s="33"/>
    </row>
    <row r="1899" spans="1:2" s="83" customFormat="1" x14ac:dyDescent="0.2">
      <c r="A1899" s="186"/>
      <c r="B1899" s="33"/>
    </row>
    <row r="1900" spans="1:2" s="83" customFormat="1" x14ac:dyDescent="0.2">
      <c r="A1900" s="186"/>
      <c r="B1900" s="33"/>
    </row>
    <row r="1901" spans="1:2" s="83" customFormat="1" x14ac:dyDescent="0.2">
      <c r="A1901" s="186"/>
      <c r="B1901" s="33"/>
    </row>
    <row r="1902" spans="1:2" s="83" customFormat="1" x14ac:dyDescent="0.2">
      <c r="A1902" s="186"/>
      <c r="B1902" s="33"/>
    </row>
    <row r="1903" spans="1:2" s="83" customFormat="1" x14ac:dyDescent="0.2">
      <c r="A1903" s="186"/>
      <c r="B1903" s="33"/>
    </row>
    <row r="1904" spans="1:2" s="83" customFormat="1" x14ac:dyDescent="0.2">
      <c r="A1904" s="186"/>
      <c r="B1904" s="33"/>
    </row>
    <row r="1905" spans="1:2" s="83" customFormat="1" x14ac:dyDescent="0.2">
      <c r="A1905" s="186"/>
      <c r="B1905" s="33"/>
    </row>
    <row r="1906" spans="1:2" s="83" customFormat="1" x14ac:dyDescent="0.2">
      <c r="A1906" s="186"/>
      <c r="B1906" s="33"/>
    </row>
    <row r="1907" spans="1:2" s="83" customFormat="1" x14ac:dyDescent="0.2">
      <c r="A1907" s="186"/>
      <c r="B1907" s="33"/>
    </row>
    <row r="1908" spans="1:2" s="83" customFormat="1" x14ac:dyDescent="0.2">
      <c r="A1908" s="186"/>
      <c r="B1908" s="33"/>
    </row>
    <row r="1909" spans="1:2" s="83" customFormat="1" x14ac:dyDescent="0.2">
      <c r="A1909" s="186"/>
      <c r="B1909" s="33"/>
    </row>
    <row r="1910" spans="1:2" s="83" customFormat="1" x14ac:dyDescent="0.2">
      <c r="A1910" s="186"/>
      <c r="B1910" s="33"/>
    </row>
    <row r="1911" spans="1:2" s="83" customFormat="1" x14ac:dyDescent="0.2">
      <c r="A1911" s="186"/>
      <c r="B1911" s="33"/>
    </row>
    <row r="1912" spans="1:2" s="83" customFormat="1" x14ac:dyDescent="0.2">
      <c r="A1912" s="186"/>
      <c r="B1912" s="33"/>
    </row>
    <row r="1913" spans="1:2" s="83" customFormat="1" x14ac:dyDescent="0.2">
      <c r="A1913" s="186"/>
      <c r="B1913" s="33"/>
    </row>
    <row r="1914" spans="1:2" s="83" customFormat="1" x14ac:dyDescent="0.2">
      <c r="A1914" s="186"/>
      <c r="B1914" s="33"/>
    </row>
    <row r="1915" spans="1:2" s="83" customFormat="1" x14ac:dyDescent="0.2">
      <c r="A1915" s="186"/>
      <c r="B1915" s="33"/>
    </row>
    <row r="1916" spans="1:2" s="83" customFormat="1" x14ac:dyDescent="0.2">
      <c r="A1916" s="186"/>
      <c r="B1916" s="33"/>
    </row>
    <row r="1917" spans="1:2" s="83" customFormat="1" x14ac:dyDescent="0.2">
      <c r="A1917" s="186"/>
      <c r="B1917" s="33"/>
    </row>
    <row r="1918" spans="1:2" s="83" customFormat="1" x14ac:dyDescent="0.2">
      <c r="A1918" s="186"/>
      <c r="B1918" s="33"/>
    </row>
    <row r="1919" spans="1:2" s="83" customFormat="1" x14ac:dyDescent="0.2">
      <c r="A1919" s="186"/>
      <c r="B1919" s="33"/>
    </row>
    <row r="1920" spans="1:2" s="83" customFormat="1" x14ac:dyDescent="0.2">
      <c r="A1920" s="186"/>
      <c r="B1920" s="33"/>
    </row>
    <row r="1921" spans="1:2" s="83" customFormat="1" x14ac:dyDescent="0.2">
      <c r="A1921" s="186"/>
      <c r="B1921" s="33"/>
    </row>
    <row r="1922" spans="1:2" s="83" customFormat="1" x14ac:dyDescent="0.2">
      <c r="A1922" s="186"/>
      <c r="B1922" s="33"/>
    </row>
    <row r="1923" spans="1:2" s="83" customFormat="1" x14ac:dyDescent="0.2">
      <c r="A1923" s="186"/>
      <c r="B1923" s="33"/>
    </row>
    <row r="1924" spans="1:2" s="83" customFormat="1" x14ac:dyDescent="0.2">
      <c r="A1924" s="186"/>
      <c r="B1924" s="33"/>
    </row>
    <row r="1925" spans="1:2" s="83" customFormat="1" x14ac:dyDescent="0.2">
      <c r="A1925" s="186"/>
      <c r="B1925" s="33"/>
    </row>
    <row r="1926" spans="1:2" s="83" customFormat="1" x14ac:dyDescent="0.2">
      <c r="A1926" s="186"/>
      <c r="B1926" s="33"/>
    </row>
    <row r="1927" spans="1:2" s="83" customFormat="1" x14ac:dyDescent="0.2">
      <c r="A1927" s="186"/>
      <c r="B1927" s="33"/>
    </row>
    <row r="1928" spans="1:2" s="83" customFormat="1" x14ac:dyDescent="0.2">
      <c r="A1928" s="186"/>
      <c r="B1928" s="33"/>
    </row>
    <row r="1929" spans="1:2" s="83" customFormat="1" x14ac:dyDescent="0.2">
      <c r="A1929" s="186"/>
      <c r="B1929" s="33"/>
    </row>
    <row r="1930" spans="1:2" s="83" customFormat="1" x14ac:dyDescent="0.2">
      <c r="A1930" s="186"/>
      <c r="B1930" s="33"/>
    </row>
    <row r="1931" spans="1:2" s="83" customFormat="1" x14ac:dyDescent="0.2">
      <c r="A1931" s="186"/>
      <c r="B1931" s="33"/>
    </row>
    <row r="1932" spans="1:2" s="83" customFormat="1" x14ac:dyDescent="0.2">
      <c r="A1932" s="186"/>
      <c r="B1932" s="33"/>
    </row>
    <row r="1933" spans="1:2" s="83" customFormat="1" x14ac:dyDescent="0.2">
      <c r="A1933" s="186"/>
      <c r="B1933" s="33"/>
    </row>
    <row r="1934" spans="1:2" s="83" customFormat="1" x14ac:dyDescent="0.2">
      <c r="A1934" s="186"/>
      <c r="B1934" s="33"/>
    </row>
    <row r="1935" spans="1:2" s="83" customFormat="1" x14ac:dyDescent="0.2">
      <c r="A1935" s="186"/>
      <c r="B1935" s="33"/>
    </row>
    <row r="1936" spans="1:2" s="83" customFormat="1" x14ac:dyDescent="0.2">
      <c r="A1936" s="186"/>
      <c r="B1936" s="33"/>
    </row>
    <row r="1937" spans="1:2" s="83" customFormat="1" x14ac:dyDescent="0.2">
      <c r="A1937" s="186"/>
      <c r="B1937" s="33"/>
    </row>
    <row r="1938" spans="1:2" s="83" customFormat="1" x14ac:dyDescent="0.2">
      <c r="A1938" s="186"/>
      <c r="B1938" s="33"/>
    </row>
    <row r="1939" spans="1:2" s="83" customFormat="1" x14ac:dyDescent="0.2">
      <c r="A1939" s="186"/>
      <c r="B1939" s="33"/>
    </row>
    <row r="1940" spans="1:2" s="83" customFormat="1" x14ac:dyDescent="0.2">
      <c r="A1940" s="186"/>
      <c r="B1940" s="33"/>
    </row>
    <row r="1941" spans="1:2" s="83" customFormat="1" x14ac:dyDescent="0.2">
      <c r="A1941" s="186"/>
      <c r="B1941" s="33"/>
    </row>
    <row r="1942" spans="1:2" s="83" customFormat="1" x14ac:dyDescent="0.2">
      <c r="A1942" s="186"/>
      <c r="B1942" s="33"/>
    </row>
    <row r="1943" spans="1:2" s="83" customFormat="1" x14ac:dyDescent="0.2">
      <c r="A1943" s="186"/>
      <c r="B1943" s="33"/>
    </row>
    <row r="1944" spans="1:2" s="83" customFormat="1" x14ac:dyDescent="0.2">
      <c r="A1944" s="186"/>
      <c r="B1944" s="33"/>
    </row>
    <row r="1945" spans="1:2" s="83" customFormat="1" x14ac:dyDescent="0.2">
      <c r="A1945" s="186"/>
      <c r="B1945" s="33"/>
    </row>
    <row r="1946" spans="1:2" s="83" customFormat="1" x14ac:dyDescent="0.2">
      <c r="A1946" s="186"/>
      <c r="B1946" s="33"/>
    </row>
    <row r="1947" spans="1:2" s="83" customFormat="1" x14ac:dyDescent="0.2">
      <c r="A1947" s="186"/>
      <c r="B1947" s="33"/>
    </row>
    <row r="1948" spans="1:2" s="83" customFormat="1" x14ac:dyDescent="0.2">
      <c r="A1948" s="186"/>
      <c r="B1948" s="33"/>
    </row>
    <row r="1949" spans="1:2" s="83" customFormat="1" x14ac:dyDescent="0.2">
      <c r="A1949" s="186"/>
      <c r="B1949" s="33"/>
    </row>
    <row r="1950" spans="1:2" s="83" customFormat="1" x14ac:dyDescent="0.2">
      <c r="A1950" s="186"/>
      <c r="B1950" s="33"/>
    </row>
    <row r="1951" spans="1:2" s="83" customFormat="1" x14ac:dyDescent="0.2">
      <c r="A1951" s="186"/>
      <c r="B1951" s="33"/>
    </row>
    <row r="1952" spans="1:2" s="83" customFormat="1" x14ac:dyDescent="0.2">
      <c r="A1952" s="186"/>
      <c r="B1952" s="33"/>
    </row>
    <row r="1953" spans="1:2" s="83" customFormat="1" x14ac:dyDescent="0.2">
      <c r="A1953" s="186"/>
      <c r="B1953" s="33"/>
    </row>
    <row r="1954" spans="1:2" s="83" customFormat="1" x14ac:dyDescent="0.2">
      <c r="A1954" s="186"/>
      <c r="B1954" s="33"/>
    </row>
    <row r="1955" spans="1:2" s="83" customFormat="1" x14ac:dyDescent="0.2">
      <c r="A1955" s="186"/>
      <c r="B1955" s="33"/>
    </row>
    <row r="1956" spans="1:2" s="83" customFormat="1" x14ac:dyDescent="0.2">
      <c r="A1956" s="186"/>
      <c r="B1956" s="33"/>
    </row>
    <row r="1957" spans="1:2" s="83" customFormat="1" x14ac:dyDescent="0.2">
      <c r="A1957" s="186"/>
      <c r="B1957" s="33"/>
    </row>
    <row r="1958" spans="1:2" s="83" customFormat="1" x14ac:dyDescent="0.2">
      <c r="A1958" s="186"/>
      <c r="B1958" s="33"/>
    </row>
    <row r="1959" spans="1:2" s="83" customFormat="1" x14ac:dyDescent="0.2">
      <c r="A1959" s="186"/>
      <c r="B1959" s="33"/>
    </row>
    <row r="1960" spans="1:2" s="83" customFormat="1" x14ac:dyDescent="0.2">
      <c r="A1960" s="186"/>
      <c r="B1960" s="33"/>
    </row>
    <row r="1961" spans="1:2" s="83" customFormat="1" x14ac:dyDescent="0.2">
      <c r="A1961" s="186"/>
      <c r="B1961" s="33"/>
    </row>
    <row r="1962" spans="1:2" s="83" customFormat="1" x14ac:dyDescent="0.2">
      <c r="A1962" s="186"/>
      <c r="B1962" s="33"/>
    </row>
    <row r="1963" spans="1:2" s="83" customFormat="1" x14ac:dyDescent="0.2">
      <c r="A1963" s="186"/>
      <c r="B1963" s="33"/>
    </row>
    <row r="1964" spans="1:2" s="83" customFormat="1" x14ac:dyDescent="0.2">
      <c r="A1964" s="186"/>
      <c r="B1964" s="33"/>
    </row>
    <row r="1965" spans="1:2" s="83" customFormat="1" x14ac:dyDescent="0.2">
      <c r="A1965" s="186"/>
      <c r="B1965" s="33"/>
    </row>
    <row r="1966" spans="1:2" s="83" customFormat="1" x14ac:dyDescent="0.2">
      <c r="A1966" s="186"/>
      <c r="B1966" s="33"/>
    </row>
    <row r="1967" spans="1:2" s="83" customFormat="1" x14ac:dyDescent="0.2">
      <c r="A1967" s="186"/>
      <c r="B1967" s="33"/>
    </row>
    <row r="1968" spans="1:2" s="83" customFormat="1" x14ac:dyDescent="0.2">
      <c r="A1968" s="186"/>
      <c r="B1968" s="33"/>
    </row>
    <row r="1969" spans="1:2" s="83" customFormat="1" x14ac:dyDescent="0.2">
      <c r="A1969" s="186"/>
      <c r="B1969" s="33"/>
    </row>
    <row r="1970" spans="1:2" s="83" customFormat="1" x14ac:dyDescent="0.2">
      <c r="A1970" s="186"/>
      <c r="B1970" s="33"/>
    </row>
    <row r="1971" spans="1:2" s="83" customFormat="1" x14ac:dyDescent="0.2">
      <c r="A1971" s="186"/>
      <c r="B1971" s="33"/>
    </row>
    <row r="1972" spans="1:2" s="83" customFormat="1" x14ac:dyDescent="0.2">
      <c r="A1972" s="186"/>
      <c r="B1972" s="33"/>
    </row>
    <row r="1973" spans="1:2" s="83" customFormat="1" x14ac:dyDescent="0.2">
      <c r="A1973" s="186"/>
      <c r="B1973" s="33"/>
    </row>
    <row r="1974" spans="1:2" s="83" customFormat="1" x14ac:dyDescent="0.2">
      <c r="A1974" s="186"/>
      <c r="B1974" s="33"/>
    </row>
    <row r="1975" spans="1:2" s="83" customFormat="1" x14ac:dyDescent="0.2">
      <c r="A1975" s="186"/>
      <c r="B1975" s="33"/>
    </row>
    <row r="1976" spans="1:2" s="83" customFormat="1" x14ac:dyDescent="0.2">
      <c r="A1976" s="186"/>
      <c r="B1976" s="33"/>
    </row>
    <row r="1977" spans="1:2" s="83" customFormat="1" x14ac:dyDescent="0.2">
      <c r="A1977" s="186"/>
      <c r="B1977" s="33"/>
    </row>
    <row r="1978" spans="1:2" s="83" customFormat="1" x14ac:dyDescent="0.2">
      <c r="A1978" s="186"/>
      <c r="B1978" s="33"/>
    </row>
    <row r="1979" spans="1:2" s="83" customFormat="1" x14ac:dyDescent="0.2">
      <c r="A1979" s="186"/>
      <c r="B1979" s="33"/>
    </row>
    <row r="1980" spans="1:2" s="83" customFormat="1" x14ac:dyDescent="0.2">
      <c r="A1980" s="186"/>
      <c r="B1980" s="33"/>
    </row>
    <row r="1981" spans="1:2" s="83" customFormat="1" x14ac:dyDescent="0.2">
      <c r="A1981" s="186"/>
      <c r="B1981" s="33"/>
    </row>
    <row r="1982" spans="1:2" s="83" customFormat="1" x14ac:dyDescent="0.2">
      <c r="A1982" s="186"/>
      <c r="B1982" s="33"/>
    </row>
    <row r="1983" spans="1:2" s="83" customFormat="1" x14ac:dyDescent="0.2">
      <c r="A1983" s="186"/>
      <c r="B1983" s="33"/>
    </row>
    <row r="1984" spans="1:2" s="83" customFormat="1" x14ac:dyDescent="0.2">
      <c r="A1984" s="186"/>
      <c r="B1984" s="33"/>
    </row>
    <row r="1985" spans="1:2" s="83" customFormat="1" x14ac:dyDescent="0.2">
      <c r="A1985" s="186"/>
      <c r="B1985" s="33"/>
    </row>
    <row r="1986" spans="1:2" s="83" customFormat="1" x14ac:dyDescent="0.2">
      <c r="A1986" s="186"/>
      <c r="B1986" s="33"/>
    </row>
    <row r="1987" spans="1:2" s="83" customFormat="1" x14ac:dyDescent="0.2">
      <c r="A1987" s="186"/>
      <c r="B1987" s="33"/>
    </row>
    <row r="1988" spans="1:2" s="83" customFormat="1" x14ac:dyDescent="0.2">
      <c r="A1988" s="186"/>
      <c r="B1988" s="33"/>
    </row>
    <row r="1989" spans="1:2" s="83" customFormat="1" x14ac:dyDescent="0.2">
      <c r="A1989" s="186"/>
      <c r="B1989" s="33"/>
    </row>
    <row r="1990" spans="1:2" s="83" customFormat="1" x14ac:dyDescent="0.2">
      <c r="A1990" s="186"/>
      <c r="B1990" s="33"/>
    </row>
    <row r="1991" spans="1:2" s="83" customFormat="1" x14ac:dyDescent="0.2">
      <c r="A1991" s="186"/>
      <c r="B1991" s="33"/>
    </row>
    <row r="1992" spans="1:2" s="83" customFormat="1" x14ac:dyDescent="0.2">
      <c r="A1992" s="186"/>
      <c r="B1992" s="33"/>
    </row>
    <row r="1993" spans="1:2" s="83" customFormat="1" x14ac:dyDescent="0.2">
      <c r="A1993" s="186"/>
      <c r="B1993" s="33"/>
    </row>
    <row r="1994" spans="1:2" s="83" customFormat="1" x14ac:dyDescent="0.2">
      <c r="A1994" s="186"/>
      <c r="B1994" s="33"/>
    </row>
    <row r="1995" spans="1:2" s="83" customFormat="1" x14ac:dyDescent="0.2">
      <c r="A1995" s="186"/>
      <c r="B1995" s="33"/>
    </row>
    <row r="1996" spans="1:2" s="83" customFormat="1" x14ac:dyDescent="0.2">
      <c r="A1996" s="186"/>
      <c r="B1996" s="33"/>
    </row>
    <row r="1997" spans="1:2" s="83" customFormat="1" x14ac:dyDescent="0.2">
      <c r="A1997" s="186"/>
      <c r="B1997" s="33"/>
    </row>
    <row r="1998" spans="1:2" s="83" customFormat="1" x14ac:dyDescent="0.2">
      <c r="A1998" s="186"/>
      <c r="B1998" s="33"/>
    </row>
    <row r="1999" spans="1:2" s="83" customFormat="1" x14ac:dyDescent="0.2">
      <c r="A1999" s="186"/>
      <c r="B1999" s="33"/>
    </row>
    <row r="2000" spans="1:2" s="83" customFormat="1" x14ac:dyDescent="0.2">
      <c r="A2000" s="186"/>
      <c r="B2000" s="33"/>
    </row>
    <row r="2001" spans="1:2" s="83" customFormat="1" x14ac:dyDescent="0.2">
      <c r="A2001" s="186"/>
      <c r="B2001" s="33"/>
    </row>
    <row r="2002" spans="1:2" s="83" customFormat="1" x14ac:dyDescent="0.2">
      <c r="A2002" s="186"/>
      <c r="B2002" s="33"/>
    </row>
    <row r="2003" spans="1:2" s="83" customFormat="1" x14ac:dyDescent="0.2">
      <c r="A2003" s="186"/>
      <c r="B2003" s="33"/>
    </row>
    <row r="2004" spans="1:2" s="83" customFormat="1" x14ac:dyDescent="0.2">
      <c r="A2004" s="186"/>
      <c r="B2004" s="33"/>
    </row>
    <row r="2005" spans="1:2" s="83" customFormat="1" x14ac:dyDescent="0.2">
      <c r="A2005" s="186"/>
      <c r="B2005" s="33"/>
    </row>
    <row r="2006" spans="1:2" s="83" customFormat="1" x14ac:dyDescent="0.2">
      <c r="A2006" s="186"/>
      <c r="B2006" s="33"/>
    </row>
    <row r="2007" spans="1:2" s="83" customFormat="1" x14ac:dyDescent="0.2">
      <c r="A2007" s="186"/>
      <c r="B2007" s="33"/>
    </row>
    <row r="2008" spans="1:2" s="83" customFormat="1" x14ac:dyDescent="0.2">
      <c r="A2008" s="186"/>
      <c r="B2008" s="33"/>
    </row>
    <row r="2009" spans="1:2" s="83" customFormat="1" x14ac:dyDescent="0.2">
      <c r="A2009" s="186"/>
      <c r="B2009" s="33"/>
    </row>
    <row r="2010" spans="1:2" s="83" customFormat="1" x14ac:dyDescent="0.2">
      <c r="A2010" s="186"/>
      <c r="B2010" s="33"/>
    </row>
    <row r="2011" spans="1:2" s="83" customFormat="1" x14ac:dyDescent="0.2">
      <c r="A2011" s="186"/>
      <c r="B2011" s="33"/>
    </row>
    <row r="2012" spans="1:2" s="83" customFormat="1" x14ac:dyDescent="0.2">
      <c r="A2012" s="186"/>
      <c r="B2012" s="33"/>
    </row>
    <row r="2013" spans="1:2" s="83" customFormat="1" x14ac:dyDescent="0.2">
      <c r="A2013" s="186"/>
      <c r="B2013" s="33"/>
    </row>
    <row r="2014" spans="1:2" s="83" customFormat="1" x14ac:dyDescent="0.2">
      <c r="A2014" s="186"/>
      <c r="B2014" s="33"/>
    </row>
    <row r="2015" spans="1:2" s="83" customFormat="1" x14ac:dyDescent="0.2">
      <c r="A2015" s="186"/>
      <c r="B2015" s="33"/>
    </row>
    <row r="2016" spans="1:2" s="83" customFormat="1" x14ac:dyDescent="0.2">
      <c r="A2016" s="186"/>
      <c r="B2016" s="33"/>
    </row>
    <row r="2017" spans="1:2" s="83" customFormat="1" x14ac:dyDescent="0.2">
      <c r="A2017" s="186"/>
      <c r="B2017" s="33"/>
    </row>
    <row r="2018" spans="1:2" s="83" customFormat="1" x14ac:dyDescent="0.2">
      <c r="A2018" s="186"/>
      <c r="B2018" s="33"/>
    </row>
    <row r="2019" spans="1:2" s="83" customFormat="1" x14ac:dyDescent="0.2">
      <c r="A2019" s="186"/>
      <c r="B2019" s="33"/>
    </row>
    <row r="2020" spans="1:2" s="83" customFormat="1" x14ac:dyDescent="0.2">
      <c r="A2020" s="186"/>
      <c r="B2020" s="33"/>
    </row>
    <row r="2021" spans="1:2" s="83" customFormat="1" x14ac:dyDescent="0.2">
      <c r="A2021" s="186"/>
      <c r="B2021" s="33"/>
    </row>
    <row r="2022" spans="1:2" s="83" customFormat="1" x14ac:dyDescent="0.2">
      <c r="A2022" s="186"/>
      <c r="B2022" s="33"/>
    </row>
    <row r="2023" spans="1:2" s="83" customFormat="1" x14ac:dyDescent="0.2">
      <c r="A2023" s="186"/>
      <c r="B2023" s="33"/>
    </row>
    <row r="2024" spans="1:2" s="83" customFormat="1" x14ac:dyDescent="0.2">
      <c r="A2024" s="186"/>
      <c r="B2024" s="33"/>
    </row>
    <row r="2025" spans="1:2" s="83" customFormat="1" x14ac:dyDescent="0.2">
      <c r="A2025" s="186"/>
      <c r="B2025" s="33"/>
    </row>
    <row r="2026" spans="1:2" s="83" customFormat="1" x14ac:dyDescent="0.2">
      <c r="A2026" s="186"/>
      <c r="B2026" s="33"/>
    </row>
    <row r="2027" spans="1:2" s="83" customFormat="1" x14ac:dyDescent="0.2">
      <c r="A2027" s="186"/>
      <c r="B2027" s="33"/>
    </row>
    <row r="2028" spans="1:2" s="83" customFormat="1" x14ac:dyDescent="0.2">
      <c r="A2028" s="186"/>
      <c r="B2028" s="33"/>
    </row>
    <row r="2029" spans="1:2" s="83" customFormat="1" x14ac:dyDescent="0.2">
      <c r="A2029" s="186"/>
      <c r="B2029" s="33"/>
    </row>
    <row r="2030" spans="1:2" s="83" customFormat="1" x14ac:dyDescent="0.2">
      <c r="A2030" s="186"/>
      <c r="B2030" s="33"/>
    </row>
    <row r="2031" spans="1:2" s="83" customFormat="1" x14ac:dyDescent="0.2">
      <c r="A2031" s="186"/>
      <c r="B2031" s="33"/>
    </row>
    <row r="2032" spans="1:2" s="83" customFormat="1" x14ac:dyDescent="0.2">
      <c r="A2032" s="186"/>
      <c r="B2032" s="33"/>
    </row>
    <row r="2033" spans="1:2" s="83" customFormat="1" x14ac:dyDescent="0.2">
      <c r="A2033" s="186"/>
      <c r="B2033" s="33"/>
    </row>
    <row r="2034" spans="1:2" s="83" customFormat="1" x14ac:dyDescent="0.2">
      <c r="A2034" s="186"/>
      <c r="B2034" s="33"/>
    </row>
    <row r="2035" spans="1:2" s="83" customFormat="1" x14ac:dyDescent="0.2">
      <c r="A2035" s="186"/>
      <c r="B2035" s="33"/>
    </row>
    <row r="2036" spans="1:2" s="83" customFormat="1" x14ac:dyDescent="0.2">
      <c r="A2036" s="186"/>
      <c r="B2036" s="33"/>
    </row>
    <row r="2037" spans="1:2" s="83" customFormat="1" x14ac:dyDescent="0.2">
      <c r="A2037" s="186"/>
      <c r="B2037" s="33"/>
    </row>
    <row r="2038" spans="1:2" s="83" customFormat="1" x14ac:dyDescent="0.2">
      <c r="A2038" s="186"/>
      <c r="B2038" s="33"/>
    </row>
    <row r="2039" spans="1:2" s="83" customFormat="1" x14ac:dyDescent="0.2">
      <c r="A2039" s="186"/>
      <c r="B2039" s="33"/>
    </row>
    <row r="2040" spans="1:2" s="83" customFormat="1" x14ac:dyDescent="0.2">
      <c r="A2040" s="186"/>
      <c r="B2040" s="33"/>
    </row>
    <row r="2041" spans="1:2" s="83" customFormat="1" x14ac:dyDescent="0.2">
      <c r="A2041" s="186"/>
      <c r="B2041" s="33"/>
    </row>
    <row r="2042" spans="1:2" s="83" customFormat="1" x14ac:dyDescent="0.2">
      <c r="A2042" s="186"/>
      <c r="B2042" s="33"/>
    </row>
    <row r="2043" spans="1:2" s="83" customFormat="1" x14ac:dyDescent="0.2">
      <c r="A2043" s="186"/>
      <c r="B2043" s="33"/>
    </row>
    <row r="2044" spans="1:2" s="83" customFormat="1" x14ac:dyDescent="0.2">
      <c r="A2044" s="186"/>
      <c r="B2044" s="33"/>
    </row>
    <row r="2045" spans="1:2" s="83" customFormat="1" x14ac:dyDescent="0.2">
      <c r="A2045" s="186"/>
      <c r="B2045" s="33"/>
    </row>
    <row r="2046" spans="1:2" s="83" customFormat="1" x14ac:dyDescent="0.2">
      <c r="A2046" s="186"/>
      <c r="B2046" s="33"/>
    </row>
    <row r="2047" spans="1:2" s="83" customFormat="1" x14ac:dyDescent="0.2">
      <c r="A2047" s="186"/>
      <c r="B2047" s="33"/>
    </row>
    <row r="2048" spans="1:2" s="83" customFormat="1" x14ac:dyDescent="0.2">
      <c r="A2048" s="186"/>
      <c r="B2048" s="33"/>
    </row>
    <row r="2049" spans="1:2" s="83" customFormat="1" x14ac:dyDescent="0.2">
      <c r="A2049" s="186"/>
      <c r="B2049" s="33"/>
    </row>
    <row r="2050" spans="1:2" s="83" customFormat="1" x14ac:dyDescent="0.2">
      <c r="A2050" s="186"/>
      <c r="B2050" s="33"/>
    </row>
    <row r="2051" spans="1:2" s="83" customFormat="1" x14ac:dyDescent="0.2">
      <c r="A2051" s="186"/>
      <c r="B2051" s="33"/>
    </row>
    <row r="2052" spans="1:2" s="83" customFormat="1" x14ac:dyDescent="0.2">
      <c r="A2052" s="186"/>
      <c r="B2052" s="33"/>
    </row>
    <row r="2053" spans="1:2" s="83" customFormat="1" x14ac:dyDescent="0.2">
      <c r="A2053" s="186"/>
      <c r="B2053" s="33"/>
    </row>
    <row r="2054" spans="1:2" s="83" customFormat="1" x14ac:dyDescent="0.2">
      <c r="A2054" s="186"/>
      <c r="B2054" s="33"/>
    </row>
    <row r="2055" spans="1:2" s="83" customFormat="1" x14ac:dyDescent="0.2">
      <c r="A2055" s="186"/>
      <c r="B2055" s="33"/>
    </row>
    <row r="2056" spans="1:2" s="83" customFormat="1" x14ac:dyDescent="0.2">
      <c r="A2056" s="186"/>
      <c r="B2056" s="33"/>
    </row>
    <row r="2057" spans="1:2" s="83" customFormat="1" x14ac:dyDescent="0.2">
      <c r="A2057" s="186"/>
      <c r="B2057" s="33"/>
    </row>
    <row r="2058" spans="1:2" s="83" customFormat="1" x14ac:dyDescent="0.2">
      <c r="A2058" s="186"/>
      <c r="B2058" s="33"/>
    </row>
    <row r="2059" spans="1:2" s="83" customFormat="1" x14ac:dyDescent="0.2">
      <c r="A2059" s="186"/>
      <c r="B2059" s="33"/>
    </row>
    <row r="2060" spans="1:2" s="83" customFormat="1" x14ac:dyDescent="0.2">
      <c r="A2060" s="186"/>
      <c r="B2060" s="33"/>
    </row>
    <row r="2061" spans="1:2" s="83" customFormat="1" x14ac:dyDescent="0.2">
      <c r="A2061" s="186"/>
      <c r="B2061" s="33"/>
    </row>
    <row r="2062" spans="1:2" s="83" customFormat="1" x14ac:dyDescent="0.2">
      <c r="A2062" s="186"/>
      <c r="B2062" s="33"/>
    </row>
    <row r="2063" spans="1:2" s="83" customFormat="1" x14ac:dyDescent="0.2">
      <c r="A2063" s="186"/>
      <c r="B2063" s="33"/>
    </row>
    <row r="2064" spans="1:2" s="83" customFormat="1" x14ac:dyDescent="0.2">
      <c r="A2064" s="186"/>
      <c r="B2064" s="33"/>
    </row>
    <row r="2065" spans="1:2" s="83" customFormat="1" x14ac:dyDescent="0.2">
      <c r="A2065" s="186"/>
      <c r="B2065" s="33"/>
    </row>
    <row r="2066" spans="1:2" s="83" customFormat="1" x14ac:dyDescent="0.2">
      <c r="A2066" s="186"/>
      <c r="B2066" s="33"/>
    </row>
    <row r="2067" spans="1:2" s="83" customFormat="1" x14ac:dyDescent="0.2">
      <c r="A2067" s="186"/>
      <c r="B2067" s="33"/>
    </row>
    <row r="2068" spans="1:2" s="83" customFormat="1" x14ac:dyDescent="0.2">
      <c r="A2068" s="186"/>
      <c r="B2068" s="33"/>
    </row>
    <row r="2069" spans="1:2" s="83" customFormat="1" x14ac:dyDescent="0.2">
      <c r="A2069" s="186"/>
      <c r="B2069" s="33"/>
    </row>
    <row r="2070" spans="1:2" s="83" customFormat="1" x14ac:dyDescent="0.2">
      <c r="A2070" s="186"/>
      <c r="B2070" s="33"/>
    </row>
    <row r="2071" spans="1:2" s="83" customFormat="1" x14ac:dyDescent="0.2">
      <c r="A2071" s="186"/>
      <c r="B2071" s="33"/>
    </row>
    <row r="2072" spans="1:2" s="83" customFormat="1" x14ac:dyDescent="0.2">
      <c r="A2072" s="186"/>
      <c r="B2072" s="33"/>
    </row>
    <row r="2073" spans="1:2" s="83" customFormat="1" x14ac:dyDescent="0.2">
      <c r="A2073" s="186"/>
      <c r="B2073" s="33"/>
    </row>
    <row r="2074" spans="1:2" s="83" customFormat="1" x14ac:dyDescent="0.2">
      <c r="A2074" s="186"/>
      <c r="B2074" s="33"/>
    </row>
    <row r="2075" spans="1:2" s="83" customFormat="1" x14ac:dyDescent="0.2">
      <c r="A2075" s="186"/>
      <c r="B2075" s="33"/>
    </row>
    <row r="2076" spans="1:2" s="83" customFormat="1" x14ac:dyDescent="0.2">
      <c r="A2076" s="186"/>
      <c r="B2076" s="33"/>
    </row>
    <row r="2077" spans="1:2" s="83" customFormat="1" x14ac:dyDescent="0.2">
      <c r="A2077" s="186"/>
      <c r="B2077" s="33"/>
    </row>
    <row r="2078" spans="1:2" s="83" customFormat="1" x14ac:dyDescent="0.2">
      <c r="A2078" s="186"/>
      <c r="B2078" s="33"/>
    </row>
    <row r="2079" spans="1:2" s="83" customFormat="1" x14ac:dyDescent="0.2">
      <c r="A2079" s="186"/>
      <c r="B2079" s="33"/>
    </row>
    <row r="2080" spans="1:2" s="83" customFormat="1" x14ac:dyDescent="0.2">
      <c r="A2080" s="186"/>
      <c r="B2080" s="33"/>
    </row>
    <row r="2081" spans="1:2" s="83" customFormat="1" x14ac:dyDescent="0.2">
      <c r="A2081" s="186"/>
      <c r="B2081" s="33"/>
    </row>
    <row r="2082" spans="1:2" s="83" customFormat="1" x14ac:dyDescent="0.2">
      <c r="A2082" s="186"/>
      <c r="B2082" s="33"/>
    </row>
    <row r="2083" spans="1:2" s="83" customFormat="1" x14ac:dyDescent="0.2">
      <c r="A2083" s="186"/>
      <c r="B2083" s="33"/>
    </row>
    <row r="2084" spans="1:2" s="83" customFormat="1" x14ac:dyDescent="0.2">
      <c r="A2084" s="186"/>
      <c r="B2084" s="33"/>
    </row>
    <row r="2085" spans="1:2" s="83" customFormat="1" x14ac:dyDescent="0.2">
      <c r="A2085" s="186"/>
      <c r="B2085" s="33"/>
    </row>
    <row r="2086" spans="1:2" s="83" customFormat="1" x14ac:dyDescent="0.2">
      <c r="A2086" s="186"/>
      <c r="B2086" s="33"/>
    </row>
    <row r="2087" spans="1:2" s="83" customFormat="1" x14ac:dyDescent="0.2">
      <c r="A2087" s="186"/>
      <c r="B2087" s="33"/>
    </row>
    <row r="2088" spans="1:2" s="83" customFormat="1" x14ac:dyDescent="0.2">
      <c r="A2088" s="186"/>
      <c r="B2088" s="33"/>
    </row>
    <row r="2089" spans="1:2" s="83" customFormat="1" x14ac:dyDescent="0.2">
      <c r="A2089" s="186"/>
      <c r="B2089" s="33"/>
    </row>
    <row r="2090" spans="1:2" s="83" customFormat="1" x14ac:dyDescent="0.2">
      <c r="A2090" s="186"/>
      <c r="B2090" s="33"/>
    </row>
    <row r="2091" spans="1:2" s="83" customFormat="1" x14ac:dyDescent="0.2">
      <c r="A2091" s="186"/>
      <c r="B2091" s="33"/>
    </row>
    <row r="2092" spans="1:2" s="83" customFormat="1" x14ac:dyDescent="0.2">
      <c r="A2092" s="186"/>
      <c r="B2092" s="33"/>
    </row>
    <row r="2093" spans="1:2" s="83" customFormat="1" x14ac:dyDescent="0.2">
      <c r="A2093" s="186"/>
      <c r="B2093" s="33"/>
    </row>
    <row r="2094" spans="1:2" s="83" customFormat="1" x14ac:dyDescent="0.2">
      <c r="A2094" s="186"/>
      <c r="B2094" s="33"/>
    </row>
    <row r="2095" spans="1:2" s="83" customFormat="1" x14ac:dyDescent="0.2">
      <c r="A2095" s="186"/>
      <c r="B2095" s="33"/>
    </row>
    <row r="2096" spans="1:2" s="83" customFormat="1" x14ac:dyDescent="0.2">
      <c r="A2096" s="186"/>
      <c r="B2096" s="33"/>
    </row>
    <row r="2097" spans="1:2" s="83" customFormat="1" x14ac:dyDescent="0.2">
      <c r="A2097" s="186"/>
      <c r="B2097" s="33"/>
    </row>
    <row r="2098" spans="1:2" s="83" customFormat="1" x14ac:dyDescent="0.2">
      <c r="A2098" s="186"/>
      <c r="B2098" s="33"/>
    </row>
    <row r="2099" spans="1:2" s="83" customFormat="1" x14ac:dyDescent="0.2">
      <c r="A2099" s="186"/>
      <c r="B2099" s="33"/>
    </row>
    <row r="2100" spans="1:2" s="83" customFormat="1" x14ac:dyDescent="0.2">
      <c r="A2100" s="186"/>
      <c r="B2100" s="33"/>
    </row>
    <row r="2101" spans="1:2" s="83" customFormat="1" x14ac:dyDescent="0.2">
      <c r="A2101" s="186"/>
      <c r="B2101" s="33"/>
    </row>
    <row r="2102" spans="1:2" s="83" customFormat="1" x14ac:dyDescent="0.2">
      <c r="A2102" s="186"/>
      <c r="B2102" s="33"/>
    </row>
    <row r="2103" spans="1:2" s="83" customFormat="1" x14ac:dyDescent="0.2">
      <c r="A2103" s="186"/>
      <c r="B2103" s="33"/>
    </row>
    <row r="2104" spans="1:2" s="83" customFormat="1" x14ac:dyDescent="0.2">
      <c r="A2104" s="186"/>
      <c r="B2104" s="33"/>
    </row>
    <row r="2105" spans="1:2" s="83" customFormat="1" x14ac:dyDescent="0.2">
      <c r="A2105" s="186"/>
      <c r="B2105" s="33"/>
    </row>
    <row r="2106" spans="1:2" s="83" customFormat="1" x14ac:dyDescent="0.2">
      <c r="A2106" s="186"/>
      <c r="B2106" s="33"/>
    </row>
    <row r="2107" spans="1:2" s="83" customFormat="1" x14ac:dyDescent="0.2">
      <c r="A2107" s="186"/>
      <c r="B2107" s="33"/>
    </row>
    <row r="2108" spans="1:2" s="83" customFormat="1" x14ac:dyDescent="0.2">
      <c r="A2108" s="186"/>
      <c r="B2108" s="33"/>
    </row>
    <row r="2109" spans="1:2" s="83" customFormat="1" x14ac:dyDescent="0.2">
      <c r="A2109" s="186"/>
      <c r="B2109" s="33"/>
    </row>
    <row r="2110" spans="1:2" s="83" customFormat="1" x14ac:dyDescent="0.2">
      <c r="A2110" s="186"/>
      <c r="B2110" s="33"/>
    </row>
    <row r="2111" spans="1:2" s="83" customFormat="1" x14ac:dyDescent="0.2">
      <c r="A2111" s="186"/>
      <c r="B2111" s="33"/>
    </row>
    <row r="2112" spans="1:2" s="83" customFormat="1" x14ac:dyDescent="0.2">
      <c r="A2112" s="186"/>
      <c r="B2112" s="33"/>
    </row>
    <row r="2113" spans="1:2" s="83" customFormat="1" x14ac:dyDescent="0.2">
      <c r="A2113" s="186"/>
      <c r="B2113" s="33"/>
    </row>
    <row r="2114" spans="1:2" s="83" customFormat="1" x14ac:dyDescent="0.2">
      <c r="A2114" s="186"/>
      <c r="B2114" s="33"/>
    </row>
    <row r="2115" spans="1:2" s="83" customFormat="1" x14ac:dyDescent="0.2">
      <c r="A2115" s="186"/>
      <c r="B2115" s="33"/>
    </row>
    <row r="2116" spans="1:2" s="83" customFormat="1" x14ac:dyDescent="0.2">
      <c r="A2116" s="186"/>
      <c r="B2116" s="33"/>
    </row>
    <row r="2117" spans="1:2" s="83" customFormat="1" x14ac:dyDescent="0.2">
      <c r="A2117" s="186"/>
      <c r="B2117" s="33"/>
    </row>
    <row r="2118" spans="1:2" s="83" customFormat="1" x14ac:dyDescent="0.2">
      <c r="A2118" s="186"/>
      <c r="B2118" s="33"/>
    </row>
    <row r="2119" spans="1:2" s="83" customFormat="1" x14ac:dyDescent="0.2">
      <c r="A2119" s="186"/>
      <c r="B2119" s="33"/>
    </row>
    <row r="2120" spans="1:2" s="83" customFormat="1" x14ac:dyDescent="0.2">
      <c r="A2120" s="186"/>
      <c r="B2120" s="33"/>
    </row>
    <row r="2121" spans="1:2" s="83" customFormat="1" x14ac:dyDescent="0.2">
      <c r="A2121" s="186"/>
      <c r="B2121" s="33"/>
    </row>
    <row r="2122" spans="1:2" s="83" customFormat="1" x14ac:dyDescent="0.2">
      <c r="A2122" s="186"/>
      <c r="B2122" s="33"/>
    </row>
    <row r="2123" spans="1:2" s="83" customFormat="1" x14ac:dyDescent="0.2">
      <c r="A2123" s="186"/>
      <c r="B2123" s="33"/>
    </row>
    <row r="2124" spans="1:2" s="83" customFormat="1" x14ac:dyDescent="0.2">
      <c r="A2124" s="186"/>
      <c r="B2124" s="33"/>
    </row>
    <row r="2125" spans="1:2" s="83" customFormat="1" x14ac:dyDescent="0.2">
      <c r="A2125" s="186"/>
      <c r="B2125" s="33"/>
    </row>
    <row r="2126" spans="1:2" s="83" customFormat="1" x14ac:dyDescent="0.2">
      <c r="A2126" s="186"/>
      <c r="B2126" s="33"/>
    </row>
    <row r="2127" spans="1:2" s="83" customFormat="1" x14ac:dyDescent="0.2">
      <c r="A2127" s="186"/>
      <c r="B2127" s="33"/>
    </row>
    <row r="2128" spans="1:2" s="83" customFormat="1" x14ac:dyDescent="0.2">
      <c r="A2128" s="186"/>
      <c r="B2128" s="33"/>
    </row>
    <row r="2129" spans="1:2" s="83" customFormat="1" x14ac:dyDescent="0.2">
      <c r="A2129" s="186"/>
      <c r="B2129" s="33"/>
    </row>
    <row r="2130" spans="1:2" s="83" customFormat="1" x14ac:dyDescent="0.2">
      <c r="A2130" s="186"/>
      <c r="B2130" s="33"/>
    </row>
    <row r="2131" spans="1:2" s="83" customFormat="1" x14ac:dyDescent="0.2">
      <c r="A2131" s="186"/>
      <c r="B2131" s="33"/>
    </row>
    <row r="2132" spans="1:2" s="83" customFormat="1" x14ac:dyDescent="0.2">
      <c r="A2132" s="186"/>
      <c r="B2132" s="33"/>
    </row>
    <row r="2133" spans="1:2" s="83" customFormat="1" x14ac:dyDescent="0.2">
      <c r="A2133" s="186"/>
      <c r="B2133" s="33"/>
    </row>
    <row r="2134" spans="1:2" s="83" customFormat="1" x14ac:dyDescent="0.2">
      <c r="A2134" s="186"/>
      <c r="B2134" s="33"/>
    </row>
    <row r="2135" spans="1:2" s="83" customFormat="1" x14ac:dyDescent="0.2">
      <c r="A2135" s="186"/>
      <c r="B2135" s="33"/>
    </row>
    <row r="2136" spans="1:2" s="83" customFormat="1" x14ac:dyDescent="0.2">
      <c r="A2136" s="186"/>
      <c r="B2136" s="33"/>
    </row>
    <row r="2137" spans="1:2" s="83" customFormat="1" x14ac:dyDescent="0.2">
      <c r="A2137" s="186"/>
      <c r="B2137" s="33"/>
    </row>
    <row r="2138" spans="1:2" s="83" customFormat="1" x14ac:dyDescent="0.2">
      <c r="A2138" s="186"/>
      <c r="B2138" s="33"/>
    </row>
    <row r="2139" spans="1:2" s="83" customFormat="1" x14ac:dyDescent="0.2">
      <c r="A2139" s="186"/>
      <c r="B2139" s="33"/>
    </row>
    <row r="2140" spans="1:2" s="83" customFormat="1" x14ac:dyDescent="0.2">
      <c r="A2140" s="186"/>
      <c r="B2140" s="33"/>
    </row>
    <row r="2141" spans="1:2" s="83" customFormat="1" x14ac:dyDescent="0.2">
      <c r="A2141" s="186"/>
      <c r="B2141" s="33"/>
    </row>
    <row r="2142" spans="1:2" s="83" customFormat="1" x14ac:dyDescent="0.2">
      <c r="A2142" s="186"/>
      <c r="B2142" s="33"/>
    </row>
    <row r="2143" spans="1:2" s="83" customFormat="1" x14ac:dyDescent="0.2">
      <c r="A2143" s="186"/>
      <c r="B2143" s="33"/>
    </row>
    <row r="2144" spans="1:2" s="83" customFormat="1" x14ac:dyDescent="0.2">
      <c r="A2144" s="186"/>
      <c r="B2144" s="33"/>
    </row>
    <row r="2145" spans="1:2" s="83" customFormat="1" x14ac:dyDescent="0.2">
      <c r="A2145" s="186"/>
      <c r="B2145" s="33"/>
    </row>
    <row r="2146" spans="1:2" s="83" customFormat="1" x14ac:dyDescent="0.2">
      <c r="A2146" s="186"/>
      <c r="B2146" s="33"/>
    </row>
    <row r="2147" spans="1:2" s="83" customFormat="1" x14ac:dyDescent="0.2">
      <c r="A2147" s="186"/>
      <c r="B2147" s="33"/>
    </row>
    <row r="2148" spans="1:2" s="83" customFormat="1" x14ac:dyDescent="0.2">
      <c r="A2148" s="186"/>
      <c r="B2148" s="33"/>
    </row>
    <row r="2149" spans="1:2" s="83" customFormat="1" x14ac:dyDescent="0.2">
      <c r="A2149" s="186"/>
      <c r="B2149" s="33"/>
    </row>
    <row r="2150" spans="1:2" s="83" customFormat="1" x14ac:dyDescent="0.2">
      <c r="A2150" s="186"/>
      <c r="B2150" s="33"/>
    </row>
    <row r="2151" spans="1:2" s="83" customFormat="1" x14ac:dyDescent="0.2">
      <c r="A2151" s="186"/>
      <c r="B2151" s="33"/>
    </row>
    <row r="2152" spans="1:2" s="83" customFormat="1" x14ac:dyDescent="0.2">
      <c r="A2152" s="186"/>
      <c r="B2152" s="33"/>
    </row>
    <row r="2153" spans="1:2" s="83" customFormat="1" x14ac:dyDescent="0.2">
      <c r="A2153" s="186"/>
      <c r="B2153" s="33"/>
    </row>
    <row r="2154" spans="1:2" s="83" customFormat="1" x14ac:dyDescent="0.2">
      <c r="A2154" s="186"/>
      <c r="B2154" s="33"/>
    </row>
    <row r="2155" spans="1:2" s="83" customFormat="1" x14ac:dyDescent="0.2">
      <c r="A2155" s="186"/>
      <c r="B2155" s="33"/>
    </row>
    <row r="2156" spans="1:2" s="83" customFormat="1" x14ac:dyDescent="0.2">
      <c r="A2156" s="186"/>
      <c r="B2156" s="33"/>
    </row>
    <row r="2157" spans="1:2" s="83" customFormat="1" x14ac:dyDescent="0.2">
      <c r="A2157" s="186"/>
      <c r="B2157" s="33"/>
    </row>
    <row r="2158" spans="1:2" s="83" customFormat="1" x14ac:dyDescent="0.2">
      <c r="A2158" s="186"/>
      <c r="B2158" s="33"/>
    </row>
    <row r="2159" spans="1:2" s="83" customFormat="1" x14ac:dyDescent="0.2">
      <c r="A2159" s="186"/>
      <c r="B2159" s="33"/>
    </row>
    <row r="2160" spans="1:2" s="83" customFormat="1" x14ac:dyDescent="0.2">
      <c r="A2160" s="186"/>
      <c r="B2160" s="33"/>
    </row>
    <row r="2161" spans="1:2" s="83" customFormat="1" x14ac:dyDescent="0.2">
      <c r="A2161" s="186"/>
      <c r="B2161" s="33"/>
    </row>
    <row r="2162" spans="1:2" s="83" customFormat="1" x14ac:dyDescent="0.2">
      <c r="A2162" s="186"/>
      <c r="B2162" s="33"/>
    </row>
    <row r="2163" spans="1:2" s="83" customFormat="1" x14ac:dyDescent="0.2">
      <c r="A2163" s="186"/>
      <c r="B2163" s="33"/>
    </row>
    <row r="2164" spans="1:2" s="83" customFormat="1" x14ac:dyDescent="0.2">
      <c r="A2164" s="186"/>
      <c r="B2164" s="33"/>
    </row>
    <row r="2165" spans="1:2" s="83" customFormat="1" x14ac:dyDescent="0.2">
      <c r="A2165" s="186"/>
      <c r="B2165" s="33"/>
    </row>
    <row r="2166" spans="1:2" s="83" customFormat="1" x14ac:dyDescent="0.2">
      <c r="A2166" s="186"/>
      <c r="B2166" s="33"/>
    </row>
    <row r="2167" spans="1:2" s="83" customFormat="1" x14ac:dyDescent="0.2">
      <c r="A2167" s="186"/>
      <c r="B2167" s="33"/>
    </row>
    <row r="2168" spans="1:2" s="83" customFormat="1" x14ac:dyDescent="0.2">
      <c r="A2168" s="186"/>
      <c r="B2168" s="33"/>
    </row>
    <row r="2169" spans="1:2" s="83" customFormat="1" x14ac:dyDescent="0.2">
      <c r="A2169" s="186"/>
      <c r="B2169" s="33"/>
    </row>
    <row r="2170" spans="1:2" s="83" customFormat="1" x14ac:dyDescent="0.2">
      <c r="A2170" s="186"/>
      <c r="B2170" s="33"/>
    </row>
    <row r="2171" spans="1:2" s="83" customFormat="1" x14ac:dyDescent="0.2">
      <c r="A2171" s="186"/>
      <c r="B2171" s="33"/>
    </row>
    <row r="2172" spans="1:2" s="83" customFormat="1" x14ac:dyDescent="0.2">
      <c r="A2172" s="186"/>
      <c r="B2172" s="33"/>
    </row>
    <row r="2173" spans="1:2" s="83" customFormat="1" x14ac:dyDescent="0.2">
      <c r="A2173" s="186"/>
      <c r="B2173" s="33"/>
    </row>
    <row r="2174" spans="1:2" s="83" customFormat="1" x14ac:dyDescent="0.2">
      <c r="A2174" s="186"/>
      <c r="B2174" s="33"/>
    </row>
    <row r="2175" spans="1:2" s="83" customFormat="1" x14ac:dyDescent="0.2">
      <c r="A2175" s="186"/>
      <c r="B2175" s="33"/>
    </row>
    <row r="2176" spans="1:2" s="83" customFormat="1" x14ac:dyDescent="0.2">
      <c r="A2176" s="186"/>
      <c r="B2176" s="33"/>
    </row>
    <row r="2177" spans="1:2" s="83" customFormat="1" x14ac:dyDescent="0.2">
      <c r="A2177" s="186"/>
      <c r="B2177" s="33"/>
    </row>
    <row r="2178" spans="1:2" s="83" customFormat="1" x14ac:dyDescent="0.2">
      <c r="A2178" s="186"/>
      <c r="B2178" s="33"/>
    </row>
    <row r="2179" spans="1:2" s="83" customFormat="1" x14ac:dyDescent="0.2">
      <c r="A2179" s="186"/>
      <c r="B2179" s="33"/>
    </row>
    <row r="2180" spans="1:2" s="83" customFormat="1" x14ac:dyDescent="0.2">
      <c r="A2180" s="186"/>
      <c r="B2180" s="33"/>
    </row>
    <row r="2181" spans="1:2" s="83" customFormat="1" x14ac:dyDescent="0.2">
      <c r="A2181" s="186"/>
      <c r="B2181" s="33"/>
    </row>
    <row r="2182" spans="1:2" s="83" customFormat="1" x14ac:dyDescent="0.2">
      <c r="A2182" s="186"/>
      <c r="B2182" s="33"/>
    </row>
    <row r="2183" spans="1:2" s="83" customFormat="1" x14ac:dyDescent="0.2">
      <c r="A2183" s="186"/>
      <c r="B2183" s="33"/>
    </row>
    <row r="2184" spans="1:2" s="83" customFormat="1" x14ac:dyDescent="0.2">
      <c r="A2184" s="186"/>
      <c r="B2184" s="33"/>
    </row>
    <row r="2185" spans="1:2" s="83" customFormat="1" x14ac:dyDescent="0.2">
      <c r="A2185" s="186"/>
      <c r="B2185" s="33"/>
    </row>
    <row r="2186" spans="1:2" s="83" customFormat="1" x14ac:dyDescent="0.2">
      <c r="A2186" s="186"/>
      <c r="B2186" s="33"/>
    </row>
    <row r="2187" spans="1:2" s="83" customFormat="1" x14ac:dyDescent="0.2">
      <c r="A2187" s="186"/>
      <c r="B2187" s="33"/>
    </row>
    <row r="2188" spans="1:2" s="83" customFormat="1" x14ac:dyDescent="0.2">
      <c r="A2188" s="186"/>
      <c r="B2188" s="33"/>
    </row>
    <row r="2189" spans="1:2" s="83" customFormat="1" x14ac:dyDescent="0.2">
      <c r="A2189" s="186"/>
      <c r="B2189" s="33"/>
    </row>
    <row r="2190" spans="1:2" s="83" customFormat="1" x14ac:dyDescent="0.2">
      <c r="A2190" s="186"/>
      <c r="B2190" s="33"/>
    </row>
    <row r="2191" spans="1:2" s="83" customFormat="1" x14ac:dyDescent="0.2">
      <c r="A2191" s="186"/>
      <c r="B2191" s="33"/>
    </row>
    <row r="2192" spans="1:2" s="83" customFormat="1" x14ac:dyDescent="0.2">
      <c r="A2192" s="186"/>
      <c r="B2192" s="33"/>
    </row>
    <row r="2193" spans="1:2" s="83" customFormat="1" x14ac:dyDescent="0.2">
      <c r="A2193" s="186"/>
      <c r="B2193" s="33"/>
    </row>
    <row r="2194" spans="1:2" s="83" customFormat="1" x14ac:dyDescent="0.2">
      <c r="A2194" s="186"/>
      <c r="B2194" s="33"/>
    </row>
    <row r="2195" spans="1:2" s="83" customFormat="1" x14ac:dyDescent="0.2">
      <c r="A2195" s="186"/>
      <c r="B2195" s="33"/>
    </row>
    <row r="2196" spans="1:2" s="83" customFormat="1" x14ac:dyDescent="0.2">
      <c r="A2196" s="186"/>
      <c r="B2196" s="33"/>
    </row>
    <row r="2197" spans="1:2" s="83" customFormat="1" x14ac:dyDescent="0.2">
      <c r="A2197" s="186"/>
      <c r="B2197" s="33"/>
    </row>
    <row r="2198" spans="1:2" s="83" customFormat="1" x14ac:dyDescent="0.2">
      <c r="A2198" s="186"/>
      <c r="B2198" s="33"/>
    </row>
    <row r="2199" spans="1:2" s="83" customFormat="1" x14ac:dyDescent="0.2">
      <c r="A2199" s="186"/>
      <c r="B2199" s="33"/>
    </row>
    <row r="2200" spans="1:2" s="83" customFormat="1" x14ac:dyDescent="0.2">
      <c r="A2200" s="186"/>
      <c r="B2200" s="33"/>
    </row>
    <row r="2201" spans="1:2" s="83" customFormat="1" x14ac:dyDescent="0.2">
      <c r="A2201" s="186"/>
      <c r="B2201" s="33"/>
    </row>
    <row r="2202" spans="1:2" s="83" customFormat="1" x14ac:dyDescent="0.2">
      <c r="A2202" s="186"/>
      <c r="B2202" s="33"/>
    </row>
    <row r="2203" spans="1:2" s="83" customFormat="1" x14ac:dyDescent="0.2">
      <c r="A2203" s="186"/>
      <c r="B2203" s="33"/>
    </row>
    <row r="2204" spans="1:2" s="83" customFormat="1" x14ac:dyDescent="0.2">
      <c r="A2204" s="186"/>
      <c r="B2204" s="33"/>
    </row>
    <row r="2205" spans="1:2" s="83" customFormat="1" x14ac:dyDescent="0.2">
      <c r="A2205" s="186"/>
      <c r="B2205" s="33"/>
    </row>
    <row r="2206" spans="1:2" s="83" customFormat="1" x14ac:dyDescent="0.2">
      <c r="A2206" s="186"/>
      <c r="B2206" s="33"/>
    </row>
    <row r="2207" spans="1:2" s="83" customFormat="1" x14ac:dyDescent="0.2">
      <c r="A2207" s="186"/>
      <c r="B2207" s="33"/>
    </row>
    <row r="2208" spans="1:2" s="83" customFormat="1" x14ac:dyDescent="0.2">
      <c r="A2208" s="186"/>
      <c r="B2208" s="33"/>
    </row>
    <row r="2209" spans="1:2" s="83" customFormat="1" x14ac:dyDescent="0.2">
      <c r="A2209" s="186"/>
      <c r="B2209" s="33"/>
    </row>
    <row r="2210" spans="1:2" s="83" customFormat="1" x14ac:dyDescent="0.2">
      <c r="A2210" s="186"/>
      <c r="B2210" s="33"/>
    </row>
    <row r="2211" spans="1:2" s="83" customFormat="1" x14ac:dyDescent="0.2">
      <c r="A2211" s="186"/>
      <c r="B2211" s="33"/>
    </row>
    <row r="2212" spans="1:2" s="83" customFormat="1" x14ac:dyDescent="0.2">
      <c r="A2212" s="186"/>
      <c r="B2212" s="33"/>
    </row>
    <row r="2213" spans="1:2" s="83" customFormat="1" x14ac:dyDescent="0.2">
      <c r="A2213" s="186"/>
      <c r="B2213" s="33"/>
    </row>
    <row r="2214" spans="1:2" s="83" customFormat="1" x14ac:dyDescent="0.2">
      <c r="A2214" s="186"/>
      <c r="B2214" s="33"/>
    </row>
    <row r="2215" spans="1:2" s="83" customFormat="1" x14ac:dyDescent="0.2">
      <c r="A2215" s="186"/>
      <c r="B2215" s="33"/>
    </row>
    <row r="2216" spans="1:2" s="83" customFormat="1" x14ac:dyDescent="0.2">
      <c r="A2216" s="186"/>
      <c r="B2216" s="33"/>
    </row>
    <row r="2217" spans="1:2" s="83" customFormat="1" x14ac:dyDescent="0.2">
      <c r="A2217" s="186"/>
      <c r="B2217" s="33"/>
    </row>
    <row r="2218" spans="1:2" s="83" customFormat="1" x14ac:dyDescent="0.2">
      <c r="A2218" s="186"/>
      <c r="B2218" s="33"/>
    </row>
    <row r="2219" spans="1:2" s="83" customFormat="1" x14ac:dyDescent="0.2">
      <c r="A2219" s="186"/>
      <c r="B2219" s="33"/>
    </row>
    <row r="2220" spans="1:2" s="83" customFormat="1" x14ac:dyDescent="0.2">
      <c r="A2220" s="186"/>
      <c r="B2220" s="33"/>
    </row>
    <row r="2221" spans="1:2" s="83" customFormat="1" x14ac:dyDescent="0.2">
      <c r="A2221" s="186"/>
      <c r="B2221" s="33"/>
    </row>
    <row r="2222" spans="1:2" s="83" customFormat="1" x14ac:dyDescent="0.2">
      <c r="A2222" s="186"/>
      <c r="B2222" s="33"/>
    </row>
    <row r="2223" spans="1:2" s="83" customFormat="1" x14ac:dyDescent="0.2">
      <c r="A2223" s="186"/>
      <c r="B2223" s="33"/>
    </row>
    <row r="2224" spans="1:2" s="83" customFormat="1" x14ac:dyDescent="0.2">
      <c r="A2224" s="186"/>
      <c r="B2224" s="33"/>
    </row>
    <row r="2225" spans="1:2" s="83" customFormat="1" x14ac:dyDescent="0.2">
      <c r="A2225" s="186"/>
      <c r="B2225" s="33"/>
    </row>
    <row r="2226" spans="1:2" s="83" customFormat="1" x14ac:dyDescent="0.2">
      <c r="A2226" s="186"/>
      <c r="B2226" s="33"/>
    </row>
    <row r="2227" spans="1:2" s="83" customFormat="1" x14ac:dyDescent="0.2">
      <c r="A2227" s="186"/>
      <c r="B2227" s="33"/>
    </row>
    <row r="2228" spans="1:2" s="83" customFormat="1" x14ac:dyDescent="0.2">
      <c r="A2228" s="186"/>
      <c r="B2228" s="33"/>
    </row>
    <row r="2229" spans="1:2" s="83" customFormat="1" x14ac:dyDescent="0.2">
      <c r="A2229" s="186"/>
      <c r="B2229" s="33"/>
    </row>
    <row r="2230" spans="1:2" s="83" customFormat="1" x14ac:dyDescent="0.2">
      <c r="A2230" s="186"/>
      <c r="B2230" s="33"/>
    </row>
    <row r="2231" spans="1:2" s="83" customFormat="1" x14ac:dyDescent="0.2">
      <c r="A2231" s="186"/>
      <c r="B2231" s="33"/>
    </row>
    <row r="2232" spans="1:2" s="83" customFormat="1" x14ac:dyDescent="0.2">
      <c r="A2232" s="186"/>
      <c r="B2232" s="33"/>
    </row>
    <row r="2233" spans="1:2" s="83" customFormat="1" x14ac:dyDescent="0.2">
      <c r="A2233" s="186"/>
      <c r="B2233" s="33"/>
    </row>
    <row r="2234" spans="1:2" s="83" customFormat="1" x14ac:dyDescent="0.2">
      <c r="A2234" s="186"/>
      <c r="B2234" s="33"/>
    </row>
    <row r="2235" spans="1:2" s="83" customFormat="1" x14ac:dyDescent="0.2">
      <c r="A2235" s="186"/>
      <c r="B2235" s="33"/>
    </row>
    <row r="2236" spans="1:2" s="83" customFormat="1" x14ac:dyDescent="0.2">
      <c r="A2236" s="186"/>
      <c r="B2236" s="33"/>
    </row>
    <row r="2237" spans="1:2" s="83" customFormat="1" x14ac:dyDescent="0.2">
      <c r="A2237" s="186"/>
      <c r="B2237" s="33"/>
    </row>
    <row r="2238" spans="1:2" s="83" customFormat="1" x14ac:dyDescent="0.2">
      <c r="A2238" s="186"/>
      <c r="B2238" s="33"/>
    </row>
    <row r="2239" spans="1:2" s="83" customFormat="1" x14ac:dyDescent="0.2">
      <c r="A2239" s="186"/>
      <c r="B2239" s="33"/>
    </row>
    <row r="2240" spans="1:2" s="83" customFormat="1" x14ac:dyDescent="0.2">
      <c r="A2240" s="186"/>
      <c r="B2240" s="33"/>
    </row>
    <row r="2241" spans="1:2" s="83" customFormat="1" x14ac:dyDescent="0.2">
      <c r="A2241" s="186"/>
      <c r="B2241" s="33"/>
    </row>
    <row r="2242" spans="1:2" s="83" customFormat="1" x14ac:dyDescent="0.2">
      <c r="A2242" s="186"/>
      <c r="B2242" s="33"/>
    </row>
    <row r="2243" spans="1:2" s="83" customFormat="1" x14ac:dyDescent="0.2">
      <c r="A2243" s="186"/>
      <c r="B2243" s="33"/>
    </row>
    <row r="2244" spans="1:2" s="83" customFormat="1" x14ac:dyDescent="0.2">
      <c r="A2244" s="186"/>
      <c r="B2244" s="33"/>
    </row>
    <row r="2245" spans="1:2" s="83" customFormat="1" x14ac:dyDescent="0.2">
      <c r="A2245" s="186"/>
      <c r="B2245" s="33"/>
    </row>
    <row r="2246" spans="1:2" s="83" customFormat="1" x14ac:dyDescent="0.2">
      <c r="A2246" s="186"/>
      <c r="B2246" s="33"/>
    </row>
    <row r="2247" spans="1:2" s="83" customFormat="1" x14ac:dyDescent="0.2">
      <c r="A2247" s="186"/>
      <c r="B2247" s="33"/>
    </row>
    <row r="2248" spans="1:2" s="83" customFormat="1" x14ac:dyDescent="0.2">
      <c r="A2248" s="186"/>
      <c r="B2248" s="33"/>
    </row>
    <row r="2249" spans="1:2" s="83" customFormat="1" x14ac:dyDescent="0.2">
      <c r="A2249" s="186"/>
      <c r="B2249" s="33"/>
    </row>
    <row r="2250" spans="1:2" s="83" customFormat="1" x14ac:dyDescent="0.2">
      <c r="A2250" s="186"/>
      <c r="B2250" s="33"/>
    </row>
    <row r="2251" spans="1:2" s="83" customFormat="1" x14ac:dyDescent="0.2">
      <c r="A2251" s="186"/>
      <c r="B2251" s="33"/>
    </row>
    <row r="2252" spans="1:2" s="83" customFormat="1" x14ac:dyDescent="0.2">
      <c r="A2252" s="186"/>
      <c r="B2252" s="33"/>
    </row>
    <row r="2253" spans="1:2" s="83" customFormat="1" x14ac:dyDescent="0.2">
      <c r="A2253" s="186"/>
      <c r="B2253" s="33"/>
    </row>
    <row r="2254" spans="1:2" s="83" customFormat="1" x14ac:dyDescent="0.2">
      <c r="A2254" s="186"/>
      <c r="B2254" s="33"/>
    </row>
    <row r="2255" spans="1:2" s="83" customFormat="1" x14ac:dyDescent="0.2">
      <c r="A2255" s="186"/>
      <c r="B2255" s="33"/>
    </row>
    <row r="2256" spans="1:2" s="83" customFormat="1" x14ac:dyDescent="0.2">
      <c r="A2256" s="186"/>
      <c r="B2256" s="33"/>
    </row>
    <row r="2257" spans="1:2" s="83" customFormat="1" x14ac:dyDescent="0.2">
      <c r="A2257" s="186"/>
      <c r="B2257" s="33"/>
    </row>
    <row r="2258" spans="1:2" s="83" customFormat="1" x14ac:dyDescent="0.2">
      <c r="A2258" s="186"/>
      <c r="B2258" s="33"/>
    </row>
    <row r="2259" spans="1:2" s="83" customFormat="1" x14ac:dyDescent="0.2">
      <c r="A2259" s="186"/>
      <c r="B2259" s="33"/>
    </row>
    <row r="2260" spans="1:2" s="83" customFormat="1" x14ac:dyDescent="0.2">
      <c r="A2260" s="186"/>
      <c r="B2260" s="33"/>
    </row>
    <row r="2261" spans="1:2" s="83" customFormat="1" x14ac:dyDescent="0.2">
      <c r="A2261" s="186"/>
      <c r="B2261" s="33"/>
    </row>
    <row r="2262" spans="1:2" s="83" customFormat="1" x14ac:dyDescent="0.2">
      <c r="A2262" s="186"/>
      <c r="B2262" s="33"/>
    </row>
    <row r="2263" spans="1:2" s="83" customFormat="1" x14ac:dyDescent="0.2">
      <c r="A2263" s="186"/>
      <c r="B2263" s="33"/>
    </row>
    <row r="2264" spans="1:2" s="83" customFormat="1" x14ac:dyDescent="0.2">
      <c r="A2264" s="186"/>
      <c r="B2264" s="33"/>
    </row>
    <row r="2265" spans="1:2" s="83" customFormat="1" x14ac:dyDescent="0.2">
      <c r="A2265" s="186"/>
      <c r="B2265" s="33"/>
    </row>
    <row r="2266" spans="1:2" s="83" customFormat="1" x14ac:dyDescent="0.2">
      <c r="A2266" s="186"/>
      <c r="B2266" s="33"/>
    </row>
    <row r="2267" spans="1:2" s="83" customFormat="1" x14ac:dyDescent="0.2">
      <c r="A2267" s="186"/>
      <c r="B2267" s="33"/>
    </row>
    <row r="2268" spans="1:2" s="83" customFormat="1" x14ac:dyDescent="0.2">
      <c r="A2268" s="186"/>
      <c r="B2268" s="33"/>
    </row>
    <row r="2269" spans="1:2" s="83" customFormat="1" x14ac:dyDescent="0.2">
      <c r="A2269" s="186"/>
      <c r="B2269" s="33"/>
    </row>
    <row r="2270" spans="1:2" s="83" customFormat="1" x14ac:dyDescent="0.2">
      <c r="A2270" s="186"/>
      <c r="B2270" s="33"/>
    </row>
    <row r="2271" spans="1:2" s="83" customFormat="1" x14ac:dyDescent="0.2">
      <c r="A2271" s="186"/>
      <c r="B2271" s="33"/>
    </row>
    <row r="2272" spans="1:2" s="83" customFormat="1" x14ac:dyDescent="0.2">
      <c r="A2272" s="186"/>
      <c r="B2272" s="33"/>
    </row>
    <row r="2273" spans="1:2" s="83" customFormat="1" x14ac:dyDescent="0.2">
      <c r="A2273" s="186"/>
      <c r="B2273" s="33"/>
    </row>
    <row r="2274" spans="1:2" s="83" customFormat="1" x14ac:dyDescent="0.2">
      <c r="A2274" s="186"/>
      <c r="B2274" s="33"/>
    </row>
    <row r="2275" spans="1:2" s="83" customFormat="1" x14ac:dyDescent="0.2">
      <c r="A2275" s="186"/>
      <c r="B2275" s="33"/>
    </row>
    <row r="2276" spans="1:2" s="83" customFormat="1" x14ac:dyDescent="0.2">
      <c r="A2276" s="186"/>
      <c r="B2276" s="33"/>
    </row>
    <row r="2277" spans="1:2" s="83" customFormat="1" x14ac:dyDescent="0.2">
      <c r="A2277" s="186"/>
      <c r="B2277" s="33"/>
    </row>
    <row r="2278" spans="1:2" s="83" customFormat="1" x14ac:dyDescent="0.2">
      <c r="A2278" s="186"/>
      <c r="B2278" s="33"/>
    </row>
    <row r="2279" spans="1:2" s="83" customFormat="1" x14ac:dyDescent="0.2">
      <c r="A2279" s="186"/>
      <c r="B2279" s="33"/>
    </row>
    <row r="2280" spans="1:2" s="83" customFormat="1" x14ac:dyDescent="0.2">
      <c r="A2280" s="186"/>
      <c r="B2280" s="33"/>
    </row>
    <row r="2281" spans="1:2" s="83" customFormat="1" x14ac:dyDescent="0.2">
      <c r="A2281" s="186"/>
      <c r="B2281" s="33"/>
    </row>
    <row r="2282" spans="1:2" s="83" customFormat="1" x14ac:dyDescent="0.2">
      <c r="A2282" s="186"/>
      <c r="B2282" s="33"/>
    </row>
    <row r="2283" spans="1:2" s="83" customFormat="1" x14ac:dyDescent="0.2">
      <c r="A2283" s="186"/>
      <c r="B2283" s="33"/>
    </row>
    <row r="2284" spans="1:2" s="83" customFormat="1" x14ac:dyDescent="0.2">
      <c r="A2284" s="186"/>
      <c r="B2284" s="33"/>
    </row>
    <row r="2285" spans="1:2" s="83" customFormat="1" x14ac:dyDescent="0.2">
      <c r="A2285" s="186"/>
      <c r="B2285" s="33"/>
    </row>
    <row r="2286" spans="1:2" s="83" customFormat="1" x14ac:dyDescent="0.2">
      <c r="A2286" s="186"/>
      <c r="B2286" s="33"/>
    </row>
    <row r="2287" spans="1:2" s="83" customFormat="1" x14ac:dyDescent="0.2">
      <c r="A2287" s="186"/>
      <c r="B2287" s="33"/>
    </row>
    <row r="2288" spans="1:2" s="83" customFormat="1" x14ac:dyDescent="0.2">
      <c r="A2288" s="186"/>
      <c r="B2288" s="33"/>
    </row>
    <row r="2289" spans="1:2" s="83" customFormat="1" x14ac:dyDescent="0.2">
      <c r="A2289" s="186"/>
      <c r="B2289" s="33"/>
    </row>
    <row r="2290" spans="1:2" s="83" customFormat="1" x14ac:dyDescent="0.2">
      <c r="A2290" s="186"/>
      <c r="B2290" s="33"/>
    </row>
    <row r="2291" spans="1:2" s="83" customFormat="1" x14ac:dyDescent="0.2">
      <c r="A2291" s="186"/>
      <c r="B2291" s="33"/>
    </row>
    <row r="2292" spans="1:2" s="83" customFormat="1" x14ac:dyDescent="0.2">
      <c r="A2292" s="186"/>
      <c r="B2292" s="33"/>
    </row>
    <row r="2293" spans="1:2" s="83" customFormat="1" x14ac:dyDescent="0.2">
      <c r="A2293" s="186"/>
      <c r="B2293" s="33"/>
    </row>
    <row r="2294" spans="1:2" s="83" customFormat="1" x14ac:dyDescent="0.2">
      <c r="A2294" s="186"/>
      <c r="B2294" s="33"/>
    </row>
    <row r="2295" spans="1:2" s="83" customFormat="1" x14ac:dyDescent="0.2">
      <c r="A2295" s="186"/>
      <c r="B2295" s="33"/>
    </row>
    <row r="2296" spans="1:2" s="83" customFormat="1" x14ac:dyDescent="0.2">
      <c r="A2296" s="186"/>
      <c r="B2296" s="33"/>
    </row>
    <row r="2297" spans="1:2" s="83" customFormat="1" x14ac:dyDescent="0.2">
      <c r="A2297" s="186"/>
      <c r="B2297" s="33"/>
    </row>
    <row r="2298" spans="1:2" s="83" customFormat="1" x14ac:dyDescent="0.2">
      <c r="A2298" s="186"/>
      <c r="B2298" s="33"/>
    </row>
    <row r="2299" spans="1:2" s="83" customFormat="1" x14ac:dyDescent="0.2">
      <c r="A2299" s="186"/>
      <c r="B2299" s="33"/>
    </row>
    <row r="2300" spans="1:2" s="83" customFormat="1" x14ac:dyDescent="0.2">
      <c r="A2300" s="186"/>
      <c r="B2300" s="33"/>
    </row>
    <row r="2301" spans="1:2" s="83" customFormat="1" x14ac:dyDescent="0.2">
      <c r="A2301" s="186"/>
      <c r="B2301" s="33"/>
    </row>
    <row r="2302" spans="1:2" s="83" customFormat="1" x14ac:dyDescent="0.2">
      <c r="A2302" s="186"/>
      <c r="B2302" s="33"/>
    </row>
    <row r="2303" spans="1:2" s="83" customFormat="1" x14ac:dyDescent="0.2">
      <c r="A2303" s="186"/>
      <c r="B2303" s="33"/>
    </row>
    <row r="2304" spans="1:2" s="83" customFormat="1" x14ac:dyDescent="0.2">
      <c r="A2304" s="186"/>
      <c r="B2304" s="33"/>
    </row>
    <row r="2305" spans="1:2" s="83" customFormat="1" x14ac:dyDescent="0.2">
      <c r="A2305" s="186"/>
      <c r="B2305" s="33"/>
    </row>
    <row r="2306" spans="1:2" s="83" customFormat="1" x14ac:dyDescent="0.2">
      <c r="A2306" s="186"/>
      <c r="B2306" s="33"/>
    </row>
    <row r="2307" spans="1:2" s="83" customFormat="1" x14ac:dyDescent="0.2">
      <c r="A2307" s="186"/>
      <c r="B2307" s="33"/>
    </row>
    <row r="2308" spans="1:2" s="83" customFormat="1" x14ac:dyDescent="0.2">
      <c r="A2308" s="186"/>
      <c r="B2308" s="33"/>
    </row>
    <row r="2309" spans="1:2" s="83" customFormat="1" x14ac:dyDescent="0.2">
      <c r="A2309" s="186"/>
      <c r="B2309" s="33"/>
    </row>
    <row r="2310" spans="1:2" s="83" customFormat="1" x14ac:dyDescent="0.2">
      <c r="A2310" s="186"/>
      <c r="B2310" s="33"/>
    </row>
    <row r="2311" spans="1:2" s="83" customFormat="1" x14ac:dyDescent="0.2">
      <c r="A2311" s="186"/>
      <c r="B2311" s="33"/>
    </row>
    <row r="2312" spans="1:2" s="83" customFormat="1" x14ac:dyDescent="0.2">
      <c r="A2312" s="186"/>
      <c r="B2312" s="33"/>
    </row>
    <row r="2313" spans="1:2" s="83" customFormat="1" x14ac:dyDescent="0.2">
      <c r="A2313" s="186"/>
      <c r="B2313" s="33"/>
    </row>
    <row r="2314" spans="1:2" s="83" customFormat="1" x14ac:dyDescent="0.2">
      <c r="A2314" s="186"/>
      <c r="B2314" s="33"/>
    </row>
    <row r="2315" spans="1:2" s="83" customFormat="1" x14ac:dyDescent="0.2">
      <c r="A2315" s="186"/>
      <c r="B2315" s="33"/>
    </row>
    <row r="2316" spans="1:2" s="83" customFormat="1" x14ac:dyDescent="0.2">
      <c r="A2316" s="186"/>
      <c r="B2316" s="33"/>
    </row>
    <row r="2317" spans="1:2" s="83" customFormat="1" x14ac:dyDescent="0.2">
      <c r="A2317" s="186"/>
      <c r="B2317" s="33"/>
    </row>
    <row r="2318" spans="1:2" s="83" customFormat="1" x14ac:dyDescent="0.2">
      <c r="A2318" s="186"/>
      <c r="B2318" s="33"/>
    </row>
    <row r="2319" spans="1:2" s="83" customFormat="1" x14ac:dyDescent="0.2">
      <c r="A2319" s="186"/>
      <c r="B2319" s="33"/>
    </row>
    <row r="2320" spans="1:2" s="83" customFormat="1" x14ac:dyDescent="0.2">
      <c r="A2320" s="186"/>
      <c r="B2320" s="33"/>
    </row>
    <row r="2321" spans="1:2" s="83" customFormat="1" x14ac:dyDescent="0.2">
      <c r="A2321" s="186"/>
      <c r="B2321" s="33"/>
    </row>
    <row r="2322" spans="1:2" s="83" customFormat="1" x14ac:dyDescent="0.2">
      <c r="A2322" s="186"/>
      <c r="B2322" s="33"/>
    </row>
    <row r="2323" spans="1:2" s="83" customFormat="1" x14ac:dyDescent="0.2">
      <c r="A2323" s="186"/>
      <c r="B2323" s="33"/>
    </row>
    <row r="2324" spans="1:2" s="83" customFormat="1" x14ac:dyDescent="0.2">
      <c r="A2324" s="186"/>
      <c r="B2324" s="33"/>
    </row>
    <row r="2325" spans="1:2" s="83" customFormat="1" x14ac:dyDescent="0.2">
      <c r="A2325" s="186"/>
      <c r="B2325" s="33"/>
    </row>
    <row r="2326" spans="1:2" s="83" customFormat="1" x14ac:dyDescent="0.2">
      <c r="A2326" s="186"/>
      <c r="B2326" s="33"/>
    </row>
    <row r="2327" spans="1:2" s="83" customFormat="1" x14ac:dyDescent="0.2">
      <c r="A2327" s="186"/>
      <c r="B2327" s="33"/>
    </row>
    <row r="2328" spans="1:2" s="83" customFormat="1" x14ac:dyDescent="0.2">
      <c r="A2328" s="186"/>
      <c r="B2328" s="33"/>
    </row>
    <row r="2329" spans="1:2" s="83" customFormat="1" x14ac:dyDescent="0.2">
      <c r="A2329" s="186"/>
      <c r="B2329" s="33"/>
    </row>
    <row r="2330" spans="1:2" s="83" customFormat="1" x14ac:dyDescent="0.2">
      <c r="A2330" s="186"/>
      <c r="B2330" s="33"/>
    </row>
    <row r="2331" spans="1:2" s="83" customFormat="1" x14ac:dyDescent="0.2">
      <c r="A2331" s="186"/>
      <c r="B2331" s="33"/>
    </row>
    <row r="2332" spans="1:2" s="83" customFormat="1" x14ac:dyDescent="0.2">
      <c r="A2332" s="186"/>
      <c r="B2332" s="33"/>
    </row>
    <row r="2333" spans="1:2" s="83" customFormat="1" x14ac:dyDescent="0.2">
      <c r="A2333" s="186"/>
      <c r="B2333" s="33"/>
    </row>
    <row r="2334" spans="1:2" s="83" customFormat="1" x14ac:dyDescent="0.2">
      <c r="A2334" s="186"/>
      <c r="B2334" s="33"/>
    </row>
    <row r="2335" spans="1:2" s="83" customFormat="1" x14ac:dyDescent="0.2">
      <c r="A2335" s="186"/>
      <c r="B2335" s="33"/>
    </row>
    <row r="2336" spans="1:2" s="83" customFormat="1" x14ac:dyDescent="0.2">
      <c r="A2336" s="186"/>
      <c r="B2336" s="33"/>
    </row>
    <row r="2337" spans="1:2" s="83" customFormat="1" x14ac:dyDescent="0.2">
      <c r="A2337" s="186"/>
      <c r="B2337" s="33"/>
    </row>
    <row r="2338" spans="1:2" s="83" customFormat="1" x14ac:dyDescent="0.2">
      <c r="A2338" s="186"/>
      <c r="B2338" s="33"/>
    </row>
    <row r="2339" spans="1:2" s="83" customFormat="1" x14ac:dyDescent="0.2">
      <c r="A2339" s="186"/>
      <c r="B2339" s="33"/>
    </row>
    <row r="2340" spans="1:2" s="83" customFormat="1" x14ac:dyDescent="0.2">
      <c r="A2340" s="186"/>
      <c r="B2340" s="33"/>
    </row>
    <row r="2341" spans="1:2" s="83" customFormat="1" x14ac:dyDescent="0.2">
      <c r="A2341" s="186"/>
      <c r="B2341" s="33"/>
    </row>
    <row r="2342" spans="1:2" s="83" customFormat="1" x14ac:dyDescent="0.2">
      <c r="A2342" s="186"/>
      <c r="B2342" s="33"/>
    </row>
    <row r="2343" spans="1:2" s="83" customFormat="1" x14ac:dyDescent="0.2">
      <c r="A2343" s="186"/>
      <c r="B2343" s="33"/>
    </row>
    <row r="2344" spans="1:2" s="83" customFormat="1" x14ac:dyDescent="0.2">
      <c r="A2344" s="186"/>
      <c r="B2344" s="33"/>
    </row>
    <row r="2345" spans="1:2" s="83" customFormat="1" x14ac:dyDescent="0.2">
      <c r="A2345" s="186"/>
      <c r="B2345" s="33"/>
    </row>
    <row r="2346" spans="1:2" s="83" customFormat="1" x14ac:dyDescent="0.2">
      <c r="A2346" s="186"/>
      <c r="B2346" s="33"/>
    </row>
    <row r="2347" spans="1:2" s="83" customFormat="1" x14ac:dyDescent="0.2">
      <c r="A2347" s="186"/>
      <c r="B2347" s="33"/>
    </row>
    <row r="2348" spans="1:2" s="83" customFormat="1" x14ac:dyDescent="0.2">
      <c r="A2348" s="186"/>
      <c r="B2348" s="33"/>
    </row>
    <row r="2349" spans="1:2" s="83" customFormat="1" x14ac:dyDescent="0.2">
      <c r="A2349" s="186"/>
      <c r="B2349" s="33"/>
    </row>
    <row r="2350" spans="1:2" s="83" customFormat="1" x14ac:dyDescent="0.2">
      <c r="A2350" s="186"/>
      <c r="B2350" s="33"/>
    </row>
    <row r="2351" spans="1:2" s="83" customFormat="1" x14ac:dyDescent="0.2">
      <c r="A2351" s="186"/>
      <c r="B2351" s="33"/>
    </row>
    <row r="2352" spans="1:2" s="83" customFormat="1" x14ac:dyDescent="0.2">
      <c r="A2352" s="186"/>
      <c r="B2352" s="33"/>
    </row>
    <row r="2353" spans="1:2" s="83" customFormat="1" x14ac:dyDescent="0.2">
      <c r="A2353" s="186"/>
      <c r="B2353" s="33"/>
    </row>
    <row r="2354" spans="1:2" s="83" customFormat="1" x14ac:dyDescent="0.2">
      <c r="A2354" s="186"/>
      <c r="B2354" s="33"/>
    </row>
    <row r="2355" spans="1:2" s="83" customFormat="1" x14ac:dyDescent="0.2">
      <c r="A2355" s="186"/>
      <c r="B2355" s="33"/>
    </row>
    <row r="2356" spans="1:2" s="83" customFormat="1" x14ac:dyDescent="0.2">
      <c r="A2356" s="186"/>
      <c r="B2356" s="33"/>
    </row>
    <row r="2357" spans="1:2" s="83" customFormat="1" x14ac:dyDescent="0.2">
      <c r="A2357" s="186"/>
      <c r="B2357" s="33"/>
    </row>
    <row r="2358" spans="1:2" s="83" customFormat="1" x14ac:dyDescent="0.2">
      <c r="A2358" s="186"/>
      <c r="B2358" s="33"/>
    </row>
    <row r="2359" spans="1:2" s="83" customFormat="1" x14ac:dyDescent="0.2">
      <c r="A2359" s="186"/>
      <c r="B2359" s="33"/>
    </row>
    <row r="2360" spans="1:2" s="83" customFormat="1" x14ac:dyDescent="0.2">
      <c r="A2360" s="186"/>
      <c r="B2360" s="33"/>
    </row>
    <row r="2361" spans="1:2" s="83" customFormat="1" x14ac:dyDescent="0.2">
      <c r="A2361" s="186"/>
      <c r="B2361" s="33"/>
    </row>
    <row r="2362" spans="1:2" s="83" customFormat="1" x14ac:dyDescent="0.2">
      <c r="A2362" s="186"/>
      <c r="B2362" s="33"/>
    </row>
    <row r="2363" spans="1:2" s="83" customFormat="1" x14ac:dyDescent="0.2">
      <c r="A2363" s="186"/>
      <c r="B2363" s="33"/>
    </row>
    <row r="2364" spans="1:2" s="83" customFormat="1" x14ac:dyDescent="0.2">
      <c r="A2364" s="186"/>
      <c r="B2364" s="33"/>
    </row>
    <row r="2365" spans="1:2" s="83" customFormat="1" x14ac:dyDescent="0.2">
      <c r="A2365" s="186"/>
      <c r="B2365" s="33"/>
    </row>
    <row r="2366" spans="1:2" s="83" customFormat="1" x14ac:dyDescent="0.2">
      <c r="A2366" s="186"/>
      <c r="B2366" s="33"/>
    </row>
    <row r="2367" spans="1:2" s="83" customFormat="1" x14ac:dyDescent="0.2">
      <c r="A2367" s="186"/>
      <c r="B2367" s="33"/>
    </row>
    <row r="2368" spans="1:2" s="83" customFormat="1" x14ac:dyDescent="0.2">
      <c r="A2368" s="186"/>
      <c r="B2368" s="33"/>
    </row>
    <row r="2369" spans="1:2" s="83" customFormat="1" x14ac:dyDescent="0.2">
      <c r="A2369" s="186"/>
      <c r="B2369" s="33"/>
    </row>
    <row r="2370" spans="1:2" s="83" customFormat="1" x14ac:dyDescent="0.2">
      <c r="A2370" s="186"/>
      <c r="B2370" s="33"/>
    </row>
    <row r="2371" spans="1:2" s="83" customFormat="1" x14ac:dyDescent="0.2">
      <c r="A2371" s="186"/>
      <c r="B2371" s="33"/>
    </row>
    <row r="2372" spans="1:2" s="83" customFormat="1" x14ac:dyDescent="0.2">
      <c r="A2372" s="186"/>
      <c r="B2372" s="33"/>
    </row>
    <row r="2373" spans="1:2" s="83" customFormat="1" x14ac:dyDescent="0.2">
      <c r="A2373" s="186"/>
      <c r="B2373" s="33"/>
    </row>
    <row r="2374" spans="1:2" s="83" customFormat="1" x14ac:dyDescent="0.2">
      <c r="A2374" s="186"/>
      <c r="B2374" s="33"/>
    </row>
    <row r="2375" spans="1:2" s="83" customFormat="1" x14ac:dyDescent="0.2">
      <c r="A2375" s="186"/>
      <c r="B2375" s="33"/>
    </row>
    <row r="2376" spans="1:2" s="83" customFormat="1" x14ac:dyDescent="0.2">
      <c r="A2376" s="186"/>
      <c r="B2376" s="33"/>
    </row>
    <row r="2377" spans="1:2" s="83" customFormat="1" x14ac:dyDescent="0.2">
      <c r="A2377" s="186"/>
      <c r="B2377" s="33"/>
    </row>
    <row r="2378" spans="1:2" s="83" customFormat="1" x14ac:dyDescent="0.2">
      <c r="A2378" s="186"/>
      <c r="B2378" s="33"/>
    </row>
    <row r="2379" spans="1:2" s="83" customFormat="1" x14ac:dyDescent="0.2">
      <c r="A2379" s="186"/>
      <c r="B2379" s="33"/>
    </row>
    <row r="2380" spans="1:2" s="83" customFormat="1" x14ac:dyDescent="0.2">
      <c r="A2380" s="186"/>
      <c r="B2380" s="33"/>
    </row>
    <row r="2381" spans="1:2" s="83" customFormat="1" x14ac:dyDescent="0.2">
      <c r="A2381" s="186"/>
      <c r="B2381" s="33"/>
    </row>
    <row r="2382" spans="1:2" s="83" customFormat="1" x14ac:dyDescent="0.2">
      <c r="A2382" s="186"/>
      <c r="B2382" s="33"/>
    </row>
    <row r="2383" spans="1:2" s="83" customFormat="1" x14ac:dyDescent="0.2">
      <c r="A2383" s="186"/>
      <c r="B2383" s="33"/>
    </row>
    <row r="2384" spans="1:2" s="83" customFormat="1" x14ac:dyDescent="0.2">
      <c r="A2384" s="186"/>
      <c r="B2384" s="33"/>
    </row>
    <row r="2385" spans="1:2" s="83" customFormat="1" x14ac:dyDescent="0.2">
      <c r="A2385" s="186"/>
      <c r="B2385" s="33"/>
    </row>
    <row r="2386" spans="1:2" s="83" customFormat="1" x14ac:dyDescent="0.2">
      <c r="A2386" s="186"/>
      <c r="B2386" s="33"/>
    </row>
    <row r="2387" spans="1:2" s="83" customFormat="1" x14ac:dyDescent="0.2">
      <c r="A2387" s="186"/>
      <c r="B2387" s="33"/>
    </row>
    <row r="2388" spans="1:2" s="83" customFormat="1" x14ac:dyDescent="0.2">
      <c r="A2388" s="186"/>
      <c r="B2388" s="33"/>
    </row>
    <row r="2389" spans="1:2" s="83" customFormat="1" x14ac:dyDescent="0.2">
      <c r="A2389" s="186"/>
      <c r="B2389" s="33"/>
    </row>
    <row r="2390" spans="1:2" s="83" customFormat="1" x14ac:dyDescent="0.2">
      <c r="A2390" s="186"/>
      <c r="B2390" s="33"/>
    </row>
    <row r="2391" spans="1:2" s="83" customFormat="1" x14ac:dyDescent="0.2">
      <c r="A2391" s="186"/>
      <c r="B2391" s="33"/>
    </row>
    <row r="2392" spans="1:2" s="83" customFormat="1" x14ac:dyDescent="0.2">
      <c r="A2392" s="186"/>
      <c r="B2392" s="33"/>
    </row>
    <row r="2393" spans="1:2" s="83" customFormat="1" x14ac:dyDescent="0.2">
      <c r="A2393" s="186"/>
      <c r="B2393" s="33"/>
    </row>
    <row r="2394" spans="1:2" s="83" customFormat="1" x14ac:dyDescent="0.2">
      <c r="A2394" s="186"/>
      <c r="B2394" s="33"/>
    </row>
    <row r="2395" spans="1:2" s="83" customFormat="1" x14ac:dyDescent="0.2">
      <c r="A2395" s="186"/>
      <c r="B2395" s="33"/>
    </row>
    <row r="2396" spans="1:2" s="83" customFormat="1" x14ac:dyDescent="0.2">
      <c r="A2396" s="186"/>
      <c r="B2396" s="33"/>
    </row>
    <row r="2397" spans="1:2" s="83" customFormat="1" x14ac:dyDescent="0.2">
      <c r="A2397" s="186"/>
      <c r="B2397" s="33"/>
    </row>
    <row r="2398" spans="1:2" s="83" customFormat="1" x14ac:dyDescent="0.2">
      <c r="A2398" s="186"/>
      <c r="B2398" s="33"/>
    </row>
    <row r="2399" spans="1:2" s="83" customFormat="1" x14ac:dyDescent="0.2">
      <c r="A2399" s="186"/>
      <c r="B2399" s="33"/>
    </row>
    <row r="2400" spans="1:2" s="83" customFormat="1" x14ac:dyDescent="0.2">
      <c r="A2400" s="186"/>
      <c r="B2400" s="33"/>
    </row>
    <row r="2401" spans="1:2" s="83" customFormat="1" x14ac:dyDescent="0.2">
      <c r="A2401" s="186"/>
      <c r="B2401" s="33"/>
    </row>
    <row r="2402" spans="1:2" s="83" customFormat="1" x14ac:dyDescent="0.2">
      <c r="A2402" s="186"/>
      <c r="B2402" s="33"/>
    </row>
    <row r="2403" spans="1:2" s="83" customFormat="1" x14ac:dyDescent="0.2">
      <c r="A2403" s="186"/>
      <c r="B2403" s="33"/>
    </row>
    <row r="2404" spans="1:2" s="83" customFormat="1" x14ac:dyDescent="0.2">
      <c r="A2404" s="186"/>
      <c r="B2404" s="33"/>
    </row>
    <row r="2405" spans="1:2" s="83" customFormat="1" x14ac:dyDescent="0.2">
      <c r="A2405" s="186"/>
      <c r="B2405" s="33"/>
    </row>
    <row r="2406" spans="1:2" s="83" customFormat="1" x14ac:dyDescent="0.2">
      <c r="A2406" s="186"/>
      <c r="B2406" s="33"/>
    </row>
    <row r="2407" spans="1:2" s="83" customFormat="1" x14ac:dyDescent="0.2">
      <c r="A2407" s="186"/>
      <c r="B2407" s="33"/>
    </row>
    <row r="2408" spans="1:2" s="83" customFormat="1" x14ac:dyDescent="0.2">
      <c r="A2408" s="186"/>
      <c r="B2408" s="33"/>
    </row>
    <row r="2409" spans="1:2" s="83" customFormat="1" x14ac:dyDescent="0.2">
      <c r="A2409" s="186"/>
      <c r="B2409" s="33"/>
    </row>
    <row r="2410" spans="1:2" s="83" customFormat="1" x14ac:dyDescent="0.2">
      <c r="A2410" s="186"/>
      <c r="B2410" s="33"/>
    </row>
    <row r="2411" spans="1:2" s="83" customFormat="1" x14ac:dyDescent="0.2">
      <c r="A2411" s="186"/>
      <c r="B2411" s="33"/>
    </row>
    <row r="2412" spans="1:2" s="83" customFormat="1" x14ac:dyDescent="0.2">
      <c r="A2412" s="186"/>
      <c r="B2412" s="33"/>
    </row>
    <row r="2413" spans="1:2" s="83" customFormat="1" x14ac:dyDescent="0.2">
      <c r="A2413" s="186"/>
      <c r="B2413" s="33"/>
    </row>
    <row r="2414" spans="1:2" s="83" customFormat="1" x14ac:dyDescent="0.2">
      <c r="A2414" s="186"/>
      <c r="B2414" s="33"/>
    </row>
    <row r="2415" spans="1:2" s="83" customFormat="1" x14ac:dyDescent="0.2">
      <c r="A2415" s="186"/>
      <c r="B2415" s="33"/>
    </row>
    <row r="2416" spans="1:2" s="83" customFormat="1" x14ac:dyDescent="0.2">
      <c r="A2416" s="186"/>
      <c r="B2416" s="33"/>
    </row>
    <row r="2417" spans="1:2" s="83" customFormat="1" x14ac:dyDescent="0.2">
      <c r="A2417" s="186"/>
      <c r="B2417" s="33"/>
    </row>
    <row r="2418" spans="1:2" s="83" customFormat="1" x14ac:dyDescent="0.2">
      <c r="A2418" s="186"/>
      <c r="B2418" s="33"/>
    </row>
    <row r="2419" spans="1:2" s="83" customFormat="1" x14ac:dyDescent="0.2">
      <c r="A2419" s="186"/>
      <c r="B2419" s="33"/>
    </row>
    <row r="2420" spans="1:2" s="83" customFormat="1" x14ac:dyDescent="0.2">
      <c r="A2420" s="186"/>
      <c r="B2420" s="33"/>
    </row>
    <row r="2421" spans="1:2" s="83" customFormat="1" x14ac:dyDescent="0.2">
      <c r="A2421" s="186"/>
      <c r="B2421" s="33"/>
    </row>
    <row r="2422" spans="1:2" s="83" customFormat="1" x14ac:dyDescent="0.2">
      <c r="A2422" s="186"/>
      <c r="B2422" s="33"/>
    </row>
    <row r="2423" spans="1:2" s="83" customFormat="1" x14ac:dyDescent="0.2">
      <c r="A2423" s="186"/>
      <c r="B2423" s="33"/>
    </row>
    <row r="2424" spans="1:2" s="83" customFormat="1" x14ac:dyDescent="0.2">
      <c r="A2424" s="186"/>
      <c r="B2424" s="33"/>
    </row>
    <row r="2425" spans="1:2" s="83" customFormat="1" x14ac:dyDescent="0.2">
      <c r="A2425" s="186"/>
      <c r="B2425" s="33"/>
    </row>
    <row r="2426" spans="1:2" s="83" customFormat="1" x14ac:dyDescent="0.2">
      <c r="A2426" s="186"/>
      <c r="B2426" s="33"/>
    </row>
    <row r="2427" spans="1:2" s="83" customFormat="1" x14ac:dyDescent="0.2">
      <c r="A2427" s="186"/>
      <c r="B2427" s="33"/>
    </row>
    <row r="2428" spans="1:2" s="83" customFormat="1" x14ac:dyDescent="0.2">
      <c r="A2428" s="186"/>
      <c r="B2428" s="33"/>
    </row>
    <row r="2429" spans="1:2" s="83" customFormat="1" x14ac:dyDescent="0.2">
      <c r="A2429" s="186"/>
      <c r="B2429" s="33"/>
    </row>
    <row r="2430" spans="1:2" s="83" customFormat="1" x14ac:dyDescent="0.2">
      <c r="A2430" s="186"/>
      <c r="B2430" s="33"/>
    </row>
    <row r="2431" spans="1:2" s="83" customFormat="1" x14ac:dyDescent="0.2">
      <c r="A2431" s="186"/>
      <c r="B2431" s="33"/>
    </row>
    <row r="2432" spans="1:2" s="83" customFormat="1" x14ac:dyDescent="0.2">
      <c r="A2432" s="186"/>
      <c r="B2432" s="33"/>
    </row>
    <row r="2433" spans="1:2" s="83" customFormat="1" x14ac:dyDescent="0.2">
      <c r="A2433" s="186"/>
      <c r="B2433" s="33"/>
    </row>
    <row r="2434" spans="1:2" s="83" customFormat="1" x14ac:dyDescent="0.2">
      <c r="A2434" s="186"/>
      <c r="B2434" s="33"/>
    </row>
    <row r="2435" spans="1:2" s="83" customFormat="1" x14ac:dyDescent="0.2">
      <c r="A2435" s="186"/>
      <c r="B2435" s="33"/>
    </row>
    <row r="2436" spans="1:2" s="83" customFormat="1" x14ac:dyDescent="0.2">
      <c r="A2436" s="186"/>
      <c r="B2436" s="33"/>
    </row>
    <row r="2437" spans="1:2" s="83" customFormat="1" x14ac:dyDescent="0.2">
      <c r="A2437" s="186"/>
      <c r="B2437" s="33"/>
    </row>
    <row r="2438" spans="1:2" s="83" customFormat="1" x14ac:dyDescent="0.2">
      <c r="A2438" s="186"/>
      <c r="B2438" s="33"/>
    </row>
    <row r="2439" spans="1:2" s="83" customFormat="1" x14ac:dyDescent="0.2">
      <c r="A2439" s="186"/>
      <c r="B2439" s="33"/>
    </row>
    <row r="2440" spans="1:2" s="83" customFormat="1" x14ac:dyDescent="0.2">
      <c r="A2440" s="186"/>
      <c r="B2440" s="33"/>
    </row>
    <row r="2441" spans="1:2" s="83" customFormat="1" x14ac:dyDescent="0.2">
      <c r="A2441" s="186"/>
      <c r="B2441" s="33"/>
    </row>
    <row r="2442" spans="1:2" s="83" customFormat="1" x14ac:dyDescent="0.2">
      <c r="A2442" s="186"/>
      <c r="B2442" s="33"/>
    </row>
    <row r="2443" spans="1:2" s="83" customFormat="1" x14ac:dyDescent="0.2">
      <c r="A2443" s="186"/>
      <c r="B2443" s="33"/>
    </row>
    <row r="2444" spans="1:2" s="83" customFormat="1" x14ac:dyDescent="0.2">
      <c r="A2444" s="186"/>
      <c r="B2444" s="33"/>
    </row>
    <row r="2445" spans="1:2" s="83" customFormat="1" x14ac:dyDescent="0.2">
      <c r="A2445" s="186"/>
      <c r="B2445" s="33"/>
    </row>
    <row r="2446" spans="1:2" s="83" customFormat="1" x14ac:dyDescent="0.2">
      <c r="A2446" s="186"/>
      <c r="B2446" s="33"/>
    </row>
    <row r="2447" spans="1:2" s="83" customFormat="1" x14ac:dyDescent="0.2">
      <c r="A2447" s="186"/>
      <c r="B2447" s="33"/>
    </row>
    <row r="2448" spans="1:2" s="83" customFormat="1" x14ac:dyDescent="0.2">
      <c r="A2448" s="186"/>
      <c r="B2448" s="33"/>
    </row>
    <row r="2449" spans="1:2" s="83" customFormat="1" x14ac:dyDescent="0.2">
      <c r="A2449" s="186"/>
      <c r="B2449" s="33"/>
    </row>
    <row r="2450" spans="1:2" s="83" customFormat="1" x14ac:dyDescent="0.2">
      <c r="A2450" s="186"/>
      <c r="B2450" s="33"/>
    </row>
    <row r="2451" spans="1:2" s="83" customFormat="1" x14ac:dyDescent="0.2">
      <c r="A2451" s="186"/>
      <c r="B2451" s="33"/>
    </row>
    <row r="2452" spans="1:2" s="83" customFormat="1" x14ac:dyDescent="0.2">
      <c r="A2452" s="186"/>
      <c r="B2452" s="33"/>
    </row>
    <row r="2453" spans="1:2" s="83" customFormat="1" x14ac:dyDescent="0.2">
      <c r="A2453" s="186"/>
      <c r="B2453" s="33"/>
    </row>
    <row r="2454" spans="1:2" s="83" customFormat="1" x14ac:dyDescent="0.2">
      <c r="A2454" s="186"/>
      <c r="B2454" s="33"/>
    </row>
    <row r="2455" spans="1:2" s="83" customFormat="1" x14ac:dyDescent="0.2">
      <c r="A2455" s="186"/>
      <c r="B2455" s="33"/>
    </row>
    <row r="2456" spans="1:2" s="83" customFormat="1" x14ac:dyDescent="0.2">
      <c r="A2456" s="186"/>
      <c r="B2456" s="33"/>
    </row>
    <row r="2457" spans="1:2" s="83" customFormat="1" x14ac:dyDescent="0.2">
      <c r="A2457" s="186"/>
      <c r="B2457" s="33"/>
    </row>
    <row r="2458" spans="1:2" s="83" customFormat="1" x14ac:dyDescent="0.2">
      <c r="A2458" s="186"/>
      <c r="B2458" s="33"/>
    </row>
    <row r="2459" spans="1:2" s="83" customFormat="1" x14ac:dyDescent="0.2">
      <c r="A2459" s="186"/>
      <c r="B2459" s="33"/>
    </row>
    <row r="2460" spans="1:2" s="83" customFormat="1" x14ac:dyDescent="0.2">
      <c r="A2460" s="186"/>
      <c r="B2460" s="33"/>
    </row>
    <row r="2461" spans="1:2" s="83" customFormat="1" x14ac:dyDescent="0.2">
      <c r="A2461" s="186"/>
      <c r="B2461" s="33"/>
    </row>
    <row r="2462" spans="1:2" s="83" customFormat="1" x14ac:dyDescent="0.2">
      <c r="A2462" s="186"/>
      <c r="B2462" s="33"/>
    </row>
    <row r="2463" spans="1:2" s="83" customFormat="1" x14ac:dyDescent="0.2">
      <c r="A2463" s="186"/>
      <c r="B2463" s="33"/>
    </row>
    <row r="2464" spans="1:2" s="83" customFormat="1" x14ac:dyDescent="0.2">
      <c r="A2464" s="186"/>
      <c r="B2464" s="33"/>
    </row>
    <row r="2465" spans="1:2" s="83" customFormat="1" x14ac:dyDescent="0.2">
      <c r="A2465" s="186"/>
      <c r="B2465" s="33"/>
    </row>
    <row r="2466" spans="1:2" s="83" customFormat="1" x14ac:dyDescent="0.2">
      <c r="A2466" s="186"/>
      <c r="B2466" s="33"/>
    </row>
    <row r="2467" spans="1:2" s="83" customFormat="1" x14ac:dyDescent="0.2">
      <c r="A2467" s="186"/>
      <c r="B2467" s="33"/>
    </row>
    <row r="2468" spans="1:2" s="83" customFormat="1" x14ac:dyDescent="0.2">
      <c r="A2468" s="186"/>
      <c r="B2468" s="33"/>
    </row>
    <row r="2469" spans="1:2" s="83" customFormat="1" x14ac:dyDescent="0.2">
      <c r="A2469" s="186"/>
      <c r="B2469" s="33"/>
    </row>
    <row r="2470" spans="1:2" s="83" customFormat="1" x14ac:dyDescent="0.2">
      <c r="A2470" s="186"/>
      <c r="B2470" s="33"/>
    </row>
    <row r="2471" spans="1:2" s="83" customFormat="1" x14ac:dyDescent="0.2">
      <c r="A2471" s="186"/>
      <c r="B2471" s="33"/>
    </row>
    <row r="2472" spans="1:2" s="83" customFormat="1" x14ac:dyDescent="0.2">
      <c r="A2472" s="186"/>
      <c r="B2472" s="33"/>
    </row>
    <row r="2473" spans="1:2" s="83" customFormat="1" x14ac:dyDescent="0.2">
      <c r="A2473" s="186"/>
      <c r="B2473" s="33"/>
    </row>
    <row r="2474" spans="1:2" s="83" customFormat="1" x14ac:dyDescent="0.2">
      <c r="A2474" s="186"/>
      <c r="B2474" s="33"/>
    </row>
    <row r="2475" spans="1:2" s="83" customFormat="1" x14ac:dyDescent="0.2">
      <c r="A2475" s="186"/>
      <c r="B2475" s="33"/>
    </row>
    <row r="2476" spans="1:2" s="83" customFormat="1" x14ac:dyDescent="0.2">
      <c r="A2476" s="186"/>
      <c r="B2476" s="33"/>
    </row>
    <row r="2477" spans="1:2" s="83" customFormat="1" x14ac:dyDescent="0.2">
      <c r="A2477" s="186"/>
      <c r="B2477" s="33"/>
    </row>
    <row r="2478" spans="1:2" s="83" customFormat="1" x14ac:dyDescent="0.2">
      <c r="A2478" s="186"/>
      <c r="B2478" s="33"/>
    </row>
    <row r="2479" spans="1:2" s="83" customFormat="1" x14ac:dyDescent="0.2">
      <c r="A2479" s="186"/>
      <c r="B2479" s="33"/>
    </row>
    <row r="2480" spans="1:2" s="83" customFormat="1" x14ac:dyDescent="0.2">
      <c r="A2480" s="186"/>
      <c r="B2480" s="33"/>
    </row>
    <row r="2481" spans="1:2" s="83" customFormat="1" x14ac:dyDescent="0.2">
      <c r="A2481" s="186"/>
      <c r="B2481" s="33"/>
    </row>
    <row r="2482" spans="1:2" s="83" customFormat="1" x14ac:dyDescent="0.2">
      <c r="A2482" s="186"/>
      <c r="B2482" s="33"/>
    </row>
    <row r="2483" spans="1:2" s="83" customFormat="1" x14ac:dyDescent="0.2">
      <c r="A2483" s="186"/>
      <c r="B2483" s="33"/>
    </row>
    <row r="2484" spans="1:2" s="83" customFormat="1" x14ac:dyDescent="0.2">
      <c r="A2484" s="186"/>
      <c r="B2484" s="33"/>
    </row>
    <row r="2485" spans="1:2" s="83" customFormat="1" x14ac:dyDescent="0.2">
      <c r="A2485" s="186"/>
      <c r="B2485" s="33"/>
    </row>
    <row r="2486" spans="1:2" s="83" customFormat="1" x14ac:dyDescent="0.2">
      <c r="A2486" s="186"/>
      <c r="B2486" s="33"/>
    </row>
    <row r="2487" spans="1:2" s="83" customFormat="1" x14ac:dyDescent="0.2">
      <c r="A2487" s="186"/>
      <c r="B2487" s="33"/>
    </row>
    <row r="2488" spans="1:2" s="83" customFormat="1" x14ac:dyDescent="0.2">
      <c r="A2488" s="186"/>
      <c r="B2488" s="33"/>
    </row>
    <row r="2489" spans="1:2" s="83" customFormat="1" x14ac:dyDescent="0.2">
      <c r="A2489" s="186"/>
      <c r="B2489" s="33"/>
    </row>
    <row r="2490" spans="1:2" s="83" customFormat="1" x14ac:dyDescent="0.2">
      <c r="A2490" s="186"/>
      <c r="B2490" s="33"/>
    </row>
    <row r="2491" spans="1:2" s="83" customFormat="1" x14ac:dyDescent="0.2">
      <c r="A2491" s="186"/>
      <c r="B2491" s="33"/>
    </row>
    <row r="2492" spans="1:2" s="83" customFormat="1" x14ac:dyDescent="0.2">
      <c r="A2492" s="186"/>
      <c r="B2492" s="33"/>
    </row>
    <row r="2493" spans="1:2" s="83" customFormat="1" x14ac:dyDescent="0.2">
      <c r="A2493" s="186"/>
      <c r="B2493" s="33"/>
    </row>
    <row r="2494" spans="1:2" s="83" customFormat="1" x14ac:dyDescent="0.2">
      <c r="A2494" s="186"/>
      <c r="B2494" s="33"/>
    </row>
    <row r="2495" spans="1:2" s="83" customFormat="1" x14ac:dyDescent="0.2">
      <c r="A2495" s="186"/>
      <c r="B2495" s="33"/>
    </row>
    <row r="2496" spans="1:2" s="83" customFormat="1" x14ac:dyDescent="0.2">
      <c r="A2496" s="186"/>
      <c r="B2496" s="33"/>
    </row>
    <row r="2497" spans="1:2" s="83" customFormat="1" x14ac:dyDescent="0.2">
      <c r="A2497" s="186"/>
      <c r="B2497" s="33"/>
    </row>
    <row r="2498" spans="1:2" s="83" customFormat="1" x14ac:dyDescent="0.2">
      <c r="A2498" s="186"/>
      <c r="B2498" s="33"/>
    </row>
    <row r="2499" spans="1:2" s="83" customFormat="1" x14ac:dyDescent="0.2">
      <c r="A2499" s="186"/>
      <c r="B2499" s="33"/>
    </row>
    <row r="2500" spans="1:2" s="83" customFormat="1" x14ac:dyDescent="0.2">
      <c r="A2500" s="186"/>
      <c r="B2500" s="33"/>
    </row>
    <row r="2501" spans="1:2" s="83" customFormat="1" x14ac:dyDescent="0.2">
      <c r="A2501" s="186"/>
      <c r="B2501" s="33"/>
    </row>
    <row r="2502" spans="1:2" s="83" customFormat="1" x14ac:dyDescent="0.2">
      <c r="A2502" s="186"/>
      <c r="B2502" s="33"/>
    </row>
    <row r="2503" spans="1:2" s="83" customFormat="1" x14ac:dyDescent="0.2">
      <c r="A2503" s="186"/>
      <c r="B2503" s="33"/>
    </row>
    <row r="2504" spans="1:2" s="83" customFormat="1" x14ac:dyDescent="0.2">
      <c r="A2504" s="186"/>
      <c r="B2504" s="33"/>
    </row>
    <row r="2505" spans="1:2" s="83" customFormat="1" x14ac:dyDescent="0.2">
      <c r="A2505" s="186"/>
      <c r="B2505" s="33"/>
    </row>
    <row r="2506" spans="1:2" s="83" customFormat="1" x14ac:dyDescent="0.2">
      <c r="A2506" s="186"/>
      <c r="B2506" s="33"/>
    </row>
    <row r="2507" spans="1:2" s="83" customFormat="1" x14ac:dyDescent="0.2">
      <c r="A2507" s="186"/>
      <c r="B2507" s="33"/>
    </row>
    <row r="2508" spans="1:2" s="83" customFormat="1" x14ac:dyDescent="0.2">
      <c r="A2508" s="186"/>
      <c r="B2508" s="33"/>
    </row>
    <row r="2509" spans="1:2" s="83" customFormat="1" x14ac:dyDescent="0.2">
      <c r="A2509" s="186"/>
      <c r="B2509" s="33"/>
    </row>
    <row r="2510" spans="1:2" s="83" customFormat="1" x14ac:dyDescent="0.2">
      <c r="A2510" s="186"/>
      <c r="B2510" s="33"/>
    </row>
    <row r="2511" spans="1:2" s="83" customFormat="1" x14ac:dyDescent="0.2">
      <c r="A2511" s="186"/>
      <c r="B2511" s="33"/>
    </row>
    <row r="2512" spans="1:2" s="83" customFormat="1" x14ac:dyDescent="0.2">
      <c r="A2512" s="186"/>
      <c r="B2512" s="33"/>
    </row>
    <row r="2513" spans="1:2" s="83" customFormat="1" x14ac:dyDescent="0.2">
      <c r="A2513" s="186"/>
      <c r="B2513" s="33"/>
    </row>
    <row r="2514" spans="1:2" s="83" customFormat="1" x14ac:dyDescent="0.2">
      <c r="A2514" s="186"/>
      <c r="B2514" s="33"/>
    </row>
    <row r="2515" spans="1:2" s="83" customFormat="1" x14ac:dyDescent="0.2">
      <c r="A2515" s="186"/>
      <c r="B2515" s="33"/>
    </row>
    <row r="2516" spans="1:2" s="83" customFormat="1" x14ac:dyDescent="0.2">
      <c r="A2516" s="186"/>
      <c r="B2516" s="33"/>
    </row>
    <row r="2517" spans="1:2" s="83" customFormat="1" x14ac:dyDescent="0.2">
      <c r="A2517" s="186"/>
      <c r="B2517" s="33"/>
    </row>
    <row r="2518" spans="1:2" s="83" customFormat="1" x14ac:dyDescent="0.2">
      <c r="A2518" s="186"/>
      <c r="B2518" s="33"/>
    </row>
    <row r="2519" spans="1:2" s="83" customFormat="1" x14ac:dyDescent="0.2">
      <c r="A2519" s="186"/>
      <c r="B2519" s="33"/>
    </row>
    <row r="2520" spans="1:2" s="83" customFormat="1" x14ac:dyDescent="0.2">
      <c r="A2520" s="186"/>
      <c r="B2520" s="33"/>
    </row>
    <row r="2521" spans="1:2" s="83" customFormat="1" x14ac:dyDescent="0.2">
      <c r="A2521" s="186"/>
      <c r="B2521" s="33"/>
    </row>
    <row r="2522" spans="1:2" s="83" customFormat="1" x14ac:dyDescent="0.2">
      <c r="A2522" s="186"/>
      <c r="B2522" s="33"/>
    </row>
    <row r="2523" spans="1:2" s="83" customFormat="1" x14ac:dyDescent="0.2">
      <c r="A2523" s="186"/>
      <c r="B2523" s="33"/>
    </row>
    <row r="2524" spans="1:2" s="83" customFormat="1" x14ac:dyDescent="0.2">
      <c r="A2524" s="186"/>
      <c r="B2524" s="33"/>
    </row>
    <row r="2525" spans="1:2" s="83" customFormat="1" x14ac:dyDescent="0.2">
      <c r="A2525" s="186"/>
      <c r="B2525" s="33"/>
    </row>
    <row r="2526" spans="1:2" s="83" customFormat="1" x14ac:dyDescent="0.2">
      <c r="A2526" s="186"/>
      <c r="B2526" s="33"/>
    </row>
    <row r="2527" spans="1:2" s="83" customFormat="1" x14ac:dyDescent="0.2">
      <c r="A2527" s="186"/>
      <c r="B2527" s="33"/>
    </row>
    <row r="2528" spans="1:2" s="83" customFormat="1" x14ac:dyDescent="0.2">
      <c r="A2528" s="186"/>
      <c r="B2528" s="33"/>
    </row>
    <row r="2529" spans="1:2" s="83" customFormat="1" x14ac:dyDescent="0.2">
      <c r="A2529" s="186"/>
      <c r="B2529" s="33"/>
    </row>
    <row r="2530" spans="1:2" s="83" customFormat="1" x14ac:dyDescent="0.2">
      <c r="A2530" s="186"/>
      <c r="B2530" s="33"/>
    </row>
    <row r="2531" spans="1:2" s="83" customFormat="1" x14ac:dyDescent="0.2">
      <c r="A2531" s="186"/>
      <c r="B2531" s="33"/>
    </row>
    <row r="2532" spans="1:2" s="83" customFormat="1" x14ac:dyDescent="0.2">
      <c r="A2532" s="186"/>
      <c r="B2532" s="33"/>
    </row>
    <row r="2533" spans="1:2" s="83" customFormat="1" x14ac:dyDescent="0.2">
      <c r="A2533" s="186"/>
      <c r="B2533" s="33"/>
    </row>
    <row r="2534" spans="1:2" s="83" customFormat="1" x14ac:dyDescent="0.2">
      <c r="A2534" s="186"/>
      <c r="B2534" s="33"/>
    </row>
    <row r="2535" spans="1:2" s="83" customFormat="1" x14ac:dyDescent="0.2">
      <c r="A2535" s="186"/>
      <c r="B2535" s="33"/>
    </row>
    <row r="2536" spans="1:2" s="83" customFormat="1" x14ac:dyDescent="0.2">
      <c r="A2536" s="186"/>
      <c r="B2536" s="33"/>
    </row>
    <row r="2537" spans="1:2" s="83" customFormat="1" x14ac:dyDescent="0.2">
      <c r="A2537" s="186"/>
      <c r="B2537" s="33"/>
    </row>
    <row r="2538" spans="1:2" s="83" customFormat="1" x14ac:dyDescent="0.2">
      <c r="A2538" s="186"/>
      <c r="B2538" s="33"/>
    </row>
    <row r="2539" spans="1:2" s="83" customFormat="1" x14ac:dyDescent="0.2">
      <c r="A2539" s="186"/>
      <c r="B2539" s="33"/>
    </row>
    <row r="2540" spans="1:2" s="83" customFormat="1" x14ac:dyDescent="0.2">
      <c r="A2540" s="186"/>
      <c r="B2540" s="33"/>
    </row>
    <row r="2541" spans="1:2" s="83" customFormat="1" x14ac:dyDescent="0.2">
      <c r="A2541" s="186"/>
      <c r="B2541" s="33"/>
    </row>
    <row r="2542" spans="1:2" s="83" customFormat="1" x14ac:dyDescent="0.2">
      <c r="A2542" s="186"/>
      <c r="B2542" s="33"/>
    </row>
    <row r="2543" spans="1:2" s="83" customFormat="1" x14ac:dyDescent="0.2">
      <c r="A2543" s="186"/>
      <c r="B2543" s="33"/>
    </row>
    <row r="2544" spans="1:2" s="83" customFormat="1" x14ac:dyDescent="0.2">
      <c r="A2544" s="186"/>
      <c r="B2544" s="33"/>
    </row>
    <row r="2545" spans="1:2" s="83" customFormat="1" x14ac:dyDescent="0.2">
      <c r="A2545" s="186"/>
      <c r="B2545" s="33"/>
    </row>
    <row r="2546" spans="1:2" s="83" customFormat="1" x14ac:dyDescent="0.2">
      <c r="A2546" s="186"/>
      <c r="B2546" s="33"/>
    </row>
    <row r="2547" spans="1:2" s="83" customFormat="1" x14ac:dyDescent="0.2">
      <c r="A2547" s="186"/>
      <c r="B2547" s="33"/>
    </row>
    <row r="2548" spans="1:2" s="83" customFormat="1" x14ac:dyDescent="0.2">
      <c r="A2548" s="186"/>
      <c r="B2548" s="33"/>
    </row>
    <row r="2549" spans="1:2" s="83" customFormat="1" x14ac:dyDescent="0.2">
      <c r="A2549" s="186"/>
      <c r="B2549" s="33"/>
    </row>
    <row r="2550" spans="1:2" s="83" customFormat="1" x14ac:dyDescent="0.2">
      <c r="A2550" s="186"/>
      <c r="B2550" s="33"/>
    </row>
    <row r="2551" spans="1:2" s="83" customFormat="1" x14ac:dyDescent="0.2">
      <c r="A2551" s="186"/>
      <c r="B2551" s="33"/>
    </row>
    <row r="2552" spans="1:2" s="83" customFormat="1" x14ac:dyDescent="0.2">
      <c r="A2552" s="186"/>
      <c r="B2552" s="33"/>
    </row>
    <row r="2553" spans="1:2" s="83" customFormat="1" x14ac:dyDescent="0.2">
      <c r="A2553" s="186"/>
      <c r="B2553" s="33"/>
    </row>
    <row r="2554" spans="1:2" s="83" customFormat="1" x14ac:dyDescent="0.2">
      <c r="A2554" s="186"/>
      <c r="B2554" s="33"/>
    </row>
    <row r="2555" spans="1:2" s="83" customFormat="1" x14ac:dyDescent="0.2">
      <c r="A2555" s="186"/>
      <c r="B2555" s="33"/>
    </row>
    <row r="2556" spans="1:2" s="83" customFormat="1" x14ac:dyDescent="0.2">
      <c r="A2556" s="186"/>
      <c r="B2556" s="33"/>
    </row>
    <row r="2557" spans="1:2" s="83" customFormat="1" x14ac:dyDescent="0.2">
      <c r="A2557" s="186"/>
      <c r="B2557" s="33"/>
    </row>
    <row r="2558" spans="1:2" s="83" customFormat="1" x14ac:dyDescent="0.2">
      <c r="A2558" s="186"/>
      <c r="B2558" s="33"/>
    </row>
    <row r="2559" spans="1:2" s="83" customFormat="1" x14ac:dyDescent="0.2">
      <c r="A2559" s="186"/>
      <c r="B2559" s="33"/>
    </row>
    <row r="2560" spans="1:2" s="83" customFormat="1" x14ac:dyDescent="0.2">
      <c r="A2560" s="186"/>
      <c r="B2560" s="33"/>
    </row>
    <row r="2561" spans="1:2" s="83" customFormat="1" x14ac:dyDescent="0.2">
      <c r="A2561" s="186"/>
      <c r="B2561" s="33"/>
    </row>
    <row r="2562" spans="1:2" s="83" customFormat="1" x14ac:dyDescent="0.2">
      <c r="A2562" s="186"/>
      <c r="B2562" s="33"/>
    </row>
    <row r="2563" spans="1:2" s="83" customFormat="1" x14ac:dyDescent="0.2">
      <c r="A2563" s="186"/>
      <c r="B2563" s="33"/>
    </row>
    <row r="2564" spans="1:2" s="83" customFormat="1" x14ac:dyDescent="0.2">
      <c r="A2564" s="186"/>
      <c r="B2564" s="33"/>
    </row>
    <row r="2565" spans="1:2" s="83" customFormat="1" x14ac:dyDescent="0.2">
      <c r="A2565" s="186"/>
      <c r="B2565" s="33"/>
    </row>
    <row r="2566" spans="1:2" s="83" customFormat="1" x14ac:dyDescent="0.2">
      <c r="A2566" s="186"/>
      <c r="B2566" s="33"/>
    </row>
    <row r="2567" spans="1:2" s="83" customFormat="1" x14ac:dyDescent="0.2">
      <c r="A2567" s="186"/>
      <c r="B2567" s="33"/>
    </row>
    <row r="2568" spans="1:2" s="83" customFormat="1" x14ac:dyDescent="0.2">
      <c r="A2568" s="186"/>
      <c r="B2568" s="33"/>
    </row>
    <row r="2569" spans="1:2" s="83" customFormat="1" x14ac:dyDescent="0.2">
      <c r="A2569" s="186"/>
      <c r="B2569" s="33"/>
    </row>
    <row r="2570" spans="1:2" s="83" customFormat="1" x14ac:dyDescent="0.2">
      <c r="A2570" s="186"/>
      <c r="B2570" s="33"/>
    </row>
    <row r="2571" spans="1:2" s="83" customFormat="1" x14ac:dyDescent="0.2">
      <c r="A2571" s="186"/>
      <c r="B2571" s="33"/>
    </row>
    <row r="2572" spans="1:2" s="83" customFormat="1" x14ac:dyDescent="0.2">
      <c r="A2572" s="186"/>
      <c r="B2572" s="33"/>
    </row>
    <row r="2573" spans="1:2" s="83" customFormat="1" x14ac:dyDescent="0.2">
      <c r="A2573" s="186"/>
      <c r="B2573" s="33"/>
    </row>
    <row r="2574" spans="1:2" s="83" customFormat="1" x14ac:dyDescent="0.2">
      <c r="A2574" s="186"/>
      <c r="B2574" s="33"/>
    </row>
    <row r="2575" spans="1:2" s="83" customFormat="1" x14ac:dyDescent="0.2">
      <c r="A2575" s="186"/>
      <c r="B2575" s="33"/>
    </row>
    <row r="2576" spans="1:2" s="83" customFormat="1" x14ac:dyDescent="0.2">
      <c r="A2576" s="186"/>
      <c r="B2576" s="33"/>
    </row>
    <row r="2577" spans="1:2" s="83" customFormat="1" x14ac:dyDescent="0.2">
      <c r="A2577" s="186"/>
      <c r="B2577" s="33"/>
    </row>
    <row r="2578" spans="1:2" s="83" customFormat="1" x14ac:dyDescent="0.2">
      <c r="A2578" s="186"/>
      <c r="B2578" s="33"/>
    </row>
    <row r="2579" spans="1:2" s="83" customFormat="1" x14ac:dyDescent="0.2">
      <c r="A2579" s="186"/>
      <c r="B2579" s="33"/>
    </row>
    <row r="2580" spans="1:2" s="83" customFormat="1" x14ac:dyDescent="0.2">
      <c r="A2580" s="186"/>
      <c r="B2580" s="33"/>
    </row>
    <row r="2581" spans="1:2" s="83" customFormat="1" x14ac:dyDescent="0.2">
      <c r="A2581" s="186"/>
      <c r="B2581" s="33"/>
    </row>
    <row r="2582" spans="1:2" s="83" customFormat="1" x14ac:dyDescent="0.2">
      <c r="A2582" s="186"/>
      <c r="B2582" s="33"/>
    </row>
    <row r="2583" spans="1:2" s="83" customFormat="1" x14ac:dyDescent="0.2">
      <c r="A2583" s="186"/>
      <c r="B2583" s="33"/>
    </row>
    <row r="2584" spans="1:2" s="83" customFormat="1" x14ac:dyDescent="0.2">
      <c r="A2584" s="186"/>
      <c r="B2584" s="33"/>
    </row>
    <row r="2585" spans="1:2" s="83" customFormat="1" x14ac:dyDescent="0.2">
      <c r="A2585" s="186"/>
      <c r="B2585" s="33"/>
    </row>
    <row r="2586" spans="1:2" s="83" customFormat="1" x14ac:dyDescent="0.2">
      <c r="A2586" s="186"/>
      <c r="B2586" s="33"/>
    </row>
    <row r="2587" spans="1:2" s="83" customFormat="1" x14ac:dyDescent="0.2">
      <c r="A2587" s="186"/>
      <c r="B2587" s="33"/>
    </row>
    <row r="2588" spans="1:2" s="83" customFormat="1" x14ac:dyDescent="0.2">
      <c r="A2588" s="186"/>
      <c r="B2588" s="33"/>
    </row>
    <row r="2589" spans="1:2" s="83" customFormat="1" x14ac:dyDescent="0.2">
      <c r="A2589" s="186"/>
      <c r="B2589" s="33"/>
    </row>
    <row r="2590" spans="1:2" s="83" customFormat="1" x14ac:dyDescent="0.2">
      <c r="A2590" s="186"/>
      <c r="B2590" s="33"/>
    </row>
    <row r="2591" spans="1:2" s="83" customFormat="1" x14ac:dyDescent="0.2">
      <c r="A2591" s="186"/>
      <c r="B2591" s="33"/>
    </row>
    <row r="2592" spans="1:2" s="83" customFormat="1" x14ac:dyDescent="0.2">
      <c r="A2592" s="186"/>
      <c r="B2592" s="33"/>
    </row>
    <row r="2593" spans="1:2" s="83" customFormat="1" x14ac:dyDescent="0.2">
      <c r="A2593" s="186"/>
      <c r="B2593" s="33"/>
    </row>
    <row r="2594" spans="1:2" s="83" customFormat="1" x14ac:dyDescent="0.2">
      <c r="A2594" s="186"/>
      <c r="B2594" s="33"/>
    </row>
    <row r="2595" spans="1:2" s="83" customFormat="1" x14ac:dyDescent="0.2">
      <c r="A2595" s="186"/>
      <c r="B2595" s="33"/>
    </row>
    <row r="2596" spans="1:2" s="83" customFormat="1" x14ac:dyDescent="0.2">
      <c r="A2596" s="186"/>
      <c r="B2596" s="33"/>
    </row>
    <row r="2597" spans="1:2" s="83" customFormat="1" x14ac:dyDescent="0.2">
      <c r="A2597" s="186"/>
      <c r="B2597" s="33"/>
    </row>
    <row r="2598" spans="1:2" s="83" customFormat="1" x14ac:dyDescent="0.2">
      <c r="A2598" s="186"/>
      <c r="B2598" s="33"/>
    </row>
    <row r="2599" spans="1:2" s="83" customFormat="1" x14ac:dyDescent="0.2">
      <c r="A2599" s="186"/>
      <c r="B2599" s="33"/>
    </row>
    <row r="2600" spans="1:2" s="83" customFormat="1" x14ac:dyDescent="0.2">
      <c r="A2600" s="186"/>
      <c r="B2600" s="33"/>
    </row>
    <row r="2601" spans="1:2" s="83" customFormat="1" x14ac:dyDescent="0.2">
      <c r="A2601" s="186"/>
      <c r="B2601" s="33"/>
    </row>
    <row r="2602" spans="1:2" s="83" customFormat="1" x14ac:dyDescent="0.2">
      <c r="A2602" s="186"/>
      <c r="B2602" s="33"/>
    </row>
    <row r="2603" spans="1:2" s="83" customFormat="1" x14ac:dyDescent="0.2">
      <c r="A2603" s="186"/>
      <c r="B2603" s="33"/>
    </row>
    <row r="2604" spans="1:2" s="83" customFormat="1" x14ac:dyDescent="0.2">
      <c r="A2604" s="186"/>
      <c r="B2604" s="33"/>
    </row>
    <row r="2605" spans="1:2" s="83" customFormat="1" x14ac:dyDescent="0.2">
      <c r="A2605" s="186"/>
      <c r="B2605" s="33"/>
    </row>
    <row r="2606" spans="1:2" s="83" customFormat="1" x14ac:dyDescent="0.2">
      <c r="A2606" s="186"/>
      <c r="B2606" s="33"/>
    </row>
    <row r="2607" spans="1:2" s="83" customFormat="1" x14ac:dyDescent="0.2">
      <c r="A2607" s="186"/>
      <c r="B2607" s="33"/>
    </row>
    <row r="2608" spans="1:2" s="83" customFormat="1" x14ac:dyDescent="0.2">
      <c r="A2608" s="186"/>
      <c r="B2608" s="33"/>
    </row>
    <row r="2609" spans="1:2" s="83" customFormat="1" x14ac:dyDescent="0.2">
      <c r="A2609" s="186"/>
      <c r="B2609" s="33"/>
    </row>
    <row r="2610" spans="1:2" s="83" customFormat="1" x14ac:dyDescent="0.2">
      <c r="A2610" s="186"/>
      <c r="B2610" s="33"/>
    </row>
    <row r="2611" spans="1:2" s="83" customFormat="1" x14ac:dyDescent="0.2">
      <c r="A2611" s="186"/>
      <c r="B2611" s="33"/>
    </row>
    <row r="2612" spans="1:2" s="83" customFormat="1" x14ac:dyDescent="0.2">
      <c r="A2612" s="186"/>
      <c r="B2612" s="33"/>
    </row>
    <row r="2613" spans="1:2" s="83" customFormat="1" x14ac:dyDescent="0.2">
      <c r="A2613" s="186"/>
      <c r="B2613" s="33"/>
    </row>
    <row r="2614" spans="1:2" s="83" customFormat="1" x14ac:dyDescent="0.2">
      <c r="A2614" s="186"/>
      <c r="B2614" s="33"/>
    </row>
    <row r="2615" spans="1:2" s="83" customFormat="1" x14ac:dyDescent="0.2">
      <c r="A2615" s="186"/>
      <c r="B2615" s="33"/>
    </row>
    <row r="2616" spans="1:2" s="83" customFormat="1" x14ac:dyDescent="0.2">
      <c r="A2616" s="186"/>
      <c r="B2616" s="33"/>
    </row>
    <row r="2617" spans="1:2" s="83" customFormat="1" x14ac:dyDescent="0.2">
      <c r="A2617" s="186"/>
      <c r="B2617" s="33"/>
    </row>
    <row r="2618" spans="1:2" s="83" customFormat="1" x14ac:dyDescent="0.2">
      <c r="A2618" s="186"/>
      <c r="B2618" s="33"/>
    </row>
    <row r="2619" spans="1:2" s="83" customFormat="1" x14ac:dyDescent="0.2">
      <c r="A2619" s="186"/>
      <c r="B2619" s="33"/>
    </row>
    <row r="2620" spans="1:2" s="83" customFormat="1" x14ac:dyDescent="0.2">
      <c r="A2620" s="186"/>
      <c r="B2620" s="33"/>
    </row>
    <row r="2621" spans="1:2" s="83" customFormat="1" x14ac:dyDescent="0.2">
      <c r="A2621" s="186"/>
      <c r="B2621" s="33"/>
    </row>
    <row r="2622" spans="1:2" s="83" customFormat="1" x14ac:dyDescent="0.2">
      <c r="A2622" s="186"/>
      <c r="B2622" s="33"/>
    </row>
    <row r="2623" spans="1:2" s="83" customFormat="1" x14ac:dyDescent="0.2">
      <c r="A2623" s="186"/>
      <c r="B2623" s="33"/>
    </row>
    <row r="2624" spans="1:2" s="83" customFormat="1" x14ac:dyDescent="0.2">
      <c r="A2624" s="186"/>
      <c r="B2624" s="33"/>
    </row>
    <row r="2625" spans="1:2" s="83" customFormat="1" x14ac:dyDescent="0.2">
      <c r="A2625" s="186"/>
      <c r="B2625" s="33"/>
    </row>
    <row r="2626" spans="1:2" s="83" customFormat="1" x14ac:dyDescent="0.2">
      <c r="A2626" s="186"/>
      <c r="B2626" s="33"/>
    </row>
    <row r="2627" spans="1:2" s="83" customFormat="1" x14ac:dyDescent="0.2">
      <c r="A2627" s="186"/>
      <c r="B2627" s="33"/>
    </row>
    <row r="2628" spans="1:2" s="83" customFormat="1" x14ac:dyDescent="0.2">
      <c r="A2628" s="186"/>
      <c r="B2628" s="33"/>
    </row>
    <row r="2629" spans="1:2" s="83" customFormat="1" x14ac:dyDescent="0.2">
      <c r="A2629" s="186"/>
      <c r="B2629" s="33"/>
    </row>
    <row r="2630" spans="1:2" s="83" customFormat="1" x14ac:dyDescent="0.2">
      <c r="A2630" s="186"/>
      <c r="B2630" s="33"/>
    </row>
    <row r="2631" spans="1:2" s="83" customFormat="1" x14ac:dyDescent="0.2">
      <c r="A2631" s="186"/>
      <c r="B2631" s="33"/>
    </row>
    <row r="2632" spans="1:2" s="83" customFormat="1" x14ac:dyDescent="0.2">
      <c r="A2632" s="186"/>
      <c r="B2632" s="33"/>
    </row>
    <row r="2633" spans="1:2" s="83" customFormat="1" x14ac:dyDescent="0.2">
      <c r="A2633" s="186"/>
      <c r="B2633" s="33"/>
    </row>
    <row r="2634" spans="1:2" s="83" customFormat="1" x14ac:dyDescent="0.2">
      <c r="A2634" s="186"/>
      <c r="B2634" s="33"/>
    </row>
    <row r="2635" spans="1:2" s="83" customFormat="1" x14ac:dyDescent="0.2">
      <c r="A2635" s="186"/>
      <c r="B2635" s="33"/>
    </row>
    <row r="2636" spans="1:2" s="83" customFormat="1" x14ac:dyDescent="0.2">
      <c r="A2636" s="186"/>
      <c r="B2636" s="33"/>
    </row>
    <row r="2637" spans="1:2" s="83" customFormat="1" x14ac:dyDescent="0.2">
      <c r="A2637" s="186"/>
      <c r="B2637" s="33"/>
    </row>
    <row r="2638" spans="1:2" s="83" customFormat="1" x14ac:dyDescent="0.2">
      <c r="A2638" s="186"/>
      <c r="B2638" s="33"/>
    </row>
    <row r="2639" spans="1:2" s="83" customFormat="1" x14ac:dyDescent="0.2">
      <c r="A2639" s="186"/>
      <c r="B2639" s="33"/>
    </row>
    <row r="2640" spans="1:2" s="83" customFormat="1" x14ac:dyDescent="0.2">
      <c r="A2640" s="186"/>
      <c r="B2640" s="33"/>
    </row>
    <row r="2641" spans="1:2" s="83" customFormat="1" x14ac:dyDescent="0.2">
      <c r="A2641" s="186"/>
      <c r="B2641" s="33"/>
    </row>
    <row r="2642" spans="1:2" s="83" customFormat="1" x14ac:dyDescent="0.2">
      <c r="A2642" s="186"/>
      <c r="B2642" s="33"/>
    </row>
    <row r="2643" spans="1:2" s="83" customFormat="1" x14ac:dyDescent="0.2">
      <c r="A2643" s="186"/>
      <c r="B2643" s="33"/>
    </row>
    <row r="2644" spans="1:2" s="83" customFormat="1" x14ac:dyDescent="0.2">
      <c r="A2644" s="186"/>
      <c r="B2644" s="33"/>
    </row>
    <row r="2645" spans="1:2" s="83" customFormat="1" x14ac:dyDescent="0.2">
      <c r="A2645" s="186"/>
      <c r="B2645" s="33"/>
    </row>
    <row r="2646" spans="1:2" s="83" customFormat="1" x14ac:dyDescent="0.2">
      <c r="A2646" s="186"/>
      <c r="B2646" s="33"/>
    </row>
    <row r="2647" spans="1:2" s="83" customFormat="1" x14ac:dyDescent="0.2">
      <c r="A2647" s="186"/>
      <c r="B2647" s="33"/>
    </row>
    <row r="2648" spans="1:2" s="83" customFormat="1" x14ac:dyDescent="0.2">
      <c r="A2648" s="186"/>
      <c r="B2648" s="33"/>
    </row>
    <row r="2649" spans="1:2" s="83" customFormat="1" x14ac:dyDescent="0.2">
      <c r="A2649" s="186"/>
      <c r="B2649" s="33"/>
    </row>
    <row r="2650" spans="1:2" s="83" customFormat="1" x14ac:dyDescent="0.2">
      <c r="A2650" s="186"/>
      <c r="B2650" s="33"/>
    </row>
    <row r="2651" spans="1:2" s="83" customFormat="1" x14ac:dyDescent="0.2">
      <c r="A2651" s="186"/>
      <c r="B2651" s="33"/>
    </row>
    <row r="2652" spans="1:2" s="83" customFormat="1" x14ac:dyDescent="0.2">
      <c r="A2652" s="186"/>
      <c r="B2652" s="33"/>
    </row>
    <row r="2653" spans="1:2" s="83" customFormat="1" x14ac:dyDescent="0.2">
      <c r="A2653" s="186"/>
      <c r="B2653" s="33"/>
    </row>
    <row r="2654" spans="1:2" s="83" customFormat="1" x14ac:dyDescent="0.2">
      <c r="A2654" s="186"/>
      <c r="B2654" s="33"/>
    </row>
    <row r="2655" spans="1:2" s="83" customFormat="1" x14ac:dyDescent="0.2">
      <c r="A2655" s="186"/>
      <c r="B2655" s="33"/>
    </row>
    <row r="2656" spans="1:2" s="83" customFormat="1" x14ac:dyDescent="0.2">
      <c r="A2656" s="186"/>
      <c r="B2656" s="33"/>
    </row>
    <row r="2657" spans="1:2" s="83" customFormat="1" x14ac:dyDescent="0.2">
      <c r="A2657" s="186"/>
      <c r="B2657" s="33"/>
    </row>
    <row r="2658" spans="1:2" s="83" customFormat="1" x14ac:dyDescent="0.2">
      <c r="A2658" s="186"/>
      <c r="B2658" s="33"/>
    </row>
    <row r="2659" spans="1:2" s="83" customFormat="1" x14ac:dyDescent="0.2">
      <c r="A2659" s="186"/>
      <c r="B2659" s="33"/>
    </row>
    <row r="2660" spans="1:2" s="83" customFormat="1" x14ac:dyDescent="0.2">
      <c r="A2660" s="186"/>
      <c r="B2660" s="33"/>
    </row>
    <row r="2661" spans="1:2" s="83" customFormat="1" x14ac:dyDescent="0.2">
      <c r="A2661" s="186"/>
      <c r="B2661" s="33"/>
    </row>
    <row r="2662" spans="1:2" s="83" customFormat="1" x14ac:dyDescent="0.2">
      <c r="A2662" s="186"/>
      <c r="B2662" s="33"/>
    </row>
    <row r="2663" spans="1:2" s="83" customFormat="1" x14ac:dyDescent="0.2">
      <c r="A2663" s="186"/>
      <c r="B2663" s="33"/>
    </row>
    <row r="2664" spans="1:2" s="83" customFormat="1" x14ac:dyDescent="0.2">
      <c r="A2664" s="186"/>
      <c r="B2664" s="33"/>
    </row>
    <row r="2665" spans="1:2" s="83" customFormat="1" x14ac:dyDescent="0.2">
      <c r="A2665" s="186"/>
      <c r="B2665" s="33"/>
    </row>
    <row r="2666" spans="1:2" s="83" customFormat="1" x14ac:dyDescent="0.2">
      <c r="A2666" s="186"/>
      <c r="B2666" s="33"/>
    </row>
    <row r="2667" spans="1:2" s="83" customFormat="1" x14ac:dyDescent="0.2">
      <c r="A2667" s="186"/>
      <c r="B2667" s="33"/>
    </row>
    <row r="2668" spans="1:2" s="83" customFormat="1" x14ac:dyDescent="0.2">
      <c r="A2668" s="186"/>
      <c r="B2668" s="33"/>
    </row>
    <row r="2669" spans="1:2" s="83" customFormat="1" x14ac:dyDescent="0.2">
      <c r="A2669" s="186"/>
      <c r="B2669" s="33"/>
    </row>
    <row r="2670" spans="1:2" s="83" customFormat="1" x14ac:dyDescent="0.2">
      <c r="A2670" s="186"/>
      <c r="B2670" s="33"/>
    </row>
    <row r="2671" spans="1:2" s="83" customFormat="1" x14ac:dyDescent="0.2">
      <c r="A2671" s="186"/>
      <c r="B2671" s="33"/>
    </row>
    <row r="2672" spans="1:2" s="83" customFormat="1" x14ac:dyDescent="0.2">
      <c r="A2672" s="186"/>
      <c r="B2672" s="33"/>
    </row>
    <row r="2673" spans="1:2" s="83" customFormat="1" x14ac:dyDescent="0.2">
      <c r="A2673" s="186"/>
      <c r="B2673" s="33"/>
    </row>
    <row r="2674" spans="1:2" s="83" customFormat="1" x14ac:dyDescent="0.2">
      <c r="A2674" s="186"/>
      <c r="B2674" s="33"/>
    </row>
    <row r="2675" spans="1:2" s="83" customFormat="1" x14ac:dyDescent="0.2">
      <c r="A2675" s="186"/>
      <c r="B2675" s="33"/>
    </row>
    <row r="2676" spans="1:2" s="83" customFormat="1" x14ac:dyDescent="0.2">
      <c r="A2676" s="186"/>
      <c r="B2676" s="33"/>
    </row>
    <row r="2677" spans="1:2" s="83" customFormat="1" x14ac:dyDescent="0.2">
      <c r="A2677" s="186"/>
      <c r="B2677" s="33"/>
    </row>
    <row r="2678" spans="1:2" s="83" customFormat="1" x14ac:dyDescent="0.2">
      <c r="A2678" s="186"/>
      <c r="B2678" s="33"/>
    </row>
    <row r="2679" spans="1:2" s="83" customFormat="1" x14ac:dyDescent="0.2">
      <c r="A2679" s="186"/>
      <c r="B2679" s="33"/>
    </row>
    <row r="2680" spans="1:2" s="83" customFormat="1" x14ac:dyDescent="0.2">
      <c r="A2680" s="186"/>
      <c r="B2680" s="33"/>
    </row>
    <row r="2681" spans="1:2" s="83" customFormat="1" x14ac:dyDescent="0.2">
      <c r="A2681" s="186"/>
      <c r="B2681" s="33"/>
    </row>
    <row r="2682" spans="1:2" s="83" customFormat="1" x14ac:dyDescent="0.2">
      <c r="A2682" s="186"/>
      <c r="B2682" s="33"/>
    </row>
    <row r="2683" spans="1:2" s="83" customFormat="1" x14ac:dyDescent="0.2">
      <c r="A2683" s="186"/>
      <c r="B2683" s="33"/>
    </row>
    <row r="2684" spans="1:2" s="83" customFormat="1" x14ac:dyDescent="0.2">
      <c r="A2684" s="186"/>
      <c r="B2684" s="33"/>
    </row>
    <row r="2685" spans="1:2" s="83" customFormat="1" x14ac:dyDescent="0.2">
      <c r="A2685" s="186"/>
      <c r="B2685" s="33"/>
    </row>
    <row r="2686" spans="1:2" s="83" customFormat="1" x14ac:dyDescent="0.2">
      <c r="A2686" s="186"/>
      <c r="B2686" s="33"/>
    </row>
    <row r="2687" spans="1:2" s="83" customFormat="1" x14ac:dyDescent="0.2">
      <c r="A2687" s="186"/>
      <c r="B2687" s="33"/>
    </row>
    <row r="2688" spans="1:2" s="83" customFormat="1" x14ac:dyDescent="0.2">
      <c r="A2688" s="186"/>
      <c r="B2688" s="33"/>
    </row>
    <row r="2689" spans="1:2" s="83" customFormat="1" x14ac:dyDescent="0.2">
      <c r="A2689" s="186"/>
      <c r="B2689" s="33"/>
    </row>
    <row r="2690" spans="1:2" s="83" customFormat="1" x14ac:dyDescent="0.2">
      <c r="A2690" s="186"/>
      <c r="B2690" s="33"/>
    </row>
    <row r="2691" spans="1:2" s="83" customFormat="1" x14ac:dyDescent="0.2">
      <c r="A2691" s="186"/>
      <c r="B2691" s="33"/>
    </row>
    <row r="2692" spans="1:2" s="83" customFormat="1" x14ac:dyDescent="0.2">
      <c r="A2692" s="186"/>
      <c r="B2692" s="33"/>
    </row>
    <row r="2693" spans="1:2" s="83" customFormat="1" x14ac:dyDescent="0.2">
      <c r="A2693" s="186"/>
      <c r="B2693" s="33"/>
    </row>
    <row r="2694" spans="1:2" s="83" customFormat="1" x14ac:dyDescent="0.2">
      <c r="A2694" s="186"/>
      <c r="B2694" s="33"/>
    </row>
    <row r="2695" spans="1:2" s="83" customFormat="1" x14ac:dyDescent="0.2">
      <c r="A2695" s="186"/>
      <c r="B2695" s="33"/>
    </row>
    <row r="2696" spans="1:2" s="83" customFormat="1" x14ac:dyDescent="0.2">
      <c r="A2696" s="186"/>
      <c r="B2696" s="33"/>
    </row>
    <row r="2697" spans="1:2" s="83" customFormat="1" x14ac:dyDescent="0.2">
      <c r="A2697" s="186"/>
      <c r="B2697" s="33"/>
    </row>
    <row r="2698" spans="1:2" s="83" customFormat="1" x14ac:dyDescent="0.2">
      <c r="A2698" s="186"/>
      <c r="B2698" s="33"/>
    </row>
    <row r="2699" spans="1:2" s="83" customFormat="1" x14ac:dyDescent="0.2">
      <c r="A2699" s="186"/>
      <c r="B2699" s="33"/>
    </row>
    <row r="2700" spans="1:2" s="83" customFormat="1" x14ac:dyDescent="0.2">
      <c r="A2700" s="186"/>
      <c r="B2700" s="33"/>
    </row>
    <row r="2701" spans="1:2" s="83" customFormat="1" x14ac:dyDescent="0.2">
      <c r="A2701" s="186"/>
      <c r="B2701" s="33"/>
    </row>
    <row r="2702" spans="1:2" s="83" customFormat="1" x14ac:dyDescent="0.2">
      <c r="A2702" s="186"/>
      <c r="B2702" s="33"/>
    </row>
    <row r="2703" spans="1:2" s="83" customFormat="1" x14ac:dyDescent="0.2">
      <c r="A2703" s="186"/>
      <c r="B2703" s="33"/>
    </row>
    <row r="2704" spans="1:2" s="83" customFormat="1" x14ac:dyDescent="0.2">
      <c r="A2704" s="186"/>
      <c r="B2704" s="33"/>
    </row>
    <row r="2705" spans="1:2" s="83" customFormat="1" x14ac:dyDescent="0.2">
      <c r="A2705" s="186"/>
      <c r="B2705" s="33"/>
    </row>
    <row r="2706" spans="1:2" s="83" customFormat="1" x14ac:dyDescent="0.2">
      <c r="A2706" s="186"/>
      <c r="B2706" s="33"/>
    </row>
    <row r="2707" spans="1:2" s="83" customFormat="1" x14ac:dyDescent="0.2">
      <c r="A2707" s="186"/>
      <c r="B2707" s="33"/>
    </row>
    <row r="2708" spans="1:2" s="83" customFormat="1" x14ac:dyDescent="0.2">
      <c r="A2708" s="186"/>
      <c r="B2708" s="33"/>
    </row>
    <row r="2709" spans="1:2" s="83" customFormat="1" x14ac:dyDescent="0.2">
      <c r="A2709" s="186"/>
      <c r="B2709" s="33"/>
    </row>
    <row r="2710" spans="1:2" s="83" customFormat="1" x14ac:dyDescent="0.2">
      <c r="A2710" s="186"/>
      <c r="B2710" s="33"/>
    </row>
    <row r="2711" spans="1:2" s="83" customFormat="1" x14ac:dyDescent="0.2">
      <c r="A2711" s="186"/>
      <c r="B2711" s="33"/>
    </row>
    <row r="2712" spans="1:2" s="83" customFormat="1" x14ac:dyDescent="0.2">
      <c r="A2712" s="186"/>
      <c r="B2712" s="33"/>
    </row>
    <row r="2713" spans="1:2" s="83" customFormat="1" x14ac:dyDescent="0.2">
      <c r="A2713" s="186"/>
      <c r="B2713" s="33"/>
    </row>
    <row r="2714" spans="1:2" s="83" customFormat="1" x14ac:dyDescent="0.2">
      <c r="A2714" s="186"/>
      <c r="B2714" s="33"/>
    </row>
    <row r="2715" spans="1:2" s="83" customFormat="1" x14ac:dyDescent="0.2">
      <c r="A2715" s="186"/>
      <c r="B2715" s="33"/>
    </row>
    <row r="2716" spans="1:2" s="83" customFormat="1" x14ac:dyDescent="0.2">
      <c r="A2716" s="186"/>
      <c r="B2716" s="33"/>
    </row>
    <row r="2717" spans="1:2" s="83" customFormat="1" x14ac:dyDescent="0.2">
      <c r="A2717" s="186"/>
      <c r="B2717" s="33"/>
    </row>
    <row r="2718" spans="1:2" s="83" customFormat="1" x14ac:dyDescent="0.2">
      <c r="A2718" s="186"/>
      <c r="B2718" s="33"/>
    </row>
    <row r="2719" spans="1:2" s="83" customFormat="1" x14ac:dyDescent="0.2">
      <c r="A2719" s="186"/>
      <c r="B2719" s="33"/>
    </row>
    <row r="2720" spans="1:2" s="83" customFormat="1" x14ac:dyDescent="0.2">
      <c r="A2720" s="186"/>
      <c r="B2720" s="33"/>
    </row>
    <row r="2721" spans="1:2" s="83" customFormat="1" x14ac:dyDescent="0.2">
      <c r="A2721" s="186"/>
      <c r="B2721" s="33"/>
    </row>
    <row r="2722" spans="1:2" s="83" customFormat="1" x14ac:dyDescent="0.2">
      <c r="A2722" s="186"/>
      <c r="B2722" s="33"/>
    </row>
    <row r="2723" spans="1:2" s="83" customFormat="1" x14ac:dyDescent="0.2">
      <c r="A2723" s="186"/>
      <c r="B2723" s="33"/>
    </row>
    <row r="2724" spans="1:2" s="83" customFormat="1" x14ac:dyDescent="0.2">
      <c r="A2724" s="186"/>
      <c r="B2724" s="33"/>
    </row>
    <row r="2725" spans="1:2" s="83" customFormat="1" x14ac:dyDescent="0.2">
      <c r="A2725" s="186"/>
      <c r="B2725" s="33"/>
    </row>
    <row r="2726" spans="1:2" s="83" customFormat="1" x14ac:dyDescent="0.2">
      <c r="A2726" s="186"/>
      <c r="B2726" s="33"/>
    </row>
    <row r="2727" spans="1:2" s="83" customFormat="1" x14ac:dyDescent="0.2">
      <c r="A2727" s="186"/>
      <c r="B2727" s="33"/>
    </row>
    <row r="2728" spans="1:2" s="83" customFormat="1" x14ac:dyDescent="0.2">
      <c r="A2728" s="186"/>
      <c r="B2728" s="33"/>
    </row>
    <row r="2729" spans="1:2" s="83" customFormat="1" x14ac:dyDescent="0.2">
      <c r="A2729" s="186"/>
      <c r="B2729" s="33"/>
    </row>
    <row r="2730" spans="1:2" s="83" customFormat="1" x14ac:dyDescent="0.2">
      <c r="A2730" s="186"/>
      <c r="B2730" s="33"/>
    </row>
    <row r="2731" spans="1:2" s="83" customFormat="1" x14ac:dyDescent="0.2">
      <c r="A2731" s="186"/>
      <c r="B2731" s="33"/>
    </row>
    <row r="2732" spans="1:2" s="83" customFormat="1" x14ac:dyDescent="0.2">
      <c r="A2732" s="186"/>
      <c r="B2732" s="33"/>
    </row>
    <row r="2733" spans="1:2" s="83" customFormat="1" x14ac:dyDescent="0.2">
      <c r="A2733" s="186"/>
      <c r="B2733" s="33"/>
    </row>
    <row r="2734" spans="1:2" s="83" customFormat="1" x14ac:dyDescent="0.2">
      <c r="A2734" s="186"/>
      <c r="B2734" s="33"/>
    </row>
    <row r="2735" spans="1:2" s="83" customFormat="1" x14ac:dyDescent="0.2">
      <c r="A2735" s="186"/>
      <c r="B2735" s="33"/>
    </row>
    <row r="2736" spans="1:2" s="83" customFormat="1" x14ac:dyDescent="0.2">
      <c r="A2736" s="186"/>
      <c r="B2736" s="33"/>
    </row>
    <row r="2737" spans="1:2" s="83" customFormat="1" x14ac:dyDescent="0.2">
      <c r="A2737" s="186"/>
      <c r="B2737" s="33"/>
    </row>
    <row r="2738" spans="1:2" s="83" customFormat="1" x14ac:dyDescent="0.2">
      <c r="A2738" s="186"/>
      <c r="B2738" s="33"/>
    </row>
    <row r="2739" spans="1:2" s="83" customFormat="1" x14ac:dyDescent="0.2">
      <c r="A2739" s="186"/>
      <c r="B2739" s="33"/>
    </row>
    <row r="2740" spans="1:2" s="83" customFormat="1" x14ac:dyDescent="0.2">
      <c r="A2740" s="186"/>
      <c r="B2740" s="33"/>
    </row>
    <row r="2741" spans="1:2" s="83" customFormat="1" x14ac:dyDescent="0.2">
      <c r="A2741" s="186"/>
      <c r="B2741" s="33"/>
    </row>
    <row r="2742" spans="1:2" s="83" customFormat="1" x14ac:dyDescent="0.2">
      <c r="A2742" s="186"/>
      <c r="B2742" s="33"/>
    </row>
    <row r="2743" spans="1:2" s="83" customFormat="1" x14ac:dyDescent="0.2">
      <c r="A2743" s="186"/>
      <c r="B2743" s="33"/>
    </row>
    <row r="2744" spans="1:2" s="83" customFormat="1" x14ac:dyDescent="0.2">
      <c r="A2744" s="186"/>
      <c r="B2744" s="33"/>
    </row>
    <row r="2745" spans="1:2" s="83" customFormat="1" x14ac:dyDescent="0.2">
      <c r="A2745" s="186"/>
      <c r="B2745" s="33"/>
    </row>
    <row r="2746" spans="1:2" s="83" customFormat="1" x14ac:dyDescent="0.2">
      <c r="A2746" s="186"/>
      <c r="B2746" s="33"/>
    </row>
    <row r="2747" spans="1:2" s="83" customFormat="1" x14ac:dyDescent="0.2">
      <c r="A2747" s="186"/>
      <c r="B2747" s="33"/>
    </row>
    <row r="2748" spans="1:2" s="83" customFormat="1" x14ac:dyDescent="0.2">
      <c r="A2748" s="186"/>
      <c r="B2748" s="33"/>
    </row>
    <row r="2749" spans="1:2" s="83" customFormat="1" x14ac:dyDescent="0.2">
      <c r="A2749" s="186"/>
      <c r="B2749" s="33"/>
    </row>
    <row r="2750" spans="1:2" s="83" customFormat="1" x14ac:dyDescent="0.2">
      <c r="A2750" s="186"/>
      <c r="B2750" s="33"/>
    </row>
    <row r="2751" spans="1:2" s="83" customFormat="1" x14ac:dyDescent="0.2">
      <c r="A2751" s="186"/>
      <c r="B2751" s="33"/>
    </row>
    <row r="2752" spans="1:2" s="83" customFormat="1" x14ac:dyDescent="0.2">
      <c r="A2752" s="186"/>
      <c r="B2752" s="33"/>
    </row>
    <row r="2753" spans="1:2" s="83" customFormat="1" x14ac:dyDescent="0.2">
      <c r="A2753" s="186"/>
      <c r="B2753" s="33"/>
    </row>
    <row r="2754" spans="1:2" s="83" customFormat="1" x14ac:dyDescent="0.2">
      <c r="A2754" s="186"/>
      <c r="B2754" s="33"/>
    </row>
    <row r="2755" spans="1:2" s="83" customFormat="1" x14ac:dyDescent="0.2">
      <c r="A2755" s="186"/>
      <c r="B2755" s="33"/>
    </row>
    <row r="2756" spans="1:2" s="83" customFormat="1" x14ac:dyDescent="0.2">
      <c r="A2756" s="186"/>
      <c r="B2756" s="33"/>
    </row>
    <row r="2757" spans="1:2" s="83" customFormat="1" x14ac:dyDescent="0.2">
      <c r="A2757" s="186"/>
      <c r="B2757" s="33"/>
    </row>
    <row r="2758" spans="1:2" s="83" customFormat="1" x14ac:dyDescent="0.2">
      <c r="A2758" s="186"/>
      <c r="B2758" s="33"/>
    </row>
    <row r="2759" spans="1:2" s="83" customFormat="1" x14ac:dyDescent="0.2">
      <c r="A2759" s="186"/>
      <c r="B2759" s="33"/>
    </row>
    <row r="2760" spans="1:2" s="83" customFormat="1" x14ac:dyDescent="0.2">
      <c r="A2760" s="186"/>
      <c r="B2760" s="33"/>
    </row>
    <row r="2761" spans="1:2" s="83" customFormat="1" x14ac:dyDescent="0.2">
      <c r="A2761" s="186"/>
      <c r="B2761" s="33"/>
    </row>
    <row r="2762" spans="1:2" s="83" customFormat="1" x14ac:dyDescent="0.2">
      <c r="A2762" s="186"/>
      <c r="B2762" s="33"/>
    </row>
    <row r="2763" spans="1:2" s="83" customFormat="1" x14ac:dyDescent="0.2">
      <c r="A2763" s="186"/>
      <c r="B2763" s="33"/>
    </row>
    <row r="2764" spans="1:2" s="83" customFormat="1" x14ac:dyDescent="0.2">
      <c r="A2764" s="186"/>
      <c r="B2764" s="33"/>
    </row>
    <row r="2765" spans="1:2" s="83" customFormat="1" x14ac:dyDescent="0.2">
      <c r="A2765" s="186"/>
      <c r="B2765" s="33"/>
    </row>
    <row r="2766" spans="1:2" s="83" customFormat="1" x14ac:dyDescent="0.2">
      <c r="A2766" s="186"/>
      <c r="B2766" s="33"/>
    </row>
    <row r="2767" spans="1:2" s="83" customFormat="1" x14ac:dyDescent="0.2">
      <c r="A2767" s="186"/>
      <c r="B2767" s="33"/>
    </row>
    <row r="2768" spans="1:2" s="83" customFormat="1" x14ac:dyDescent="0.2">
      <c r="A2768" s="186"/>
      <c r="B2768" s="33"/>
    </row>
    <row r="2769" spans="1:2" s="83" customFormat="1" x14ac:dyDescent="0.2">
      <c r="A2769" s="186"/>
      <c r="B2769" s="33"/>
    </row>
    <row r="2770" spans="1:2" s="83" customFormat="1" x14ac:dyDescent="0.2">
      <c r="A2770" s="186"/>
      <c r="B2770" s="33"/>
    </row>
    <row r="2771" spans="1:2" s="83" customFormat="1" x14ac:dyDescent="0.2">
      <c r="A2771" s="186"/>
      <c r="B2771" s="33"/>
    </row>
    <row r="2772" spans="1:2" s="83" customFormat="1" x14ac:dyDescent="0.2">
      <c r="A2772" s="186"/>
      <c r="B2772" s="33"/>
    </row>
    <row r="2773" spans="1:2" s="83" customFormat="1" x14ac:dyDescent="0.2">
      <c r="A2773" s="186"/>
      <c r="B2773" s="33"/>
    </row>
    <row r="2774" spans="1:2" s="83" customFormat="1" x14ac:dyDescent="0.2">
      <c r="A2774" s="186"/>
      <c r="B2774" s="33"/>
    </row>
    <row r="2775" spans="1:2" s="83" customFormat="1" x14ac:dyDescent="0.2">
      <c r="A2775" s="186"/>
      <c r="B2775" s="33"/>
    </row>
    <row r="2776" spans="1:2" s="83" customFormat="1" x14ac:dyDescent="0.2">
      <c r="A2776" s="186"/>
      <c r="B2776" s="33"/>
    </row>
    <row r="2777" spans="1:2" s="83" customFormat="1" x14ac:dyDescent="0.2">
      <c r="A2777" s="186"/>
      <c r="B2777" s="33"/>
    </row>
    <row r="2778" spans="1:2" s="83" customFormat="1" x14ac:dyDescent="0.2">
      <c r="A2778" s="186"/>
      <c r="B2778" s="33"/>
    </row>
    <row r="2779" spans="1:2" s="83" customFormat="1" x14ac:dyDescent="0.2">
      <c r="A2779" s="186"/>
      <c r="B2779" s="33"/>
    </row>
    <row r="2780" spans="1:2" s="83" customFormat="1" x14ac:dyDescent="0.2">
      <c r="A2780" s="186"/>
      <c r="B2780" s="33"/>
    </row>
    <row r="2781" spans="1:2" s="83" customFormat="1" x14ac:dyDescent="0.2">
      <c r="A2781" s="186"/>
      <c r="B2781" s="33"/>
    </row>
    <row r="2782" spans="1:2" s="83" customFormat="1" x14ac:dyDescent="0.2">
      <c r="A2782" s="186"/>
      <c r="B2782" s="33"/>
    </row>
    <row r="2783" spans="1:2" s="83" customFormat="1" x14ac:dyDescent="0.2">
      <c r="A2783" s="186"/>
      <c r="B2783" s="33"/>
    </row>
    <row r="2784" spans="1:2" s="83" customFormat="1" x14ac:dyDescent="0.2">
      <c r="A2784" s="186"/>
      <c r="B2784" s="33"/>
    </row>
    <row r="2785" spans="1:2" s="83" customFormat="1" x14ac:dyDescent="0.2">
      <c r="A2785" s="186"/>
      <c r="B2785" s="33"/>
    </row>
    <row r="2786" spans="1:2" s="83" customFormat="1" x14ac:dyDescent="0.2">
      <c r="A2786" s="186"/>
      <c r="B2786" s="33"/>
    </row>
    <row r="2787" spans="1:2" s="83" customFormat="1" x14ac:dyDescent="0.2">
      <c r="A2787" s="186"/>
      <c r="B2787" s="33"/>
    </row>
    <row r="2788" spans="1:2" s="83" customFormat="1" x14ac:dyDescent="0.2">
      <c r="A2788" s="186"/>
      <c r="B2788" s="33"/>
    </row>
    <row r="2789" spans="1:2" s="83" customFormat="1" x14ac:dyDescent="0.2">
      <c r="A2789" s="186"/>
      <c r="B2789" s="33"/>
    </row>
    <row r="2790" spans="1:2" s="83" customFormat="1" x14ac:dyDescent="0.2">
      <c r="A2790" s="186"/>
      <c r="B2790" s="33"/>
    </row>
    <row r="2791" spans="1:2" s="83" customFormat="1" x14ac:dyDescent="0.2">
      <c r="A2791" s="186"/>
      <c r="B2791" s="33"/>
    </row>
    <row r="2792" spans="1:2" s="83" customFormat="1" x14ac:dyDescent="0.2">
      <c r="A2792" s="186"/>
      <c r="B2792" s="33"/>
    </row>
    <row r="2793" spans="1:2" s="83" customFormat="1" x14ac:dyDescent="0.2">
      <c r="A2793" s="186"/>
      <c r="B2793" s="33"/>
    </row>
    <row r="2794" spans="1:2" s="83" customFormat="1" x14ac:dyDescent="0.2">
      <c r="A2794" s="186"/>
      <c r="B2794" s="33"/>
    </row>
    <row r="2795" spans="1:2" s="83" customFormat="1" x14ac:dyDescent="0.2">
      <c r="A2795" s="186"/>
      <c r="B2795" s="33"/>
    </row>
    <row r="2796" spans="1:2" s="83" customFormat="1" x14ac:dyDescent="0.2">
      <c r="A2796" s="186"/>
      <c r="B2796" s="33"/>
    </row>
    <row r="2797" spans="1:2" s="83" customFormat="1" x14ac:dyDescent="0.2">
      <c r="A2797" s="186"/>
      <c r="B2797" s="33"/>
    </row>
    <row r="2798" spans="1:2" s="83" customFormat="1" x14ac:dyDescent="0.2">
      <c r="A2798" s="186"/>
      <c r="B2798" s="33"/>
    </row>
    <row r="2799" spans="1:2" s="83" customFormat="1" x14ac:dyDescent="0.2">
      <c r="A2799" s="186"/>
      <c r="B2799" s="33"/>
    </row>
    <row r="2800" spans="1:2" s="83" customFormat="1" x14ac:dyDescent="0.2">
      <c r="A2800" s="186"/>
      <c r="B2800" s="33"/>
    </row>
    <row r="2801" spans="1:2" s="83" customFormat="1" x14ac:dyDescent="0.2">
      <c r="A2801" s="186"/>
      <c r="B2801" s="33"/>
    </row>
    <row r="2802" spans="1:2" s="83" customFormat="1" x14ac:dyDescent="0.2">
      <c r="A2802" s="186"/>
      <c r="B2802" s="33"/>
    </row>
    <row r="2803" spans="1:2" s="83" customFormat="1" x14ac:dyDescent="0.2">
      <c r="A2803" s="186"/>
      <c r="B2803" s="33"/>
    </row>
    <row r="2804" spans="1:2" s="83" customFormat="1" x14ac:dyDescent="0.2">
      <c r="A2804" s="186"/>
      <c r="B2804" s="33"/>
    </row>
    <row r="2805" spans="1:2" s="83" customFormat="1" x14ac:dyDescent="0.2">
      <c r="A2805" s="186"/>
      <c r="B2805" s="33"/>
    </row>
    <row r="2806" spans="1:2" s="83" customFormat="1" x14ac:dyDescent="0.2">
      <c r="A2806" s="186"/>
      <c r="B2806" s="33"/>
    </row>
    <row r="2807" spans="1:2" s="83" customFormat="1" x14ac:dyDescent="0.2">
      <c r="A2807" s="186"/>
      <c r="B2807" s="33"/>
    </row>
    <row r="2808" spans="1:2" s="83" customFormat="1" x14ac:dyDescent="0.2">
      <c r="A2808" s="186"/>
      <c r="B2808" s="33"/>
    </row>
    <row r="2809" spans="1:2" s="83" customFormat="1" x14ac:dyDescent="0.2">
      <c r="A2809" s="186"/>
      <c r="B2809" s="33"/>
    </row>
    <row r="2810" spans="1:2" s="83" customFormat="1" x14ac:dyDescent="0.2">
      <c r="A2810" s="186"/>
      <c r="B2810" s="33"/>
    </row>
    <row r="2811" spans="1:2" s="83" customFormat="1" x14ac:dyDescent="0.2">
      <c r="A2811" s="186"/>
      <c r="B2811" s="33"/>
    </row>
    <row r="2812" spans="1:2" s="83" customFormat="1" x14ac:dyDescent="0.2">
      <c r="A2812" s="186"/>
      <c r="B2812" s="33"/>
    </row>
    <row r="2813" spans="1:2" s="83" customFormat="1" x14ac:dyDescent="0.2">
      <c r="A2813" s="186"/>
      <c r="B2813" s="33"/>
    </row>
    <row r="2814" spans="1:2" s="83" customFormat="1" x14ac:dyDescent="0.2">
      <c r="A2814" s="186"/>
      <c r="B2814" s="33"/>
    </row>
    <row r="2815" spans="1:2" s="83" customFormat="1" x14ac:dyDescent="0.2">
      <c r="A2815" s="186"/>
      <c r="B2815" s="33"/>
    </row>
    <row r="2816" spans="1:2" s="83" customFormat="1" x14ac:dyDescent="0.2">
      <c r="A2816" s="186"/>
      <c r="B2816" s="33"/>
    </row>
    <row r="2817" spans="1:2" s="83" customFormat="1" x14ac:dyDescent="0.2">
      <c r="A2817" s="186"/>
      <c r="B2817" s="33"/>
    </row>
    <row r="2818" spans="1:2" s="83" customFormat="1" x14ac:dyDescent="0.2">
      <c r="A2818" s="186"/>
      <c r="B2818" s="33"/>
    </row>
    <row r="2819" spans="1:2" s="83" customFormat="1" x14ac:dyDescent="0.2">
      <c r="A2819" s="186"/>
      <c r="B2819" s="33"/>
    </row>
    <row r="2820" spans="1:2" s="83" customFormat="1" x14ac:dyDescent="0.2">
      <c r="A2820" s="186"/>
      <c r="B2820" s="33"/>
    </row>
    <row r="2821" spans="1:2" s="83" customFormat="1" x14ac:dyDescent="0.2">
      <c r="A2821" s="186"/>
      <c r="B2821" s="33"/>
    </row>
    <row r="2822" spans="1:2" s="83" customFormat="1" x14ac:dyDescent="0.2">
      <c r="A2822" s="186"/>
      <c r="B2822" s="33"/>
    </row>
    <row r="2823" spans="1:2" s="83" customFormat="1" x14ac:dyDescent="0.2">
      <c r="A2823" s="186"/>
      <c r="B2823" s="33"/>
    </row>
    <row r="2824" spans="1:2" s="83" customFormat="1" x14ac:dyDescent="0.2">
      <c r="A2824" s="186"/>
      <c r="B2824" s="33"/>
    </row>
    <row r="2825" spans="1:2" s="83" customFormat="1" x14ac:dyDescent="0.2">
      <c r="A2825" s="186"/>
      <c r="B2825" s="33"/>
    </row>
    <row r="2826" spans="1:2" s="83" customFormat="1" x14ac:dyDescent="0.2">
      <c r="A2826" s="186"/>
      <c r="B2826" s="33"/>
    </row>
    <row r="2827" spans="1:2" s="83" customFormat="1" x14ac:dyDescent="0.2">
      <c r="A2827" s="186"/>
      <c r="B2827" s="33"/>
    </row>
    <row r="2828" spans="1:2" s="83" customFormat="1" x14ac:dyDescent="0.2">
      <c r="A2828" s="186"/>
      <c r="B2828" s="33"/>
    </row>
    <row r="2829" spans="1:2" s="83" customFormat="1" x14ac:dyDescent="0.2">
      <c r="A2829" s="186"/>
      <c r="B2829" s="33"/>
    </row>
    <row r="2830" spans="1:2" s="83" customFormat="1" x14ac:dyDescent="0.2">
      <c r="A2830" s="186"/>
      <c r="B2830" s="33"/>
    </row>
    <row r="2831" spans="1:2" s="83" customFormat="1" x14ac:dyDescent="0.2">
      <c r="A2831" s="186"/>
      <c r="B2831" s="33"/>
    </row>
    <row r="2832" spans="1:2" s="83" customFormat="1" x14ac:dyDescent="0.2">
      <c r="A2832" s="186"/>
      <c r="B2832" s="33"/>
    </row>
    <row r="2833" spans="1:2" s="83" customFormat="1" x14ac:dyDescent="0.2">
      <c r="A2833" s="186"/>
      <c r="B2833" s="33"/>
    </row>
    <row r="2834" spans="1:2" s="83" customFormat="1" x14ac:dyDescent="0.2">
      <c r="A2834" s="186"/>
      <c r="B2834" s="33"/>
    </row>
    <row r="2835" spans="1:2" s="83" customFormat="1" x14ac:dyDescent="0.2">
      <c r="A2835" s="186"/>
      <c r="B2835" s="33"/>
    </row>
    <row r="2836" spans="1:2" s="83" customFormat="1" x14ac:dyDescent="0.2">
      <c r="A2836" s="186"/>
      <c r="B2836" s="33"/>
    </row>
    <row r="2837" spans="1:2" s="83" customFormat="1" x14ac:dyDescent="0.2">
      <c r="A2837" s="186"/>
      <c r="B2837" s="33"/>
    </row>
    <row r="2838" spans="1:2" s="83" customFormat="1" x14ac:dyDescent="0.2">
      <c r="A2838" s="186"/>
      <c r="B2838" s="33"/>
    </row>
    <row r="2839" spans="1:2" s="83" customFormat="1" x14ac:dyDescent="0.2">
      <c r="A2839" s="186"/>
      <c r="B2839" s="33"/>
    </row>
    <row r="2840" spans="1:2" s="83" customFormat="1" x14ac:dyDescent="0.2">
      <c r="A2840" s="186"/>
      <c r="B2840" s="33"/>
    </row>
    <row r="2841" spans="1:2" s="83" customFormat="1" x14ac:dyDescent="0.2">
      <c r="A2841" s="186"/>
      <c r="B2841" s="33"/>
    </row>
    <row r="2842" spans="1:2" s="83" customFormat="1" x14ac:dyDescent="0.2">
      <c r="A2842" s="186"/>
      <c r="B2842" s="33"/>
    </row>
    <row r="2843" spans="1:2" s="83" customFormat="1" x14ac:dyDescent="0.2">
      <c r="A2843" s="186"/>
      <c r="B2843" s="33"/>
    </row>
    <row r="2844" spans="1:2" s="83" customFormat="1" x14ac:dyDescent="0.2">
      <c r="A2844" s="186"/>
      <c r="B2844" s="33"/>
    </row>
    <row r="2845" spans="1:2" s="83" customFormat="1" x14ac:dyDescent="0.2">
      <c r="A2845" s="186"/>
      <c r="B2845" s="33"/>
    </row>
    <row r="2846" spans="1:2" s="83" customFormat="1" x14ac:dyDescent="0.2">
      <c r="A2846" s="186"/>
      <c r="B2846" s="33"/>
    </row>
    <row r="2847" spans="1:2" s="83" customFormat="1" x14ac:dyDescent="0.2">
      <c r="A2847" s="186"/>
      <c r="B2847" s="33"/>
    </row>
    <row r="2848" spans="1:2" s="83" customFormat="1" x14ac:dyDescent="0.2">
      <c r="A2848" s="186"/>
      <c r="B2848" s="33"/>
    </row>
    <row r="2849" spans="1:2" s="83" customFormat="1" x14ac:dyDescent="0.2">
      <c r="A2849" s="186"/>
      <c r="B2849" s="33"/>
    </row>
    <row r="2850" spans="1:2" s="83" customFormat="1" x14ac:dyDescent="0.2">
      <c r="A2850" s="186"/>
      <c r="B2850" s="33"/>
    </row>
    <row r="2851" spans="1:2" s="83" customFormat="1" x14ac:dyDescent="0.2">
      <c r="A2851" s="186"/>
      <c r="B2851" s="33"/>
    </row>
    <row r="2852" spans="1:2" s="83" customFormat="1" x14ac:dyDescent="0.2">
      <c r="A2852" s="186"/>
      <c r="B2852" s="33"/>
    </row>
    <row r="2853" spans="1:2" s="83" customFormat="1" x14ac:dyDescent="0.2">
      <c r="A2853" s="186"/>
      <c r="B2853" s="33"/>
    </row>
    <row r="2854" spans="1:2" s="83" customFormat="1" x14ac:dyDescent="0.2">
      <c r="A2854" s="186"/>
      <c r="B2854" s="33"/>
    </row>
    <row r="2855" spans="1:2" s="83" customFormat="1" x14ac:dyDescent="0.2">
      <c r="A2855" s="186"/>
      <c r="B2855" s="33"/>
    </row>
    <row r="2856" spans="1:2" s="83" customFormat="1" x14ac:dyDescent="0.2">
      <c r="A2856" s="186"/>
      <c r="B2856" s="33"/>
    </row>
    <row r="2857" spans="1:2" s="83" customFormat="1" x14ac:dyDescent="0.2">
      <c r="A2857" s="186"/>
      <c r="B2857" s="33"/>
    </row>
    <row r="2858" spans="1:2" s="83" customFormat="1" x14ac:dyDescent="0.2">
      <c r="A2858" s="186"/>
      <c r="B2858" s="33"/>
    </row>
    <row r="2859" spans="1:2" s="83" customFormat="1" x14ac:dyDescent="0.2">
      <c r="A2859" s="186"/>
      <c r="B2859" s="33"/>
    </row>
    <row r="2860" spans="1:2" s="83" customFormat="1" x14ac:dyDescent="0.2">
      <c r="A2860" s="186"/>
      <c r="B2860" s="33"/>
    </row>
    <row r="2861" spans="1:2" s="83" customFormat="1" x14ac:dyDescent="0.2">
      <c r="A2861" s="186"/>
      <c r="B2861" s="33"/>
    </row>
    <row r="2862" spans="1:2" s="83" customFormat="1" x14ac:dyDescent="0.2">
      <c r="A2862" s="186"/>
      <c r="B2862" s="33"/>
    </row>
    <row r="2863" spans="1:2" s="83" customFormat="1" x14ac:dyDescent="0.2">
      <c r="A2863" s="186"/>
      <c r="B2863" s="33"/>
    </row>
    <row r="2864" spans="1:2" s="83" customFormat="1" x14ac:dyDescent="0.2">
      <c r="A2864" s="186"/>
      <c r="B2864" s="33"/>
    </row>
    <row r="2865" spans="1:2" s="83" customFormat="1" x14ac:dyDescent="0.2">
      <c r="A2865" s="186"/>
      <c r="B2865" s="33"/>
    </row>
    <row r="2866" spans="1:2" s="83" customFormat="1" x14ac:dyDescent="0.2">
      <c r="A2866" s="186"/>
      <c r="B2866" s="33"/>
    </row>
    <row r="2867" spans="1:2" s="83" customFormat="1" x14ac:dyDescent="0.2">
      <c r="A2867" s="186"/>
      <c r="B2867" s="33"/>
    </row>
    <row r="2868" spans="1:2" s="83" customFormat="1" x14ac:dyDescent="0.2">
      <c r="A2868" s="186"/>
      <c r="B2868" s="33"/>
    </row>
    <row r="2869" spans="1:2" s="83" customFormat="1" x14ac:dyDescent="0.2">
      <c r="A2869" s="186"/>
      <c r="B2869" s="33"/>
    </row>
    <row r="2870" spans="1:2" s="83" customFormat="1" x14ac:dyDescent="0.2">
      <c r="A2870" s="186"/>
      <c r="B2870" s="33"/>
    </row>
    <row r="2871" spans="1:2" s="83" customFormat="1" x14ac:dyDescent="0.2">
      <c r="A2871" s="186"/>
      <c r="B2871" s="33"/>
    </row>
    <row r="2872" spans="1:2" s="83" customFormat="1" x14ac:dyDescent="0.2">
      <c r="A2872" s="186"/>
      <c r="B2872" s="33"/>
    </row>
    <row r="2873" spans="1:2" s="83" customFormat="1" x14ac:dyDescent="0.2">
      <c r="A2873" s="186"/>
      <c r="B2873" s="33"/>
    </row>
    <row r="2874" spans="1:2" s="83" customFormat="1" x14ac:dyDescent="0.2">
      <c r="A2874" s="186"/>
      <c r="B2874" s="33"/>
    </row>
    <row r="2875" spans="1:2" s="83" customFormat="1" x14ac:dyDescent="0.2">
      <c r="A2875" s="186"/>
      <c r="B2875" s="33"/>
    </row>
    <row r="2876" spans="1:2" s="83" customFormat="1" x14ac:dyDescent="0.2">
      <c r="A2876" s="186"/>
      <c r="B2876" s="33"/>
    </row>
    <row r="2877" spans="1:2" s="83" customFormat="1" x14ac:dyDescent="0.2">
      <c r="A2877" s="186"/>
      <c r="B2877" s="33"/>
    </row>
    <row r="2878" spans="1:2" s="83" customFormat="1" x14ac:dyDescent="0.2">
      <c r="A2878" s="186"/>
      <c r="B2878" s="33"/>
    </row>
    <row r="2879" spans="1:2" s="83" customFormat="1" x14ac:dyDescent="0.2">
      <c r="A2879" s="186"/>
      <c r="B2879" s="33"/>
    </row>
    <row r="2880" spans="1:2" s="83" customFormat="1" x14ac:dyDescent="0.2">
      <c r="A2880" s="186"/>
      <c r="B2880" s="33"/>
    </row>
    <row r="2881" spans="1:2" s="83" customFormat="1" x14ac:dyDescent="0.2">
      <c r="A2881" s="186"/>
      <c r="B2881" s="33"/>
    </row>
    <row r="2882" spans="1:2" s="83" customFormat="1" x14ac:dyDescent="0.2">
      <c r="A2882" s="186"/>
      <c r="B2882" s="33"/>
    </row>
    <row r="2883" spans="1:2" s="83" customFormat="1" x14ac:dyDescent="0.2">
      <c r="A2883" s="186"/>
      <c r="B2883" s="33"/>
    </row>
    <row r="2884" spans="1:2" s="83" customFormat="1" x14ac:dyDescent="0.2">
      <c r="A2884" s="186"/>
      <c r="B2884" s="33"/>
    </row>
    <row r="2885" spans="1:2" s="83" customFormat="1" x14ac:dyDescent="0.2">
      <c r="A2885" s="186"/>
      <c r="B2885" s="33"/>
    </row>
    <row r="2886" spans="1:2" s="83" customFormat="1" x14ac:dyDescent="0.2">
      <c r="A2886" s="186"/>
      <c r="B2886" s="33"/>
    </row>
    <row r="2887" spans="1:2" s="83" customFormat="1" x14ac:dyDescent="0.2">
      <c r="A2887" s="186"/>
      <c r="B2887" s="33"/>
    </row>
    <row r="2888" spans="1:2" s="83" customFormat="1" x14ac:dyDescent="0.2">
      <c r="A2888" s="186"/>
      <c r="B2888" s="33"/>
    </row>
    <row r="2889" spans="1:2" s="83" customFormat="1" x14ac:dyDescent="0.2">
      <c r="A2889" s="186"/>
      <c r="B2889" s="33"/>
    </row>
    <row r="2890" spans="1:2" s="83" customFormat="1" x14ac:dyDescent="0.2">
      <c r="A2890" s="186"/>
      <c r="B2890" s="33"/>
    </row>
    <row r="2891" spans="1:2" s="83" customFormat="1" x14ac:dyDescent="0.2">
      <c r="A2891" s="186"/>
      <c r="B2891" s="33"/>
    </row>
    <row r="2892" spans="1:2" s="83" customFormat="1" x14ac:dyDescent="0.2">
      <c r="A2892" s="186"/>
      <c r="B2892" s="33"/>
    </row>
    <row r="2893" spans="1:2" s="83" customFormat="1" x14ac:dyDescent="0.2">
      <c r="A2893" s="186"/>
      <c r="B2893" s="33"/>
    </row>
    <row r="2894" spans="1:2" s="83" customFormat="1" x14ac:dyDescent="0.2">
      <c r="A2894" s="186"/>
      <c r="B2894" s="33"/>
    </row>
    <row r="2895" spans="1:2" s="83" customFormat="1" x14ac:dyDescent="0.2">
      <c r="A2895" s="186"/>
      <c r="B2895" s="33"/>
    </row>
    <row r="2896" spans="1:2" s="83" customFormat="1" x14ac:dyDescent="0.2">
      <c r="A2896" s="186"/>
      <c r="B2896" s="33"/>
    </row>
    <row r="2897" spans="1:2" s="83" customFormat="1" x14ac:dyDescent="0.2">
      <c r="A2897" s="186"/>
      <c r="B2897" s="33"/>
    </row>
    <row r="2898" spans="1:2" s="83" customFormat="1" x14ac:dyDescent="0.2">
      <c r="A2898" s="186"/>
      <c r="B2898" s="33"/>
    </row>
    <row r="2899" spans="1:2" s="83" customFormat="1" x14ac:dyDescent="0.2">
      <c r="A2899" s="186"/>
      <c r="B2899" s="33"/>
    </row>
    <row r="2900" spans="1:2" s="83" customFormat="1" x14ac:dyDescent="0.2">
      <c r="A2900" s="186"/>
      <c r="B2900" s="33"/>
    </row>
    <row r="2901" spans="1:2" s="83" customFormat="1" x14ac:dyDescent="0.2">
      <c r="A2901" s="186"/>
      <c r="B2901" s="33"/>
    </row>
    <row r="2902" spans="1:2" s="83" customFormat="1" x14ac:dyDescent="0.2">
      <c r="A2902" s="186"/>
      <c r="B2902" s="33"/>
    </row>
    <row r="2903" spans="1:2" s="83" customFormat="1" x14ac:dyDescent="0.2">
      <c r="A2903" s="186"/>
      <c r="B2903" s="33"/>
    </row>
    <row r="2904" spans="1:2" s="83" customFormat="1" x14ac:dyDescent="0.2">
      <c r="A2904" s="186"/>
      <c r="B2904" s="33"/>
    </row>
    <row r="2905" spans="1:2" s="83" customFormat="1" x14ac:dyDescent="0.2">
      <c r="A2905" s="186"/>
      <c r="B2905" s="33"/>
    </row>
    <row r="2906" spans="1:2" s="83" customFormat="1" x14ac:dyDescent="0.2">
      <c r="A2906" s="186"/>
      <c r="B2906" s="33"/>
    </row>
    <row r="2907" spans="1:2" s="83" customFormat="1" x14ac:dyDescent="0.2">
      <c r="A2907" s="186"/>
      <c r="B2907" s="33"/>
    </row>
    <row r="2908" spans="1:2" s="83" customFormat="1" x14ac:dyDescent="0.2">
      <c r="A2908" s="186"/>
      <c r="B2908" s="33"/>
    </row>
    <row r="2909" spans="1:2" s="83" customFormat="1" x14ac:dyDescent="0.2">
      <c r="A2909" s="186"/>
      <c r="B2909" s="33"/>
    </row>
    <row r="2910" spans="1:2" s="83" customFormat="1" x14ac:dyDescent="0.2">
      <c r="A2910" s="186"/>
      <c r="B2910" s="33"/>
    </row>
    <row r="2911" spans="1:2" s="83" customFormat="1" x14ac:dyDescent="0.2">
      <c r="A2911" s="186"/>
      <c r="B2911" s="33"/>
    </row>
    <row r="2912" spans="1:2" s="83" customFormat="1" x14ac:dyDescent="0.2">
      <c r="A2912" s="186"/>
      <c r="B2912" s="33"/>
    </row>
    <row r="2913" spans="1:2" s="83" customFormat="1" x14ac:dyDescent="0.2">
      <c r="A2913" s="186"/>
      <c r="B2913" s="33"/>
    </row>
    <row r="2914" spans="1:2" s="83" customFormat="1" x14ac:dyDescent="0.2">
      <c r="A2914" s="186"/>
      <c r="B2914" s="33"/>
    </row>
    <row r="2915" spans="1:2" s="83" customFormat="1" x14ac:dyDescent="0.2">
      <c r="A2915" s="186"/>
      <c r="B2915" s="33"/>
    </row>
    <row r="2916" spans="1:2" s="83" customFormat="1" x14ac:dyDescent="0.2">
      <c r="A2916" s="186"/>
      <c r="B2916" s="33"/>
    </row>
    <row r="2917" spans="1:2" s="83" customFormat="1" x14ac:dyDescent="0.2">
      <c r="A2917" s="186"/>
      <c r="B2917" s="33"/>
    </row>
    <row r="2918" spans="1:2" s="83" customFormat="1" x14ac:dyDescent="0.2">
      <c r="A2918" s="186"/>
      <c r="B2918" s="33"/>
    </row>
    <row r="2919" spans="1:2" s="83" customFormat="1" x14ac:dyDescent="0.2">
      <c r="A2919" s="186"/>
      <c r="B2919" s="33"/>
    </row>
    <row r="2920" spans="1:2" s="83" customFormat="1" x14ac:dyDescent="0.2">
      <c r="A2920" s="186"/>
      <c r="B2920" s="33"/>
    </row>
    <row r="2921" spans="1:2" s="83" customFormat="1" x14ac:dyDescent="0.2">
      <c r="A2921" s="186"/>
      <c r="B2921" s="33"/>
    </row>
    <row r="2922" spans="1:2" s="83" customFormat="1" x14ac:dyDescent="0.2">
      <c r="A2922" s="186"/>
      <c r="B2922" s="33"/>
    </row>
    <row r="2923" spans="1:2" s="83" customFormat="1" x14ac:dyDescent="0.2">
      <c r="A2923" s="186"/>
      <c r="B2923" s="33"/>
    </row>
    <row r="2924" spans="1:2" s="83" customFormat="1" x14ac:dyDescent="0.2">
      <c r="A2924" s="186"/>
      <c r="B2924" s="33"/>
    </row>
    <row r="2925" spans="1:2" s="83" customFormat="1" x14ac:dyDescent="0.2">
      <c r="A2925" s="186"/>
      <c r="B2925" s="33"/>
    </row>
    <row r="2926" spans="1:2" s="83" customFormat="1" x14ac:dyDescent="0.2">
      <c r="A2926" s="186"/>
      <c r="B2926" s="33"/>
    </row>
    <row r="2927" spans="1:2" s="83" customFormat="1" x14ac:dyDescent="0.2">
      <c r="A2927" s="186"/>
      <c r="B2927" s="33"/>
    </row>
    <row r="2928" spans="1:2" s="83" customFormat="1" x14ac:dyDescent="0.2">
      <c r="A2928" s="186"/>
      <c r="B2928" s="33"/>
    </row>
    <row r="2929" spans="1:2" s="83" customFormat="1" x14ac:dyDescent="0.2">
      <c r="A2929" s="186"/>
      <c r="B2929" s="33"/>
    </row>
    <row r="2930" spans="1:2" s="83" customFormat="1" x14ac:dyDescent="0.2">
      <c r="A2930" s="186"/>
      <c r="B2930" s="33"/>
    </row>
    <row r="2931" spans="1:2" s="83" customFormat="1" x14ac:dyDescent="0.2">
      <c r="A2931" s="186"/>
      <c r="B2931" s="33"/>
    </row>
    <row r="2932" spans="1:2" s="83" customFormat="1" x14ac:dyDescent="0.2">
      <c r="A2932" s="186"/>
      <c r="B2932" s="33"/>
    </row>
    <row r="2933" spans="1:2" s="83" customFormat="1" x14ac:dyDescent="0.2">
      <c r="A2933" s="186"/>
      <c r="B2933" s="33"/>
    </row>
    <row r="2934" spans="1:2" s="83" customFormat="1" x14ac:dyDescent="0.2">
      <c r="A2934" s="186"/>
      <c r="B2934" s="33"/>
    </row>
    <row r="2935" spans="1:2" s="83" customFormat="1" x14ac:dyDescent="0.2">
      <c r="A2935" s="186"/>
      <c r="B2935" s="33"/>
    </row>
    <row r="2936" spans="1:2" s="83" customFormat="1" x14ac:dyDescent="0.2">
      <c r="A2936" s="186"/>
      <c r="B2936" s="33"/>
    </row>
    <row r="2937" spans="1:2" s="83" customFormat="1" x14ac:dyDescent="0.2">
      <c r="A2937" s="186"/>
      <c r="B2937" s="33"/>
    </row>
    <row r="2938" spans="1:2" s="83" customFormat="1" x14ac:dyDescent="0.2">
      <c r="A2938" s="186"/>
      <c r="B2938" s="33"/>
    </row>
    <row r="2939" spans="1:2" s="83" customFormat="1" x14ac:dyDescent="0.2">
      <c r="A2939" s="186"/>
      <c r="B2939" s="33"/>
    </row>
    <row r="2940" spans="1:2" s="83" customFormat="1" x14ac:dyDescent="0.2">
      <c r="A2940" s="186"/>
      <c r="B2940" s="33"/>
    </row>
    <row r="2941" spans="1:2" s="83" customFormat="1" x14ac:dyDescent="0.2">
      <c r="A2941" s="186"/>
      <c r="B2941" s="33"/>
    </row>
    <row r="2942" spans="1:2" s="83" customFormat="1" x14ac:dyDescent="0.2">
      <c r="A2942" s="186"/>
      <c r="B2942" s="33"/>
    </row>
    <row r="2943" spans="1:2" s="83" customFormat="1" x14ac:dyDescent="0.2">
      <c r="A2943" s="186"/>
      <c r="B2943" s="33"/>
    </row>
    <row r="2944" spans="1:2" s="83" customFormat="1" x14ac:dyDescent="0.2">
      <c r="A2944" s="186"/>
      <c r="B2944" s="33"/>
    </row>
    <row r="2945" spans="1:2" s="83" customFormat="1" x14ac:dyDescent="0.2">
      <c r="A2945" s="186"/>
      <c r="B2945" s="33"/>
    </row>
    <row r="2946" spans="1:2" s="83" customFormat="1" x14ac:dyDescent="0.2">
      <c r="A2946" s="186"/>
      <c r="B2946" s="33"/>
    </row>
    <row r="2947" spans="1:2" s="83" customFormat="1" x14ac:dyDescent="0.2">
      <c r="A2947" s="186"/>
      <c r="B2947" s="33"/>
    </row>
    <row r="2948" spans="1:2" s="83" customFormat="1" x14ac:dyDescent="0.2">
      <c r="A2948" s="186"/>
      <c r="B2948" s="33"/>
    </row>
    <row r="2949" spans="1:2" s="83" customFormat="1" x14ac:dyDescent="0.2">
      <c r="A2949" s="186"/>
      <c r="B2949" s="33"/>
    </row>
    <row r="2950" spans="1:2" s="83" customFormat="1" x14ac:dyDescent="0.2">
      <c r="A2950" s="186"/>
      <c r="B2950" s="33"/>
    </row>
    <row r="2951" spans="1:2" s="83" customFormat="1" x14ac:dyDescent="0.2">
      <c r="A2951" s="186"/>
      <c r="B2951" s="33"/>
    </row>
    <row r="2952" spans="1:2" s="83" customFormat="1" x14ac:dyDescent="0.2">
      <c r="A2952" s="186"/>
      <c r="B2952" s="33"/>
    </row>
    <row r="2953" spans="1:2" s="83" customFormat="1" x14ac:dyDescent="0.2">
      <c r="A2953" s="186"/>
      <c r="B2953" s="33"/>
    </row>
    <row r="2954" spans="1:2" s="83" customFormat="1" x14ac:dyDescent="0.2">
      <c r="A2954" s="186"/>
      <c r="B2954" s="33"/>
    </row>
    <row r="2955" spans="1:2" s="83" customFormat="1" x14ac:dyDescent="0.2">
      <c r="A2955" s="186"/>
      <c r="B2955" s="33"/>
    </row>
    <row r="2956" spans="1:2" s="83" customFormat="1" x14ac:dyDescent="0.2">
      <c r="A2956" s="186"/>
      <c r="B2956" s="33"/>
    </row>
    <row r="2957" spans="1:2" s="83" customFormat="1" x14ac:dyDescent="0.2">
      <c r="A2957" s="186"/>
      <c r="B2957" s="33"/>
    </row>
    <row r="2958" spans="1:2" s="83" customFormat="1" x14ac:dyDescent="0.2">
      <c r="A2958" s="186"/>
      <c r="B2958" s="33"/>
    </row>
    <row r="2959" spans="1:2" s="83" customFormat="1" x14ac:dyDescent="0.2">
      <c r="A2959" s="186"/>
      <c r="B2959" s="33"/>
    </row>
    <row r="2960" spans="1:2" s="83" customFormat="1" x14ac:dyDescent="0.2">
      <c r="A2960" s="186"/>
      <c r="B2960" s="33"/>
    </row>
    <row r="2961" spans="1:2" s="83" customFormat="1" x14ac:dyDescent="0.2">
      <c r="A2961" s="186"/>
      <c r="B2961" s="33"/>
    </row>
    <row r="2962" spans="1:2" s="83" customFormat="1" x14ac:dyDescent="0.2">
      <c r="A2962" s="186"/>
      <c r="B2962" s="33"/>
    </row>
    <row r="2963" spans="1:2" s="83" customFormat="1" x14ac:dyDescent="0.2">
      <c r="A2963" s="186"/>
      <c r="B2963" s="33"/>
    </row>
    <row r="2964" spans="1:2" s="83" customFormat="1" x14ac:dyDescent="0.2">
      <c r="A2964" s="186"/>
      <c r="B2964" s="33"/>
    </row>
    <row r="2965" spans="1:2" s="83" customFormat="1" x14ac:dyDescent="0.2">
      <c r="A2965" s="186"/>
      <c r="B2965" s="33"/>
    </row>
    <row r="2966" spans="1:2" s="83" customFormat="1" x14ac:dyDescent="0.2">
      <c r="A2966" s="186"/>
      <c r="B2966" s="33"/>
    </row>
    <row r="2967" spans="1:2" s="83" customFormat="1" x14ac:dyDescent="0.2">
      <c r="A2967" s="186"/>
      <c r="B2967" s="33"/>
    </row>
    <row r="2968" spans="1:2" s="83" customFormat="1" x14ac:dyDescent="0.2">
      <c r="A2968" s="186"/>
      <c r="B2968" s="33"/>
    </row>
    <row r="2969" spans="1:2" s="83" customFormat="1" x14ac:dyDescent="0.2">
      <c r="A2969" s="186"/>
      <c r="B2969" s="33"/>
    </row>
    <row r="2970" spans="1:2" s="83" customFormat="1" x14ac:dyDescent="0.2">
      <c r="A2970" s="186"/>
      <c r="B2970" s="33"/>
    </row>
    <row r="2971" spans="1:2" s="83" customFormat="1" x14ac:dyDescent="0.2">
      <c r="A2971" s="186"/>
      <c r="B2971" s="33"/>
    </row>
    <row r="2972" spans="1:2" s="83" customFormat="1" x14ac:dyDescent="0.2">
      <c r="A2972" s="186"/>
      <c r="B2972" s="33"/>
    </row>
    <row r="2973" spans="1:2" s="83" customFormat="1" x14ac:dyDescent="0.2">
      <c r="A2973" s="186"/>
      <c r="B2973" s="33"/>
    </row>
    <row r="2974" spans="1:2" s="83" customFormat="1" x14ac:dyDescent="0.2">
      <c r="A2974" s="186"/>
      <c r="B2974" s="33"/>
    </row>
    <row r="2975" spans="1:2" s="83" customFormat="1" x14ac:dyDescent="0.2">
      <c r="A2975" s="186"/>
      <c r="B2975" s="33"/>
    </row>
    <row r="2976" spans="1:2" s="83" customFormat="1" x14ac:dyDescent="0.2">
      <c r="A2976" s="186"/>
      <c r="B2976" s="33"/>
    </row>
    <row r="2977" spans="1:2" s="83" customFormat="1" x14ac:dyDescent="0.2">
      <c r="A2977" s="186"/>
      <c r="B2977" s="33"/>
    </row>
    <row r="2978" spans="1:2" s="83" customFormat="1" x14ac:dyDescent="0.2">
      <c r="A2978" s="186"/>
      <c r="B2978" s="33"/>
    </row>
    <row r="2979" spans="1:2" s="83" customFormat="1" x14ac:dyDescent="0.2">
      <c r="A2979" s="186"/>
      <c r="B2979" s="33"/>
    </row>
    <row r="2980" spans="1:2" s="83" customFormat="1" x14ac:dyDescent="0.2">
      <c r="A2980" s="186"/>
      <c r="B2980" s="33"/>
    </row>
    <row r="2981" spans="1:2" s="83" customFormat="1" x14ac:dyDescent="0.2">
      <c r="A2981" s="186"/>
      <c r="B2981" s="33"/>
    </row>
    <row r="2982" spans="1:2" s="83" customFormat="1" x14ac:dyDescent="0.2">
      <c r="A2982" s="186"/>
      <c r="B2982" s="33"/>
    </row>
    <row r="2983" spans="1:2" s="83" customFormat="1" x14ac:dyDescent="0.2">
      <c r="A2983" s="186"/>
      <c r="B2983" s="33"/>
    </row>
    <row r="2984" spans="1:2" s="83" customFormat="1" x14ac:dyDescent="0.2">
      <c r="A2984" s="186"/>
      <c r="B2984" s="33"/>
    </row>
    <row r="2985" spans="1:2" s="83" customFormat="1" x14ac:dyDescent="0.2">
      <c r="A2985" s="186"/>
      <c r="B2985" s="33"/>
    </row>
    <row r="2986" spans="1:2" s="83" customFormat="1" x14ac:dyDescent="0.2">
      <c r="A2986" s="186"/>
      <c r="B2986" s="33"/>
    </row>
    <row r="2987" spans="1:2" s="83" customFormat="1" x14ac:dyDescent="0.2">
      <c r="A2987" s="186"/>
      <c r="B2987" s="33"/>
    </row>
    <row r="2988" spans="1:2" s="83" customFormat="1" x14ac:dyDescent="0.2">
      <c r="A2988" s="186"/>
      <c r="B2988" s="33"/>
    </row>
    <row r="2989" spans="1:2" s="83" customFormat="1" x14ac:dyDescent="0.2">
      <c r="A2989" s="186"/>
      <c r="B2989" s="33"/>
    </row>
    <row r="2990" spans="1:2" s="83" customFormat="1" x14ac:dyDescent="0.2">
      <c r="A2990" s="186"/>
      <c r="B2990" s="33"/>
    </row>
    <row r="2991" spans="1:2" s="83" customFormat="1" x14ac:dyDescent="0.2">
      <c r="A2991" s="186"/>
      <c r="B2991" s="33"/>
    </row>
    <row r="2992" spans="1:2" s="83" customFormat="1" x14ac:dyDescent="0.2">
      <c r="A2992" s="186"/>
      <c r="B2992" s="33"/>
    </row>
    <row r="2993" spans="1:2" s="83" customFormat="1" x14ac:dyDescent="0.2">
      <c r="A2993" s="186"/>
      <c r="B2993" s="33"/>
    </row>
    <row r="2994" spans="1:2" s="83" customFormat="1" x14ac:dyDescent="0.2">
      <c r="A2994" s="186"/>
      <c r="B2994" s="33"/>
    </row>
    <row r="2995" spans="1:2" s="83" customFormat="1" x14ac:dyDescent="0.2">
      <c r="A2995" s="186"/>
      <c r="B2995" s="33"/>
    </row>
    <row r="2996" spans="1:2" s="83" customFormat="1" x14ac:dyDescent="0.2">
      <c r="A2996" s="186"/>
      <c r="B2996" s="33"/>
    </row>
    <row r="2997" spans="1:2" s="83" customFormat="1" x14ac:dyDescent="0.2">
      <c r="A2997" s="186"/>
      <c r="B2997" s="33"/>
    </row>
    <row r="2998" spans="1:2" s="83" customFormat="1" x14ac:dyDescent="0.2">
      <c r="A2998" s="186"/>
      <c r="B2998" s="33"/>
    </row>
    <row r="2999" spans="1:2" s="83" customFormat="1" x14ac:dyDescent="0.2">
      <c r="A2999" s="186"/>
      <c r="B2999" s="33"/>
    </row>
    <row r="3000" spans="1:2" s="83" customFormat="1" x14ac:dyDescent="0.2">
      <c r="A3000" s="186"/>
      <c r="B3000" s="33"/>
    </row>
    <row r="3001" spans="1:2" s="83" customFormat="1" x14ac:dyDescent="0.2">
      <c r="A3001" s="186"/>
      <c r="B3001" s="33"/>
    </row>
    <row r="3002" spans="1:2" s="83" customFormat="1" x14ac:dyDescent="0.2">
      <c r="A3002" s="186"/>
      <c r="B3002" s="33"/>
    </row>
    <row r="3003" spans="1:2" s="83" customFormat="1" x14ac:dyDescent="0.2">
      <c r="A3003" s="186"/>
      <c r="B3003" s="33"/>
    </row>
    <row r="3004" spans="1:2" s="83" customFormat="1" x14ac:dyDescent="0.2">
      <c r="A3004" s="186"/>
      <c r="B3004" s="33"/>
    </row>
    <row r="3005" spans="1:2" s="83" customFormat="1" x14ac:dyDescent="0.2">
      <c r="A3005" s="186"/>
      <c r="B3005" s="33"/>
    </row>
    <row r="3006" spans="1:2" s="83" customFormat="1" x14ac:dyDescent="0.2">
      <c r="A3006" s="186"/>
      <c r="B3006" s="33"/>
    </row>
    <row r="3007" spans="1:2" s="83" customFormat="1" x14ac:dyDescent="0.2">
      <c r="A3007" s="186"/>
      <c r="B3007" s="33"/>
    </row>
    <row r="3008" spans="1:2" s="83" customFormat="1" x14ac:dyDescent="0.2">
      <c r="A3008" s="186"/>
      <c r="B3008" s="33"/>
    </row>
    <row r="3009" spans="1:2" s="83" customFormat="1" x14ac:dyDescent="0.2">
      <c r="A3009" s="186"/>
      <c r="B3009" s="33"/>
    </row>
    <row r="3010" spans="1:2" s="83" customFormat="1" x14ac:dyDescent="0.2">
      <c r="A3010" s="186"/>
      <c r="B3010" s="33"/>
    </row>
    <row r="3011" spans="1:2" s="83" customFormat="1" x14ac:dyDescent="0.2">
      <c r="A3011" s="186"/>
      <c r="B3011" s="33"/>
    </row>
    <row r="3012" spans="1:2" s="83" customFormat="1" x14ac:dyDescent="0.2">
      <c r="A3012" s="186"/>
      <c r="B3012" s="33"/>
    </row>
    <row r="3013" spans="1:2" s="83" customFormat="1" x14ac:dyDescent="0.2">
      <c r="A3013" s="186"/>
      <c r="B3013" s="33"/>
    </row>
    <row r="3014" spans="1:2" s="83" customFormat="1" x14ac:dyDescent="0.2">
      <c r="A3014" s="186"/>
      <c r="B3014" s="33"/>
    </row>
    <row r="3015" spans="1:2" s="83" customFormat="1" x14ac:dyDescent="0.2">
      <c r="A3015" s="186"/>
      <c r="B3015" s="33"/>
    </row>
    <row r="3016" spans="1:2" s="83" customFormat="1" x14ac:dyDescent="0.2">
      <c r="A3016" s="186"/>
      <c r="B3016" s="33"/>
    </row>
    <row r="3017" spans="1:2" s="83" customFormat="1" x14ac:dyDescent="0.2">
      <c r="A3017" s="186"/>
      <c r="B3017" s="33"/>
    </row>
    <row r="3018" spans="1:2" s="83" customFormat="1" x14ac:dyDescent="0.2">
      <c r="A3018" s="186"/>
      <c r="B3018" s="33"/>
    </row>
    <row r="3019" spans="1:2" s="83" customFormat="1" x14ac:dyDescent="0.2">
      <c r="A3019" s="186"/>
      <c r="B3019" s="33"/>
    </row>
    <row r="3020" spans="1:2" s="83" customFormat="1" x14ac:dyDescent="0.2">
      <c r="A3020" s="186"/>
      <c r="B3020" s="33"/>
    </row>
    <row r="3021" spans="1:2" s="83" customFormat="1" x14ac:dyDescent="0.2">
      <c r="A3021" s="186"/>
      <c r="B3021" s="33"/>
    </row>
    <row r="3022" spans="1:2" s="83" customFormat="1" x14ac:dyDescent="0.2">
      <c r="A3022" s="186"/>
      <c r="B3022" s="33"/>
    </row>
    <row r="3023" spans="1:2" s="83" customFormat="1" x14ac:dyDescent="0.2">
      <c r="A3023" s="186"/>
      <c r="B3023" s="33"/>
    </row>
    <row r="3024" spans="1:2" s="83" customFormat="1" x14ac:dyDescent="0.2">
      <c r="A3024" s="186"/>
      <c r="B3024" s="33"/>
    </row>
    <row r="3025" spans="1:2" s="83" customFormat="1" x14ac:dyDescent="0.2">
      <c r="A3025" s="186"/>
      <c r="B3025" s="33"/>
    </row>
    <row r="3026" spans="1:2" s="83" customFormat="1" x14ac:dyDescent="0.2">
      <c r="A3026" s="186"/>
      <c r="B3026" s="33"/>
    </row>
    <row r="3027" spans="1:2" s="83" customFormat="1" x14ac:dyDescent="0.2">
      <c r="A3027" s="186"/>
      <c r="B3027" s="33"/>
    </row>
    <row r="3028" spans="1:2" s="83" customFormat="1" x14ac:dyDescent="0.2">
      <c r="A3028" s="186"/>
      <c r="B3028" s="33"/>
    </row>
    <row r="3029" spans="1:2" s="83" customFormat="1" x14ac:dyDescent="0.2">
      <c r="A3029" s="186"/>
      <c r="B3029" s="33"/>
    </row>
    <row r="3030" spans="1:2" s="83" customFormat="1" x14ac:dyDescent="0.2">
      <c r="A3030" s="186"/>
      <c r="B3030" s="33"/>
    </row>
    <row r="3031" spans="1:2" s="83" customFormat="1" x14ac:dyDescent="0.2">
      <c r="A3031" s="186"/>
      <c r="B3031" s="33"/>
    </row>
    <row r="3032" spans="1:2" s="83" customFormat="1" x14ac:dyDescent="0.2">
      <c r="A3032" s="186"/>
      <c r="B3032" s="33"/>
    </row>
    <row r="3033" spans="1:2" s="83" customFormat="1" x14ac:dyDescent="0.2">
      <c r="A3033" s="186"/>
      <c r="B3033" s="33"/>
    </row>
    <row r="3034" spans="1:2" s="83" customFormat="1" x14ac:dyDescent="0.2">
      <c r="A3034" s="186"/>
      <c r="B3034" s="33"/>
    </row>
    <row r="3035" spans="1:2" s="83" customFormat="1" x14ac:dyDescent="0.2">
      <c r="A3035" s="186"/>
      <c r="B3035" s="33"/>
    </row>
    <row r="3036" spans="1:2" s="83" customFormat="1" x14ac:dyDescent="0.2">
      <c r="A3036" s="186"/>
      <c r="B3036" s="33"/>
    </row>
    <row r="3037" spans="1:2" s="83" customFormat="1" x14ac:dyDescent="0.2">
      <c r="A3037" s="186"/>
      <c r="B3037" s="33"/>
    </row>
    <row r="3038" spans="1:2" s="83" customFormat="1" x14ac:dyDescent="0.2">
      <c r="A3038" s="186"/>
      <c r="B3038" s="33"/>
    </row>
    <row r="3039" spans="1:2" s="83" customFormat="1" x14ac:dyDescent="0.2">
      <c r="A3039" s="186"/>
      <c r="B3039" s="33"/>
    </row>
    <row r="3040" spans="1:2" s="83" customFormat="1" x14ac:dyDescent="0.2">
      <c r="A3040" s="186"/>
      <c r="B3040" s="33"/>
    </row>
    <row r="3041" spans="1:2" s="83" customFormat="1" x14ac:dyDescent="0.2">
      <c r="A3041" s="186"/>
      <c r="B3041" s="33"/>
    </row>
    <row r="3042" spans="1:2" s="83" customFormat="1" x14ac:dyDescent="0.2">
      <c r="A3042" s="186"/>
      <c r="B3042" s="33"/>
    </row>
    <row r="3043" spans="1:2" s="83" customFormat="1" x14ac:dyDescent="0.2">
      <c r="A3043" s="186"/>
      <c r="B3043" s="33"/>
    </row>
    <row r="3044" spans="1:2" s="83" customFormat="1" x14ac:dyDescent="0.2">
      <c r="A3044" s="186"/>
      <c r="B3044" s="33"/>
    </row>
    <row r="3045" spans="1:2" s="83" customFormat="1" x14ac:dyDescent="0.2">
      <c r="A3045" s="186"/>
      <c r="B3045" s="33"/>
    </row>
    <row r="3046" spans="1:2" s="83" customFormat="1" x14ac:dyDescent="0.2">
      <c r="A3046" s="186"/>
      <c r="B3046" s="33"/>
    </row>
    <row r="3047" spans="1:2" s="83" customFormat="1" x14ac:dyDescent="0.2">
      <c r="A3047" s="186"/>
      <c r="B3047" s="33"/>
    </row>
    <row r="3048" spans="1:2" s="83" customFormat="1" x14ac:dyDescent="0.2">
      <c r="A3048" s="186"/>
      <c r="B3048" s="33"/>
    </row>
    <row r="3049" spans="1:2" s="83" customFormat="1" x14ac:dyDescent="0.2">
      <c r="A3049" s="186"/>
      <c r="B3049" s="33"/>
    </row>
    <row r="3050" spans="1:2" s="83" customFormat="1" x14ac:dyDescent="0.2">
      <c r="A3050" s="186"/>
      <c r="B3050" s="33"/>
    </row>
    <row r="3051" spans="1:2" s="83" customFormat="1" x14ac:dyDescent="0.2">
      <c r="A3051" s="186"/>
      <c r="B3051" s="33"/>
    </row>
    <row r="3052" spans="1:2" s="83" customFormat="1" x14ac:dyDescent="0.2">
      <c r="A3052" s="186"/>
      <c r="B3052" s="33"/>
    </row>
    <row r="3053" spans="1:2" s="83" customFormat="1" x14ac:dyDescent="0.2">
      <c r="A3053" s="186"/>
      <c r="B3053" s="33"/>
    </row>
    <row r="3054" spans="1:2" s="83" customFormat="1" x14ac:dyDescent="0.2">
      <c r="A3054" s="186"/>
      <c r="B3054" s="33"/>
    </row>
    <row r="3055" spans="1:2" s="83" customFormat="1" x14ac:dyDescent="0.2">
      <c r="A3055" s="186"/>
      <c r="B3055" s="33"/>
    </row>
    <row r="3056" spans="1:2" s="83" customFormat="1" x14ac:dyDescent="0.2">
      <c r="A3056" s="186"/>
      <c r="B3056" s="33"/>
    </row>
    <row r="3057" spans="1:2" s="83" customFormat="1" x14ac:dyDescent="0.2">
      <c r="A3057" s="186"/>
      <c r="B3057" s="33"/>
    </row>
    <row r="3058" spans="1:2" s="83" customFormat="1" x14ac:dyDescent="0.2">
      <c r="A3058" s="186"/>
      <c r="B3058" s="33"/>
    </row>
    <row r="3059" spans="1:2" s="83" customFormat="1" x14ac:dyDescent="0.2">
      <c r="A3059" s="186"/>
      <c r="B3059" s="33"/>
    </row>
    <row r="3060" spans="1:2" s="83" customFormat="1" x14ac:dyDescent="0.2">
      <c r="A3060" s="186"/>
      <c r="B3060" s="33"/>
    </row>
    <row r="3061" spans="1:2" s="83" customFormat="1" x14ac:dyDescent="0.2">
      <c r="A3061" s="186"/>
      <c r="B3061" s="33"/>
    </row>
    <row r="3062" spans="1:2" s="83" customFormat="1" x14ac:dyDescent="0.2">
      <c r="A3062" s="186"/>
      <c r="B3062" s="33"/>
    </row>
    <row r="3063" spans="1:2" s="83" customFormat="1" x14ac:dyDescent="0.2">
      <c r="A3063" s="186"/>
      <c r="B3063" s="33"/>
    </row>
    <row r="3064" spans="1:2" s="83" customFormat="1" x14ac:dyDescent="0.2">
      <c r="A3064" s="186"/>
      <c r="B3064" s="33"/>
    </row>
    <row r="3065" spans="1:2" s="83" customFormat="1" x14ac:dyDescent="0.2">
      <c r="A3065" s="186"/>
      <c r="B3065" s="33"/>
    </row>
    <row r="3066" spans="1:2" s="83" customFormat="1" x14ac:dyDescent="0.2">
      <c r="A3066" s="186"/>
      <c r="B3066" s="33"/>
    </row>
    <row r="3067" spans="1:2" s="83" customFormat="1" x14ac:dyDescent="0.2">
      <c r="A3067" s="186"/>
      <c r="B3067" s="33"/>
    </row>
    <row r="3068" spans="1:2" s="83" customFormat="1" x14ac:dyDescent="0.2">
      <c r="A3068" s="186"/>
      <c r="B3068" s="33"/>
    </row>
    <row r="3069" spans="1:2" s="83" customFormat="1" x14ac:dyDescent="0.2">
      <c r="A3069" s="186"/>
      <c r="B3069" s="33"/>
    </row>
    <row r="3070" spans="1:2" s="83" customFormat="1" x14ac:dyDescent="0.2">
      <c r="A3070" s="186"/>
      <c r="B3070" s="33"/>
    </row>
    <row r="3071" spans="1:2" s="83" customFormat="1" x14ac:dyDescent="0.2">
      <c r="A3071" s="186"/>
      <c r="B3071" s="33"/>
    </row>
    <row r="3072" spans="1:2" s="83" customFormat="1" x14ac:dyDescent="0.2">
      <c r="A3072" s="186"/>
      <c r="B3072" s="33"/>
    </row>
    <row r="3073" spans="1:2" s="83" customFormat="1" x14ac:dyDescent="0.2">
      <c r="A3073" s="186"/>
      <c r="B3073" s="33"/>
    </row>
    <row r="3074" spans="1:2" s="83" customFormat="1" x14ac:dyDescent="0.2">
      <c r="A3074" s="186"/>
      <c r="B3074" s="33"/>
    </row>
    <row r="3075" spans="1:2" s="83" customFormat="1" x14ac:dyDescent="0.2">
      <c r="A3075" s="186"/>
      <c r="B3075" s="33"/>
    </row>
    <row r="3076" spans="1:2" s="83" customFormat="1" x14ac:dyDescent="0.2">
      <c r="A3076" s="186"/>
      <c r="B3076" s="33"/>
    </row>
    <row r="3077" spans="1:2" s="83" customFormat="1" x14ac:dyDescent="0.2">
      <c r="A3077" s="186"/>
      <c r="B3077" s="33"/>
    </row>
    <row r="3078" spans="1:2" s="83" customFormat="1" x14ac:dyDescent="0.2">
      <c r="A3078" s="186"/>
      <c r="B3078" s="33"/>
    </row>
    <row r="3079" spans="1:2" s="83" customFormat="1" x14ac:dyDescent="0.2">
      <c r="A3079" s="186"/>
      <c r="B3079" s="33"/>
    </row>
    <row r="3080" spans="1:2" s="83" customFormat="1" x14ac:dyDescent="0.2">
      <c r="A3080" s="186"/>
      <c r="B3080" s="33"/>
    </row>
    <row r="3081" spans="1:2" s="83" customFormat="1" x14ac:dyDescent="0.2">
      <c r="A3081" s="186"/>
      <c r="B3081" s="33"/>
    </row>
    <row r="3082" spans="1:2" s="83" customFormat="1" x14ac:dyDescent="0.2">
      <c r="A3082" s="186"/>
      <c r="B3082" s="33"/>
    </row>
    <row r="3083" spans="1:2" s="83" customFormat="1" x14ac:dyDescent="0.2">
      <c r="A3083" s="186"/>
      <c r="B3083" s="33"/>
    </row>
    <row r="3084" spans="1:2" s="83" customFormat="1" x14ac:dyDescent="0.2">
      <c r="A3084" s="186"/>
      <c r="B3084" s="33"/>
    </row>
    <row r="3085" spans="1:2" s="83" customFormat="1" x14ac:dyDescent="0.2">
      <c r="A3085" s="186"/>
      <c r="B3085" s="33"/>
    </row>
    <row r="3086" spans="1:2" s="83" customFormat="1" x14ac:dyDescent="0.2">
      <c r="A3086" s="186"/>
      <c r="B3086" s="33"/>
    </row>
    <row r="3087" spans="1:2" s="83" customFormat="1" x14ac:dyDescent="0.2">
      <c r="A3087" s="186"/>
      <c r="B3087" s="33"/>
    </row>
    <row r="3088" spans="1:2" s="83" customFormat="1" x14ac:dyDescent="0.2">
      <c r="A3088" s="186"/>
      <c r="B3088" s="33"/>
    </row>
    <row r="3089" spans="1:2" s="83" customFormat="1" x14ac:dyDescent="0.2">
      <c r="A3089" s="186"/>
      <c r="B3089" s="33"/>
    </row>
    <row r="3090" spans="1:2" s="83" customFormat="1" x14ac:dyDescent="0.2">
      <c r="A3090" s="186"/>
      <c r="B3090" s="33"/>
    </row>
    <row r="3091" spans="1:2" s="83" customFormat="1" x14ac:dyDescent="0.2">
      <c r="A3091" s="186"/>
      <c r="B3091" s="33"/>
    </row>
    <row r="3092" spans="1:2" s="83" customFormat="1" x14ac:dyDescent="0.2">
      <c r="A3092" s="186"/>
      <c r="B3092" s="33"/>
    </row>
    <row r="3093" spans="1:2" s="83" customFormat="1" x14ac:dyDescent="0.2">
      <c r="A3093" s="186"/>
      <c r="B3093" s="33"/>
    </row>
    <row r="3094" spans="1:2" s="83" customFormat="1" x14ac:dyDescent="0.2">
      <c r="A3094" s="186"/>
      <c r="B3094" s="33"/>
    </row>
    <row r="3095" spans="1:2" s="83" customFormat="1" x14ac:dyDescent="0.2">
      <c r="A3095" s="186"/>
      <c r="B3095" s="33"/>
    </row>
    <row r="3096" spans="1:2" s="83" customFormat="1" x14ac:dyDescent="0.2">
      <c r="A3096" s="186"/>
      <c r="B3096" s="33"/>
    </row>
    <row r="3097" spans="1:2" s="83" customFormat="1" x14ac:dyDescent="0.2">
      <c r="A3097" s="186"/>
      <c r="B3097" s="33"/>
    </row>
    <row r="3098" spans="1:2" s="83" customFormat="1" x14ac:dyDescent="0.2">
      <c r="A3098" s="186"/>
      <c r="B3098" s="33"/>
    </row>
    <row r="3099" spans="1:2" s="83" customFormat="1" x14ac:dyDescent="0.2">
      <c r="A3099" s="186"/>
      <c r="B3099" s="33"/>
    </row>
    <row r="3100" spans="1:2" s="83" customFormat="1" x14ac:dyDescent="0.2">
      <c r="A3100" s="186"/>
      <c r="B3100" s="33"/>
    </row>
    <row r="3101" spans="1:2" s="83" customFormat="1" x14ac:dyDescent="0.2">
      <c r="A3101" s="186"/>
      <c r="B3101" s="33"/>
    </row>
    <row r="3102" spans="1:2" s="83" customFormat="1" x14ac:dyDescent="0.2">
      <c r="A3102" s="186"/>
      <c r="B3102" s="33"/>
    </row>
    <row r="3103" spans="1:2" s="83" customFormat="1" x14ac:dyDescent="0.2">
      <c r="A3103" s="186"/>
      <c r="B3103" s="33"/>
    </row>
    <row r="3104" spans="1:2" s="83" customFormat="1" x14ac:dyDescent="0.2">
      <c r="A3104" s="186"/>
      <c r="B3104" s="33"/>
    </row>
    <row r="3105" spans="1:2" s="83" customFormat="1" x14ac:dyDescent="0.2">
      <c r="A3105" s="186"/>
      <c r="B3105" s="33"/>
    </row>
    <row r="3106" spans="1:2" s="83" customFormat="1" x14ac:dyDescent="0.2">
      <c r="A3106" s="186"/>
      <c r="B3106" s="33"/>
    </row>
    <row r="3107" spans="1:2" s="83" customFormat="1" x14ac:dyDescent="0.2">
      <c r="A3107" s="186"/>
      <c r="B3107" s="33"/>
    </row>
    <row r="3108" spans="1:2" s="83" customFormat="1" x14ac:dyDescent="0.2">
      <c r="A3108" s="186"/>
      <c r="B3108" s="33"/>
    </row>
    <row r="3109" spans="1:2" s="83" customFormat="1" x14ac:dyDescent="0.2">
      <c r="A3109" s="186"/>
      <c r="B3109" s="33"/>
    </row>
    <row r="3110" spans="1:2" s="83" customFormat="1" x14ac:dyDescent="0.2">
      <c r="A3110" s="186"/>
      <c r="B3110" s="33"/>
    </row>
    <row r="3111" spans="1:2" s="83" customFormat="1" x14ac:dyDescent="0.2">
      <c r="A3111" s="186"/>
      <c r="B3111" s="33"/>
    </row>
    <row r="3112" spans="1:2" s="83" customFormat="1" x14ac:dyDescent="0.2">
      <c r="A3112" s="186"/>
      <c r="B3112" s="33"/>
    </row>
    <row r="3113" spans="1:2" s="83" customFormat="1" x14ac:dyDescent="0.2">
      <c r="A3113" s="186"/>
      <c r="B3113" s="33"/>
    </row>
    <row r="3114" spans="1:2" s="83" customFormat="1" x14ac:dyDescent="0.2">
      <c r="A3114" s="186"/>
      <c r="B3114" s="33"/>
    </row>
    <row r="3115" spans="1:2" s="83" customFormat="1" x14ac:dyDescent="0.2">
      <c r="A3115" s="186"/>
      <c r="B3115" s="33"/>
    </row>
    <row r="3116" spans="1:2" s="83" customFormat="1" x14ac:dyDescent="0.2">
      <c r="A3116" s="186"/>
      <c r="B3116" s="33"/>
    </row>
    <row r="3117" spans="1:2" s="83" customFormat="1" x14ac:dyDescent="0.2">
      <c r="A3117" s="186"/>
      <c r="B3117" s="33"/>
    </row>
    <row r="3118" spans="1:2" s="83" customFormat="1" x14ac:dyDescent="0.2">
      <c r="A3118" s="186"/>
      <c r="B3118" s="33"/>
    </row>
    <row r="3119" spans="1:2" s="83" customFormat="1" x14ac:dyDescent="0.2">
      <c r="A3119" s="186"/>
      <c r="B3119" s="33"/>
    </row>
    <row r="3120" spans="1:2" s="83" customFormat="1" x14ac:dyDescent="0.2">
      <c r="A3120" s="186"/>
      <c r="B3120" s="33"/>
    </row>
    <row r="3121" spans="1:2" s="83" customFormat="1" x14ac:dyDescent="0.2">
      <c r="A3121" s="186"/>
      <c r="B3121" s="33"/>
    </row>
    <row r="3122" spans="1:2" s="83" customFormat="1" x14ac:dyDescent="0.2">
      <c r="A3122" s="186"/>
      <c r="B3122" s="33"/>
    </row>
    <row r="3123" spans="1:2" s="83" customFormat="1" x14ac:dyDescent="0.2">
      <c r="A3123" s="186"/>
      <c r="B3123" s="33"/>
    </row>
    <row r="3124" spans="1:2" s="83" customFormat="1" x14ac:dyDescent="0.2">
      <c r="A3124" s="186"/>
      <c r="B3124" s="33"/>
    </row>
    <row r="3125" spans="1:2" s="83" customFormat="1" x14ac:dyDescent="0.2">
      <c r="A3125" s="186"/>
      <c r="B3125" s="33"/>
    </row>
    <row r="3126" spans="1:2" s="83" customFormat="1" x14ac:dyDescent="0.2">
      <c r="A3126" s="186"/>
      <c r="B3126" s="33"/>
    </row>
    <row r="3127" spans="1:2" s="83" customFormat="1" x14ac:dyDescent="0.2">
      <c r="A3127" s="186"/>
      <c r="B3127" s="33"/>
    </row>
    <row r="3128" spans="1:2" s="83" customFormat="1" x14ac:dyDescent="0.2">
      <c r="A3128" s="186"/>
      <c r="B3128" s="33"/>
    </row>
    <row r="3129" spans="1:2" s="83" customFormat="1" x14ac:dyDescent="0.2">
      <c r="A3129" s="186"/>
      <c r="B3129" s="33"/>
    </row>
    <row r="3130" spans="1:2" s="83" customFormat="1" x14ac:dyDescent="0.2">
      <c r="A3130" s="186"/>
      <c r="B3130" s="33"/>
    </row>
    <row r="3131" spans="1:2" s="83" customFormat="1" x14ac:dyDescent="0.2">
      <c r="A3131" s="186"/>
      <c r="B3131" s="33"/>
    </row>
    <row r="3132" spans="1:2" s="83" customFormat="1" x14ac:dyDescent="0.2">
      <c r="A3132" s="186"/>
      <c r="B3132" s="33"/>
    </row>
    <row r="3133" spans="1:2" s="83" customFormat="1" x14ac:dyDescent="0.2">
      <c r="A3133" s="186"/>
      <c r="B3133" s="33"/>
    </row>
    <row r="3134" spans="1:2" s="83" customFormat="1" x14ac:dyDescent="0.2">
      <c r="A3134" s="186"/>
      <c r="B3134" s="33"/>
    </row>
    <row r="3135" spans="1:2" s="83" customFormat="1" x14ac:dyDescent="0.2">
      <c r="A3135" s="186"/>
      <c r="B3135" s="33"/>
    </row>
    <row r="3136" spans="1:2" s="83" customFormat="1" x14ac:dyDescent="0.2">
      <c r="A3136" s="186"/>
      <c r="B3136" s="33"/>
    </row>
    <row r="3137" spans="1:2" s="83" customFormat="1" x14ac:dyDescent="0.2">
      <c r="A3137" s="186"/>
      <c r="B3137" s="33"/>
    </row>
    <row r="3138" spans="1:2" s="83" customFormat="1" x14ac:dyDescent="0.2">
      <c r="A3138" s="186"/>
      <c r="B3138" s="33"/>
    </row>
    <row r="3139" spans="1:2" s="83" customFormat="1" x14ac:dyDescent="0.2">
      <c r="A3139" s="186"/>
      <c r="B3139" s="33"/>
    </row>
    <row r="3140" spans="1:2" s="83" customFormat="1" x14ac:dyDescent="0.2">
      <c r="A3140" s="186"/>
      <c r="B3140" s="33"/>
    </row>
    <row r="3141" spans="1:2" s="83" customFormat="1" x14ac:dyDescent="0.2">
      <c r="A3141" s="186"/>
      <c r="B3141" s="33"/>
    </row>
    <row r="3142" spans="1:2" s="83" customFormat="1" x14ac:dyDescent="0.2">
      <c r="A3142" s="186"/>
      <c r="B3142" s="33"/>
    </row>
    <row r="3143" spans="1:2" s="83" customFormat="1" x14ac:dyDescent="0.2">
      <c r="A3143" s="186"/>
      <c r="B3143" s="33"/>
    </row>
    <row r="3144" spans="1:2" s="83" customFormat="1" x14ac:dyDescent="0.2">
      <c r="A3144" s="186"/>
      <c r="B3144" s="33"/>
    </row>
    <row r="3145" spans="1:2" s="83" customFormat="1" x14ac:dyDescent="0.2">
      <c r="A3145" s="186"/>
      <c r="B3145" s="33"/>
    </row>
    <row r="3146" spans="1:2" s="83" customFormat="1" x14ac:dyDescent="0.2">
      <c r="A3146" s="186"/>
      <c r="B3146" s="33"/>
    </row>
    <row r="3147" spans="1:2" s="83" customFormat="1" x14ac:dyDescent="0.2">
      <c r="A3147" s="186"/>
      <c r="B3147" s="33"/>
    </row>
    <row r="3148" spans="1:2" s="83" customFormat="1" x14ac:dyDescent="0.2">
      <c r="A3148" s="186"/>
      <c r="B3148" s="33"/>
    </row>
    <row r="3149" spans="1:2" s="83" customFormat="1" x14ac:dyDescent="0.2">
      <c r="A3149" s="186"/>
      <c r="B3149" s="33"/>
    </row>
    <row r="3150" spans="1:2" s="83" customFormat="1" x14ac:dyDescent="0.2">
      <c r="A3150" s="186"/>
      <c r="B3150" s="33"/>
    </row>
    <row r="3151" spans="1:2" s="83" customFormat="1" x14ac:dyDescent="0.2">
      <c r="A3151" s="186"/>
      <c r="B3151" s="33"/>
    </row>
    <row r="3152" spans="1:2" s="83" customFormat="1" x14ac:dyDescent="0.2">
      <c r="A3152" s="186"/>
      <c r="B3152" s="33"/>
    </row>
    <row r="3153" spans="1:2" s="83" customFormat="1" x14ac:dyDescent="0.2">
      <c r="A3153" s="186"/>
      <c r="B3153" s="33"/>
    </row>
    <row r="3154" spans="1:2" s="83" customFormat="1" x14ac:dyDescent="0.2">
      <c r="A3154" s="186"/>
      <c r="B3154" s="33"/>
    </row>
    <row r="3155" spans="1:2" s="83" customFormat="1" x14ac:dyDescent="0.2">
      <c r="A3155" s="186"/>
      <c r="B3155" s="33"/>
    </row>
    <row r="3156" spans="1:2" s="83" customFormat="1" x14ac:dyDescent="0.2">
      <c r="A3156" s="186"/>
      <c r="B3156" s="33"/>
    </row>
    <row r="3157" spans="1:2" s="83" customFormat="1" x14ac:dyDescent="0.2">
      <c r="A3157" s="186"/>
      <c r="B3157" s="33"/>
    </row>
    <row r="3158" spans="1:2" s="83" customFormat="1" x14ac:dyDescent="0.2">
      <c r="A3158" s="186"/>
      <c r="B3158" s="33"/>
    </row>
    <row r="3159" spans="1:2" s="83" customFormat="1" x14ac:dyDescent="0.2">
      <c r="A3159" s="186"/>
      <c r="B3159" s="33"/>
    </row>
    <row r="3160" spans="1:2" s="83" customFormat="1" x14ac:dyDescent="0.2">
      <c r="A3160" s="186"/>
      <c r="B3160" s="33"/>
    </row>
    <row r="3161" spans="1:2" s="83" customFormat="1" x14ac:dyDescent="0.2">
      <c r="A3161" s="186"/>
      <c r="B3161" s="33"/>
    </row>
    <row r="3162" spans="1:2" s="83" customFormat="1" x14ac:dyDescent="0.2">
      <c r="A3162" s="186"/>
      <c r="B3162" s="33"/>
    </row>
    <row r="3163" spans="1:2" s="83" customFormat="1" x14ac:dyDescent="0.2">
      <c r="A3163" s="186"/>
      <c r="B3163" s="33"/>
    </row>
    <row r="3164" spans="1:2" s="83" customFormat="1" x14ac:dyDescent="0.2">
      <c r="A3164" s="186"/>
      <c r="B3164" s="33"/>
    </row>
    <row r="3165" spans="1:2" s="83" customFormat="1" x14ac:dyDescent="0.2">
      <c r="A3165" s="186"/>
      <c r="B3165" s="33"/>
    </row>
    <row r="3166" spans="1:2" s="83" customFormat="1" x14ac:dyDescent="0.2">
      <c r="A3166" s="186"/>
      <c r="B3166" s="33"/>
    </row>
    <row r="3167" spans="1:2" s="83" customFormat="1" x14ac:dyDescent="0.2">
      <c r="A3167" s="186"/>
      <c r="B3167" s="33"/>
    </row>
    <row r="3168" spans="1:2" s="83" customFormat="1" x14ac:dyDescent="0.2">
      <c r="A3168" s="186"/>
      <c r="B3168" s="33"/>
    </row>
    <row r="3169" spans="1:2" s="83" customFormat="1" x14ac:dyDescent="0.2">
      <c r="A3169" s="186"/>
      <c r="B3169" s="33"/>
    </row>
    <row r="3170" spans="1:2" s="83" customFormat="1" x14ac:dyDescent="0.2">
      <c r="A3170" s="186"/>
      <c r="B3170" s="33"/>
    </row>
    <row r="3171" spans="1:2" s="83" customFormat="1" x14ac:dyDescent="0.2">
      <c r="A3171" s="186"/>
      <c r="B3171" s="33"/>
    </row>
    <row r="3172" spans="1:2" s="83" customFormat="1" x14ac:dyDescent="0.2">
      <c r="A3172" s="186"/>
      <c r="B3172" s="33"/>
    </row>
    <row r="3173" spans="1:2" s="83" customFormat="1" x14ac:dyDescent="0.2">
      <c r="A3173" s="186"/>
      <c r="B3173" s="33"/>
    </row>
    <row r="3174" spans="1:2" s="83" customFormat="1" x14ac:dyDescent="0.2">
      <c r="A3174" s="186"/>
      <c r="B3174" s="33"/>
    </row>
    <row r="3175" spans="1:2" s="83" customFormat="1" x14ac:dyDescent="0.2">
      <c r="A3175" s="186"/>
      <c r="B3175" s="33"/>
    </row>
    <row r="3176" spans="1:2" s="83" customFormat="1" x14ac:dyDescent="0.2">
      <c r="A3176" s="186"/>
      <c r="B3176" s="33"/>
    </row>
    <row r="3177" spans="1:2" s="83" customFormat="1" x14ac:dyDescent="0.2">
      <c r="A3177" s="186"/>
      <c r="B3177" s="33"/>
    </row>
    <row r="3178" spans="1:2" s="83" customFormat="1" x14ac:dyDescent="0.2">
      <c r="A3178" s="186"/>
      <c r="B3178" s="33"/>
    </row>
    <row r="3179" spans="1:2" s="83" customFormat="1" x14ac:dyDescent="0.2">
      <c r="A3179" s="186"/>
      <c r="B3179" s="33"/>
    </row>
    <row r="3180" spans="1:2" s="83" customFormat="1" x14ac:dyDescent="0.2">
      <c r="A3180" s="186"/>
      <c r="B3180" s="33"/>
    </row>
    <row r="3181" spans="1:2" s="83" customFormat="1" x14ac:dyDescent="0.2">
      <c r="A3181" s="186"/>
      <c r="B3181" s="33"/>
    </row>
    <row r="3182" spans="1:2" s="83" customFormat="1" x14ac:dyDescent="0.2">
      <c r="A3182" s="186"/>
      <c r="B3182" s="33"/>
    </row>
    <row r="3183" spans="1:2" s="83" customFormat="1" x14ac:dyDescent="0.2">
      <c r="A3183" s="186"/>
      <c r="B3183" s="33"/>
    </row>
    <row r="3184" spans="1:2" s="83" customFormat="1" x14ac:dyDescent="0.2">
      <c r="A3184" s="186"/>
      <c r="B3184" s="33"/>
    </row>
    <row r="3185" spans="1:2" s="83" customFormat="1" x14ac:dyDescent="0.2">
      <c r="A3185" s="186"/>
      <c r="B3185" s="33"/>
    </row>
    <row r="3186" spans="1:2" s="83" customFormat="1" x14ac:dyDescent="0.2">
      <c r="A3186" s="186"/>
      <c r="B3186" s="33"/>
    </row>
    <row r="3187" spans="1:2" s="83" customFormat="1" x14ac:dyDescent="0.2">
      <c r="A3187" s="186"/>
      <c r="B3187" s="33"/>
    </row>
    <row r="3188" spans="1:2" s="83" customFormat="1" x14ac:dyDescent="0.2">
      <c r="A3188" s="186"/>
      <c r="B3188" s="33"/>
    </row>
    <row r="3189" spans="1:2" s="83" customFormat="1" x14ac:dyDescent="0.2">
      <c r="A3189" s="186"/>
      <c r="B3189" s="33"/>
    </row>
    <row r="3190" spans="1:2" s="83" customFormat="1" x14ac:dyDescent="0.2">
      <c r="A3190" s="186"/>
      <c r="B3190" s="33"/>
    </row>
    <row r="3191" spans="1:2" s="83" customFormat="1" x14ac:dyDescent="0.2">
      <c r="A3191" s="186"/>
      <c r="B3191" s="33"/>
    </row>
    <row r="3192" spans="1:2" s="83" customFormat="1" x14ac:dyDescent="0.2">
      <c r="A3192" s="186"/>
      <c r="B3192" s="33"/>
    </row>
    <row r="3193" spans="1:2" s="83" customFormat="1" x14ac:dyDescent="0.2">
      <c r="A3193" s="186"/>
      <c r="B3193" s="33"/>
    </row>
    <row r="3194" spans="1:2" s="83" customFormat="1" x14ac:dyDescent="0.2">
      <c r="A3194" s="186"/>
      <c r="B3194" s="33"/>
    </row>
    <row r="3195" spans="1:2" s="83" customFormat="1" x14ac:dyDescent="0.2">
      <c r="A3195" s="186"/>
      <c r="B3195" s="33"/>
    </row>
    <row r="3196" spans="1:2" s="83" customFormat="1" x14ac:dyDescent="0.2">
      <c r="A3196" s="186"/>
      <c r="B3196" s="33"/>
    </row>
    <row r="3197" spans="1:2" s="83" customFormat="1" x14ac:dyDescent="0.2">
      <c r="A3197" s="186"/>
      <c r="B3197" s="33"/>
    </row>
    <row r="3198" spans="1:2" s="83" customFormat="1" x14ac:dyDescent="0.2">
      <c r="A3198" s="186"/>
      <c r="B3198" s="33"/>
    </row>
    <row r="3199" spans="1:2" s="83" customFormat="1" x14ac:dyDescent="0.2">
      <c r="A3199" s="186"/>
      <c r="B3199" s="33"/>
    </row>
    <row r="3200" spans="1:2" s="83" customFormat="1" x14ac:dyDescent="0.2">
      <c r="A3200" s="186"/>
      <c r="B3200" s="33"/>
    </row>
    <row r="3201" spans="1:2" s="83" customFormat="1" x14ac:dyDescent="0.2">
      <c r="A3201" s="186"/>
      <c r="B3201" s="33"/>
    </row>
    <row r="3202" spans="1:2" s="83" customFormat="1" x14ac:dyDescent="0.2">
      <c r="A3202" s="186"/>
      <c r="B3202" s="33"/>
    </row>
    <row r="3203" spans="1:2" s="83" customFormat="1" x14ac:dyDescent="0.2">
      <c r="A3203" s="186"/>
      <c r="B3203" s="33"/>
    </row>
    <row r="3204" spans="1:2" s="83" customFormat="1" x14ac:dyDescent="0.2">
      <c r="A3204" s="186"/>
      <c r="B3204" s="33"/>
    </row>
    <row r="3205" spans="1:2" s="83" customFormat="1" x14ac:dyDescent="0.2">
      <c r="A3205" s="186"/>
      <c r="B3205" s="33"/>
    </row>
    <row r="3206" spans="1:2" s="83" customFormat="1" x14ac:dyDescent="0.2">
      <c r="A3206" s="186"/>
      <c r="B3206" s="33"/>
    </row>
    <row r="3207" spans="1:2" s="83" customFormat="1" x14ac:dyDescent="0.2">
      <c r="A3207" s="186"/>
      <c r="B3207" s="33"/>
    </row>
    <row r="3208" spans="1:2" s="83" customFormat="1" x14ac:dyDescent="0.2">
      <c r="A3208" s="186"/>
      <c r="B3208" s="33"/>
    </row>
    <row r="3209" spans="1:2" s="83" customFormat="1" x14ac:dyDescent="0.2">
      <c r="A3209" s="186"/>
      <c r="B3209" s="33"/>
    </row>
    <row r="3210" spans="1:2" s="83" customFormat="1" x14ac:dyDescent="0.2">
      <c r="A3210" s="186"/>
      <c r="B3210" s="33"/>
    </row>
    <row r="3211" spans="1:2" s="83" customFormat="1" x14ac:dyDescent="0.2">
      <c r="A3211" s="186"/>
      <c r="B3211" s="33"/>
    </row>
    <row r="3212" spans="1:2" s="83" customFormat="1" x14ac:dyDescent="0.2">
      <c r="A3212" s="186"/>
      <c r="B3212" s="33"/>
    </row>
    <row r="3213" spans="1:2" s="83" customFormat="1" x14ac:dyDescent="0.2">
      <c r="A3213" s="186"/>
      <c r="B3213" s="33"/>
    </row>
    <row r="3214" spans="1:2" s="83" customFormat="1" x14ac:dyDescent="0.2">
      <c r="A3214" s="186"/>
      <c r="B3214" s="33"/>
    </row>
    <row r="3215" spans="1:2" s="83" customFormat="1" x14ac:dyDescent="0.2">
      <c r="A3215" s="186"/>
      <c r="B3215" s="33"/>
    </row>
    <row r="3216" spans="1:2" s="83" customFormat="1" x14ac:dyDescent="0.2">
      <c r="A3216" s="186"/>
      <c r="B3216" s="33"/>
    </row>
    <row r="3217" spans="1:2" s="83" customFormat="1" x14ac:dyDescent="0.2">
      <c r="A3217" s="186"/>
      <c r="B3217" s="33"/>
    </row>
    <row r="3218" spans="1:2" s="83" customFormat="1" x14ac:dyDescent="0.2">
      <c r="A3218" s="186"/>
      <c r="B3218" s="33"/>
    </row>
    <row r="3219" spans="1:2" s="83" customFormat="1" x14ac:dyDescent="0.2">
      <c r="A3219" s="186"/>
      <c r="B3219" s="33"/>
    </row>
    <row r="3220" spans="1:2" s="83" customFormat="1" x14ac:dyDescent="0.2">
      <c r="A3220" s="186"/>
      <c r="B3220" s="33"/>
    </row>
    <row r="3221" spans="1:2" s="83" customFormat="1" x14ac:dyDescent="0.2">
      <c r="A3221" s="186"/>
      <c r="B3221" s="33"/>
    </row>
    <row r="3222" spans="1:2" s="83" customFormat="1" x14ac:dyDescent="0.2">
      <c r="A3222" s="186"/>
      <c r="B3222" s="33"/>
    </row>
    <row r="3223" spans="1:2" s="83" customFormat="1" x14ac:dyDescent="0.2">
      <c r="A3223" s="186"/>
      <c r="B3223" s="33"/>
    </row>
    <row r="3224" spans="1:2" s="83" customFormat="1" x14ac:dyDescent="0.2">
      <c r="A3224" s="186"/>
      <c r="B3224" s="33"/>
    </row>
    <row r="3225" spans="1:2" s="83" customFormat="1" x14ac:dyDescent="0.2">
      <c r="A3225" s="186"/>
      <c r="B3225" s="33"/>
    </row>
    <row r="3226" spans="1:2" s="83" customFormat="1" x14ac:dyDescent="0.2">
      <c r="A3226" s="186"/>
      <c r="B3226" s="33"/>
    </row>
    <row r="3227" spans="1:2" s="83" customFormat="1" x14ac:dyDescent="0.2">
      <c r="A3227" s="186"/>
      <c r="B3227" s="33"/>
    </row>
    <row r="3228" spans="1:2" s="83" customFormat="1" x14ac:dyDescent="0.2">
      <c r="A3228" s="186"/>
      <c r="B3228" s="33"/>
    </row>
    <row r="3229" spans="1:2" s="83" customFormat="1" x14ac:dyDescent="0.2">
      <c r="A3229" s="186"/>
      <c r="B3229" s="33"/>
    </row>
    <row r="3230" spans="1:2" s="83" customFormat="1" x14ac:dyDescent="0.2">
      <c r="A3230" s="186"/>
      <c r="B3230" s="33"/>
    </row>
    <row r="3231" spans="1:2" s="83" customFormat="1" x14ac:dyDescent="0.2">
      <c r="A3231" s="186"/>
      <c r="B3231" s="33"/>
    </row>
    <row r="3232" spans="1:2" s="83" customFormat="1" x14ac:dyDescent="0.2">
      <c r="A3232" s="186"/>
      <c r="B3232" s="33"/>
    </row>
    <row r="3233" spans="1:2" s="83" customFormat="1" x14ac:dyDescent="0.2">
      <c r="A3233" s="186"/>
      <c r="B3233" s="33"/>
    </row>
    <row r="3234" spans="1:2" s="83" customFormat="1" x14ac:dyDescent="0.2">
      <c r="A3234" s="186"/>
      <c r="B3234" s="33"/>
    </row>
    <row r="3235" spans="1:2" s="83" customFormat="1" x14ac:dyDescent="0.2">
      <c r="A3235" s="186"/>
      <c r="B3235" s="33"/>
    </row>
    <row r="3236" spans="1:2" s="83" customFormat="1" x14ac:dyDescent="0.2">
      <c r="A3236" s="186"/>
      <c r="B3236" s="33"/>
    </row>
    <row r="3237" spans="1:2" s="83" customFormat="1" x14ac:dyDescent="0.2">
      <c r="A3237" s="186"/>
      <c r="B3237" s="33"/>
    </row>
    <row r="3238" spans="1:2" s="83" customFormat="1" x14ac:dyDescent="0.2">
      <c r="A3238" s="186"/>
      <c r="B3238" s="33"/>
    </row>
    <row r="3239" spans="1:2" s="83" customFormat="1" x14ac:dyDescent="0.2">
      <c r="A3239" s="186"/>
      <c r="B3239" s="33"/>
    </row>
    <row r="3240" spans="1:2" s="83" customFormat="1" x14ac:dyDescent="0.2">
      <c r="A3240" s="186"/>
      <c r="B3240" s="33"/>
    </row>
    <row r="3241" spans="1:2" s="83" customFormat="1" x14ac:dyDescent="0.2">
      <c r="A3241" s="186"/>
      <c r="B3241" s="33"/>
    </row>
    <row r="3242" spans="1:2" s="83" customFormat="1" x14ac:dyDescent="0.2">
      <c r="A3242" s="186"/>
      <c r="B3242" s="33"/>
    </row>
    <row r="3243" spans="1:2" s="83" customFormat="1" x14ac:dyDescent="0.2">
      <c r="A3243" s="186"/>
      <c r="B3243" s="33"/>
    </row>
    <row r="3244" spans="1:2" s="83" customFormat="1" x14ac:dyDescent="0.2">
      <c r="A3244" s="186"/>
      <c r="B3244" s="33"/>
    </row>
    <row r="3245" spans="1:2" s="83" customFormat="1" x14ac:dyDescent="0.2">
      <c r="A3245" s="186"/>
      <c r="B3245" s="33"/>
    </row>
    <row r="3246" spans="1:2" s="83" customFormat="1" x14ac:dyDescent="0.2">
      <c r="A3246" s="186"/>
      <c r="B3246" s="33"/>
    </row>
    <row r="3247" spans="1:2" s="83" customFormat="1" x14ac:dyDescent="0.2">
      <c r="A3247" s="186"/>
      <c r="B3247" s="33"/>
    </row>
    <row r="3248" spans="1:2" s="83" customFormat="1" x14ac:dyDescent="0.2">
      <c r="A3248" s="186"/>
      <c r="B3248" s="33"/>
    </row>
    <row r="3249" spans="1:2" s="83" customFormat="1" x14ac:dyDescent="0.2">
      <c r="A3249" s="186"/>
      <c r="B3249" s="33"/>
    </row>
    <row r="3250" spans="1:2" s="83" customFormat="1" x14ac:dyDescent="0.2">
      <c r="A3250" s="186"/>
      <c r="B3250" s="33"/>
    </row>
    <row r="3251" spans="1:2" s="83" customFormat="1" x14ac:dyDescent="0.2">
      <c r="A3251" s="186"/>
      <c r="B3251" s="33"/>
    </row>
    <row r="3252" spans="1:2" s="83" customFormat="1" x14ac:dyDescent="0.2">
      <c r="A3252" s="186"/>
      <c r="B3252" s="33"/>
    </row>
    <row r="3253" spans="1:2" s="83" customFormat="1" x14ac:dyDescent="0.2">
      <c r="A3253" s="186"/>
      <c r="B3253" s="33"/>
    </row>
    <row r="3254" spans="1:2" s="83" customFormat="1" x14ac:dyDescent="0.2">
      <c r="A3254" s="186"/>
      <c r="B3254" s="33"/>
    </row>
    <row r="3255" spans="1:2" s="83" customFormat="1" x14ac:dyDescent="0.2">
      <c r="A3255" s="186"/>
      <c r="B3255" s="33"/>
    </row>
    <row r="3256" spans="1:2" s="83" customFormat="1" x14ac:dyDescent="0.2">
      <c r="A3256" s="186"/>
      <c r="B3256" s="33"/>
    </row>
    <row r="3257" spans="1:2" s="83" customFormat="1" x14ac:dyDescent="0.2">
      <c r="A3257" s="186"/>
      <c r="B3257" s="33"/>
    </row>
    <row r="3258" spans="1:2" s="83" customFormat="1" x14ac:dyDescent="0.2">
      <c r="A3258" s="186"/>
      <c r="B3258" s="33"/>
    </row>
    <row r="3259" spans="1:2" s="83" customFormat="1" x14ac:dyDescent="0.2">
      <c r="A3259" s="186"/>
      <c r="B3259" s="33"/>
    </row>
    <row r="3260" spans="1:2" s="83" customFormat="1" x14ac:dyDescent="0.2">
      <c r="A3260" s="186"/>
      <c r="B3260" s="33"/>
    </row>
    <row r="3261" spans="1:2" s="83" customFormat="1" x14ac:dyDescent="0.2">
      <c r="A3261" s="186"/>
      <c r="B3261" s="33"/>
    </row>
    <row r="3262" spans="1:2" s="83" customFormat="1" x14ac:dyDescent="0.2">
      <c r="A3262" s="186"/>
      <c r="B3262" s="33"/>
    </row>
    <row r="3263" spans="1:2" s="83" customFormat="1" x14ac:dyDescent="0.2">
      <c r="A3263" s="186"/>
      <c r="B3263" s="33"/>
    </row>
    <row r="3264" spans="1:2" s="83" customFormat="1" x14ac:dyDescent="0.2">
      <c r="A3264" s="186"/>
      <c r="B3264" s="33"/>
    </row>
    <row r="3265" spans="1:2" s="83" customFormat="1" x14ac:dyDescent="0.2">
      <c r="A3265" s="186"/>
      <c r="B3265" s="33"/>
    </row>
    <row r="3266" spans="1:2" s="83" customFormat="1" x14ac:dyDescent="0.2">
      <c r="A3266" s="186"/>
      <c r="B3266" s="33"/>
    </row>
    <row r="3267" spans="1:2" s="83" customFormat="1" x14ac:dyDescent="0.2">
      <c r="A3267" s="186"/>
      <c r="B3267" s="33"/>
    </row>
    <row r="3268" spans="1:2" s="83" customFormat="1" x14ac:dyDescent="0.2">
      <c r="A3268" s="186"/>
      <c r="B3268" s="33"/>
    </row>
    <row r="3269" spans="1:2" s="83" customFormat="1" x14ac:dyDescent="0.2">
      <c r="A3269" s="186"/>
      <c r="B3269" s="33"/>
    </row>
    <row r="3270" spans="1:2" s="83" customFormat="1" x14ac:dyDescent="0.2">
      <c r="A3270" s="186"/>
      <c r="B3270" s="33"/>
    </row>
    <row r="3271" spans="1:2" s="83" customFormat="1" x14ac:dyDescent="0.2">
      <c r="A3271" s="186"/>
      <c r="B3271" s="33"/>
    </row>
    <row r="3272" spans="1:2" s="83" customFormat="1" x14ac:dyDescent="0.2">
      <c r="A3272" s="186"/>
      <c r="B3272" s="33"/>
    </row>
    <row r="3273" spans="1:2" s="83" customFormat="1" x14ac:dyDescent="0.2">
      <c r="A3273" s="186"/>
      <c r="B3273" s="33"/>
    </row>
    <row r="3274" spans="1:2" s="83" customFormat="1" x14ac:dyDescent="0.2">
      <c r="A3274" s="186"/>
      <c r="B3274" s="33"/>
    </row>
    <row r="3275" spans="1:2" s="83" customFormat="1" x14ac:dyDescent="0.2">
      <c r="A3275" s="186"/>
      <c r="B3275" s="33"/>
    </row>
    <row r="3276" spans="1:2" s="83" customFormat="1" x14ac:dyDescent="0.2">
      <c r="A3276" s="186"/>
      <c r="B3276" s="33"/>
    </row>
    <row r="3277" spans="1:2" s="83" customFormat="1" x14ac:dyDescent="0.2">
      <c r="A3277" s="186"/>
      <c r="B3277" s="33"/>
    </row>
    <row r="3278" spans="1:2" s="83" customFormat="1" x14ac:dyDescent="0.2">
      <c r="A3278" s="186"/>
      <c r="B3278" s="33"/>
    </row>
    <row r="3279" spans="1:2" s="83" customFormat="1" x14ac:dyDescent="0.2">
      <c r="A3279" s="186"/>
      <c r="B3279" s="33"/>
    </row>
    <row r="3280" spans="1:2" s="83" customFormat="1" x14ac:dyDescent="0.2">
      <c r="A3280" s="186"/>
      <c r="B3280" s="33"/>
    </row>
    <row r="3281" spans="1:2" s="83" customFormat="1" x14ac:dyDescent="0.2">
      <c r="A3281" s="186"/>
      <c r="B3281" s="33"/>
    </row>
    <row r="3282" spans="1:2" s="83" customFormat="1" x14ac:dyDescent="0.2">
      <c r="A3282" s="186"/>
      <c r="B3282" s="33"/>
    </row>
    <row r="3283" spans="1:2" s="83" customFormat="1" x14ac:dyDescent="0.2">
      <c r="A3283" s="186"/>
      <c r="B3283" s="33"/>
    </row>
    <row r="3284" spans="1:2" s="83" customFormat="1" x14ac:dyDescent="0.2">
      <c r="A3284" s="186"/>
      <c r="B3284" s="33"/>
    </row>
    <row r="3285" spans="1:2" s="83" customFormat="1" x14ac:dyDescent="0.2">
      <c r="A3285" s="186"/>
      <c r="B3285" s="33"/>
    </row>
    <row r="3286" spans="1:2" s="83" customFormat="1" x14ac:dyDescent="0.2">
      <c r="A3286" s="186"/>
      <c r="B3286" s="33"/>
    </row>
    <row r="3287" spans="1:2" s="83" customFormat="1" x14ac:dyDescent="0.2">
      <c r="A3287" s="186"/>
      <c r="B3287" s="33"/>
    </row>
    <row r="3288" spans="1:2" s="83" customFormat="1" x14ac:dyDescent="0.2">
      <c r="A3288" s="186"/>
      <c r="B3288" s="33"/>
    </row>
    <row r="3289" spans="1:2" s="83" customFormat="1" x14ac:dyDescent="0.2">
      <c r="A3289" s="186"/>
      <c r="B3289" s="33"/>
    </row>
    <row r="3290" spans="1:2" s="83" customFormat="1" x14ac:dyDescent="0.2">
      <c r="A3290" s="186"/>
      <c r="B3290" s="33"/>
    </row>
    <row r="3291" spans="1:2" s="83" customFormat="1" x14ac:dyDescent="0.2">
      <c r="A3291" s="186"/>
      <c r="B3291" s="33"/>
    </row>
    <row r="3292" spans="1:2" s="83" customFormat="1" x14ac:dyDescent="0.2">
      <c r="A3292" s="186"/>
      <c r="B3292" s="33"/>
    </row>
    <row r="3293" spans="1:2" s="83" customFormat="1" x14ac:dyDescent="0.2">
      <c r="A3293" s="186"/>
      <c r="B3293" s="33"/>
    </row>
    <row r="3294" spans="1:2" s="83" customFormat="1" x14ac:dyDescent="0.2">
      <c r="A3294" s="186"/>
      <c r="B3294" s="33"/>
    </row>
    <row r="3295" spans="1:2" s="83" customFormat="1" x14ac:dyDescent="0.2">
      <c r="A3295" s="186"/>
      <c r="B3295" s="33"/>
    </row>
    <row r="3296" spans="1:2" s="83" customFormat="1" x14ac:dyDescent="0.2">
      <c r="A3296" s="186"/>
      <c r="B3296" s="33"/>
    </row>
    <row r="3297" spans="1:2" s="83" customFormat="1" x14ac:dyDescent="0.2">
      <c r="A3297" s="186"/>
      <c r="B3297" s="33"/>
    </row>
    <row r="3298" spans="1:2" s="83" customFormat="1" x14ac:dyDescent="0.2">
      <c r="A3298" s="186"/>
      <c r="B3298" s="33"/>
    </row>
    <row r="3299" spans="1:2" s="83" customFormat="1" x14ac:dyDescent="0.2">
      <c r="A3299" s="186"/>
      <c r="B3299" s="33"/>
    </row>
    <row r="3300" spans="1:2" s="83" customFormat="1" x14ac:dyDescent="0.2">
      <c r="A3300" s="186"/>
      <c r="B3300" s="33"/>
    </row>
    <row r="3301" spans="1:2" s="83" customFormat="1" x14ac:dyDescent="0.2">
      <c r="A3301" s="186"/>
      <c r="B3301" s="33"/>
    </row>
    <row r="3302" spans="1:2" s="83" customFormat="1" x14ac:dyDescent="0.2">
      <c r="A3302" s="186"/>
      <c r="B3302" s="33"/>
    </row>
    <row r="3303" spans="1:2" s="83" customFormat="1" x14ac:dyDescent="0.2">
      <c r="A3303" s="186"/>
      <c r="B3303" s="33"/>
    </row>
    <row r="3304" spans="1:2" s="83" customFormat="1" x14ac:dyDescent="0.2">
      <c r="A3304" s="186"/>
      <c r="B3304" s="33"/>
    </row>
    <row r="3305" spans="1:2" s="83" customFormat="1" x14ac:dyDescent="0.2">
      <c r="A3305" s="186"/>
      <c r="B3305" s="33"/>
    </row>
    <row r="3306" spans="1:2" s="83" customFormat="1" x14ac:dyDescent="0.2">
      <c r="A3306" s="186"/>
      <c r="B3306" s="33"/>
    </row>
    <row r="3307" spans="1:2" s="83" customFormat="1" x14ac:dyDescent="0.2">
      <c r="A3307" s="186"/>
      <c r="B3307" s="33"/>
    </row>
    <row r="3308" spans="1:2" s="83" customFormat="1" x14ac:dyDescent="0.2">
      <c r="A3308" s="186"/>
      <c r="B3308" s="33"/>
    </row>
    <row r="3309" spans="1:2" s="83" customFormat="1" x14ac:dyDescent="0.2">
      <c r="A3309" s="186"/>
      <c r="B3309" s="33"/>
    </row>
    <row r="3310" spans="1:2" s="83" customFormat="1" x14ac:dyDescent="0.2">
      <c r="A3310" s="186"/>
      <c r="B3310" s="33"/>
    </row>
    <row r="3311" spans="1:2" s="83" customFormat="1" x14ac:dyDescent="0.2">
      <c r="A3311" s="186"/>
      <c r="B3311" s="33"/>
    </row>
    <row r="3312" spans="1:2" s="83" customFormat="1" x14ac:dyDescent="0.2">
      <c r="A3312" s="186"/>
      <c r="B3312" s="33"/>
    </row>
    <row r="3313" spans="1:2" s="83" customFormat="1" x14ac:dyDescent="0.2">
      <c r="A3313" s="186"/>
      <c r="B3313" s="33"/>
    </row>
    <row r="3314" spans="1:2" s="83" customFormat="1" x14ac:dyDescent="0.2">
      <c r="A3314" s="186"/>
      <c r="B3314" s="33"/>
    </row>
    <row r="3315" spans="1:2" s="83" customFormat="1" x14ac:dyDescent="0.2">
      <c r="A3315" s="186"/>
      <c r="B3315" s="33"/>
    </row>
    <row r="3316" spans="1:2" s="83" customFormat="1" x14ac:dyDescent="0.2">
      <c r="A3316" s="186"/>
      <c r="B3316" s="33"/>
    </row>
    <row r="3317" spans="1:2" s="83" customFormat="1" x14ac:dyDescent="0.2">
      <c r="A3317" s="186"/>
      <c r="B3317" s="33"/>
    </row>
    <row r="3318" spans="1:2" s="83" customFormat="1" x14ac:dyDescent="0.2">
      <c r="A3318" s="186"/>
      <c r="B3318" s="33"/>
    </row>
    <row r="3319" spans="1:2" s="83" customFormat="1" x14ac:dyDescent="0.2">
      <c r="A3319" s="186"/>
      <c r="B3319" s="33"/>
    </row>
    <row r="3320" spans="1:2" s="83" customFormat="1" x14ac:dyDescent="0.2">
      <c r="A3320" s="186"/>
      <c r="B3320" s="33"/>
    </row>
    <row r="3321" spans="1:2" s="83" customFormat="1" x14ac:dyDescent="0.2">
      <c r="A3321" s="186"/>
      <c r="B3321" s="33"/>
    </row>
    <row r="3322" spans="1:2" s="83" customFormat="1" x14ac:dyDescent="0.2">
      <c r="A3322" s="186"/>
      <c r="B3322" s="33"/>
    </row>
    <row r="3323" spans="1:2" s="83" customFormat="1" x14ac:dyDescent="0.2">
      <c r="A3323" s="186"/>
      <c r="B3323" s="33"/>
    </row>
    <row r="3324" spans="1:2" s="83" customFormat="1" x14ac:dyDescent="0.2">
      <c r="A3324" s="186"/>
      <c r="B3324" s="33"/>
    </row>
    <row r="3325" spans="1:2" s="83" customFormat="1" x14ac:dyDescent="0.2">
      <c r="A3325" s="186"/>
      <c r="B3325" s="33"/>
    </row>
    <row r="3326" spans="1:2" s="83" customFormat="1" x14ac:dyDescent="0.2">
      <c r="A3326" s="186"/>
      <c r="B3326" s="33"/>
    </row>
    <row r="3327" spans="1:2" s="83" customFormat="1" x14ac:dyDescent="0.2">
      <c r="A3327" s="186"/>
      <c r="B3327" s="33"/>
    </row>
    <row r="3328" spans="1:2" s="83" customFormat="1" x14ac:dyDescent="0.2">
      <c r="A3328" s="186"/>
      <c r="B3328" s="33"/>
    </row>
    <row r="3329" spans="1:2" s="83" customFormat="1" x14ac:dyDescent="0.2">
      <c r="A3329" s="186"/>
      <c r="B3329" s="33"/>
    </row>
    <row r="3330" spans="1:2" s="83" customFormat="1" x14ac:dyDescent="0.2">
      <c r="A3330" s="186"/>
      <c r="B3330" s="33"/>
    </row>
    <row r="3331" spans="1:2" s="83" customFormat="1" x14ac:dyDescent="0.2">
      <c r="A3331" s="186"/>
      <c r="B3331" s="33"/>
    </row>
    <row r="3332" spans="1:2" s="83" customFormat="1" x14ac:dyDescent="0.2">
      <c r="A3332" s="186"/>
      <c r="B3332" s="33"/>
    </row>
    <row r="3333" spans="1:2" s="83" customFormat="1" x14ac:dyDescent="0.2">
      <c r="A3333" s="186"/>
      <c r="B3333" s="33"/>
    </row>
    <row r="3334" spans="1:2" s="83" customFormat="1" x14ac:dyDescent="0.2">
      <c r="A3334" s="186"/>
      <c r="B3334" s="33"/>
    </row>
    <row r="3335" spans="1:2" s="83" customFormat="1" x14ac:dyDescent="0.2">
      <c r="A3335" s="186"/>
      <c r="B3335" s="33"/>
    </row>
    <row r="3336" spans="1:2" s="83" customFormat="1" x14ac:dyDescent="0.2">
      <c r="A3336" s="186"/>
      <c r="B3336" s="33"/>
    </row>
    <row r="3337" spans="1:2" s="83" customFormat="1" x14ac:dyDescent="0.2">
      <c r="A3337" s="186"/>
      <c r="B3337" s="33"/>
    </row>
    <row r="3338" spans="1:2" s="83" customFormat="1" x14ac:dyDescent="0.2">
      <c r="A3338" s="186"/>
      <c r="B3338" s="33"/>
    </row>
    <row r="3339" spans="1:2" s="83" customFormat="1" x14ac:dyDescent="0.2">
      <c r="A3339" s="186"/>
      <c r="B3339" s="33"/>
    </row>
    <row r="3340" spans="1:2" s="83" customFormat="1" x14ac:dyDescent="0.2">
      <c r="A3340" s="186"/>
      <c r="B3340" s="33"/>
    </row>
    <row r="3341" spans="1:2" s="83" customFormat="1" x14ac:dyDescent="0.2">
      <c r="A3341" s="186"/>
      <c r="B3341" s="33"/>
    </row>
    <row r="3342" spans="1:2" s="83" customFormat="1" x14ac:dyDescent="0.2">
      <c r="A3342" s="186"/>
      <c r="B3342" s="33"/>
    </row>
    <row r="3343" spans="1:2" s="83" customFormat="1" x14ac:dyDescent="0.2">
      <c r="A3343" s="186"/>
      <c r="B3343" s="33"/>
    </row>
    <row r="3344" spans="1:2" s="83" customFormat="1" x14ac:dyDescent="0.2">
      <c r="A3344" s="186"/>
      <c r="B3344" s="33"/>
    </row>
    <row r="3345" spans="1:2" s="83" customFormat="1" x14ac:dyDescent="0.2">
      <c r="A3345" s="186"/>
      <c r="B3345" s="33"/>
    </row>
    <row r="3346" spans="1:2" s="83" customFormat="1" x14ac:dyDescent="0.2">
      <c r="A3346" s="186"/>
      <c r="B3346" s="33"/>
    </row>
    <row r="3347" spans="1:2" s="83" customFormat="1" x14ac:dyDescent="0.2">
      <c r="A3347" s="186"/>
      <c r="B3347" s="33"/>
    </row>
    <row r="3348" spans="1:2" s="83" customFormat="1" x14ac:dyDescent="0.2">
      <c r="A3348" s="186"/>
      <c r="B3348" s="33"/>
    </row>
    <row r="3349" spans="1:2" s="83" customFormat="1" x14ac:dyDescent="0.2">
      <c r="A3349" s="186"/>
      <c r="B3349" s="33"/>
    </row>
    <row r="3350" spans="1:2" s="83" customFormat="1" x14ac:dyDescent="0.2">
      <c r="A3350" s="186"/>
      <c r="B3350" s="33"/>
    </row>
    <row r="3351" spans="1:2" s="83" customFormat="1" x14ac:dyDescent="0.2">
      <c r="A3351" s="186"/>
      <c r="B3351" s="33"/>
    </row>
    <row r="3352" spans="1:2" s="83" customFormat="1" x14ac:dyDescent="0.2">
      <c r="A3352" s="186"/>
      <c r="B3352" s="33"/>
    </row>
    <row r="3353" spans="1:2" s="83" customFormat="1" x14ac:dyDescent="0.2">
      <c r="A3353" s="186"/>
      <c r="B3353" s="33"/>
    </row>
    <row r="3354" spans="1:2" s="83" customFormat="1" x14ac:dyDescent="0.2">
      <c r="A3354" s="186"/>
      <c r="B3354" s="33"/>
    </row>
    <row r="3355" spans="1:2" s="83" customFormat="1" x14ac:dyDescent="0.2">
      <c r="A3355" s="186"/>
      <c r="B3355" s="33"/>
    </row>
    <row r="3356" spans="1:2" s="83" customFormat="1" x14ac:dyDescent="0.2">
      <c r="A3356" s="186"/>
      <c r="B3356" s="33"/>
    </row>
    <row r="3357" spans="1:2" s="83" customFormat="1" x14ac:dyDescent="0.2">
      <c r="A3357" s="186"/>
      <c r="B3357" s="33"/>
    </row>
    <row r="3358" spans="1:2" s="83" customFormat="1" x14ac:dyDescent="0.2">
      <c r="A3358" s="186"/>
      <c r="B3358" s="33"/>
    </row>
    <row r="3359" spans="1:2" s="83" customFormat="1" x14ac:dyDescent="0.2">
      <c r="A3359" s="186"/>
      <c r="B3359" s="33"/>
    </row>
    <row r="3360" spans="1:2" s="83" customFormat="1" x14ac:dyDescent="0.2">
      <c r="A3360" s="186"/>
      <c r="B3360" s="33"/>
    </row>
    <row r="3361" spans="1:2" s="83" customFormat="1" x14ac:dyDescent="0.2">
      <c r="A3361" s="186"/>
      <c r="B3361" s="33"/>
    </row>
    <row r="3362" spans="1:2" s="83" customFormat="1" x14ac:dyDescent="0.2">
      <c r="A3362" s="186"/>
      <c r="B3362" s="33"/>
    </row>
    <row r="3363" spans="1:2" s="83" customFormat="1" x14ac:dyDescent="0.2">
      <c r="A3363" s="186"/>
      <c r="B3363" s="33"/>
    </row>
    <row r="3364" spans="1:2" s="83" customFormat="1" x14ac:dyDescent="0.2">
      <c r="A3364" s="186"/>
      <c r="B3364" s="33"/>
    </row>
    <row r="3365" spans="1:2" s="83" customFormat="1" x14ac:dyDescent="0.2">
      <c r="A3365" s="186"/>
      <c r="B3365" s="33"/>
    </row>
    <row r="3366" spans="1:2" s="83" customFormat="1" x14ac:dyDescent="0.2">
      <c r="A3366" s="186"/>
      <c r="B3366" s="33"/>
    </row>
    <row r="3367" spans="1:2" s="83" customFormat="1" x14ac:dyDescent="0.2">
      <c r="A3367" s="186"/>
      <c r="B3367" s="33"/>
    </row>
    <row r="3368" spans="1:2" s="83" customFormat="1" x14ac:dyDescent="0.2">
      <c r="A3368" s="186"/>
      <c r="B3368" s="33"/>
    </row>
    <row r="3369" spans="1:2" s="83" customFormat="1" x14ac:dyDescent="0.2">
      <c r="A3369" s="186"/>
      <c r="B3369" s="33"/>
    </row>
    <row r="3370" spans="1:2" s="83" customFormat="1" x14ac:dyDescent="0.2">
      <c r="A3370" s="186"/>
      <c r="B3370" s="33"/>
    </row>
    <row r="3371" spans="1:2" s="83" customFormat="1" x14ac:dyDescent="0.2">
      <c r="A3371" s="186"/>
      <c r="B3371" s="33"/>
    </row>
    <row r="3372" spans="1:2" s="83" customFormat="1" x14ac:dyDescent="0.2">
      <c r="A3372" s="186"/>
      <c r="B3372" s="33"/>
    </row>
    <row r="3373" spans="1:2" s="83" customFormat="1" x14ac:dyDescent="0.2">
      <c r="A3373" s="186"/>
      <c r="B3373" s="33"/>
    </row>
    <row r="3374" spans="1:2" s="83" customFormat="1" x14ac:dyDescent="0.2">
      <c r="A3374" s="186"/>
      <c r="B3374" s="33"/>
    </row>
    <row r="3375" spans="1:2" s="83" customFormat="1" x14ac:dyDescent="0.2">
      <c r="A3375" s="186"/>
      <c r="B3375" s="33"/>
    </row>
    <row r="3376" spans="1:2" s="83" customFormat="1" x14ac:dyDescent="0.2">
      <c r="A3376" s="186"/>
      <c r="B3376" s="33"/>
    </row>
    <row r="3377" spans="1:2" s="83" customFormat="1" x14ac:dyDescent="0.2">
      <c r="A3377" s="186"/>
      <c r="B3377" s="33"/>
    </row>
    <row r="3378" spans="1:2" s="83" customFormat="1" x14ac:dyDescent="0.2">
      <c r="A3378" s="186"/>
      <c r="B3378" s="33"/>
    </row>
    <row r="3379" spans="1:2" s="83" customFormat="1" x14ac:dyDescent="0.2">
      <c r="A3379" s="186"/>
      <c r="B3379" s="33"/>
    </row>
    <row r="3380" spans="1:2" s="83" customFormat="1" x14ac:dyDescent="0.2">
      <c r="A3380" s="186"/>
      <c r="B3380" s="33"/>
    </row>
    <row r="3381" spans="1:2" s="83" customFormat="1" x14ac:dyDescent="0.2">
      <c r="A3381" s="186"/>
      <c r="B3381" s="33"/>
    </row>
    <row r="3382" spans="1:2" s="83" customFormat="1" x14ac:dyDescent="0.2">
      <c r="A3382" s="186"/>
      <c r="B3382" s="33"/>
    </row>
    <row r="3383" spans="1:2" s="83" customFormat="1" x14ac:dyDescent="0.2">
      <c r="A3383" s="186"/>
      <c r="B3383" s="33"/>
    </row>
    <row r="3384" spans="1:2" s="83" customFormat="1" x14ac:dyDescent="0.2">
      <c r="A3384" s="186"/>
      <c r="B3384" s="33"/>
    </row>
    <row r="3385" spans="1:2" s="83" customFormat="1" x14ac:dyDescent="0.2">
      <c r="A3385" s="186"/>
      <c r="B3385" s="33"/>
    </row>
    <row r="3386" spans="1:2" s="83" customFormat="1" x14ac:dyDescent="0.2">
      <c r="A3386" s="186"/>
      <c r="B3386" s="33"/>
    </row>
    <row r="3387" spans="1:2" s="83" customFormat="1" x14ac:dyDescent="0.2">
      <c r="A3387" s="186"/>
      <c r="B3387" s="33"/>
    </row>
    <row r="3388" spans="1:2" s="83" customFormat="1" x14ac:dyDescent="0.2">
      <c r="A3388" s="186"/>
      <c r="B3388" s="33"/>
    </row>
    <row r="3389" spans="1:2" s="83" customFormat="1" x14ac:dyDescent="0.2">
      <c r="A3389" s="186"/>
      <c r="B3389" s="33"/>
    </row>
    <row r="3390" spans="1:2" s="83" customFormat="1" x14ac:dyDescent="0.2">
      <c r="A3390" s="186"/>
      <c r="B3390" s="33"/>
    </row>
    <row r="3391" spans="1:2" s="83" customFormat="1" x14ac:dyDescent="0.2">
      <c r="A3391" s="186"/>
      <c r="B3391" s="33"/>
    </row>
    <row r="3392" spans="1:2" s="83" customFormat="1" x14ac:dyDescent="0.2">
      <c r="A3392" s="186"/>
      <c r="B3392" s="33"/>
    </row>
    <row r="3393" spans="1:2" s="83" customFormat="1" x14ac:dyDescent="0.2">
      <c r="A3393" s="186"/>
      <c r="B3393" s="33"/>
    </row>
    <row r="3394" spans="1:2" s="83" customFormat="1" x14ac:dyDescent="0.2">
      <c r="A3394" s="186"/>
      <c r="B3394" s="33"/>
    </row>
    <row r="3395" spans="1:2" s="83" customFormat="1" x14ac:dyDescent="0.2">
      <c r="A3395" s="186"/>
      <c r="B3395" s="33"/>
    </row>
    <row r="3396" spans="1:2" s="83" customFormat="1" x14ac:dyDescent="0.2">
      <c r="A3396" s="186"/>
      <c r="B3396" s="33"/>
    </row>
    <row r="3397" spans="1:2" s="83" customFormat="1" x14ac:dyDescent="0.2">
      <c r="A3397" s="186"/>
      <c r="B3397" s="33"/>
    </row>
    <row r="3398" spans="1:2" s="83" customFormat="1" x14ac:dyDescent="0.2">
      <c r="A3398" s="186"/>
      <c r="B3398" s="33"/>
    </row>
    <row r="3399" spans="1:2" s="83" customFormat="1" x14ac:dyDescent="0.2">
      <c r="A3399" s="186"/>
      <c r="B3399" s="33"/>
    </row>
    <row r="3400" spans="1:2" s="83" customFormat="1" x14ac:dyDescent="0.2">
      <c r="A3400" s="186"/>
      <c r="B3400" s="33"/>
    </row>
    <row r="3401" spans="1:2" s="83" customFormat="1" x14ac:dyDescent="0.2">
      <c r="A3401" s="186"/>
      <c r="B3401" s="33"/>
    </row>
    <row r="3402" spans="1:2" s="83" customFormat="1" x14ac:dyDescent="0.2">
      <c r="A3402" s="186"/>
      <c r="B3402" s="33"/>
    </row>
    <row r="3403" spans="1:2" s="83" customFormat="1" x14ac:dyDescent="0.2">
      <c r="A3403" s="186"/>
      <c r="B3403" s="33"/>
    </row>
    <row r="3404" spans="1:2" s="83" customFormat="1" x14ac:dyDescent="0.2">
      <c r="A3404" s="186"/>
      <c r="B3404" s="33"/>
    </row>
    <row r="3405" spans="1:2" s="83" customFormat="1" x14ac:dyDescent="0.2">
      <c r="A3405" s="186"/>
      <c r="B3405" s="33"/>
    </row>
    <row r="3406" spans="1:2" s="83" customFormat="1" x14ac:dyDescent="0.2">
      <c r="A3406" s="186"/>
      <c r="B3406" s="33"/>
    </row>
    <row r="3407" spans="1:2" s="83" customFormat="1" x14ac:dyDescent="0.2">
      <c r="A3407" s="186"/>
      <c r="B3407" s="33"/>
    </row>
    <row r="3408" spans="1:2" s="83" customFormat="1" x14ac:dyDescent="0.2">
      <c r="A3408" s="186"/>
      <c r="B3408" s="33"/>
    </row>
    <row r="3409" spans="1:2" s="83" customFormat="1" x14ac:dyDescent="0.2">
      <c r="A3409" s="186"/>
      <c r="B3409" s="33"/>
    </row>
    <row r="3410" spans="1:2" s="83" customFormat="1" x14ac:dyDescent="0.2">
      <c r="A3410" s="186"/>
      <c r="B3410" s="33"/>
    </row>
    <row r="3411" spans="1:2" s="83" customFormat="1" x14ac:dyDescent="0.2">
      <c r="A3411" s="186"/>
      <c r="B3411" s="33"/>
    </row>
    <row r="3412" spans="1:2" s="83" customFormat="1" x14ac:dyDescent="0.2">
      <c r="A3412" s="186"/>
      <c r="B3412" s="33"/>
    </row>
    <row r="3413" spans="1:2" s="83" customFormat="1" x14ac:dyDescent="0.2">
      <c r="A3413" s="186"/>
      <c r="B3413" s="33"/>
    </row>
    <row r="3414" spans="1:2" s="83" customFormat="1" x14ac:dyDescent="0.2">
      <c r="A3414" s="186"/>
      <c r="B3414" s="33"/>
    </row>
    <row r="3415" spans="1:2" s="83" customFormat="1" x14ac:dyDescent="0.2">
      <c r="A3415" s="186"/>
      <c r="B3415" s="33"/>
    </row>
    <row r="3416" spans="1:2" s="83" customFormat="1" x14ac:dyDescent="0.2">
      <c r="A3416" s="186"/>
      <c r="B3416" s="33"/>
    </row>
    <row r="3417" spans="1:2" s="83" customFormat="1" x14ac:dyDescent="0.2">
      <c r="A3417" s="186"/>
      <c r="B3417" s="33"/>
    </row>
    <row r="3418" spans="1:2" s="83" customFormat="1" x14ac:dyDescent="0.2">
      <c r="A3418" s="186"/>
      <c r="B3418" s="33"/>
    </row>
    <row r="3419" spans="1:2" s="83" customFormat="1" x14ac:dyDescent="0.2">
      <c r="A3419" s="186"/>
      <c r="B3419" s="33"/>
    </row>
    <row r="3420" spans="1:2" s="83" customFormat="1" x14ac:dyDescent="0.2">
      <c r="A3420" s="186"/>
      <c r="B3420" s="33"/>
    </row>
    <row r="3421" spans="1:2" s="83" customFormat="1" x14ac:dyDescent="0.2">
      <c r="A3421" s="186"/>
      <c r="B3421" s="33"/>
    </row>
    <row r="3422" spans="1:2" s="83" customFormat="1" x14ac:dyDescent="0.2">
      <c r="A3422" s="186"/>
      <c r="B3422" s="33"/>
    </row>
    <row r="3423" spans="1:2" s="83" customFormat="1" x14ac:dyDescent="0.2">
      <c r="A3423" s="186"/>
      <c r="B3423" s="33"/>
    </row>
    <row r="3424" spans="1:2" s="83" customFormat="1" x14ac:dyDescent="0.2">
      <c r="A3424" s="186"/>
      <c r="B3424" s="33"/>
    </row>
    <row r="3425" spans="1:2" s="83" customFormat="1" x14ac:dyDescent="0.2">
      <c r="A3425" s="186"/>
      <c r="B3425" s="33"/>
    </row>
    <row r="3426" spans="1:2" s="83" customFormat="1" x14ac:dyDescent="0.2">
      <c r="A3426" s="186"/>
      <c r="B3426" s="33"/>
    </row>
    <row r="3427" spans="1:2" s="83" customFormat="1" x14ac:dyDescent="0.2">
      <c r="A3427" s="186"/>
      <c r="B3427" s="33"/>
    </row>
    <row r="3428" spans="1:2" s="83" customFormat="1" x14ac:dyDescent="0.2">
      <c r="A3428" s="186"/>
      <c r="B3428" s="33"/>
    </row>
    <row r="3429" spans="1:2" s="83" customFormat="1" x14ac:dyDescent="0.2">
      <c r="A3429" s="186"/>
      <c r="B3429" s="33"/>
    </row>
    <row r="3430" spans="1:2" s="83" customFormat="1" x14ac:dyDescent="0.2">
      <c r="A3430" s="186"/>
      <c r="B3430" s="33"/>
    </row>
    <row r="3431" spans="1:2" s="83" customFormat="1" x14ac:dyDescent="0.2">
      <c r="A3431" s="186"/>
      <c r="B3431" s="33"/>
    </row>
    <row r="3432" spans="1:2" s="83" customFormat="1" x14ac:dyDescent="0.2">
      <c r="A3432" s="186"/>
      <c r="B3432" s="33"/>
    </row>
    <row r="3433" spans="1:2" s="83" customFormat="1" x14ac:dyDescent="0.2">
      <c r="A3433" s="186"/>
      <c r="B3433" s="33"/>
    </row>
    <row r="3434" spans="1:2" s="83" customFormat="1" x14ac:dyDescent="0.2">
      <c r="A3434" s="186"/>
      <c r="B3434" s="33"/>
    </row>
    <row r="3435" spans="1:2" s="83" customFormat="1" x14ac:dyDescent="0.2">
      <c r="A3435" s="186"/>
      <c r="B3435" s="33"/>
    </row>
    <row r="3436" spans="1:2" s="83" customFormat="1" x14ac:dyDescent="0.2">
      <c r="A3436" s="186"/>
      <c r="B3436" s="33"/>
    </row>
    <row r="3437" spans="1:2" s="83" customFormat="1" x14ac:dyDescent="0.2">
      <c r="A3437" s="186"/>
      <c r="B3437" s="33"/>
    </row>
    <row r="3438" spans="1:2" s="83" customFormat="1" x14ac:dyDescent="0.2">
      <c r="A3438" s="186"/>
      <c r="B3438" s="33"/>
    </row>
    <row r="3439" spans="1:2" s="83" customFormat="1" x14ac:dyDescent="0.2">
      <c r="A3439" s="186"/>
      <c r="B3439" s="33"/>
    </row>
    <row r="3440" spans="1:2" s="83" customFormat="1" x14ac:dyDescent="0.2">
      <c r="A3440" s="186"/>
      <c r="B3440" s="33"/>
    </row>
    <row r="3441" spans="1:2" s="83" customFormat="1" x14ac:dyDescent="0.2">
      <c r="A3441" s="186"/>
      <c r="B3441" s="33"/>
    </row>
    <row r="3442" spans="1:2" s="83" customFormat="1" x14ac:dyDescent="0.2">
      <c r="A3442" s="186"/>
      <c r="B3442" s="33"/>
    </row>
    <row r="3443" spans="1:2" s="83" customFormat="1" x14ac:dyDescent="0.2">
      <c r="A3443" s="186"/>
      <c r="B3443" s="33"/>
    </row>
    <row r="3444" spans="1:2" s="83" customFormat="1" x14ac:dyDescent="0.2">
      <c r="A3444" s="186"/>
      <c r="B3444" s="33"/>
    </row>
    <row r="3445" spans="1:2" s="83" customFormat="1" x14ac:dyDescent="0.2">
      <c r="A3445" s="186"/>
      <c r="B3445" s="33"/>
    </row>
    <row r="3446" spans="1:2" s="83" customFormat="1" x14ac:dyDescent="0.2">
      <c r="A3446" s="186"/>
      <c r="B3446" s="33"/>
    </row>
    <row r="3447" spans="1:2" s="83" customFormat="1" x14ac:dyDescent="0.2">
      <c r="A3447" s="186"/>
      <c r="B3447" s="33"/>
    </row>
    <row r="3448" spans="1:2" s="83" customFormat="1" x14ac:dyDescent="0.2">
      <c r="A3448" s="186"/>
      <c r="B3448" s="33"/>
    </row>
    <row r="3449" spans="1:2" s="83" customFormat="1" x14ac:dyDescent="0.2">
      <c r="A3449" s="186"/>
      <c r="B3449" s="33"/>
    </row>
    <row r="3450" spans="1:2" s="83" customFormat="1" x14ac:dyDescent="0.2">
      <c r="A3450" s="186"/>
      <c r="B3450" s="33"/>
    </row>
    <row r="3451" spans="1:2" s="83" customFormat="1" x14ac:dyDescent="0.2">
      <c r="A3451" s="186"/>
      <c r="B3451" s="33"/>
    </row>
    <row r="3452" spans="1:2" s="83" customFormat="1" x14ac:dyDescent="0.2">
      <c r="A3452" s="186"/>
      <c r="B3452" s="33"/>
    </row>
    <row r="3453" spans="1:2" s="83" customFormat="1" x14ac:dyDescent="0.2">
      <c r="A3453" s="186"/>
      <c r="B3453" s="33"/>
    </row>
    <row r="3454" spans="1:2" s="83" customFormat="1" x14ac:dyDescent="0.2">
      <c r="A3454" s="186"/>
      <c r="B3454" s="33"/>
    </row>
    <row r="3455" spans="1:2" s="83" customFormat="1" x14ac:dyDescent="0.2">
      <c r="A3455" s="186"/>
      <c r="B3455" s="33"/>
    </row>
    <row r="3456" spans="1:2" s="83" customFormat="1" x14ac:dyDescent="0.2">
      <c r="A3456" s="186"/>
      <c r="B3456" s="33"/>
    </row>
    <row r="3457" spans="1:2" s="83" customFormat="1" x14ac:dyDescent="0.2">
      <c r="A3457" s="186"/>
      <c r="B3457" s="33"/>
    </row>
    <row r="3458" spans="1:2" s="83" customFormat="1" x14ac:dyDescent="0.2">
      <c r="A3458" s="186"/>
      <c r="B3458" s="33"/>
    </row>
    <row r="3459" spans="1:2" s="83" customFormat="1" x14ac:dyDescent="0.2">
      <c r="A3459" s="186"/>
      <c r="B3459" s="33"/>
    </row>
    <row r="3460" spans="1:2" s="83" customFormat="1" x14ac:dyDescent="0.2">
      <c r="A3460" s="186"/>
      <c r="B3460" s="33"/>
    </row>
    <row r="3461" spans="1:2" s="83" customFormat="1" x14ac:dyDescent="0.2">
      <c r="A3461" s="186"/>
      <c r="B3461" s="33"/>
    </row>
    <row r="3462" spans="1:2" s="83" customFormat="1" x14ac:dyDescent="0.2">
      <c r="A3462" s="186"/>
      <c r="B3462" s="33"/>
    </row>
    <row r="3463" spans="1:2" s="83" customFormat="1" x14ac:dyDescent="0.2">
      <c r="A3463" s="186"/>
      <c r="B3463" s="33"/>
    </row>
    <row r="3464" spans="1:2" s="83" customFormat="1" x14ac:dyDescent="0.2">
      <c r="A3464" s="186"/>
      <c r="B3464" s="33"/>
    </row>
    <row r="3465" spans="1:2" s="83" customFormat="1" x14ac:dyDescent="0.2">
      <c r="A3465" s="186"/>
      <c r="B3465" s="33"/>
    </row>
    <row r="3466" spans="1:2" s="83" customFormat="1" x14ac:dyDescent="0.2">
      <c r="A3466" s="186"/>
      <c r="B3466" s="33"/>
    </row>
    <row r="3467" spans="1:2" s="83" customFormat="1" x14ac:dyDescent="0.2">
      <c r="A3467" s="186"/>
      <c r="B3467" s="33"/>
    </row>
    <row r="3468" spans="1:2" s="83" customFormat="1" x14ac:dyDescent="0.2">
      <c r="A3468" s="186"/>
      <c r="B3468" s="33"/>
    </row>
    <row r="3469" spans="1:2" s="83" customFormat="1" x14ac:dyDescent="0.2">
      <c r="A3469" s="186"/>
      <c r="B3469" s="33"/>
    </row>
    <row r="3470" spans="1:2" s="83" customFormat="1" x14ac:dyDescent="0.2">
      <c r="A3470" s="186"/>
      <c r="B3470" s="33"/>
    </row>
    <row r="3471" spans="1:2" s="83" customFormat="1" x14ac:dyDescent="0.2">
      <c r="A3471" s="186"/>
      <c r="B3471" s="33"/>
    </row>
    <row r="3472" spans="1:2" s="83" customFormat="1" x14ac:dyDescent="0.2">
      <c r="A3472" s="186"/>
      <c r="B3472" s="33"/>
    </row>
    <row r="3473" spans="1:2" s="83" customFormat="1" x14ac:dyDescent="0.2">
      <c r="A3473" s="186"/>
      <c r="B3473" s="33"/>
    </row>
    <row r="3474" spans="1:2" s="83" customFormat="1" x14ac:dyDescent="0.2">
      <c r="A3474" s="186"/>
      <c r="B3474" s="33"/>
    </row>
    <row r="3475" spans="1:2" s="83" customFormat="1" x14ac:dyDescent="0.2">
      <c r="A3475" s="186"/>
      <c r="B3475" s="33"/>
    </row>
    <row r="3476" spans="1:2" s="83" customFormat="1" x14ac:dyDescent="0.2">
      <c r="A3476" s="186"/>
      <c r="B3476" s="33"/>
    </row>
    <row r="3477" spans="1:2" s="83" customFormat="1" x14ac:dyDescent="0.2">
      <c r="A3477" s="186"/>
      <c r="B3477" s="33"/>
    </row>
    <row r="3478" spans="1:2" s="83" customFormat="1" x14ac:dyDescent="0.2">
      <c r="A3478" s="186"/>
      <c r="B3478" s="33"/>
    </row>
    <row r="3479" spans="1:2" s="83" customFormat="1" x14ac:dyDescent="0.2">
      <c r="A3479" s="186"/>
      <c r="B3479" s="33"/>
    </row>
    <row r="3480" spans="1:2" s="83" customFormat="1" x14ac:dyDescent="0.2">
      <c r="A3480" s="186"/>
      <c r="B3480" s="33"/>
    </row>
    <row r="3481" spans="1:2" s="83" customFormat="1" x14ac:dyDescent="0.2">
      <c r="A3481" s="186"/>
      <c r="B3481" s="33"/>
    </row>
    <row r="3482" spans="1:2" s="83" customFormat="1" x14ac:dyDescent="0.2">
      <c r="A3482" s="186"/>
      <c r="B3482" s="33"/>
    </row>
    <row r="3483" spans="1:2" s="83" customFormat="1" x14ac:dyDescent="0.2">
      <c r="A3483" s="186"/>
      <c r="B3483" s="33"/>
    </row>
    <row r="3484" spans="1:2" s="83" customFormat="1" x14ac:dyDescent="0.2">
      <c r="A3484" s="186"/>
      <c r="B3484" s="33"/>
    </row>
    <row r="3485" spans="1:2" s="83" customFormat="1" x14ac:dyDescent="0.2">
      <c r="A3485" s="186"/>
      <c r="B3485" s="33"/>
    </row>
    <row r="3486" spans="1:2" s="83" customFormat="1" x14ac:dyDescent="0.2">
      <c r="A3486" s="186"/>
      <c r="B3486" s="33"/>
    </row>
    <row r="3487" spans="1:2" s="83" customFormat="1" x14ac:dyDescent="0.2">
      <c r="A3487" s="186"/>
      <c r="B3487" s="33"/>
    </row>
    <row r="3488" spans="1:2" s="83" customFormat="1" x14ac:dyDescent="0.2">
      <c r="A3488" s="186"/>
      <c r="B3488" s="33"/>
    </row>
    <row r="3489" spans="1:2" s="83" customFormat="1" x14ac:dyDescent="0.2">
      <c r="A3489" s="186"/>
      <c r="B3489" s="33"/>
    </row>
    <row r="3490" spans="1:2" s="83" customFormat="1" x14ac:dyDescent="0.2">
      <c r="A3490" s="186"/>
      <c r="B3490" s="33"/>
    </row>
    <row r="3491" spans="1:2" s="83" customFormat="1" x14ac:dyDescent="0.2">
      <c r="A3491" s="186"/>
      <c r="B3491" s="33"/>
    </row>
    <row r="3492" spans="1:2" s="83" customFormat="1" x14ac:dyDescent="0.2">
      <c r="A3492" s="186"/>
      <c r="B3492" s="33"/>
    </row>
    <row r="3493" spans="1:2" s="83" customFormat="1" x14ac:dyDescent="0.2">
      <c r="A3493" s="186"/>
      <c r="B3493" s="33"/>
    </row>
    <row r="3494" spans="1:2" s="83" customFormat="1" x14ac:dyDescent="0.2">
      <c r="A3494" s="186"/>
      <c r="B3494" s="33"/>
    </row>
    <row r="3495" spans="1:2" s="83" customFormat="1" x14ac:dyDescent="0.2">
      <c r="A3495" s="186"/>
      <c r="B3495" s="33"/>
    </row>
    <row r="3496" spans="1:2" s="83" customFormat="1" x14ac:dyDescent="0.2">
      <c r="A3496" s="186"/>
      <c r="B3496" s="33"/>
    </row>
    <row r="3497" spans="1:2" s="83" customFormat="1" x14ac:dyDescent="0.2">
      <c r="A3497" s="186"/>
      <c r="B3497" s="33"/>
    </row>
    <row r="3498" spans="1:2" s="83" customFormat="1" x14ac:dyDescent="0.2">
      <c r="A3498" s="186"/>
      <c r="B3498" s="33"/>
    </row>
    <row r="3499" spans="1:2" s="83" customFormat="1" x14ac:dyDescent="0.2">
      <c r="A3499" s="186"/>
      <c r="B3499" s="33"/>
    </row>
    <row r="3500" spans="1:2" s="83" customFormat="1" x14ac:dyDescent="0.2">
      <c r="A3500" s="186"/>
      <c r="B3500" s="33"/>
    </row>
    <row r="3501" spans="1:2" s="83" customFormat="1" x14ac:dyDescent="0.2">
      <c r="A3501" s="186"/>
      <c r="B3501" s="33"/>
    </row>
    <row r="3502" spans="1:2" s="83" customFormat="1" x14ac:dyDescent="0.2">
      <c r="A3502" s="186"/>
      <c r="B3502" s="33"/>
    </row>
    <row r="3503" spans="1:2" s="83" customFormat="1" x14ac:dyDescent="0.2">
      <c r="A3503" s="186"/>
      <c r="B3503" s="33"/>
    </row>
    <row r="3504" spans="1:2" s="83" customFormat="1" x14ac:dyDescent="0.2">
      <c r="A3504" s="186"/>
      <c r="B3504" s="33"/>
    </row>
    <row r="3505" spans="1:2" s="83" customFormat="1" x14ac:dyDescent="0.2">
      <c r="A3505" s="186"/>
      <c r="B3505" s="33"/>
    </row>
    <row r="3506" spans="1:2" s="83" customFormat="1" x14ac:dyDescent="0.2">
      <c r="A3506" s="186"/>
      <c r="B3506" s="33"/>
    </row>
    <row r="3507" spans="1:2" s="83" customFormat="1" x14ac:dyDescent="0.2">
      <c r="A3507" s="186"/>
      <c r="B3507" s="33"/>
    </row>
    <row r="3508" spans="1:2" s="83" customFormat="1" x14ac:dyDescent="0.2">
      <c r="A3508" s="186"/>
      <c r="B3508" s="33"/>
    </row>
    <row r="3509" spans="1:2" s="83" customFormat="1" x14ac:dyDescent="0.2">
      <c r="A3509" s="186"/>
      <c r="B3509" s="33"/>
    </row>
    <row r="3510" spans="1:2" s="83" customFormat="1" x14ac:dyDescent="0.2">
      <c r="A3510" s="186"/>
      <c r="B3510" s="33"/>
    </row>
    <row r="3511" spans="1:2" s="83" customFormat="1" x14ac:dyDescent="0.2">
      <c r="A3511" s="186"/>
      <c r="B3511" s="33"/>
    </row>
    <row r="3512" spans="1:2" s="83" customFormat="1" x14ac:dyDescent="0.2">
      <c r="A3512" s="186"/>
      <c r="B3512" s="33"/>
    </row>
    <row r="3513" spans="1:2" s="83" customFormat="1" x14ac:dyDescent="0.2">
      <c r="A3513" s="186"/>
      <c r="B3513" s="33"/>
    </row>
    <row r="3514" spans="1:2" s="83" customFormat="1" x14ac:dyDescent="0.2">
      <c r="A3514" s="186"/>
      <c r="B3514" s="33"/>
    </row>
    <row r="3515" spans="1:2" s="83" customFormat="1" x14ac:dyDescent="0.2">
      <c r="A3515" s="186"/>
      <c r="B3515" s="33"/>
    </row>
    <row r="3516" spans="1:2" s="83" customFormat="1" x14ac:dyDescent="0.2">
      <c r="A3516" s="186"/>
      <c r="B3516" s="33"/>
    </row>
    <row r="3517" spans="1:2" s="83" customFormat="1" x14ac:dyDescent="0.2">
      <c r="A3517" s="186"/>
      <c r="B3517" s="33"/>
    </row>
    <row r="3518" spans="1:2" s="83" customFormat="1" x14ac:dyDescent="0.2">
      <c r="A3518" s="186"/>
      <c r="B3518" s="33"/>
    </row>
    <row r="3519" spans="1:2" s="83" customFormat="1" x14ac:dyDescent="0.2">
      <c r="A3519" s="186"/>
      <c r="B3519" s="33"/>
    </row>
    <row r="3520" spans="1:2" s="83" customFormat="1" x14ac:dyDescent="0.2">
      <c r="A3520" s="186"/>
      <c r="B3520" s="33"/>
    </row>
    <row r="3521" spans="1:2" s="83" customFormat="1" x14ac:dyDescent="0.2">
      <c r="A3521" s="186"/>
      <c r="B3521" s="33"/>
    </row>
    <row r="3522" spans="1:2" s="83" customFormat="1" x14ac:dyDescent="0.2">
      <c r="A3522" s="186"/>
      <c r="B3522" s="33"/>
    </row>
    <row r="3523" spans="1:2" s="83" customFormat="1" x14ac:dyDescent="0.2">
      <c r="A3523" s="186"/>
      <c r="B3523" s="33"/>
    </row>
    <row r="3524" spans="1:2" s="83" customFormat="1" x14ac:dyDescent="0.2">
      <c r="A3524" s="186"/>
      <c r="B3524" s="33"/>
    </row>
    <row r="3525" spans="1:2" s="83" customFormat="1" x14ac:dyDescent="0.2">
      <c r="A3525" s="186"/>
      <c r="B3525" s="33"/>
    </row>
    <row r="3526" spans="1:2" s="83" customFormat="1" x14ac:dyDescent="0.2">
      <c r="A3526" s="186"/>
      <c r="B3526" s="33"/>
    </row>
    <row r="3527" spans="1:2" s="83" customFormat="1" x14ac:dyDescent="0.2">
      <c r="A3527" s="186"/>
      <c r="B3527" s="33"/>
    </row>
    <row r="3528" spans="1:2" s="83" customFormat="1" x14ac:dyDescent="0.2">
      <c r="A3528" s="186"/>
      <c r="B3528" s="33"/>
    </row>
    <row r="3529" spans="1:2" s="83" customFormat="1" x14ac:dyDescent="0.2">
      <c r="A3529" s="186"/>
      <c r="B3529" s="33"/>
    </row>
    <row r="3530" spans="1:2" s="83" customFormat="1" x14ac:dyDescent="0.2">
      <c r="A3530" s="186"/>
      <c r="B3530" s="33"/>
    </row>
    <row r="3531" spans="1:2" s="83" customFormat="1" x14ac:dyDescent="0.2">
      <c r="A3531" s="186"/>
      <c r="B3531" s="33"/>
    </row>
    <row r="3532" spans="1:2" s="83" customFormat="1" x14ac:dyDescent="0.2">
      <c r="A3532" s="186"/>
      <c r="B3532" s="33"/>
    </row>
    <row r="3533" spans="1:2" s="83" customFormat="1" x14ac:dyDescent="0.2">
      <c r="A3533" s="186"/>
      <c r="B3533" s="33"/>
    </row>
    <row r="3534" spans="1:2" s="83" customFormat="1" x14ac:dyDescent="0.2">
      <c r="A3534" s="186"/>
      <c r="B3534" s="33"/>
    </row>
    <row r="3535" spans="1:2" s="83" customFormat="1" x14ac:dyDescent="0.2">
      <c r="A3535" s="186"/>
      <c r="B3535" s="33"/>
    </row>
    <row r="3536" spans="1:2" s="83" customFormat="1" x14ac:dyDescent="0.2">
      <c r="A3536" s="186"/>
      <c r="B3536" s="33"/>
    </row>
    <row r="3537" spans="1:2" s="83" customFormat="1" x14ac:dyDescent="0.2">
      <c r="A3537" s="186"/>
      <c r="B3537" s="33"/>
    </row>
    <row r="3538" spans="1:2" s="83" customFormat="1" x14ac:dyDescent="0.2">
      <c r="A3538" s="186"/>
      <c r="B3538" s="33"/>
    </row>
    <row r="3539" spans="1:2" s="83" customFormat="1" x14ac:dyDescent="0.2">
      <c r="A3539" s="186"/>
      <c r="B3539" s="33"/>
    </row>
    <row r="3540" spans="1:2" s="83" customFormat="1" x14ac:dyDescent="0.2">
      <c r="A3540" s="186"/>
      <c r="B3540" s="33"/>
    </row>
    <row r="3541" spans="1:2" s="83" customFormat="1" x14ac:dyDescent="0.2">
      <c r="A3541" s="186"/>
      <c r="B3541" s="33"/>
    </row>
    <row r="3542" spans="1:2" s="83" customFormat="1" x14ac:dyDescent="0.2">
      <c r="A3542" s="186"/>
      <c r="B3542" s="33"/>
    </row>
    <row r="3543" spans="1:2" s="83" customFormat="1" x14ac:dyDescent="0.2">
      <c r="A3543" s="186"/>
      <c r="B3543" s="33"/>
    </row>
    <row r="3544" spans="1:2" s="83" customFormat="1" x14ac:dyDescent="0.2">
      <c r="A3544" s="186"/>
      <c r="B3544" s="33"/>
    </row>
    <row r="3545" spans="1:2" s="83" customFormat="1" x14ac:dyDescent="0.2">
      <c r="A3545" s="186"/>
      <c r="B3545" s="33"/>
    </row>
    <row r="3546" spans="1:2" s="83" customFormat="1" x14ac:dyDescent="0.2">
      <c r="A3546" s="186"/>
      <c r="B3546" s="33"/>
    </row>
    <row r="3547" spans="1:2" s="83" customFormat="1" x14ac:dyDescent="0.2">
      <c r="A3547" s="186"/>
      <c r="B3547" s="33"/>
    </row>
    <row r="3548" spans="1:2" s="83" customFormat="1" x14ac:dyDescent="0.2">
      <c r="A3548" s="186"/>
      <c r="B3548" s="33"/>
    </row>
    <row r="3549" spans="1:2" s="83" customFormat="1" x14ac:dyDescent="0.2">
      <c r="A3549" s="186"/>
      <c r="B3549" s="33"/>
    </row>
    <row r="3550" spans="1:2" s="83" customFormat="1" x14ac:dyDescent="0.2">
      <c r="A3550" s="186"/>
      <c r="B3550" s="33"/>
    </row>
    <row r="3551" spans="1:2" s="83" customFormat="1" x14ac:dyDescent="0.2">
      <c r="A3551" s="186"/>
      <c r="B3551" s="33"/>
    </row>
    <row r="3552" spans="1:2" s="83" customFormat="1" x14ac:dyDescent="0.2">
      <c r="A3552" s="186"/>
      <c r="B3552" s="33"/>
    </row>
    <row r="3553" spans="1:2" s="83" customFormat="1" x14ac:dyDescent="0.2">
      <c r="A3553" s="186"/>
      <c r="B3553" s="33"/>
    </row>
    <row r="3554" spans="1:2" s="83" customFormat="1" x14ac:dyDescent="0.2">
      <c r="A3554" s="186"/>
      <c r="B3554" s="33"/>
    </row>
    <row r="3555" spans="1:2" s="83" customFormat="1" x14ac:dyDescent="0.2">
      <c r="A3555" s="186"/>
      <c r="B3555" s="33"/>
    </row>
    <row r="3556" spans="1:2" s="83" customFormat="1" x14ac:dyDescent="0.2">
      <c r="A3556" s="186"/>
      <c r="B3556" s="33"/>
    </row>
    <row r="3557" spans="1:2" s="83" customFormat="1" x14ac:dyDescent="0.2">
      <c r="A3557" s="186"/>
      <c r="B3557" s="33"/>
    </row>
    <row r="3558" spans="1:2" s="83" customFormat="1" x14ac:dyDescent="0.2">
      <c r="A3558" s="186"/>
      <c r="B3558" s="33"/>
    </row>
    <row r="3559" spans="1:2" s="83" customFormat="1" x14ac:dyDescent="0.2">
      <c r="A3559" s="186"/>
      <c r="B3559" s="33"/>
    </row>
    <row r="3560" spans="1:2" s="83" customFormat="1" x14ac:dyDescent="0.2">
      <c r="A3560" s="186"/>
      <c r="B3560" s="33"/>
    </row>
    <row r="3561" spans="1:2" s="83" customFormat="1" x14ac:dyDescent="0.2">
      <c r="A3561" s="186"/>
      <c r="B3561" s="33"/>
    </row>
    <row r="3562" spans="1:2" s="83" customFormat="1" x14ac:dyDescent="0.2">
      <c r="A3562" s="186"/>
      <c r="B3562" s="33"/>
    </row>
    <row r="3563" spans="1:2" s="83" customFormat="1" x14ac:dyDescent="0.2">
      <c r="A3563" s="186"/>
      <c r="B3563" s="33"/>
    </row>
    <row r="3564" spans="1:2" s="83" customFormat="1" x14ac:dyDescent="0.2">
      <c r="A3564" s="186"/>
      <c r="B3564" s="33"/>
    </row>
    <row r="3565" spans="1:2" s="83" customFormat="1" x14ac:dyDescent="0.2">
      <c r="A3565" s="186"/>
      <c r="B3565" s="33"/>
    </row>
    <row r="3566" spans="1:2" s="83" customFormat="1" x14ac:dyDescent="0.2">
      <c r="A3566" s="186"/>
      <c r="B3566" s="33"/>
    </row>
    <row r="3567" spans="1:2" s="83" customFormat="1" x14ac:dyDescent="0.2">
      <c r="A3567" s="186"/>
      <c r="B3567" s="33"/>
    </row>
    <row r="3568" spans="1:2" s="83" customFormat="1" x14ac:dyDescent="0.2">
      <c r="A3568" s="186"/>
      <c r="B3568" s="33"/>
    </row>
    <row r="3569" spans="1:2" s="83" customFormat="1" x14ac:dyDescent="0.2">
      <c r="A3569" s="186"/>
      <c r="B3569" s="33"/>
    </row>
    <row r="3570" spans="1:2" s="83" customFormat="1" x14ac:dyDescent="0.2">
      <c r="A3570" s="186"/>
      <c r="B3570" s="33"/>
    </row>
    <row r="3571" spans="1:2" s="83" customFormat="1" x14ac:dyDescent="0.2">
      <c r="A3571" s="186"/>
      <c r="B3571" s="33"/>
    </row>
    <row r="3572" spans="1:2" s="83" customFormat="1" x14ac:dyDescent="0.2">
      <c r="A3572" s="186"/>
      <c r="B3572" s="33"/>
    </row>
    <row r="3573" spans="1:2" s="83" customFormat="1" x14ac:dyDescent="0.2">
      <c r="A3573" s="186"/>
      <c r="B3573" s="33"/>
    </row>
    <row r="3574" spans="1:2" s="83" customFormat="1" x14ac:dyDescent="0.2">
      <c r="A3574" s="186"/>
      <c r="B3574" s="33"/>
    </row>
    <row r="3575" spans="1:2" s="83" customFormat="1" x14ac:dyDescent="0.2">
      <c r="A3575" s="186"/>
      <c r="B3575" s="33"/>
    </row>
    <row r="3576" spans="1:2" s="83" customFormat="1" x14ac:dyDescent="0.2">
      <c r="A3576" s="186"/>
      <c r="B3576" s="33"/>
    </row>
    <row r="3577" spans="1:2" s="83" customFormat="1" x14ac:dyDescent="0.2">
      <c r="A3577" s="186"/>
      <c r="B3577" s="33"/>
    </row>
    <row r="3578" spans="1:2" s="83" customFormat="1" x14ac:dyDescent="0.2">
      <c r="A3578" s="186"/>
      <c r="B3578" s="33"/>
    </row>
    <row r="3579" spans="1:2" s="83" customFormat="1" x14ac:dyDescent="0.2">
      <c r="A3579" s="186"/>
      <c r="B3579" s="33"/>
    </row>
    <row r="3580" spans="1:2" s="83" customFormat="1" x14ac:dyDescent="0.2">
      <c r="A3580" s="186"/>
      <c r="B3580" s="33"/>
    </row>
    <row r="3581" spans="1:2" s="83" customFormat="1" x14ac:dyDescent="0.2">
      <c r="A3581" s="186"/>
      <c r="B3581" s="33"/>
    </row>
    <row r="3582" spans="1:2" s="83" customFormat="1" x14ac:dyDescent="0.2">
      <c r="A3582" s="186"/>
      <c r="B3582" s="33"/>
    </row>
    <row r="3583" spans="1:2" s="83" customFormat="1" x14ac:dyDescent="0.2">
      <c r="A3583" s="186"/>
      <c r="B3583" s="33"/>
    </row>
    <row r="3584" spans="1:2" s="83" customFormat="1" x14ac:dyDescent="0.2">
      <c r="A3584" s="186"/>
      <c r="B3584" s="33"/>
    </row>
    <row r="3585" spans="1:2" s="83" customFormat="1" x14ac:dyDescent="0.2">
      <c r="A3585" s="186"/>
      <c r="B3585" s="33"/>
    </row>
    <row r="3586" spans="1:2" s="83" customFormat="1" x14ac:dyDescent="0.2">
      <c r="A3586" s="186"/>
      <c r="B3586" s="33"/>
    </row>
    <row r="3587" spans="1:2" s="83" customFormat="1" x14ac:dyDescent="0.2">
      <c r="A3587" s="186"/>
      <c r="B3587" s="33"/>
    </row>
    <row r="3588" spans="1:2" s="83" customFormat="1" x14ac:dyDescent="0.2">
      <c r="A3588" s="186"/>
      <c r="B3588" s="33"/>
    </row>
    <row r="3589" spans="1:2" s="83" customFormat="1" x14ac:dyDescent="0.2">
      <c r="A3589" s="186"/>
      <c r="B3589" s="33"/>
    </row>
    <row r="3590" spans="1:2" s="83" customFormat="1" x14ac:dyDescent="0.2">
      <c r="A3590" s="186"/>
      <c r="B3590" s="33"/>
    </row>
    <row r="3591" spans="1:2" s="83" customFormat="1" x14ac:dyDescent="0.2">
      <c r="A3591" s="186"/>
      <c r="B3591" s="33"/>
    </row>
    <row r="3592" spans="1:2" s="83" customFormat="1" x14ac:dyDescent="0.2">
      <c r="A3592" s="186"/>
      <c r="B3592" s="33"/>
    </row>
    <row r="3593" spans="1:2" s="83" customFormat="1" x14ac:dyDescent="0.2">
      <c r="A3593" s="186"/>
      <c r="B3593" s="33"/>
    </row>
    <row r="3594" spans="1:2" s="83" customFormat="1" x14ac:dyDescent="0.2">
      <c r="A3594" s="186"/>
      <c r="B3594" s="33"/>
    </row>
    <row r="3595" spans="1:2" s="83" customFormat="1" x14ac:dyDescent="0.2">
      <c r="A3595" s="186"/>
      <c r="B3595" s="33"/>
    </row>
    <row r="3596" spans="1:2" s="83" customFormat="1" x14ac:dyDescent="0.2">
      <c r="A3596" s="186"/>
      <c r="B3596" s="33"/>
    </row>
    <row r="3597" spans="1:2" s="83" customFormat="1" x14ac:dyDescent="0.2">
      <c r="A3597" s="186"/>
      <c r="B3597" s="33"/>
    </row>
    <row r="3598" spans="1:2" s="83" customFormat="1" x14ac:dyDescent="0.2">
      <c r="A3598" s="186"/>
      <c r="B3598" s="33"/>
    </row>
    <row r="3599" spans="1:2" s="83" customFormat="1" x14ac:dyDescent="0.2">
      <c r="A3599" s="186"/>
      <c r="B3599" s="33"/>
    </row>
    <row r="3600" spans="1:2" s="83" customFormat="1" x14ac:dyDescent="0.2">
      <c r="A3600" s="186"/>
      <c r="B3600" s="33"/>
    </row>
    <row r="3601" spans="1:2" s="83" customFormat="1" x14ac:dyDescent="0.2">
      <c r="A3601" s="186"/>
      <c r="B3601" s="33"/>
    </row>
    <row r="3602" spans="1:2" s="83" customFormat="1" x14ac:dyDescent="0.2">
      <c r="A3602" s="186"/>
      <c r="B3602" s="33"/>
    </row>
    <row r="3603" spans="1:2" s="83" customFormat="1" x14ac:dyDescent="0.2">
      <c r="A3603" s="186"/>
      <c r="B3603" s="33"/>
    </row>
    <row r="3604" spans="1:2" s="83" customFormat="1" x14ac:dyDescent="0.2">
      <c r="A3604" s="186"/>
      <c r="B3604" s="33"/>
    </row>
    <row r="3605" spans="1:2" s="83" customFormat="1" x14ac:dyDescent="0.2">
      <c r="A3605" s="186"/>
      <c r="B3605" s="33"/>
    </row>
    <row r="3606" spans="1:2" s="83" customFormat="1" x14ac:dyDescent="0.2">
      <c r="A3606" s="186"/>
      <c r="B3606" s="33"/>
    </row>
    <row r="3607" spans="1:2" s="83" customFormat="1" x14ac:dyDescent="0.2">
      <c r="A3607" s="186"/>
      <c r="B3607" s="33"/>
    </row>
    <row r="3608" spans="1:2" s="83" customFormat="1" x14ac:dyDescent="0.2">
      <c r="A3608" s="186"/>
      <c r="B3608" s="33"/>
    </row>
    <row r="3609" spans="1:2" s="83" customFormat="1" x14ac:dyDescent="0.2">
      <c r="A3609" s="186"/>
      <c r="B3609" s="33"/>
    </row>
    <row r="3610" spans="1:2" s="83" customFormat="1" x14ac:dyDescent="0.2">
      <c r="A3610" s="186"/>
      <c r="B3610" s="33"/>
    </row>
    <row r="3611" spans="1:2" s="83" customFormat="1" x14ac:dyDescent="0.2">
      <c r="A3611" s="186"/>
      <c r="B3611" s="33"/>
    </row>
    <row r="3612" spans="1:2" s="83" customFormat="1" x14ac:dyDescent="0.2">
      <c r="A3612" s="186"/>
      <c r="B3612" s="33"/>
    </row>
    <row r="3613" spans="1:2" s="83" customFormat="1" x14ac:dyDescent="0.2">
      <c r="A3613" s="186"/>
      <c r="B3613" s="33"/>
    </row>
    <row r="3614" spans="1:2" s="83" customFormat="1" x14ac:dyDescent="0.2">
      <c r="A3614" s="186"/>
      <c r="B3614" s="33"/>
    </row>
    <row r="3615" spans="1:2" s="83" customFormat="1" x14ac:dyDescent="0.2">
      <c r="A3615" s="186"/>
      <c r="B3615" s="33"/>
    </row>
    <row r="3616" spans="1:2" s="83" customFormat="1" x14ac:dyDescent="0.2">
      <c r="A3616" s="186"/>
      <c r="B3616" s="33"/>
    </row>
    <row r="3617" spans="1:2" s="83" customFormat="1" x14ac:dyDescent="0.2">
      <c r="A3617" s="186"/>
      <c r="B3617" s="33"/>
    </row>
    <row r="3618" spans="1:2" s="83" customFormat="1" x14ac:dyDescent="0.2">
      <c r="A3618" s="186"/>
      <c r="B3618" s="33"/>
    </row>
    <row r="3619" spans="1:2" s="83" customFormat="1" x14ac:dyDescent="0.2">
      <c r="A3619" s="186"/>
      <c r="B3619" s="33"/>
    </row>
    <row r="3620" spans="1:2" s="83" customFormat="1" x14ac:dyDescent="0.2">
      <c r="A3620" s="186"/>
      <c r="B3620" s="33"/>
    </row>
    <row r="3621" spans="1:2" s="83" customFormat="1" x14ac:dyDescent="0.2">
      <c r="A3621" s="186"/>
      <c r="B3621" s="33"/>
    </row>
    <row r="3622" spans="1:2" s="83" customFormat="1" x14ac:dyDescent="0.2">
      <c r="A3622" s="186"/>
      <c r="B3622" s="33"/>
    </row>
    <row r="3623" spans="1:2" s="83" customFormat="1" x14ac:dyDescent="0.2">
      <c r="A3623" s="186"/>
      <c r="B3623" s="33"/>
    </row>
    <row r="3624" spans="1:2" s="83" customFormat="1" x14ac:dyDescent="0.2">
      <c r="A3624" s="186"/>
      <c r="B3624" s="33"/>
    </row>
    <row r="3625" spans="1:2" s="83" customFormat="1" x14ac:dyDescent="0.2">
      <c r="A3625" s="186"/>
      <c r="B3625" s="33"/>
    </row>
    <row r="3626" spans="1:2" s="83" customFormat="1" x14ac:dyDescent="0.2">
      <c r="A3626" s="186"/>
      <c r="B3626" s="33"/>
    </row>
    <row r="3627" spans="1:2" s="83" customFormat="1" x14ac:dyDescent="0.2">
      <c r="A3627" s="186"/>
      <c r="B3627" s="33"/>
    </row>
    <row r="3628" spans="1:2" s="83" customFormat="1" x14ac:dyDescent="0.2">
      <c r="A3628" s="186"/>
      <c r="B3628" s="33"/>
    </row>
    <row r="3629" spans="1:2" s="83" customFormat="1" x14ac:dyDescent="0.2">
      <c r="A3629" s="186"/>
      <c r="B3629" s="33"/>
    </row>
    <row r="3630" spans="1:2" s="83" customFormat="1" x14ac:dyDescent="0.2">
      <c r="A3630" s="186"/>
      <c r="B3630" s="33"/>
    </row>
    <row r="3631" spans="1:2" s="83" customFormat="1" x14ac:dyDescent="0.2">
      <c r="A3631" s="186"/>
      <c r="B3631" s="33"/>
    </row>
    <row r="3632" spans="1:2" s="83" customFormat="1" x14ac:dyDescent="0.2">
      <c r="A3632" s="186"/>
      <c r="B3632" s="33"/>
    </row>
    <row r="3633" spans="1:2" s="83" customFormat="1" x14ac:dyDescent="0.2">
      <c r="A3633" s="186"/>
      <c r="B3633" s="33"/>
    </row>
    <row r="3634" spans="1:2" s="83" customFormat="1" x14ac:dyDescent="0.2">
      <c r="A3634" s="186"/>
      <c r="B3634" s="33"/>
    </row>
    <row r="3635" spans="1:2" s="83" customFormat="1" x14ac:dyDescent="0.2">
      <c r="A3635" s="186"/>
      <c r="B3635" s="33"/>
    </row>
    <row r="3636" spans="1:2" s="83" customFormat="1" x14ac:dyDescent="0.2">
      <c r="A3636" s="186"/>
      <c r="B3636" s="33"/>
    </row>
    <row r="3637" spans="1:2" s="83" customFormat="1" x14ac:dyDescent="0.2">
      <c r="A3637" s="186"/>
      <c r="B3637" s="33"/>
    </row>
    <row r="3638" spans="1:2" s="83" customFormat="1" x14ac:dyDescent="0.2">
      <c r="A3638" s="186"/>
      <c r="B3638" s="33"/>
    </row>
    <row r="3639" spans="1:2" s="83" customFormat="1" x14ac:dyDescent="0.2">
      <c r="A3639" s="186"/>
      <c r="B3639" s="33"/>
    </row>
    <row r="3640" spans="1:2" s="83" customFormat="1" x14ac:dyDescent="0.2">
      <c r="A3640" s="186"/>
      <c r="B3640" s="33"/>
    </row>
    <row r="3641" spans="1:2" s="83" customFormat="1" x14ac:dyDescent="0.2">
      <c r="A3641" s="186"/>
      <c r="B3641" s="33"/>
    </row>
    <row r="3642" spans="1:2" s="83" customFormat="1" x14ac:dyDescent="0.2">
      <c r="A3642" s="186"/>
      <c r="B3642" s="33"/>
    </row>
    <row r="3643" spans="1:2" s="83" customFormat="1" x14ac:dyDescent="0.2">
      <c r="A3643" s="186"/>
      <c r="B3643" s="33"/>
    </row>
    <row r="3644" spans="1:2" s="83" customFormat="1" x14ac:dyDescent="0.2">
      <c r="A3644" s="186"/>
      <c r="B3644" s="33"/>
    </row>
    <row r="3645" spans="1:2" s="83" customFormat="1" x14ac:dyDescent="0.2">
      <c r="A3645" s="186"/>
      <c r="B3645" s="33"/>
    </row>
    <row r="3646" spans="1:2" s="83" customFormat="1" x14ac:dyDescent="0.2">
      <c r="A3646" s="186"/>
      <c r="B3646" s="33"/>
    </row>
    <row r="3647" spans="1:2" s="83" customFormat="1" x14ac:dyDescent="0.2">
      <c r="A3647" s="186"/>
      <c r="B3647" s="33"/>
    </row>
    <row r="3648" spans="1:2" s="83" customFormat="1" x14ac:dyDescent="0.2">
      <c r="A3648" s="186"/>
      <c r="B3648" s="33"/>
    </row>
    <row r="3649" spans="1:2" s="83" customFormat="1" x14ac:dyDescent="0.2">
      <c r="A3649" s="186"/>
      <c r="B3649" s="33"/>
    </row>
    <row r="3650" spans="1:2" s="83" customFormat="1" x14ac:dyDescent="0.2">
      <c r="A3650" s="186"/>
      <c r="B3650" s="33"/>
    </row>
    <row r="3651" spans="1:2" s="83" customFormat="1" x14ac:dyDescent="0.2">
      <c r="A3651" s="186"/>
      <c r="B3651" s="33"/>
    </row>
    <row r="3652" spans="1:2" s="83" customFormat="1" x14ac:dyDescent="0.2">
      <c r="A3652" s="186"/>
      <c r="B3652" s="33"/>
    </row>
    <row r="3653" spans="1:2" s="83" customFormat="1" x14ac:dyDescent="0.2">
      <c r="A3653" s="186"/>
      <c r="B3653" s="33"/>
    </row>
    <row r="3654" spans="1:2" s="83" customFormat="1" x14ac:dyDescent="0.2">
      <c r="A3654" s="186"/>
      <c r="B3654" s="33"/>
    </row>
    <row r="3655" spans="1:2" s="83" customFormat="1" x14ac:dyDescent="0.2">
      <c r="A3655" s="186"/>
      <c r="B3655" s="33"/>
    </row>
    <row r="3656" spans="1:2" s="83" customFormat="1" x14ac:dyDescent="0.2">
      <c r="A3656" s="186"/>
      <c r="B3656" s="33"/>
    </row>
    <row r="3657" spans="1:2" s="83" customFormat="1" x14ac:dyDescent="0.2">
      <c r="A3657" s="186"/>
      <c r="B3657" s="33"/>
    </row>
    <row r="3658" spans="1:2" s="83" customFormat="1" x14ac:dyDescent="0.2">
      <c r="A3658" s="186"/>
      <c r="B3658" s="33"/>
    </row>
    <row r="3659" spans="1:2" s="83" customFormat="1" x14ac:dyDescent="0.2">
      <c r="A3659" s="186"/>
      <c r="B3659" s="33"/>
    </row>
    <row r="3660" spans="1:2" s="83" customFormat="1" x14ac:dyDescent="0.2">
      <c r="A3660" s="186"/>
      <c r="B3660" s="33"/>
    </row>
    <row r="3661" spans="1:2" s="83" customFormat="1" x14ac:dyDescent="0.2">
      <c r="A3661" s="186"/>
      <c r="B3661" s="33"/>
    </row>
    <row r="3662" spans="1:2" s="83" customFormat="1" x14ac:dyDescent="0.2">
      <c r="A3662" s="186"/>
      <c r="B3662" s="33"/>
    </row>
    <row r="3663" spans="1:2" s="83" customFormat="1" x14ac:dyDescent="0.2">
      <c r="A3663" s="186"/>
      <c r="B3663" s="33"/>
    </row>
    <row r="3664" spans="1:2" s="83" customFormat="1" x14ac:dyDescent="0.2">
      <c r="A3664" s="186"/>
      <c r="B3664" s="33"/>
    </row>
    <row r="3665" spans="1:2" s="83" customFormat="1" x14ac:dyDescent="0.2">
      <c r="A3665" s="186"/>
      <c r="B3665" s="33"/>
    </row>
    <row r="3666" spans="1:2" s="83" customFormat="1" x14ac:dyDescent="0.2">
      <c r="A3666" s="186"/>
      <c r="B3666" s="33"/>
    </row>
    <row r="3667" spans="1:2" s="83" customFormat="1" x14ac:dyDescent="0.2">
      <c r="A3667" s="186"/>
      <c r="B3667" s="33"/>
    </row>
    <row r="3668" spans="1:2" s="83" customFormat="1" x14ac:dyDescent="0.2">
      <c r="A3668" s="186"/>
      <c r="B3668" s="33"/>
    </row>
    <row r="3669" spans="1:2" s="83" customFormat="1" x14ac:dyDescent="0.2">
      <c r="A3669" s="186"/>
      <c r="B3669" s="33"/>
    </row>
    <row r="3670" spans="1:2" s="83" customFormat="1" x14ac:dyDescent="0.2">
      <c r="A3670" s="186"/>
      <c r="B3670" s="33"/>
    </row>
    <row r="3671" spans="1:2" s="83" customFormat="1" x14ac:dyDescent="0.2">
      <c r="A3671" s="186"/>
      <c r="B3671" s="33"/>
    </row>
    <row r="3672" spans="1:2" s="83" customFormat="1" x14ac:dyDescent="0.2">
      <c r="A3672" s="186"/>
      <c r="B3672" s="33"/>
    </row>
    <row r="3673" spans="1:2" s="83" customFormat="1" x14ac:dyDescent="0.2">
      <c r="A3673" s="186"/>
      <c r="B3673" s="33"/>
    </row>
    <row r="3674" spans="1:2" s="83" customFormat="1" x14ac:dyDescent="0.2">
      <c r="A3674" s="186"/>
      <c r="B3674" s="33"/>
    </row>
    <row r="3675" spans="1:2" s="83" customFormat="1" x14ac:dyDescent="0.2">
      <c r="A3675" s="186"/>
      <c r="B3675" s="33"/>
    </row>
    <row r="3676" spans="1:2" s="83" customFormat="1" x14ac:dyDescent="0.2">
      <c r="A3676" s="186"/>
      <c r="B3676" s="33"/>
    </row>
    <row r="3677" spans="1:2" s="83" customFormat="1" x14ac:dyDescent="0.2">
      <c r="A3677" s="186"/>
      <c r="B3677" s="33"/>
    </row>
    <row r="3678" spans="1:2" s="83" customFormat="1" x14ac:dyDescent="0.2">
      <c r="A3678" s="186"/>
      <c r="B3678" s="33"/>
    </row>
    <row r="3679" spans="1:2" s="83" customFormat="1" x14ac:dyDescent="0.2">
      <c r="A3679" s="186"/>
      <c r="B3679" s="33"/>
    </row>
    <row r="3680" spans="1:2" s="83" customFormat="1" x14ac:dyDescent="0.2">
      <c r="A3680" s="186"/>
      <c r="B3680" s="33"/>
    </row>
    <row r="3681" spans="1:2" s="83" customFormat="1" x14ac:dyDescent="0.2">
      <c r="A3681" s="186"/>
      <c r="B3681" s="33"/>
    </row>
    <row r="3682" spans="1:2" s="83" customFormat="1" x14ac:dyDescent="0.2">
      <c r="A3682" s="186"/>
      <c r="B3682" s="33"/>
    </row>
    <row r="3683" spans="1:2" s="83" customFormat="1" x14ac:dyDescent="0.2">
      <c r="A3683" s="186"/>
      <c r="B3683" s="33"/>
    </row>
    <row r="3684" spans="1:2" s="83" customFormat="1" x14ac:dyDescent="0.2">
      <c r="A3684" s="186"/>
      <c r="B3684" s="33"/>
    </row>
    <row r="3685" spans="1:2" s="83" customFormat="1" x14ac:dyDescent="0.2">
      <c r="A3685" s="186"/>
      <c r="B3685" s="33"/>
    </row>
    <row r="3686" spans="1:2" s="83" customFormat="1" x14ac:dyDescent="0.2">
      <c r="A3686" s="186"/>
      <c r="B3686" s="33"/>
    </row>
    <row r="3687" spans="1:2" s="83" customFormat="1" x14ac:dyDescent="0.2">
      <c r="A3687" s="186"/>
      <c r="B3687" s="33"/>
    </row>
    <row r="3688" spans="1:2" s="83" customFormat="1" x14ac:dyDescent="0.2">
      <c r="A3688" s="186"/>
      <c r="B3688" s="33"/>
    </row>
    <row r="3689" spans="1:2" s="83" customFormat="1" x14ac:dyDescent="0.2">
      <c r="A3689" s="186"/>
      <c r="B3689" s="33"/>
    </row>
    <row r="3690" spans="1:2" s="83" customFormat="1" x14ac:dyDescent="0.2">
      <c r="A3690" s="186"/>
      <c r="B3690" s="33"/>
    </row>
    <row r="3691" spans="1:2" s="83" customFormat="1" x14ac:dyDescent="0.2">
      <c r="A3691" s="186"/>
      <c r="B3691" s="33"/>
    </row>
    <row r="3692" spans="1:2" s="83" customFormat="1" x14ac:dyDescent="0.2">
      <c r="A3692" s="186"/>
      <c r="B3692" s="33"/>
    </row>
    <row r="3693" spans="1:2" s="83" customFormat="1" x14ac:dyDescent="0.2">
      <c r="A3693" s="186"/>
      <c r="B3693" s="33"/>
    </row>
    <row r="3694" spans="1:2" s="83" customFormat="1" x14ac:dyDescent="0.2">
      <c r="A3694" s="186"/>
      <c r="B3694" s="33"/>
    </row>
    <row r="3695" spans="1:2" s="83" customFormat="1" x14ac:dyDescent="0.2">
      <c r="A3695" s="186"/>
      <c r="B3695" s="33"/>
    </row>
    <row r="3696" spans="1:2" s="83" customFormat="1" x14ac:dyDescent="0.2">
      <c r="A3696" s="186"/>
      <c r="B3696" s="33"/>
    </row>
    <row r="3697" spans="1:2" s="83" customFormat="1" x14ac:dyDescent="0.2">
      <c r="A3697" s="186"/>
      <c r="B3697" s="33"/>
    </row>
    <row r="3698" spans="1:2" s="83" customFormat="1" x14ac:dyDescent="0.2">
      <c r="A3698" s="186"/>
      <c r="B3698" s="33"/>
    </row>
    <row r="3699" spans="1:2" s="83" customFormat="1" x14ac:dyDescent="0.2">
      <c r="A3699" s="186"/>
      <c r="B3699" s="33"/>
    </row>
    <row r="3700" spans="1:2" s="83" customFormat="1" x14ac:dyDescent="0.2">
      <c r="A3700" s="186"/>
      <c r="B3700" s="33"/>
    </row>
    <row r="3701" spans="1:2" s="83" customFormat="1" x14ac:dyDescent="0.2">
      <c r="A3701" s="186"/>
      <c r="B3701" s="33"/>
    </row>
    <row r="3702" spans="1:2" s="83" customFormat="1" x14ac:dyDescent="0.2">
      <c r="A3702" s="186"/>
      <c r="B3702" s="33"/>
    </row>
    <row r="3703" spans="1:2" s="83" customFormat="1" x14ac:dyDescent="0.2">
      <c r="A3703" s="186"/>
      <c r="B3703" s="33"/>
    </row>
    <row r="3704" spans="1:2" s="83" customFormat="1" x14ac:dyDescent="0.2">
      <c r="A3704" s="186"/>
      <c r="B3704" s="33"/>
    </row>
    <row r="3705" spans="1:2" s="83" customFormat="1" x14ac:dyDescent="0.2">
      <c r="A3705" s="186"/>
      <c r="B3705" s="33"/>
    </row>
    <row r="3706" spans="1:2" s="83" customFormat="1" x14ac:dyDescent="0.2">
      <c r="A3706" s="186"/>
      <c r="B3706" s="33"/>
    </row>
    <row r="3707" spans="1:2" s="83" customFormat="1" x14ac:dyDescent="0.2">
      <c r="A3707" s="186"/>
      <c r="B3707" s="33"/>
    </row>
    <row r="3708" spans="1:2" s="83" customFormat="1" x14ac:dyDescent="0.2">
      <c r="A3708" s="186"/>
      <c r="B3708" s="33"/>
    </row>
    <row r="3709" spans="1:2" s="83" customFormat="1" x14ac:dyDescent="0.2">
      <c r="A3709" s="186"/>
      <c r="B3709" s="33"/>
    </row>
    <row r="3710" spans="1:2" s="83" customFormat="1" x14ac:dyDescent="0.2">
      <c r="A3710" s="186"/>
      <c r="B3710" s="33"/>
    </row>
    <row r="3711" spans="1:2" s="83" customFormat="1" x14ac:dyDescent="0.2">
      <c r="A3711" s="186"/>
      <c r="B3711" s="33"/>
    </row>
    <row r="3712" spans="1:2" s="83" customFormat="1" x14ac:dyDescent="0.2">
      <c r="A3712" s="186"/>
      <c r="B3712" s="33"/>
    </row>
    <row r="3713" spans="1:2" s="83" customFormat="1" x14ac:dyDescent="0.2">
      <c r="A3713" s="186"/>
      <c r="B3713" s="33"/>
    </row>
    <row r="3714" spans="1:2" s="83" customFormat="1" x14ac:dyDescent="0.2">
      <c r="A3714" s="186"/>
      <c r="B3714" s="33"/>
    </row>
    <row r="3715" spans="1:2" s="83" customFormat="1" x14ac:dyDescent="0.2">
      <c r="A3715" s="186"/>
      <c r="B3715" s="33"/>
    </row>
    <row r="3716" spans="1:2" s="83" customFormat="1" x14ac:dyDescent="0.2">
      <c r="A3716" s="186"/>
      <c r="B3716" s="33"/>
    </row>
    <row r="3717" spans="1:2" s="83" customFormat="1" x14ac:dyDescent="0.2">
      <c r="A3717" s="186"/>
      <c r="B3717" s="33"/>
    </row>
    <row r="3718" spans="1:2" s="83" customFormat="1" x14ac:dyDescent="0.2">
      <c r="A3718" s="186"/>
      <c r="B3718" s="33"/>
    </row>
    <row r="3719" spans="1:2" s="83" customFormat="1" x14ac:dyDescent="0.2">
      <c r="A3719" s="186"/>
      <c r="B3719" s="33"/>
    </row>
    <row r="3720" spans="1:2" s="83" customFormat="1" x14ac:dyDescent="0.2">
      <c r="A3720" s="186"/>
      <c r="B3720" s="33"/>
    </row>
    <row r="3721" spans="1:2" s="83" customFormat="1" x14ac:dyDescent="0.2">
      <c r="A3721" s="186"/>
      <c r="B3721" s="33"/>
    </row>
    <row r="3722" spans="1:2" s="83" customFormat="1" x14ac:dyDescent="0.2">
      <c r="A3722" s="186"/>
      <c r="B3722" s="33"/>
    </row>
    <row r="3723" spans="1:2" s="83" customFormat="1" x14ac:dyDescent="0.2">
      <c r="A3723" s="186"/>
      <c r="B3723" s="33"/>
    </row>
    <row r="3724" spans="1:2" s="83" customFormat="1" x14ac:dyDescent="0.2">
      <c r="A3724" s="186"/>
      <c r="B3724" s="33"/>
    </row>
    <row r="3725" spans="1:2" s="83" customFormat="1" x14ac:dyDescent="0.2">
      <c r="A3725" s="186"/>
      <c r="B3725" s="33"/>
    </row>
    <row r="3726" spans="1:2" s="83" customFormat="1" x14ac:dyDescent="0.2">
      <c r="A3726" s="186"/>
      <c r="B3726" s="33"/>
    </row>
    <row r="3727" spans="1:2" s="83" customFormat="1" x14ac:dyDescent="0.2">
      <c r="A3727" s="186"/>
      <c r="B3727" s="33"/>
    </row>
    <row r="3728" spans="1:2" s="83" customFormat="1" x14ac:dyDescent="0.2">
      <c r="A3728" s="186"/>
      <c r="B3728" s="33"/>
    </row>
    <row r="3729" spans="1:2" s="83" customFormat="1" x14ac:dyDescent="0.2">
      <c r="A3729" s="186"/>
      <c r="B3729" s="33"/>
    </row>
    <row r="3730" spans="1:2" s="83" customFormat="1" x14ac:dyDescent="0.2">
      <c r="A3730" s="186"/>
      <c r="B3730" s="33"/>
    </row>
    <row r="3731" spans="1:2" s="83" customFormat="1" x14ac:dyDescent="0.2">
      <c r="A3731" s="186"/>
      <c r="B3731" s="33"/>
    </row>
    <row r="3732" spans="1:2" s="83" customFormat="1" x14ac:dyDescent="0.2">
      <c r="A3732" s="186"/>
      <c r="B3732" s="33"/>
    </row>
    <row r="3733" spans="1:2" s="83" customFormat="1" x14ac:dyDescent="0.2">
      <c r="A3733" s="186"/>
      <c r="B3733" s="33"/>
    </row>
    <row r="3734" spans="1:2" s="83" customFormat="1" x14ac:dyDescent="0.2">
      <c r="A3734" s="186"/>
      <c r="B3734" s="33"/>
    </row>
    <row r="3735" spans="1:2" s="83" customFormat="1" x14ac:dyDescent="0.2">
      <c r="A3735" s="186"/>
      <c r="B3735" s="33"/>
    </row>
    <row r="3736" spans="1:2" s="83" customFormat="1" x14ac:dyDescent="0.2">
      <c r="A3736" s="186"/>
      <c r="B3736" s="33"/>
    </row>
    <row r="3737" spans="1:2" s="83" customFormat="1" x14ac:dyDescent="0.2">
      <c r="A3737" s="186"/>
      <c r="B3737" s="33"/>
    </row>
    <row r="3738" spans="1:2" s="83" customFormat="1" x14ac:dyDescent="0.2">
      <c r="A3738" s="186"/>
      <c r="B3738" s="33"/>
    </row>
    <row r="3739" spans="1:2" s="83" customFormat="1" x14ac:dyDescent="0.2">
      <c r="A3739" s="186"/>
      <c r="B3739" s="33"/>
    </row>
    <row r="3740" spans="1:2" s="83" customFormat="1" x14ac:dyDescent="0.2">
      <c r="A3740" s="186"/>
      <c r="B3740" s="33"/>
    </row>
    <row r="3741" spans="1:2" s="83" customFormat="1" x14ac:dyDescent="0.2">
      <c r="A3741" s="186"/>
      <c r="B3741" s="33"/>
    </row>
    <row r="3742" spans="1:2" s="83" customFormat="1" x14ac:dyDescent="0.2">
      <c r="A3742" s="186"/>
      <c r="B3742" s="33"/>
    </row>
    <row r="3743" spans="1:2" s="83" customFormat="1" x14ac:dyDescent="0.2">
      <c r="A3743" s="186"/>
      <c r="B3743" s="33"/>
    </row>
    <row r="3744" spans="1:2" s="83" customFormat="1" x14ac:dyDescent="0.2">
      <c r="A3744" s="186"/>
      <c r="B3744" s="33"/>
    </row>
    <row r="3745" spans="1:2" s="83" customFormat="1" x14ac:dyDescent="0.2">
      <c r="A3745" s="186"/>
      <c r="B3745" s="33"/>
    </row>
    <row r="3746" spans="1:2" s="83" customFormat="1" x14ac:dyDescent="0.2">
      <c r="A3746" s="186"/>
      <c r="B3746" s="33"/>
    </row>
    <row r="3747" spans="1:2" s="83" customFormat="1" x14ac:dyDescent="0.2">
      <c r="A3747" s="186"/>
      <c r="B3747" s="33"/>
    </row>
    <row r="3748" spans="1:2" s="83" customFormat="1" x14ac:dyDescent="0.2">
      <c r="A3748" s="186"/>
      <c r="B3748" s="33"/>
    </row>
    <row r="3749" spans="1:2" s="83" customFormat="1" x14ac:dyDescent="0.2">
      <c r="A3749" s="186"/>
      <c r="B3749" s="33"/>
    </row>
    <row r="3750" spans="1:2" s="83" customFormat="1" x14ac:dyDescent="0.2">
      <c r="A3750" s="186"/>
      <c r="B3750" s="33"/>
    </row>
    <row r="3751" spans="1:2" s="83" customFormat="1" x14ac:dyDescent="0.2">
      <c r="A3751" s="186"/>
      <c r="B3751" s="33"/>
    </row>
    <row r="3752" spans="1:2" s="83" customFormat="1" x14ac:dyDescent="0.2">
      <c r="A3752" s="186"/>
      <c r="B3752" s="33"/>
    </row>
    <row r="3753" spans="1:2" s="83" customFormat="1" x14ac:dyDescent="0.2">
      <c r="A3753" s="186"/>
      <c r="B3753" s="33"/>
    </row>
    <row r="3754" spans="1:2" s="83" customFormat="1" x14ac:dyDescent="0.2">
      <c r="A3754" s="186"/>
      <c r="B3754" s="33"/>
    </row>
    <row r="3755" spans="1:2" s="83" customFormat="1" x14ac:dyDescent="0.2">
      <c r="A3755" s="186"/>
      <c r="B3755" s="33"/>
    </row>
    <row r="3756" spans="1:2" s="83" customFormat="1" x14ac:dyDescent="0.2">
      <c r="A3756" s="186"/>
      <c r="B3756" s="33"/>
    </row>
    <row r="3757" spans="1:2" s="83" customFormat="1" x14ac:dyDescent="0.2">
      <c r="A3757" s="186"/>
      <c r="B3757" s="33"/>
    </row>
    <row r="3758" spans="1:2" s="83" customFormat="1" x14ac:dyDescent="0.2">
      <c r="A3758" s="186"/>
      <c r="B3758" s="33"/>
    </row>
    <row r="3759" spans="1:2" s="83" customFormat="1" x14ac:dyDescent="0.2">
      <c r="A3759" s="186"/>
      <c r="B3759" s="33"/>
    </row>
    <row r="3760" spans="1:2" s="83" customFormat="1" x14ac:dyDescent="0.2">
      <c r="A3760" s="186"/>
      <c r="B3760" s="33"/>
    </row>
    <row r="3761" spans="1:2" s="83" customFormat="1" x14ac:dyDescent="0.2">
      <c r="A3761" s="186"/>
      <c r="B3761" s="33"/>
    </row>
    <row r="3762" spans="1:2" s="83" customFormat="1" x14ac:dyDescent="0.2">
      <c r="A3762" s="186"/>
      <c r="B3762" s="33"/>
    </row>
    <row r="3763" spans="1:2" s="83" customFormat="1" x14ac:dyDescent="0.2">
      <c r="A3763" s="186"/>
      <c r="B3763" s="33"/>
    </row>
    <row r="3764" spans="1:2" s="83" customFormat="1" x14ac:dyDescent="0.2">
      <c r="A3764" s="186"/>
      <c r="B3764" s="33"/>
    </row>
    <row r="3765" spans="1:2" s="83" customFormat="1" x14ac:dyDescent="0.2">
      <c r="A3765" s="186"/>
      <c r="B3765" s="33"/>
    </row>
    <row r="3766" spans="1:2" s="83" customFormat="1" x14ac:dyDescent="0.2">
      <c r="A3766" s="186"/>
      <c r="B3766" s="33"/>
    </row>
    <row r="3767" spans="1:2" s="83" customFormat="1" x14ac:dyDescent="0.2">
      <c r="A3767" s="186"/>
      <c r="B3767" s="33"/>
    </row>
    <row r="3768" spans="1:2" s="83" customFormat="1" x14ac:dyDescent="0.2">
      <c r="A3768" s="186"/>
      <c r="B3768" s="33"/>
    </row>
    <row r="3769" spans="1:2" s="83" customFormat="1" x14ac:dyDescent="0.2">
      <c r="A3769" s="186"/>
      <c r="B3769" s="33"/>
    </row>
    <row r="3770" spans="1:2" s="83" customFormat="1" x14ac:dyDescent="0.2">
      <c r="A3770" s="186"/>
      <c r="B3770" s="33"/>
    </row>
    <row r="3771" spans="1:2" s="83" customFormat="1" x14ac:dyDescent="0.2">
      <c r="A3771" s="186"/>
      <c r="B3771" s="33"/>
    </row>
    <row r="3772" spans="1:2" s="83" customFormat="1" x14ac:dyDescent="0.2">
      <c r="A3772" s="186"/>
      <c r="B3772" s="33"/>
    </row>
    <row r="3773" spans="1:2" s="83" customFormat="1" x14ac:dyDescent="0.2">
      <c r="A3773" s="186"/>
      <c r="B3773" s="33"/>
    </row>
    <row r="3774" spans="1:2" s="83" customFormat="1" x14ac:dyDescent="0.2">
      <c r="A3774" s="186"/>
      <c r="B3774" s="33"/>
    </row>
    <row r="3775" spans="1:2" s="83" customFormat="1" x14ac:dyDescent="0.2">
      <c r="A3775" s="186"/>
      <c r="B3775" s="33"/>
    </row>
    <row r="3776" spans="1:2" s="83" customFormat="1" x14ac:dyDescent="0.2">
      <c r="A3776" s="186"/>
      <c r="B3776" s="33"/>
    </row>
    <row r="3777" spans="1:2" s="83" customFormat="1" x14ac:dyDescent="0.2">
      <c r="A3777" s="186"/>
      <c r="B3777" s="33"/>
    </row>
    <row r="3778" spans="1:2" s="83" customFormat="1" x14ac:dyDescent="0.2">
      <c r="A3778" s="186"/>
      <c r="B3778" s="33"/>
    </row>
    <row r="3779" spans="1:2" s="83" customFormat="1" x14ac:dyDescent="0.2">
      <c r="A3779" s="186"/>
      <c r="B3779" s="33"/>
    </row>
    <row r="3780" spans="1:2" s="83" customFormat="1" x14ac:dyDescent="0.2">
      <c r="A3780" s="186"/>
      <c r="B3780" s="33"/>
    </row>
    <row r="3781" spans="1:2" s="83" customFormat="1" x14ac:dyDescent="0.2">
      <c r="A3781" s="186"/>
      <c r="B3781" s="33"/>
    </row>
    <row r="3782" spans="1:2" s="83" customFormat="1" x14ac:dyDescent="0.2">
      <c r="A3782" s="186"/>
      <c r="B3782" s="33"/>
    </row>
    <row r="3783" spans="1:2" s="83" customFormat="1" x14ac:dyDescent="0.2">
      <c r="A3783" s="186"/>
      <c r="B3783" s="33"/>
    </row>
    <row r="3784" spans="1:2" s="83" customFormat="1" x14ac:dyDescent="0.2">
      <c r="A3784" s="186"/>
      <c r="B3784" s="33"/>
    </row>
    <row r="3785" spans="1:2" s="83" customFormat="1" x14ac:dyDescent="0.2">
      <c r="A3785" s="186"/>
      <c r="B3785" s="33"/>
    </row>
    <row r="3786" spans="1:2" s="83" customFormat="1" x14ac:dyDescent="0.2">
      <c r="A3786" s="186"/>
      <c r="B3786" s="33"/>
    </row>
    <row r="3787" spans="1:2" s="83" customFormat="1" x14ac:dyDescent="0.2">
      <c r="A3787" s="186"/>
      <c r="B3787" s="33"/>
    </row>
    <row r="3788" spans="1:2" s="83" customFormat="1" x14ac:dyDescent="0.2">
      <c r="A3788" s="186"/>
      <c r="B3788" s="33"/>
    </row>
    <row r="3789" spans="1:2" s="83" customFormat="1" x14ac:dyDescent="0.2">
      <c r="A3789" s="186"/>
      <c r="B3789" s="33"/>
    </row>
    <row r="3790" spans="1:2" s="83" customFormat="1" x14ac:dyDescent="0.2">
      <c r="A3790" s="186"/>
      <c r="B3790" s="33"/>
    </row>
    <row r="3791" spans="1:2" s="83" customFormat="1" x14ac:dyDescent="0.2">
      <c r="A3791" s="186"/>
      <c r="B3791" s="33"/>
    </row>
    <row r="3792" spans="1:2" s="83" customFormat="1" x14ac:dyDescent="0.2">
      <c r="A3792" s="186"/>
      <c r="B3792" s="33"/>
    </row>
    <row r="3793" spans="1:2" s="83" customFormat="1" x14ac:dyDescent="0.2">
      <c r="A3793" s="186"/>
      <c r="B3793" s="33"/>
    </row>
    <row r="3794" spans="1:2" s="83" customFormat="1" x14ac:dyDescent="0.2">
      <c r="A3794" s="186"/>
      <c r="B3794" s="33"/>
    </row>
    <row r="3795" spans="1:2" s="83" customFormat="1" x14ac:dyDescent="0.2">
      <c r="A3795" s="186"/>
      <c r="B3795" s="33"/>
    </row>
    <row r="3796" spans="1:2" s="83" customFormat="1" x14ac:dyDescent="0.2">
      <c r="A3796" s="186"/>
      <c r="B3796" s="33"/>
    </row>
    <row r="3797" spans="1:2" s="83" customFormat="1" x14ac:dyDescent="0.2">
      <c r="A3797" s="186"/>
      <c r="B3797" s="33"/>
    </row>
    <row r="3798" spans="1:2" s="83" customFormat="1" x14ac:dyDescent="0.2">
      <c r="A3798" s="186"/>
      <c r="B3798" s="33"/>
    </row>
    <row r="3799" spans="1:2" s="83" customFormat="1" x14ac:dyDescent="0.2">
      <c r="A3799" s="186"/>
      <c r="B3799" s="33"/>
    </row>
    <row r="3800" spans="1:2" s="83" customFormat="1" x14ac:dyDescent="0.2">
      <c r="A3800" s="186"/>
      <c r="B3800" s="33"/>
    </row>
    <row r="3801" spans="1:2" s="83" customFormat="1" x14ac:dyDescent="0.2">
      <c r="A3801" s="186"/>
      <c r="B3801" s="33"/>
    </row>
  </sheetData>
  <mergeCells count="617">
    <mergeCell ref="Q88:R88"/>
    <mergeCell ref="S88:T88"/>
    <mergeCell ref="U88:V88"/>
    <mergeCell ref="W88:X88"/>
    <mergeCell ref="Y88:Z88"/>
    <mergeCell ref="AA88:AB88"/>
    <mergeCell ref="W86:X87"/>
    <mergeCell ref="Y86:Z87"/>
    <mergeCell ref="AA86:AB87"/>
    <mergeCell ref="Q86:R87"/>
    <mergeCell ref="S86:T87"/>
    <mergeCell ref="U86:V87"/>
    <mergeCell ref="C88:D88"/>
    <mergeCell ref="E88:F88"/>
    <mergeCell ref="G88:H88"/>
    <mergeCell ref="I88:J88"/>
    <mergeCell ref="K88:L88"/>
    <mergeCell ref="M88:N88"/>
    <mergeCell ref="O88:P88"/>
    <mergeCell ref="K86:L87"/>
    <mergeCell ref="M86:N87"/>
    <mergeCell ref="O86:P87"/>
    <mergeCell ref="S84:T85"/>
    <mergeCell ref="U84:V85"/>
    <mergeCell ref="W84:X85"/>
    <mergeCell ref="Y84:Z85"/>
    <mergeCell ref="AA84:AB85"/>
    <mergeCell ref="B86:B87"/>
    <mergeCell ref="C86:D87"/>
    <mergeCell ref="E86:F87"/>
    <mergeCell ref="G86:H87"/>
    <mergeCell ref="I86:J87"/>
    <mergeCell ref="B84:B85"/>
    <mergeCell ref="C84:D85"/>
    <mergeCell ref="E84:F85"/>
    <mergeCell ref="G84:H85"/>
    <mergeCell ref="I84:J85"/>
    <mergeCell ref="K84:L85"/>
    <mergeCell ref="M84:N85"/>
    <mergeCell ref="O84:P85"/>
    <mergeCell ref="Q84:R85"/>
    <mergeCell ref="Y80:Z80"/>
    <mergeCell ref="AA80:AB80"/>
    <mergeCell ref="C83:D83"/>
    <mergeCell ref="E83:F83"/>
    <mergeCell ref="G83:H83"/>
    <mergeCell ref="I83:J83"/>
    <mergeCell ref="K83:L83"/>
    <mergeCell ref="M83:N83"/>
    <mergeCell ref="AA83:AB83"/>
    <mergeCell ref="O83:P83"/>
    <mergeCell ref="Q83:R83"/>
    <mergeCell ref="S83:T83"/>
    <mergeCell ref="U83:V83"/>
    <mergeCell ref="W83:X83"/>
    <mergeCell ref="Y83:Z83"/>
    <mergeCell ref="AA79:AB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O79:P79"/>
    <mergeCell ref="Q79:R79"/>
    <mergeCell ref="S79:T79"/>
    <mergeCell ref="U79:V79"/>
    <mergeCell ref="W79:X79"/>
    <mergeCell ref="Y79:Z79"/>
    <mergeCell ref="C79:D79"/>
    <mergeCell ref="E79:F79"/>
    <mergeCell ref="G79:H79"/>
    <mergeCell ref="I79:J79"/>
    <mergeCell ref="K79:L79"/>
    <mergeCell ref="M79:N79"/>
    <mergeCell ref="U80:V80"/>
    <mergeCell ref="W80:X80"/>
    <mergeCell ref="O77:P77"/>
    <mergeCell ref="Q77:R77"/>
    <mergeCell ref="S77:T77"/>
    <mergeCell ref="U77:V77"/>
    <mergeCell ref="W77:X77"/>
    <mergeCell ref="Y77:Z77"/>
    <mergeCell ref="U74:V74"/>
    <mergeCell ref="W74:X74"/>
    <mergeCell ref="Y74:Z74"/>
    <mergeCell ref="AA74:AB74"/>
    <mergeCell ref="C77:D77"/>
    <mergeCell ref="E77:F77"/>
    <mergeCell ref="G77:H77"/>
    <mergeCell ref="I77:J77"/>
    <mergeCell ref="K77:L77"/>
    <mergeCell ref="M77:N77"/>
    <mergeCell ref="AA73:AB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Q72:R72"/>
    <mergeCell ref="S72:T72"/>
    <mergeCell ref="U72:V72"/>
    <mergeCell ref="W72:X72"/>
    <mergeCell ref="Y72:Z72"/>
    <mergeCell ref="AA72:AB72"/>
    <mergeCell ref="Y68:Z68"/>
    <mergeCell ref="AA68:AB68"/>
    <mergeCell ref="I70:J70"/>
    <mergeCell ref="C72:D72"/>
    <mergeCell ref="E72:F72"/>
    <mergeCell ref="G72:H72"/>
    <mergeCell ref="I72:J72"/>
    <mergeCell ref="K72:L72"/>
    <mergeCell ref="M72:N72"/>
    <mergeCell ref="O72:P72"/>
    <mergeCell ref="M68:N68"/>
    <mergeCell ref="O68:P68"/>
    <mergeCell ref="Q68:R68"/>
    <mergeCell ref="S68:T68"/>
    <mergeCell ref="U68:V68"/>
    <mergeCell ref="W68:X68"/>
    <mergeCell ref="S67:T67"/>
    <mergeCell ref="U67:V67"/>
    <mergeCell ref="W67:X67"/>
    <mergeCell ref="Y67:Z67"/>
    <mergeCell ref="AA67:AB67"/>
    <mergeCell ref="C68:D68"/>
    <mergeCell ref="E68:F68"/>
    <mergeCell ref="G68:H68"/>
    <mergeCell ref="I68:J68"/>
    <mergeCell ref="K68:L68"/>
    <mergeCell ref="C67:D67"/>
    <mergeCell ref="E67:F67"/>
    <mergeCell ref="G67:H67"/>
    <mergeCell ref="I67:J67"/>
    <mergeCell ref="K67:L67"/>
    <mergeCell ref="M67:N67"/>
    <mergeCell ref="O67:P67"/>
    <mergeCell ref="Q67:R67"/>
    <mergeCell ref="M66:N66"/>
    <mergeCell ref="O66:P66"/>
    <mergeCell ref="Q66:R66"/>
    <mergeCell ref="S65:T65"/>
    <mergeCell ref="U65:V65"/>
    <mergeCell ref="W65:X65"/>
    <mergeCell ref="Y65:Z65"/>
    <mergeCell ref="AA65:AB65"/>
    <mergeCell ref="C66:D66"/>
    <mergeCell ref="E66:F66"/>
    <mergeCell ref="G66:H66"/>
    <mergeCell ref="I66:J66"/>
    <mergeCell ref="K66:L66"/>
    <mergeCell ref="Y66:Z66"/>
    <mergeCell ref="AA66:AB66"/>
    <mergeCell ref="S66:T66"/>
    <mergeCell ref="U66:V66"/>
    <mergeCell ref="W66:X66"/>
    <mergeCell ref="C65:D65"/>
    <mergeCell ref="E65:F65"/>
    <mergeCell ref="G65:H65"/>
    <mergeCell ref="I65:J65"/>
    <mergeCell ref="K65:L65"/>
    <mergeCell ref="M65:N65"/>
    <mergeCell ref="O65:P65"/>
    <mergeCell ref="Q65:R65"/>
    <mergeCell ref="M64:N64"/>
    <mergeCell ref="O64:P64"/>
    <mergeCell ref="Q64:R64"/>
    <mergeCell ref="S63:T63"/>
    <mergeCell ref="U63:V63"/>
    <mergeCell ref="W63:X63"/>
    <mergeCell ref="Y63:Z63"/>
    <mergeCell ref="AA63:AB63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C63:D63"/>
    <mergeCell ref="E63:F63"/>
    <mergeCell ref="G63:H63"/>
    <mergeCell ref="I63:J63"/>
    <mergeCell ref="K63:L63"/>
    <mergeCell ref="M63:N63"/>
    <mergeCell ref="O63:P63"/>
    <mergeCell ref="Q63:R63"/>
    <mergeCell ref="M62:N62"/>
    <mergeCell ref="O62:P62"/>
    <mergeCell ref="Q62:R62"/>
    <mergeCell ref="S61:T61"/>
    <mergeCell ref="U61:V61"/>
    <mergeCell ref="W61:X61"/>
    <mergeCell ref="Y61:Z61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Q61:R61"/>
    <mergeCell ref="M60:N60"/>
    <mergeCell ref="O60:P60"/>
    <mergeCell ref="Q60:R60"/>
    <mergeCell ref="S59:T59"/>
    <mergeCell ref="U59:V59"/>
    <mergeCell ref="W59:X59"/>
    <mergeCell ref="Y59:Z59"/>
    <mergeCell ref="AA59:AB59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C59:D59"/>
    <mergeCell ref="E59:F59"/>
    <mergeCell ref="G59:H59"/>
    <mergeCell ref="I59:J59"/>
    <mergeCell ref="K59:L59"/>
    <mergeCell ref="M59:N59"/>
    <mergeCell ref="O59:P59"/>
    <mergeCell ref="Q59:R59"/>
    <mergeCell ref="M58:N58"/>
    <mergeCell ref="O58:P58"/>
    <mergeCell ref="Q58:R58"/>
    <mergeCell ref="S57:T57"/>
    <mergeCell ref="U57:V57"/>
    <mergeCell ref="W57:X57"/>
    <mergeCell ref="Y57:Z57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Q57:R57"/>
    <mergeCell ref="M56:N56"/>
    <mergeCell ref="O56:P56"/>
    <mergeCell ref="Q56:R56"/>
    <mergeCell ref="S55:T55"/>
    <mergeCell ref="U55:V55"/>
    <mergeCell ref="W55:X55"/>
    <mergeCell ref="Y55:Z55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C55:D55"/>
    <mergeCell ref="E55:F55"/>
    <mergeCell ref="G55:H55"/>
    <mergeCell ref="I55:J55"/>
    <mergeCell ref="K55:L55"/>
    <mergeCell ref="M55:N55"/>
    <mergeCell ref="O55:P55"/>
    <mergeCell ref="Q55:R55"/>
    <mergeCell ref="M54:N54"/>
    <mergeCell ref="O54:P54"/>
    <mergeCell ref="Q54:R54"/>
    <mergeCell ref="S52:T52"/>
    <mergeCell ref="U52:V52"/>
    <mergeCell ref="W52:X52"/>
    <mergeCell ref="Y52:Z52"/>
    <mergeCell ref="AA52:AB52"/>
    <mergeCell ref="C54:D54"/>
    <mergeCell ref="E54:F54"/>
    <mergeCell ref="G54:H54"/>
    <mergeCell ref="I54:J54"/>
    <mergeCell ref="K54:L54"/>
    <mergeCell ref="Y54:Z54"/>
    <mergeCell ref="AA54:AB54"/>
    <mergeCell ref="S54:T54"/>
    <mergeCell ref="U54:V54"/>
    <mergeCell ref="W54:X54"/>
    <mergeCell ref="C52:D52"/>
    <mergeCell ref="E52:F52"/>
    <mergeCell ref="G52:H52"/>
    <mergeCell ref="I52:J52"/>
    <mergeCell ref="K52:L52"/>
    <mergeCell ref="M52:N52"/>
    <mergeCell ref="O52:P52"/>
    <mergeCell ref="Q52:R52"/>
    <mergeCell ref="M51:N51"/>
    <mergeCell ref="O51:P51"/>
    <mergeCell ref="Q51:R51"/>
    <mergeCell ref="S47:T47"/>
    <mergeCell ref="U47:V47"/>
    <mergeCell ref="W47:X47"/>
    <mergeCell ref="Y47:Z47"/>
    <mergeCell ref="M49:N49"/>
    <mergeCell ref="O49:P49"/>
    <mergeCell ref="Q49:R49"/>
    <mergeCell ref="S49:T49"/>
    <mergeCell ref="U49:V49"/>
    <mergeCell ref="W49:X49"/>
    <mergeCell ref="Y49:Z49"/>
    <mergeCell ref="AA47:AB47"/>
    <mergeCell ref="C51:D51"/>
    <mergeCell ref="E51:F51"/>
    <mergeCell ref="G51:H51"/>
    <mergeCell ref="I51:J51"/>
    <mergeCell ref="K51:L51"/>
    <mergeCell ref="Y51:Z51"/>
    <mergeCell ref="AA51:AB51"/>
    <mergeCell ref="S51:T51"/>
    <mergeCell ref="U51:V51"/>
    <mergeCell ref="W51:X51"/>
    <mergeCell ref="C47:D47"/>
    <mergeCell ref="E47:F47"/>
    <mergeCell ref="G47:H47"/>
    <mergeCell ref="I47:J47"/>
    <mergeCell ref="K47:L47"/>
    <mergeCell ref="M47:N47"/>
    <mergeCell ref="O47:P47"/>
    <mergeCell ref="Q47:R47"/>
    <mergeCell ref="C49:D49"/>
    <mergeCell ref="E49:F49"/>
    <mergeCell ref="G49:H49"/>
    <mergeCell ref="I49:J49"/>
    <mergeCell ref="K49:L49"/>
    <mergeCell ref="M45:N45"/>
    <mergeCell ref="O45:P45"/>
    <mergeCell ref="Q45:R45"/>
    <mergeCell ref="S44:T44"/>
    <mergeCell ref="U44:V44"/>
    <mergeCell ref="W44:X44"/>
    <mergeCell ref="Y44:Z44"/>
    <mergeCell ref="AA44:AB44"/>
    <mergeCell ref="C45:D45"/>
    <mergeCell ref="E45:F45"/>
    <mergeCell ref="G45:H45"/>
    <mergeCell ref="I45:J45"/>
    <mergeCell ref="K45:L45"/>
    <mergeCell ref="Y45:Z45"/>
    <mergeCell ref="AA45:AB45"/>
    <mergeCell ref="S45:T45"/>
    <mergeCell ref="U45:V45"/>
    <mergeCell ref="W45:X45"/>
    <mergeCell ref="C44:D44"/>
    <mergeCell ref="E44:F44"/>
    <mergeCell ref="G44:H44"/>
    <mergeCell ref="I44:J44"/>
    <mergeCell ref="K44:L44"/>
    <mergeCell ref="M44:N44"/>
    <mergeCell ref="O44:P44"/>
    <mergeCell ref="Q44:R44"/>
    <mergeCell ref="M43:N43"/>
    <mergeCell ref="O43:P43"/>
    <mergeCell ref="Q43:R43"/>
    <mergeCell ref="S42:T42"/>
    <mergeCell ref="U42:V42"/>
    <mergeCell ref="W42:X42"/>
    <mergeCell ref="Y42:Z42"/>
    <mergeCell ref="AA42:AB42"/>
    <mergeCell ref="C43:D43"/>
    <mergeCell ref="E43:F43"/>
    <mergeCell ref="G43:H43"/>
    <mergeCell ref="I43:J43"/>
    <mergeCell ref="K43:L43"/>
    <mergeCell ref="Y43:Z43"/>
    <mergeCell ref="AA43:AB43"/>
    <mergeCell ref="S43:T43"/>
    <mergeCell ref="U43:V43"/>
    <mergeCell ref="W43:X43"/>
    <mergeCell ref="C42:D42"/>
    <mergeCell ref="E42:F42"/>
    <mergeCell ref="G42:H42"/>
    <mergeCell ref="I42:J42"/>
    <mergeCell ref="K42:L42"/>
    <mergeCell ref="M42:N42"/>
    <mergeCell ref="O42:P42"/>
    <mergeCell ref="Q42:R42"/>
    <mergeCell ref="M41:N41"/>
    <mergeCell ref="O41:P41"/>
    <mergeCell ref="Q41:R41"/>
    <mergeCell ref="S40:T40"/>
    <mergeCell ref="U40:V40"/>
    <mergeCell ref="W40:X40"/>
    <mergeCell ref="Y40:Z40"/>
    <mergeCell ref="AA40:AB40"/>
    <mergeCell ref="C41:D41"/>
    <mergeCell ref="E41:F41"/>
    <mergeCell ref="G41:H41"/>
    <mergeCell ref="I41:J41"/>
    <mergeCell ref="K41:L41"/>
    <mergeCell ref="Y41:Z41"/>
    <mergeCell ref="AA41:AB41"/>
    <mergeCell ref="S41:T41"/>
    <mergeCell ref="U41:V41"/>
    <mergeCell ref="W41:X41"/>
    <mergeCell ref="Y37:Z37"/>
    <mergeCell ref="AA37:AB37"/>
    <mergeCell ref="B39:B40"/>
    <mergeCell ref="C39:D39"/>
    <mergeCell ref="E39:F39"/>
    <mergeCell ref="G39:H39"/>
    <mergeCell ref="I39:J39"/>
    <mergeCell ref="K39:L39"/>
    <mergeCell ref="Y39:Z39"/>
    <mergeCell ref="AA39:AB39"/>
    <mergeCell ref="C40:D40"/>
    <mergeCell ref="E40:F40"/>
    <mergeCell ref="G40:H40"/>
    <mergeCell ref="I40:J40"/>
    <mergeCell ref="K40:L40"/>
    <mergeCell ref="M40:N40"/>
    <mergeCell ref="O40:P40"/>
    <mergeCell ref="Q40:R40"/>
    <mergeCell ref="M39:N39"/>
    <mergeCell ref="O39:P39"/>
    <mergeCell ref="Q39:R39"/>
    <mergeCell ref="S39:T39"/>
    <mergeCell ref="U39:V39"/>
    <mergeCell ref="W39:X39"/>
    <mergeCell ref="C36:D36"/>
    <mergeCell ref="E36:F36"/>
    <mergeCell ref="G36:H36"/>
    <mergeCell ref="I36:J36"/>
    <mergeCell ref="K36:L36"/>
    <mergeCell ref="M36:N36"/>
    <mergeCell ref="AA36:A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U36:V36"/>
    <mergeCell ref="W36:X36"/>
    <mergeCell ref="Y36:Z36"/>
    <mergeCell ref="U37:V37"/>
    <mergeCell ref="W37:X37"/>
    <mergeCell ref="AA34:A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Y34:Z34"/>
    <mergeCell ref="U35:V35"/>
    <mergeCell ref="W35:X35"/>
    <mergeCell ref="Y35:Z35"/>
    <mergeCell ref="AA35:AB35"/>
    <mergeCell ref="C34:D34"/>
    <mergeCell ref="E34:F34"/>
    <mergeCell ref="G34:H34"/>
    <mergeCell ref="I34:J34"/>
    <mergeCell ref="K34:L34"/>
    <mergeCell ref="M34:N34"/>
    <mergeCell ref="K32:L32"/>
    <mergeCell ref="M32:N32"/>
    <mergeCell ref="O32:P32"/>
    <mergeCell ref="S30:T30"/>
    <mergeCell ref="U30:V30"/>
    <mergeCell ref="W30:X30"/>
    <mergeCell ref="Y30:Z30"/>
    <mergeCell ref="AA30:AB30"/>
    <mergeCell ref="B32:B33"/>
    <mergeCell ref="C32:D32"/>
    <mergeCell ref="E32:F32"/>
    <mergeCell ref="G32:H32"/>
    <mergeCell ref="I32:J32"/>
    <mergeCell ref="W32:X32"/>
    <mergeCell ref="Y32:Z32"/>
    <mergeCell ref="AA32:AB32"/>
    <mergeCell ref="C33:D33"/>
    <mergeCell ref="Q32:R32"/>
    <mergeCell ref="S32:T32"/>
    <mergeCell ref="U32:V32"/>
    <mergeCell ref="C30:D30"/>
    <mergeCell ref="E30:F30"/>
    <mergeCell ref="G30:H30"/>
    <mergeCell ref="I30:J30"/>
    <mergeCell ref="K30:L30"/>
    <mergeCell ref="M30:N30"/>
    <mergeCell ref="O30:P30"/>
    <mergeCell ref="Q30:R30"/>
    <mergeCell ref="M23:N23"/>
    <mergeCell ref="O23:P23"/>
    <mergeCell ref="Q23:R23"/>
    <mergeCell ref="Y9:Z9"/>
    <mergeCell ref="AA9:AB9"/>
    <mergeCell ref="AK9:AM9"/>
    <mergeCell ref="C23:D23"/>
    <mergeCell ref="E23:F23"/>
    <mergeCell ref="G23:H23"/>
    <mergeCell ref="I23:J23"/>
    <mergeCell ref="K23:L23"/>
    <mergeCell ref="Y23:Z23"/>
    <mergeCell ref="AA23:AB23"/>
    <mergeCell ref="S23:T23"/>
    <mergeCell ref="U23:V23"/>
    <mergeCell ref="W23:X23"/>
    <mergeCell ref="F2:G2"/>
    <mergeCell ref="C8:D8"/>
    <mergeCell ref="E8:F8"/>
    <mergeCell ref="G8:H8"/>
    <mergeCell ref="I8:J8"/>
    <mergeCell ref="K8:L8"/>
    <mergeCell ref="Y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X8"/>
    <mergeCell ref="U9:V9"/>
    <mergeCell ref="W9:X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U53:V53"/>
    <mergeCell ref="W53:X53"/>
    <mergeCell ref="Y53:Z53"/>
    <mergeCell ref="AA53:A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</mergeCells>
  <printOptions horizontalCentered="1"/>
  <pageMargins left="0.98425196850393704" right="0.74803149606299213" top="0.39370078740157483" bottom="0.98425196850393704" header="0" footer="0"/>
  <pageSetup scale="4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327"/>
  <sheetViews>
    <sheetView topLeftCell="A139" zoomScaleNormal="100" workbookViewId="0">
      <selection activeCell="D138" sqref="D138:O153"/>
    </sheetView>
  </sheetViews>
  <sheetFormatPr baseColWidth="10" defaultColWidth="11.42578125" defaultRowHeight="12.75" x14ac:dyDescent="0.2"/>
  <cols>
    <col min="1" max="1" width="5.5703125" style="575" bestFit="1" customWidth="1"/>
    <col min="2" max="2" width="17.5703125" style="1" customWidth="1"/>
    <col min="3" max="3" width="14.5703125" style="1" customWidth="1"/>
    <col min="4" max="4" width="11.85546875" style="32" customWidth="1"/>
    <col min="5" max="5" width="13.42578125" style="32" bestFit="1" customWidth="1"/>
    <col min="6" max="16" width="11.85546875" style="32" customWidth="1"/>
    <col min="17" max="16384" width="11.42578125" style="32"/>
  </cols>
  <sheetData>
    <row r="1" spans="1:20" ht="6.75" customHeight="1" x14ac:dyDescent="0.2">
      <c r="B1" s="48"/>
      <c r="C1" s="48"/>
    </row>
    <row r="2" spans="1:20" ht="6.75" customHeight="1" x14ac:dyDescent="0.2">
      <c r="B2" s="48"/>
      <c r="C2" s="48"/>
    </row>
    <row r="3" spans="1:20" ht="7.5" customHeight="1" thickBot="1" x14ac:dyDescent="0.4">
      <c r="C3" s="189"/>
      <c r="D3" s="190"/>
      <c r="E3" s="190"/>
      <c r="F3" s="190"/>
      <c r="G3" s="190"/>
      <c r="H3" s="190"/>
      <c r="I3" s="190"/>
    </row>
    <row r="4" spans="1:20" ht="21.75" thickBot="1" x14ac:dyDescent="0.4">
      <c r="B4" s="960" t="s">
        <v>279</v>
      </c>
      <c r="C4" s="961"/>
      <c r="D4" s="190"/>
      <c r="E4" s="191" t="s">
        <v>147</v>
      </c>
      <c r="F4" s="192"/>
      <c r="G4" s="193">
        <f>DATOS!C9</f>
        <v>0</v>
      </c>
      <c r="H4" s="190"/>
      <c r="I4" s="190"/>
    </row>
    <row r="5" spans="1:20" ht="21.75" customHeight="1" thickBot="1" x14ac:dyDescent="0.3">
      <c r="B5" s="960" t="s">
        <v>280</v>
      </c>
      <c r="C5" s="961"/>
    </row>
    <row r="6" spans="1:20" x14ac:dyDescent="0.2">
      <c r="B6" s="48"/>
      <c r="C6" s="194"/>
      <c r="D6" s="33"/>
      <c r="E6" s="195"/>
      <c r="F6" s="39"/>
    </row>
    <row r="7" spans="1:20" ht="10.5" customHeight="1" thickBot="1" x14ac:dyDescent="0.25"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73">
        <v>6</v>
      </c>
      <c r="J7" s="73">
        <v>7</v>
      </c>
      <c r="K7" s="73">
        <v>8</v>
      </c>
      <c r="L7" s="73">
        <v>9</v>
      </c>
      <c r="M7" s="73">
        <v>10</v>
      </c>
      <c r="N7" s="73">
        <v>11</v>
      </c>
      <c r="O7" s="73">
        <v>12</v>
      </c>
      <c r="P7" s="73"/>
    </row>
    <row r="8" spans="1:20" ht="13.5" thickBot="1" x14ac:dyDescent="0.25">
      <c r="B8" s="48"/>
      <c r="C8" s="196"/>
      <c r="D8" s="197" t="s">
        <v>281</v>
      </c>
      <c r="E8" s="197" t="s">
        <v>281</v>
      </c>
      <c r="F8" s="197" t="s">
        <v>281</v>
      </c>
      <c r="G8" s="197" t="s">
        <v>281</v>
      </c>
      <c r="H8" s="197" t="s">
        <v>281</v>
      </c>
      <c r="I8" s="197" t="s">
        <v>281</v>
      </c>
      <c r="J8" s="197" t="s">
        <v>281</v>
      </c>
      <c r="K8" s="197" t="s">
        <v>281</v>
      </c>
      <c r="L8" s="197" t="s">
        <v>281</v>
      </c>
      <c r="M8" s="197" t="s">
        <v>281</v>
      </c>
      <c r="N8" s="197" t="s">
        <v>281</v>
      </c>
      <c r="O8" s="197" t="s">
        <v>281</v>
      </c>
      <c r="P8" s="197"/>
    </row>
    <row r="9" spans="1:20" ht="15" customHeight="1" thickBot="1" x14ac:dyDescent="0.25">
      <c r="B9" s="48"/>
      <c r="C9" s="196"/>
      <c r="D9" s="198">
        <f>+BALANCE!E12</f>
        <v>0</v>
      </c>
      <c r="E9" s="198">
        <f>+BALANCE!F12</f>
        <v>0</v>
      </c>
      <c r="F9" s="198">
        <f>+BALANCE!G12</f>
        <v>0</v>
      </c>
      <c r="G9" s="198">
        <f>+BALANCE!H12</f>
        <v>0</v>
      </c>
      <c r="H9" s="198">
        <f>+BALANCE!I12</f>
        <v>0</v>
      </c>
      <c r="I9" s="198">
        <f>+BALANCE!J12</f>
        <v>0</v>
      </c>
      <c r="J9" s="198">
        <f>+BALANCE!K12</f>
        <v>0</v>
      </c>
      <c r="K9" s="198">
        <f>+BALANCE!L12</f>
        <v>0</v>
      </c>
      <c r="L9" s="198">
        <f>+BALANCE!M12</f>
        <v>0</v>
      </c>
      <c r="M9" s="198">
        <f>+BALANCE!N12</f>
        <v>0</v>
      </c>
      <c r="N9" s="198">
        <f>+BALANCE!O12</f>
        <v>0</v>
      </c>
      <c r="O9" s="198">
        <f>+BALANCE!P12</f>
        <v>0</v>
      </c>
      <c r="P9" s="199"/>
    </row>
    <row r="10" spans="1:20" ht="13.5" customHeight="1" thickBot="1" x14ac:dyDescent="0.25">
      <c r="A10" s="962"/>
      <c r="B10" s="200"/>
      <c r="C10" s="201"/>
      <c r="D10" s="197" t="s">
        <v>282</v>
      </c>
      <c r="E10" s="197" t="s">
        <v>282</v>
      </c>
      <c r="F10" s="197" t="s">
        <v>282</v>
      </c>
      <c r="G10" s="197" t="s">
        <v>282</v>
      </c>
      <c r="H10" s="197" t="s">
        <v>282</v>
      </c>
      <c r="I10" s="197" t="s">
        <v>282</v>
      </c>
      <c r="J10" s="197" t="s">
        <v>282</v>
      </c>
      <c r="K10" s="197" t="s">
        <v>282</v>
      </c>
      <c r="L10" s="197" t="s">
        <v>282</v>
      </c>
      <c r="M10" s="197" t="s">
        <v>282</v>
      </c>
      <c r="N10" s="197" t="s">
        <v>282</v>
      </c>
      <c r="O10" s="197" t="s">
        <v>282</v>
      </c>
      <c r="P10" s="197" t="s">
        <v>175</v>
      </c>
    </row>
    <row r="11" spans="1:20" ht="13.5" customHeight="1" thickBot="1" x14ac:dyDescent="0.25">
      <c r="A11" s="962"/>
      <c r="B11" s="200"/>
      <c r="C11" s="201"/>
      <c r="D11" s="202" t="s">
        <v>73</v>
      </c>
      <c r="E11" s="203" t="s">
        <v>74</v>
      </c>
      <c r="F11" s="203" t="s">
        <v>75</v>
      </c>
      <c r="G11" s="202" t="s">
        <v>76</v>
      </c>
      <c r="H11" s="203" t="s">
        <v>77</v>
      </c>
      <c r="I11" s="203" t="s">
        <v>78</v>
      </c>
      <c r="J11" s="203" t="s">
        <v>79</v>
      </c>
      <c r="K11" s="202" t="s">
        <v>80</v>
      </c>
      <c r="L11" s="203" t="s">
        <v>81</v>
      </c>
      <c r="M11" s="203" t="s">
        <v>82</v>
      </c>
      <c r="N11" s="203" t="s">
        <v>83</v>
      </c>
      <c r="O11" s="202" t="s">
        <v>95</v>
      </c>
      <c r="P11" s="197"/>
    </row>
    <row r="12" spans="1:20" ht="16.5" customHeight="1" thickBot="1" x14ac:dyDescent="0.3">
      <c r="A12" s="962"/>
      <c r="B12" s="204" t="s">
        <v>283</v>
      </c>
      <c r="C12" s="205"/>
      <c r="D12" s="199">
        <f>DATOS!$Q$10</f>
        <v>2018</v>
      </c>
      <c r="E12" s="199">
        <f>DATOS!$Q$10</f>
        <v>2018</v>
      </c>
      <c r="F12" s="199">
        <f>DATOS!$Q$10</f>
        <v>2018</v>
      </c>
      <c r="G12" s="199">
        <f>DATOS!$Q$10</f>
        <v>2018</v>
      </c>
      <c r="H12" s="199">
        <f>DATOS!$Q$10</f>
        <v>2018</v>
      </c>
      <c r="I12" s="199">
        <f>DATOS!$Q$10</f>
        <v>2018</v>
      </c>
      <c r="J12" s="199">
        <f>DATOS!$Q$10</f>
        <v>2018</v>
      </c>
      <c r="K12" s="199">
        <f>DATOS!$Q$10</f>
        <v>2018</v>
      </c>
      <c r="L12" s="199">
        <f>DATOS!$Q$10</f>
        <v>2018</v>
      </c>
      <c r="M12" s="199">
        <f>DATOS!$Q$10</f>
        <v>2018</v>
      </c>
      <c r="N12" s="199">
        <f>DATOS!$Q$10</f>
        <v>2018</v>
      </c>
      <c r="O12" s="199">
        <f>DATOS!$Q$10</f>
        <v>2018</v>
      </c>
      <c r="P12" s="199">
        <f>DATOS!$Q$10</f>
        <v>2018</v>
      </c>
    </row>
    <row r="13" spans="1:20" x14ac:dyDescent="0.2">
      <c r="A13" s="576">
        <v>6111</v>
      </c>
      <c r="B13" s="963" t="s">
        <v>284</v>
      </c>
      <c r="C13" s="964"/>
      <c r="D13" s="748">
        <f>+'AUTOS NUEVOS'!D31</f>
        <v>0</v>
      </c>
      <c r="E13" s="749">
        <f>+'AUTOS NUEVOS'!G31</f>
        <v>0</v>
      </c>
      <c r="F13" s="749">
        <f>+'AUTOS NUEVOS'!J31</f>
        <v>0</v>
      </c>
      <c r="G13" s="749">
        <f>+'AUTOS NUEVOS'!M31</f>
        <v>0</v>
      </c>
      <c r="H13" s="749">
        <f>+'AUTOS NUEVOS'!P31</f>
        <v>0</v>
      </c>
      <c r="I13" s="749">
        <f>+'AUTOS NUEVOS'!S31</f>
        <v>0</v>
      </c>
      <c r="J13" s="749">
        <f>+'AUTOS NUEVOS'!D62</f>
        <v>0</v>
      </c>
      <c r="K13" s="749">
        <f>+'AUTOS NUEVOS'!G62</f>
        <v>0</v>
      </c>
      <c r="L13" s="749">
        <f>+'AUTOS NUEVOS'!J62</f>
        <v>0</v>
      </c>
      <c r="M13" s="749">
        <f>+'AUTOS NUEVOS'!M62</f>
        <v>0</v>
      </c>
      <c r="N13" s="749">
        <f>+'AUTOS NUEVOS'!P62</f>
        <v>0</v>
      </c>
      <c r="O13" s="749">
        <f>+'AUTOS NUEVOS'!S62</f>
        <v>0</v>
      </c>
      <c r="P13" s="750">
        <f t="shared" ref="P13:P28" si="0">SUM(D13:O13)</f>
        <v>0</v>
      </c>
    </row>
    <row r="14" spans="1:20" x14ac:dyDescent="0.2">
      <c r="A14" s="576">
        <v>6112</v>
      </c>
      <c r="B14" s="206" t="s">
        <v>285</v>
      </c>
      <c r="C14" s="162"/>
      <c r="D14" s="748">
        <f>+'AUTOS NUEVOS'!D31-'AUTOS NUEVOS'!E31</f>
        <v>0</v>
      </c>
      <c r="E14" s="749">
        <f>+'AUTOS NUEVOS'!G31-'AUTOS NUEVOS'!H31</f>
        <v>0</v>
      </c>
      <c r="F14" s="749">
        <f>+'AUTOS NUEVOS'!J31-'AUTOS NUEVOS'!K31</f>
        <v>0</v>
      </c>
      <c r="G14" s="749">
        <f>+'AUTOS NUEVOS'!M31-'AUTOS NUEVOS'!N31</f>
        <v>0</v>
      </c>
      <c r="H14" s="749">
        <f>+'AUTOS NUEVOS'!P31-'AUTOS NUEVOS'!Q31</f>
        <v>0</v>
      </c>
      <c r="I14" s="749">
        <f>+'AUTOS NUEVOS'!S31-'AUTOS NUEVOS'!T31</f>
        <v>0</v>
      </c>
      <c r="J14" s="749">
        <f>+'AUTOS NUEVOS'!D62-'AUTOS NUEVOS'!E62</f>
        <v>0</v>
      </c>
      <c r="K14" s="749">
        <f>+'AUTOS NUEVOS'!G62-'AUTOS NUEVOS'!H62</f>
        <v>0</v>
      </c>
      <c r="L14" s="749">
        <f>+'AUTOS NUEVOS'!J62-'AUTOS NUEVOS'!K62</f>
        <v>0</v>
      </c>
      <c r="M14" s="749">
        <f>+'AUTOS NUEVOS'!M62-'AUTOS NUEVOS'!N62</f>
        <v>0</v>
      </c>
      <c r="N14" s="749">
        <f>+'AUTOS NUEVOS'!P62-'AUTOS NUEVOS'!Q62</f>
        <v>0</v>
      </c>
      <c r="O14" s="749">
        <f>+'AUTOS NUEVOS'!S62-'AUTOS NUEVOS'!T62</f>
        <v>0</v>
      </c>
      <c r="P14" s="750">
        <f t="shared" si="0"/>
        <v>0</v>
      </c>
      <c r="Q14" s="549"/>
      <c r="R14" s="549"/>
      <c r="S14" s="549"/>
      <c r="T14" s="549"/>
    </row>
    <row r="15" spans="1:20" x14ac:dyDescent="0.2">
      <c r="A15" s="576">
        <v>6113</v>
      </c>
      <c r="B15" s="958" t="s">
        <v>1046</v>
      </c>
      <c r="C15" s="959"/>
      <c r="D15" s="748">
        <f>+'AUTOS NUEVOS'!D27</f>
        <v>0</v>
      </c>
      <c r="E15" s="749">
        <f>+'AUTOS NUEVOS'!G27</f>
        <v>0</v>
      </c>
      <c r="F15" s="749">
        <f>+'AUTOS NUEVOS'!J27</f>
        <v>0</v>
      </c>
      <c r="G15" s="749">
        <f>+'AUTOS NUEVOS'!M27</f>
        <v>0</v>
      </c>
      <c r="H15" s="749">
        <f>+'AUTOS NUEVOS'!P27</f>
        <v>0</v>
      </c>
      <c r="I15" s="749">
        <f>+'AUTOS NUEVOS'!S27</f>
        <v>0</v>
      </c>
      <c r="J15" s="749">
        <f>+'AUTOS NUEVOS'!D56</f>
        <v>0</v>
      </c>
      <c r="K15" s="749">
        <f>+'AUTOS NUEVOS'!G56</f>
        <v>0</v>
      </c>
      <c r="L15" s="749">
        <f>+'AUTOS NUEVOS'!J56</f>
        <v>0</v>
      </c>
      <c r="M15" s="749">
        <f>+'AUTOS NUEVOS'!M56</f>
        <v>0</v>
      </c>
      <c r="N15" s="749">
        <f>+'AUTOS NUEVOS'!P56</f>
        <v>0</v>
      </c>
      <c r="O15" s="749">
        <f>+'AUTOS NUEVOS'!S56</f>
        <v>0</v>
      </c>
      <c r="P15" s="750">
        <f>SUM(D15:O15)</f>
        <v>0</v>
      </c>
    </row>
    <row r="16" spans="1:20" x14ac:dyDescent="0.2">
      <c r="A16" s="576">
        <v>6114</v>
      </c>
      <c r="B16" s="206" t="s">
        <v>1047</v>
      </c>
      <c r="C16" s="162"/>
      <c r="D16" s="748">
        <f>+'AUTOS NUEVOS'!D27-'AUTOS NUEVOS'!E27</f>
        <v>0</v>
      </c>
      <c r="E16" s="749">
        <f>+'AUTOS NUEVOS'!G27-'AUTOS NUEVOS'!H27</f>
        <v>0</v>
      </c>
      <c r="F16" s="749">
        <f>+'AUTOS NUEVOS'!J27-'AUTOS NUEVOS'!K27</f>
        <v>0</v>
      </c>
      <c r="G16" s="749">
        <f>+'AUTOS NUEVOS'!G27-'AUTOS NUEVOS'!H27</f>
        <v>0</v>
      </c>
      <c r="H16" s="749">
        <f>+'AUTOS NUEVOS'!M27-'AUTOS NUEVOS'!N27</f>
        <v>0</v>
      </c>
      <c r="I16" s="749">
        <f>+'AUTOS NUEVOS'!S27-'AUTOS NUEVOS'!T27</f>
        <v>0</v>
      </c>
      <c r="J16" s="749">
        <f>+'AUTOS NUEVOS'!S27-'AUTOS NUEVOS'!T27</f>
        <v>0</v>
      </c>
      <c r="K16" s="749">
        <f>+'AUTOS NUEVOS'!D56-'AUTOS NUEVOS'!E56</f>
        <v>0</v>
      </c>
      <c r="L16" s="749">
        <f>+'AUTOS NUEVOS'!J56-'AUTOS NUEVOS'!K56</f>
        <v>0</v>
      </c>
      <c r="M16" s="749">
        <f>+'AUTOS NUEVOS'!M56-'AUTOS NUEVOS'!N56</f>
        <v>0</v>
      </c>
      <c r="N16" s="749">
        <f>+'AUTOS NUEVOS'!P56-'AUTOS NUEVOS'!Q56</f>
        <v>0</v>
      </c>
      <c r="O16" s="749">
        <f>+'AUTOS NUEVOS'!S56-'AUTOS NUEVOS'!T56</f>
        <v>0</v>
      </c>
      <c r="P16" s="750">
        <f>SUM(D16:O16)</f>
        <v>0</v>
      </c>
      <c r="Q16" s="549"/>
      <c r="R16" s="549"/>
      <c r="S16" s="549"/>
      <c r="T16" s="549"/>
    </row>
    <row r="17" spans="1:20" x14ac:dyDescent="0.2">
      <c r="A17" s="576">
        <v>6115</v>
      </c>
      <c r="B17" s="958" t="s">
        <v>286</v>
      </c>
      <c r="C17" s="959"/>
      <c r="D17" s="748">
        <f>+'AUTOS NUEVOS'!D29</f>
        <v>0</v>
      </c>
      <c r="E17" s="751">
        <f>+'AUTOS NUEVOS'!F29</f>
        <v>0</v>
      </c>
      <c r="F17" s="751">
        <f>+'AUTOS NUEVOS'!I29</f>
        <v>0</v>
      </c>
      <c r="G17" s="751">
        <f>+'AUTOS NUEVOS'!L29</f>
        <v>0</v>
      </c>
      <c r="H17" s="751">
        <f>+'AUTOS NUEVOS'!O29</f>
        <v>0</v>
      </c>
      <c r="I17" s="751">
        <f>+'AUTOS NUEVOS'!D58</f>
        <v>0</v>
      </c>
      <c r="J17" s="751">
        <f>+'AUTOS NUEVOS'!G58</f>
        <v>0</v>
      </c>
      <c r="K17" s="751">
        <f>+'AUTOS NUEVOS'!G58</f>
        <v>0</v>
      </c>
      <c r="L17" s="751">
        <f>+'AUTOS NUEVOS'!J58</f>
        <v>0</v>
      </c>
      <c r="M17" s="751">
        <f>+'AUTOS NUEVOS'!M58</f>
        <v>0</v>
      </c>
      <c r="N17" s="751">
        <f>+'AUTOS NUEVOS'!P58</f>
        <v>0</v>
      </c>
      <c r="O17" s="751">
        <f>+'AUTOS NUEVOS'!S58</f>
        <v>0</v>
      </c>
      <c r="P17" s="750">
        <f t="shared" si="0"/>
        <v>0</v>
      </c>
    </row>
    <row r="18" spans="1:20" x14ac:dyDescent="0.2">
      <c r="A18" s="576">
        <v>6116</v>
      </c>
      <c r="B18" s="206" t="s">
        <v>287</v>
      </c>
      <c r="C18" s="162"/>
      <c r="D18" s="748">
        <f>+'AUTOS NUEVOS'!D29-'AUTOS NUEVOS'!E29</f>
        <v>0</v>
      </c>
      <c r="E18" s="751">
        <f>+'AUTOS NUEVOS'!G29-'AUTOS NUEVOS'!H29</f>
        <v>0</v>
      </c>
      <c r="F18" s="751">
        <f>+'AUTOS NUEVOS'!J29-'AUTOS NUEVOS'!K29</f>
        <v>0</v>
      </c>
      <c r="G18" s="751">
        <f>+'AUTOS NUEVOS'!M29-'AUTOS NUEVOS'!N29</f>
        <v>0</v>
      </c>
      <c r="H18" s="751">
        <f>+'AUTOS NUEVOS'!P29-'AUTOS NUEVOS'!Q29</f>
        <v>0</v>
      </c>
      <c r="I18" s="751">
        <f>+'AUTOS NUEVOS'!S29-'AUTOS NUEVOS'!T29</f>
        <v>0</v>
      </c>
      <c r="J18" s="751">
        <f>+'AUTOS NUEVOS'!D58-'AUTOS NUEVOS'!E58</f>
        <v>0</v>
      </c>
      <c r="K18" s="751">
        <f>+'AUTOS NUEVOS'!G58-'AUTOS NUEVOS'!H58</f>
        <v>0</v>
      </c>
      <c r="L18" s="751">
        <f>+'AUTOS NUEVOS'!J58-'AUTOS NUEVOS'!K58</f>
        <v>0</v>
      </c>
      <c r="M18" s="751">
        <f>+'AUTOS NUEVOS'!M58-'AUTOS NUEVOS'!N58</f>
        <v>0</v>
      </c>
      <c r="N18" s="751">
        <f>+'AUTOS NUEVOS'!P58-'AUTOS NUEVOS'!Q58</f>
        <v>0</v>
      </c>
      <c r="O18" s="751">
        <f>+'AUTOS NUEVOS'!S58-'AUTOS NUEVOS'!T58</f>
        <v>0</v>
      </c>
      <c r="P18" s="750">
        <f t="shared" si="0"/>
        <v>0</v>
      </c>
      <c r="Q18" s="549"/>
      <c r="R18" s="549"/>
      <c r="S18" s="549"/>
      <c r="T18" s="549"/>
    </row>
    <row r="19" spans="1:20" x14ac:dyDescent="0.2">
      <c r="A19" s="576">
        <v>6117</v>
      </c>
      <c r="B19" s="958" t="s">
        <v>288</v>
      </c>
      <c r="C19" s="959"/>
      <c r="D19" s="752">
        <f>SERVICIO!D19</f>
        <v>0</v>
      </c>
      <c r="E19" s="751">
        <f>SERVICIO!F19</f>
        <v>0</v>
      </c>
      <c r="F19" s="751">
        <f>SERVICIO!H19</f>
        <v>0</v>
      </c>
      <c r="G19" s="751">
        <f>SERVICIO!J19</f>
        <v>0</v>
      </c>
      <c r="H19" s="751">
        <f>SERVICIO!L19</f>
        <v>0</v>
      </c>
      <c r="I19" s="751">
        <f>SERVICIO!N19</f>
        <v>0</v>
      </c>
      <c r="J19" s="751">
        <f>SERVICIO!P19</f>
        <v>0</v>
      </c>
      <c r="K19" s="751">
        <f>SERVICIO!R19</f>
        <v>0</v>
      </c>
      <c r="L19" s="751">
        <f>SERVICIO!T19</f>
        <v>0</v>
      </c>
      <c r="M19" s="751">
        <f>SERVICIO!V19</f>
        <v>0</v>
      </c>
      <c r="N19" s="751">
        <f>SERVICIO!X19</f>
        <v>0</v>
      </c>
      <c r="O19" s="751">
        <f>SERVICIO!Z19</f>
        <v>0</v>
      </c>
      <c r="P19" s="750">
        <f t="shared" si="0"/>
        <v>0</v>
      </c>
    </row>
    <row r="20" spans="1:20" x14ac:dyDescent="0.2">
      <c r="A20" s="576">
        <v>6118</v>
      </c>
      <c r="B20" s="958" t="s">
        <v>289</v>
      </c>
      <c r="C20" s="959"/>
      <c r="D20" s="753">
        <f>+D19*0.75</f>
        <v>0</v>
      </c>
      <c r="E20" s="753">
        <f t="shared" ref="E20:O20" si="1">+E19*0.75</f>
        <v>0</v>
      </c>
      <c r="F20" s="753">
        <f t="shared" si="1"/>
        <v>0</v>
      </c>
      <c r="G20" s="753">
        <f t="shared" si="1"/>
        <v>0</v>
      </c>
      <c r="H20" s="753">
        <f t="shared" si="1"/>
        <v>0</v>
      </c>
      <c r="I20" s="753">
        <f t="shared" si="1"/>
        <v>0</v>
      </c>
      <c r="J20" s="753">
        <f t="shared" si="1"/>
        <v>0</v>
      </c>
      <c r="K20" s="753">
        <f t="shared" si="1"/>
        <v>0</v>
      </c>
      <c r="L20" s="753">
        <f t="shared" si="1"/>
        <v>0</v>
      </c>
      <c r="M20" s="753">
        <f t="shared" si="1"/>
        <v>0</v>
      </c>
      <c r="N20" s="753">
        <f t="shared" si="1"/>
        <v>0</v>
      </c>
      <c r="O20" s="753">
        <f t="shared" si="1"/>
        <v>0</v>
      </c>
      <c r="P20" s="750">
        <f t="shared" si="0"/>
        <v>0</v>
      </c>
      <c r="Q20" s="549"/>
      <c r="R20" s="549"/>
      <c r="S20" s="549"/>
      <c r="T20" s="549"/>
    </row>
    <row r="21" spans="1:20" x14ac:dyDescent="0.2">
      <c r="A21" s="576">
        <v>6119</v>
      </c>
      <c r="B21" s="958" t="s">
        <v>290</v>
      </c>
      <c r="C21" s="959"/>
      <c r="D21" s="752">
        <f>SERVICIO!D22</f>
        <v>0</v>
      </c>
      <c r="E21" s="751">
        <f>SERVICIO!F22</f>
        <v>0</v>
      </c>
      <c r="F21" s="751">
        <f>SERVICIO!H22</f>
        <v>0</v>
      </c>
      <c r="G21" s="751">
        <f>SERVICIO!J22</f>
        <v>0</v>
      </c>
      <c r="H21" s="751">
        <f>SERVICIO!L22</f>
        <v>0</v>
      </c>
      <c r="I21" s="751">
        <f>SERVICIO!N22</f>
        <v>0</v>
      </c>
      <c r="J21" s="751">
        <f>SERVICIO!P22</f>
        <v>0</v>
      </c>
      <c r="K21" s="751">
        <f>SERVICIO!R22</f>
        <v>0</v>
      </c>
      <c r="L21" s="751">
        <f>SERVICIO!T22</f>
        <v>0</v>
      </c>
      <c r="M21" s="751">
        <f>SERVICIO!V22</f>
        <v>0</v>
      </c>
      <c r="N21" s="751">
        <f>SERVICIO!X22</f>
        <v>0</v>
      </c>
      <c r="O21" s="751">
        <f>SERVICIO!Z22</f>
        <v>0</v>
      </c>
      <c r="P21" s="750">
        <f t="shared" si="0"/>
        <v>0</v>
      </c>
    </row>
    <row r="22" spans="1:20" x14ac:dyDescent="0.2">
      <c r="A22" s="576">
        <v>6120</v>
      </c>
      <c r="B22" s="958" t="s">
        <v>291</v>
      </c>
      <c r="C22" s="959"/>
      <c r="D22" s="753">
        <v>0</v>
      </c>
      <c r="E22" s="753">
        <v>0</v>
      </c>
      <c r="F22" s="753">
        <v>0</v>
      </c>
      <c r="G22" s="753">
        <v>0</v>
      </c>
      <c r="H22" s="753">
        <v>0</v>
      </c>
      <c r="I22" s="753">
        <v>0</v>
      </c>
      <c r="J22" s="753">
        <v>0</v>
      </c>
      <c r="K22" s="753">
        <v>0</v>
      </c>
      <c r="L22" s="753">
        <v>0</v>
      </c>
      <c r="M22" s="753">
        <v>0</v>
      </c>
      <c r="N22" s="753">
        <v>0</v>
      </c>
      <c r="O22" s="753">
        <v>0</v>
      </c>
      <c r="P22" s="750">
        <f t="shared" si="0"/>
        <v>0</v>
      </c>
      <c r="Q22" s="549"/>
      <c r="R22" s="549"/>
      <c r="S22" s="549"/>
      <c r="T22" s="549"/>
    </row>
    <row r="23" spans="1:20" x14ac:dyDescent="0.2">
      <c r="A23" s="576">
        <v>6121</v>
      </c>
      <c r="B23" s="958" t="s">
        <v>292</v>
      </c>
      <c r="C23" s="959"/>
      <c r="D23" s="752">
        <f>SERVICIO!D29</f>
        <v>0</v>
      </c>
      <c r="E23" s="751">
        <f>SERVICIO!F29</f>
        <v>0</v>
      </c>
      <c r="F23" s="751">
        <f>SERVICIO!H29</f>
        <v>0</v>
      </c>
      <c r="G23" s="751">
        <f>SERVICIO!J29</f>
        <v>0</v>
      </c>
      <c r="H23" s="751">
        <f>SERVICIO!L29</f>
        <v>0</v>
      </c>
      <c r="I23" s="751">
        <f>SERVICIO!N29</f>
        <v>0</v>
      </c>
      <c r="J23" s="751">
        <f>SERVICIO!P29</f>
        <v>0</v>
      </c>
      <c r="K23" s="751">
        <f>SERVICIO!R29</f>
        <v>0</v>
      </c>
      <c r="L23" s="751">
        <f>SERVICIO!T29</f>
        <v>0</v>
      </c>
      <c r="M23" s="751">
        <f>SERVICIO!V29</f>
        <v>0</v>
      </c>
      <c r="N23" s="751">
        <f>SERVICIO!X29</f>
        <v>0</v>
      </c>
      <c r="O23" s="751">
        <f>SERVICIO!Z29</f>
        <v>0</v>
      </c>
      <c r="P23" s="750">
        <f t="shared" si="0"/>
        <v>0</v>
      </c>
    </row>
    <row r="24" spans="1:20" ht="13.5" thickBot="1" x14ac:dyDescent="0.25">
      <c r="A24" s="576">
        <v>6122</v>
      </c>
      <c r="B24" s="958" t="s">
        <v>293</v>
      </c>
      <c r="C24" s="959"/>
      <c r="D24" s="753">
        <f>+D23*0.35</f>
        <v>0</v>
      </c>
      <c r="E24" s="753">
        <f t="shared" ref="E24:O24" si="2">+E23*0.35</f>
        <v>0</v>
      </c>
      <c r="F24" s="753">
        <f t="shared" si="2"/>
        <v>0</v>
      </c>
      <c r="G24" s="753">
        <f t="shared" si="2"/>
        <v>0</v>
      </c>
      <c r="H24" s="753">
        <f t="shared" si="2"/>
        <v>0</v>
      </c>
      <c r="I24" s="753">
        <f t="shared" si="2"/>
        <v>0</v>
      </c>
      <c r="J24" s="753">
        <f t="shared" si="2"/>
        <v>0</v>
      </c>
      <c r="K24" s="753">
        <f t="shared" si="2"/>
        <v>0</v>
      </c>
      <c r="L24" s="753">
        <f t="shared" si="2"/>
        <v>0</v>
      </c>
      <c r="M24" s="753">
        <f t="shared" si="2"/>
        <v>0</v>
      </c>
      <c r="N24" s="753">
        <f t="shared" si="2"/>
        <v>0</v>
      </c>
      <c r="O24" s="753">
        <f t="shared" si="2"/>
        <v>0</v>
      </c>
      <c r="P24" s="754">
        <f t="shared" si="0"/>
        <v>0</v>
      </c>
      <c r="Q24" s="549"/>
      <c r="R24" s="549"/>
      <c r="S24" s="549"/>
      <c r="T24" s="549"/>
    </row>
    <row r="25" spans="1:20" ht="13.5" thickBot="1" x14ac:dyDescent="0.25">
      <c r="A25" s="576">
        <v>6123</v>
      </c>
      <c r="B25" s="207" t="s">
        <v>294</v>
      </c>
      <c r="C25" s="208"/>
      <c r="D25" s="755">
        <f>D23+D21+D19</f>
        <v>0</v>
      </c>
      <c r="E25" s="756">
        <f t="shared" ref="E25:O25" si="3">E23+E21+E19</f>
        <v>0</v>
      </c>
      <c r="F25" s="756">
        <f t="shared" si="3"/>
        <v>0</v>
      </c>
      <c r="G25" s="756">
        <f t="shared" si="3"/>
        <v>0</v>
      </c>
      <c r="H25" s="756">
        <f t="shared" si="3"/>
        <v>0</v>
      </c>
      <c r="I25" s="756">
        <f t="shared" si="3"/>
        <v>0</v>
      </c>
      <c r="J25" s="756">
        <f>J23+J21+J19</f>
        <v>0</v>
      </c>
      <c r="K25" s="756">
        <f>K23+K21+K19</f>
        <v>0</v>
      </c>
      <c r="L25" s="756">
        <f>L23+L21+L19</f>
        <v>0</v>
      </c>
      <c r="M25" s="756">
        <f>M23+M21+M19</f>
        <v>0</v>
      </c>
      <c r="N25" s="756">
        <f t="shared" si="3"/>
        <v>0</v>
      </c>
      <c r="O25" s="756">
        <f t="shared" si="3"/>
        <v>0</v>
      </c>
      <c r="P25" s="757">
        <f t="shared" si="0"/>
        <v>0</v>
      </c>
    </row>
    <row r="26" spans="1:20" ht="13.5" thickBot="1" x14ac:dyDescent="0.25">
      <c r="A26" s="576"/>
      <c r="B26" s="209" t="s">
        <v>295</v>
      </c>
      <c r="C26" s="210"/>
      <c r="D26" s="758">
        <f>+D13+D15+D17+D25</f>
        <v>0</v>
      </c>
      <c r="E26" s="758">
        <f t="shared" ref="E26:O26" si="4">+E13+E15+E17+E25</f>
        <v>0</v>
      </c>
      <c r="F26" s="758">
        <f t="shared" si="4"/>
        <v>0</v>
      </c>
      <c r="G26" s="758">
        <f t="shared" si="4"/>
        <v>0</v>
      </c>
      <c r="H26" s="758">
        <f t="shared" si="4"/>
        <v>0</v>
      </c>
      <c r="I26" s="758">
        <f t="shared" si="4"/>
        <v>0</v>
      </c>
      <c r="J26" s="758">
        <f t="shared" si="4"/>
        <v>0</v>
      </c>
      <c r="K26" s="758">
        <f t="shared" si="4"/>
        <v>0</v>
      </c>
      <c r="L26" s="758">
        <f t="shared" si="4"/>
        <v>0</v>
      </c>
      <c r="M26" s="758">
        <f t="shared" si="4"/>
        <v>0</v>
      </c>
      <c r="N26" s="758">
        <f t="shared" si="4"/>
        <v>0</v>
      </c>
      <c r="O26" s="758">
        <f t="shared" si="4"/>
        <v>0</v>
      </c>
      <c r="P26" s="758">
        <f t="shared" si="0"/>
        <v>0</v>
      </c>
    </row>
    <row r="27" spans="1:20" ht="13.5" thickBot="1" x14ac:dyDescent="0.25">
      <c r="A27" s="576"/>
      <c r="B27" s="967" t="s">
        <v>296</v>
      </c>
      <c r="C27" s="968"/>
      <c r="D27" s="757">
        <f>(D13-D14)+(D15-D16)+(D17-D18)+(D19-D20)+(D21-D22)+(D23-D24)</f>
        <v>0</v>
      </c>
      <c r="E27" s="757">
        <f t="shared" ref="E27:O27" si="5">(E13-E14)+(E15-E16)+(E17-E18)+(E19-E20)+(E21-E22)+(E23-E24)</f>
        <v>0</v>
      </c>
      <c r="F27" s="757">
        <f t="shared" si="5"/>
        <v>0</v>
      </c>
      <c r="G27" s="757">
        <f t="shared" si="5"/>
        <v>0</v>
      </c>
      <c r="H27" s="757">
        <f t="shared" si="5"/>
        <v>0</v>
      </c>
      <c r="I27" s="757">
        <f t="shared" si="5"/>
        <v>0</v>
      </c>
      <c r="J27" s="757">
        <f t="shared" si="5"/>
        <v>0</v>
      </c>
      <c r="K27" s="757">
        <f t="shared" si="5"/>
        <v>0</v>
      </c>
      <c r="L27" s="757">
        <f t="shared" si="5"/>
        <v>0</v>
      </c>
      <c r="M27" s="757">
        <f t="shared" si="5"/>
        <v>0</v>
      </c>
      <c r="N27" s="757">
        <f t="shared" si="5"/>
        <v>0</v>
      </c>
      <c r="O27" s="757">
        <f t="shared" si="5"/>
        <v>0</v>
      </c>
      <c r="P27" s="757">
        <f t="shared" si="0"/>
        <v>0</v>
      </c>
    </row>
    <row r="28" spans="1:20" ht="13.5" thickBot="1" x14ac:dyDescent="0.25">
      <c r="A28" s="576"/>
      <c r="B28" s="211" t="s">
        <v>297</v>
      </c>
      <c r="C28" s="211"/>
      <c r="D28" s="757">
        <f>+D26-D27</f>
        <v>0</v>
      </c>
      <c r="E28" s="757">
        <f t="shared" ref="E28:O28" si="6">+E26-E27</f>
        <v>0</v>
      </c>
      <c r="F28" s="757">
        <f t="shared" si="6"/>
        <v>0</v>
      </c>
      <c r="G28" s="757">
        <f t="shared" si="6"/>
        <v>0</v>
      </c>
      <c r="H28" s="757">
        <f t="shared" si="6"/>
        <v>0</v>
      </c>
      <c r="I28" s="757">
        <f t="shared" si="6"/>
        <v>0</v>
      </c>
      <c r="J28" s="757">
        <f t="shared" si="6"/>
        <v>0</v>
      </c>
      <c r="K28" s="757">
        <f t="shared" si="6"/>
        <v>0</v>
      </c>
      <c r="L28" s="757">
        <f t="shared" si="6"/>
        <v>0</v>
      </c>
      <c r="M28" s="757">
        <f t="shared" si="6"/>
        <v>0</v>
      </c>
      <c r="N28" s="757">
        <f t="shared" si="6"/>
        <v>0</v>
      </c>
      <c r="O28" s="757">
        <f t="shared" si="6"/>
        <v>0</v>
      </c>
      <c r="P28" s="757">
        <f t="shared" si="0"/>
        <v>0</v>
      </c>
      <c r="Q28" s="549"/>
      <c r="R28" s="549"/>
      <c r="S28" s="549"/>
      <c r="T28" s="549"/>
    </row>
    <row r="29" spans="1:20" ht="17.25" customHeight="1" x14ac:dyDescent="0.25">
      <c r="A29" s="576"/>
      <c r="B29" s="204" t="s">
        <v>298</v>
      </c>
      <c r="C29" s="212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60"/>
    </row>
    <row r="30" spans="1:20" x14ac:dyDescent="0.2">
      <c r="A30" s="576"/>
      <c r="B30" s="213" t="s">
        <v>299</v>
      </c>
      <c r="C30" s="214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2"/>
    </row>
    <row r="31" spans="1:20" ht="10.5" customHeight="1" x14ac:dyDescent="0.2">
      <c r="A31" s="576">
        <v>7111</v>
      </c>
      <c r="B31" s="206" t="s">
        <v>300</v>
      </c>
      <c r="C31" s="215"/>
      <c r="D31" s="763">
        <f>+D14*0.05</f>
        <v>0</v>
      </c>
      <c r="E31" s="763">
        <f t="shared" ref="E31:O31" si="7">+E14*0.05</f>
        <v>0</v>
      </c>
      <c r="F31" s="763">
        <f t="shared" si="7"/>
        <v>0</v>
      </c>
      <c r="G31" s="763">
        <f t="shared" si="7"/>
        <v>0</v>
      </c>
      <c r="H31" s="763">
        <f t="shared" si="7"/>
        <v>0</v>
      </c>
      <c r="I31" s="763">
        <f t="shared" si="7"/>
        <v>0</v>
      </c>
      <c r="J31" s="763">
        <f t="shared" si="7"/>
        <v>0</v>
      </c>
      <c r="K31" s="763">
        <f t="shared" si="7"/>
        <v>0</v>
      </c>
      <c r="L31" s="763">
        <f t="shared" si="7"/>
        <v>0</v>
      </c>
      <c r="M31" s="763">
        <f t="shared" si="7"/>
        <v>0</v>
      </c>
      <c r="N31" s="763">
        <f t="shared" si="7"/>
        <v>0</v>
      </c>
      <c r="O31" s="763">
        <f t="shared" si="7"/>
        <v>0</v>
      </c>
      <c r="P31" s="764">
        <f t="shared" ref="P31:P37" si="8">SUM(D31:O31)</f>
        <v>0</v>
      </c>
    </row>
    <row r="32" spans="1:20" ht="10.5" customHeight="1" x14ac:dyDescent="0.2">
      <c r="A32" s="576">
        <v>7112</v>
      </c>
      <c r="B32" s="206" t="s">
        <v>301</v>
      </c>
      <c r="C32" s="215"/>
      <c r="D32" s="763">
        <v>0</v>
      </c>
      <c r="E32" s="763">
        <v>0</v>
      </c>
      <c r="F32" s="763">
        <v>0</v>
      </c>
      <c r="G32" s="763">
        <v>0</v>
      </c>
      <c r="H32" s="763">
        <v>0</v>
      </c>
      <c r="I32" s="763">
        <v>0</v>
      </c>
      <c r="J32" s="763">
        <v>0</v>
      </c>
      <c r="K32" s="763">
        <v>0</v>
      </c>
      <c r="L32" s="763">
        <v>0</v>
      </c>
      <c r="M32" s="763">
        <v>0</v>
      </c>
      <c r="N32" s="763">
        <v>0</v>
      </c>
      <c r="O32" s="763">
        <v>0</v>
      </c>
      <c r="P32" s="764">
        <f t="shared" si="8"/>
        <v>0</v>
      </c>
    </row>
    <row r="33" spans="1:16" ht="10.5" customHeight="1" x14ac:dyDescent="0.2">
      <c r="A33" s="576">
        <v>7113</v>
      </c>
      <c r="B33" s="965" t="s">
        <v>302</v>
      </c>
      <c r="C33" s="966"/>
      <c r="D33" s="763"/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  <c r="P33" s="764">
        <f t="shared" si="8"/>
        <v>0</v>
      </c>
    </row>
    <row r="34" spans="1:16" ht="10.5" customHeight="1" x14ac:dyDescent="0.2">
      <c r="A34" s="576">
        <v>7114</v>
      </c>
      <c r="B34" s="206" t="s">
        <v>303</v>
      </c>
      <c r="C34" s="215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4">
        <f t="shared" si="8"/>
        <v>0</v>
      </c>
    </row>
    <row r="35" spans="1:16" ht="10.5" customHeight="1" x14ac:dyDescent="0.2">
      <c r="A35" s="576">
        <v>7115</v>
      </c>
      <c r="B35" s="965" t="s">
        <v>304</v>
      </c>
      <c r="C35" s="966"/>
      <c r="D35" s="763"/>
      <c r="E35" s="763"/>
      <c r="F35" s="763"/>
      <c r="G35" s="763"/>
      <c r="H35" s="763"/>
      <c r="I35" s="763"/>
      <c r="J35" s="763"/>
      <c r="K35" s="763"/>
      <c r="L35" s="763"/>
      <c r="M35" s="763"/>
      <c r="N35" s="763"/>
      <c r="O35" s="763"/>
      <c r="P35" s="764">
        <f t="shared" si="8"/>
        <v>0</v>
      </c>
    </row>
    <row r="36" spans="1:16" ht="10.5" customHeight="1" x14ac:dyDescent="0.2">
      <c r="A36" s="741"/>
      <c r="B36" s="218" t="s">
        <v>305</v>
      </c>
      <c r="C36" s="219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4">
        <f t="shared" si="8"/>
        <v>0</v>
      </c>
    </row>
    <row r="37" spans="1:16" ht="10.5" customHeight="1" x14ac:dyDescent="0.2">
      <c r="A37" s="741"/>
      <c r="B37" s="139" t="s">
        <v>967</v>
      </c>
      <c r="C37" s="222"/>
      <c r="D37" s="76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  <c r="P37" s="764">
        <f t="shared" si="8"/>
        <v>0</v>
      </c>
    </row>
    <row r="38" spans="1:16" ht="10.5" customHeight="1" x14ac:dyDescent="0.2">
      <c r="A38" s="741"/>
      <c r="B38" s="213" t="s">
        <v>306</v>
      </c>
      <c r="C38" s="214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5"/>
    </row>
    <row r="39" spans="1:16" ht="10.5" customHeight="1" x14ac:dyDescent="0.2">
      <c r="A39" s="576">
        <v>7121</v>
      </c>
      <c r="B39" s="206" t="s">
        <v>307</v>
      </c>
      <c r="C39" s="215"/>
      <c r="D39" s="763">
        <v>0</v>
      </c>
      <c r="E39" s="763">
        <v>0</v>
      </c>
      <c r="F39" s="763">
        <v>0</v>
      </c>
      <c r="G39" s="763">
        <v>0</v>
      </c>
      <c r="H39" s="763">
        <v>0</v>
      </c>
      <c r="I39" s="763">
        <v>0</v>
      </c>
      <c r="J39" s="763">
        <v>0</v>
      </c>
      <c r="K39" s="763">
        <v>0</v>
      </c>
      <c r="L39" s="763">
        <v>0</v>
      </c>
      <c r="M39" s="763">
        <v>0</v>
      </c>
      <c r="N39" s="763">
        <v>0</v>
      </c>
      <c r="O39" s="763">
        <v>0</v>
      </c>
      <c r="P39" s="764">
        <f>SUM(D39:O39)</f>
        <v>0</v>
      </c>
    </row>
    <row r="40" spans="1:16" ht="10.5" customHeight="1" x14ac:dyDescent="0.2">
      <c r="A40" s="576">
        <v>7122</v>
      </c>
      <c r="B40" s="965" t="s">
        <v>308</v>
      </c>
      <c r="C40" s="966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63"/>
      <c r="P40" s="764">
        <f>SUM(D40:O40)</f>
        <v>0</v>
      </c>
    </row>
    <row r="41" spans="1:16" ht="10.5" customHeight="1" x14ac:dyDescent="0.2">
      <c r="A41" s="576">
        <v>7123</v>
      </c>
      <c r="B41" s="216" t="s">
        <v>309</v>
      </c>
      <c r="C41" s="217"/>
      <c r="D41" s="766">
        <v>0</v>
      </c>
      <c r="E41" s="766">
        <v>0</v>
      </c>
      <c r="F41" s="766">
        <v>0</v>
      </c>
      <c r="G41" s="766">
        <v>0</v>
      </c>
      <c r="H41" s="766">
        <v>0</v>
      </c>
      <c r="I41" s="766">
        <v>0</v>
      </c>
      <c r="J41" s="766">
        <v>0</v>
      </c>
      <c r="K41" s="766">
        <v>0</v>
      </c>
      <c r="L41" s="766">
        <v>0</v>
      </c>
      <c r="M41" s="766">
        <v>0</v>
      </c>
      <c r="N41" s="766">
        <v>0</v>
      </c>
      <c r="O41" s="766">
        <v>0</v>
      </c>
      <c r="P41" s="764">
        <f>SUM(D41:O41)</f>
        <v>0</v>
      </c>
    </row>
    <row r="42" spans="1:16" ht="10.5" customHeight="1" x14ac:dyDescent="0.2">
      <c r="A42" s="576">
        <v>7124</v>
      </c>
      <c r="B42" s="218" t="s">
        <v>310</v>
      </c>
      <c r="C42" s="219"/>
      <c r="D42" s="763">
        <v>0</v>
      </c>
      <c r="E42" s="763">
        <v>0</v>
      </c>
      <c r="F42" s="763">
        <v>0</v>
      </c>
      <c r="G42" s="766">
        <v>0</v>
      </c>
      <c r="H42" s="766">
        <v>0</v>
      </c>
      <c r="I42" s="766">
        <v>0</v>
      </c>
      <c r="J42" s="766">
        <v>0</v>
      </c>
      <c r="K42" s="766">
        <v>0</v>
      </c>
      <c r="L42" s="766">
        <v>0</v>
      </c>
      <c r="M42" s="766">
        <v>0</v>
      </c>
      <c r="N42" s="766">
        <v>0</v>
      </c>
      <c r="O42" s="766">
        <v>0</v>
      </c>
      <c r="P42" s="764">
        <f>SUM(D42:O42)</f>
        <v>0</v>
      </c>
    </row>
    <row r="43" spans="1:16" ht="10.5" customHeight="1" x14ac:dyDescent="0.2">
      <c r="A43" s="576"/>
      <c r="B43" s="213" t="s">
        <v>311</v>
      </c>
      <c r="C43" s="214"/>
      <c r="D43" s="761"/>
      <c r="E43" s="761"/>
      <c r="F43" s="761"/>
      <c r="G43" s="761"/>
      <c r="H43" s="761"/>
      <c r="I43" s="761"/>
      <c r="J43" s="761"/>
      <c r="K43" s="761"/>
      <c r="L43" s="761"/>
      <c r="M43" s="761"/>
      <c r="N43" s="761"/>
      <c r="O43" s="761"/>
      <c r="P43" s="765"/>
    </row>
    <row r="44" spans="1:16" ht="10.5" customHeight="1" x14ac:dyDescent="0.2">
      <c r="A44" s="576">
        <v>7131</v>
      </c>
      <c r="B44" s="220" t="s">
        <v>312</v>
      </c>
      <c r="C44" s="221"/>
      <c r="D44" s="763">
        <v>0</v>
      </c>
      <c r="E44" s="763">
        <v>0</v>
      </c>
      <c r="F44" s="763">
        <v>0</v>
      </c>
      <c r="G44" s="763">
        <v>0</v>
      </c>
      <c r="H44" s="763">
        <v>0</v>
      </c>
      <c r="I44" s="763">
        <v>0</v>
      </c>
      <c r="J44" s="763">
        <v>0</v>
      </c>
      <c r="K44" s="763">
        <v>0</v>
      </c>
      <c r="L44" s="763">
        <v>0</v>
      </c>
      <c r="M44" s="763">
        <v>0</v>
      </c>
      <c r="N44" s="763">
        <v>0</v>
      </c>
      <c r="O44" s="763">
        <v>0</v>
      </c>
      <c r="P44" s="750">
        <f>SUM(D44:O44)</f>
        <v>0</v>
      </c>
    </row>
    <row r="45" spans="1:16" ht="10.5" customHeight="1" x14ac:dyDescent="0.2">
      <c r="A45" s="576">
        <v>7132</v>
      </c>
      <c r="B45" s="216" t="s">
        <v>313</v>
      </c>
      <c r="C45" s="222"/>
      <c r="D45" s="763">
        <v>0</v>
      </c>
      <c r="E45" s="763">
        <v>0</v>
      </c>
      <c r="F45" s="763">
        <v>0</v>
      </c>
      <c r="G45" s="763">
        <v>0</v>
      </c>
      <c r="H45" s="763">
        <v>0</v>
      </c>
      <c r="I45" s="763">
        <v>0</v>
      </c>
      <c r="J45" s="763">
        <v>0</v>
      </c>
      <c r="K45" s="763">
        <v>0</v>
      </c>
      <c r="L45" s="763">
        <v>0</v>
      </c>
      <c r="M45" s="763">
        <v>0</v>
      </c>
      <c r="N45" s="763">
        <v>0</v>
      </c>
      <c r="O45" s="763">
        <v>0</v>
      </c>
      <c r="P45" s="764">
        <f>SUM(D45:O45)</f>
        <v>0</v>
      </c>
    </row>
    <row r="46" spans="1:16" ht="10.5" customHeight="1" x14ac:dyDescent="0.2">
      <c r="A46" s="576">
        <v>7133</v>
      </c>
      <c r="B46" s="965" t="s">
        <v>314</v>
      </c>
      <c r="C46" s="966"/>
      <c r="D46" s="763">
        <v>0</v>
      </c>
      <c r="E46" s="763">
        <v>0</v>
      </c>
      <c r="F46" s="763">
        <v>0</v>
      </c>
      <c r="G46" s="763">
        <v>0</v>
      </c>
      <c r="H46" s="763">
        <v>0</v>
      </c>
      <c r="I46" s="763">
        <v>0</v>
      </c>
      <c r="J46" s="763">
        <v>0</v>
      </c>
      <c r="K46" s="763">
        <v>0</v>
      </c>
      <c r="L46" s="763">
        <v>0</v>
      </c>
      <c r="M46" s="763">
        <v>0</v>
      </c>
      <c r="N46" s="763">
        <v>0</v>
      </c>
      <c r="O46" s="763">
        <v>0</v>
      </c>
      <c r="P46" s="764">
        <f>SUM(D46:O46)</f>
        <v>0</v>
      </c>
    </row>
    <row r="47" spans="1:16" x14ac:dyDescent="0.2">
      <c r="A47" s="576"/>
      <c r="B47" s="213" t="s">
        <v>315</v>
      </c>
      <c r="C47" s="214"/>
      <c r="D47" s="761"/>
      <c r="E47" s="761"/>
      <c r="F47" s="761"/>
      <c r="G47" s="761"/>
      <c r="H47" s="761"/>
      <c r="I47" s="761"/>
      <c r="J47" s="761"/>
      <c r="K47" s="761"/>
      <c r="L47" s="761"/>
      <c r="M47" s="761"/>
      <c r="N47" s="761"/>
      <c r="O47" s="761"/>
      <c r="P47" s="765"/>
    </row>
    <row r="48" spans="1:16" x14ac:dyDescent="0.2">
      <c r="A48" s="576">
        <v>7141</v>
      </c>
      <c r="B48" s="965" t="s">
        <v>316</v>
      </c>
      <c r="C48" s="966"/>
      <c r="D48" s="763">
        <v>0</v>
      </c>
      <c r="E48" s="763">
        <v>0</v>
      </c>
      <c r="F48" s="763">
        <v>0</v>
      </c>
      <c r="G48" s="763">
        <v>0</v>
      </c>
      <c r="H48" s="763">
        <v>0</v>
      </c>
      <c r="I48" s="763">
        <v>0</v>
      </c>
      <c r="J48" s="763">
        <v>0</v>
      </c>
      <c r="K48" s="763">
        <v>0</v>
      </c>
      <c r="L48" s="763">
        <v>0</v>
      </c>
      <c r="M48" s="763">
        <v>0</v>
      </c>
      <c r="N48" s="763">
        <v>0</v>
      </c>
      <c r="O48" s="763">
        <v>0</v>
      </c>
      <c r="P48" s="764">
        <f>SUM(D48:O48)</f>
        <v>0</v>
      </c>
    </row>
    <row r="49" spans="1:20" ht="13.5" thickBot="1" x14ac:dyDescent="0.25">
      <c r="A49" s="576">
        <v>7142</v>
      </c>
      <c r="B49" s="969" t="s">
        <v>317</v>
      </c>
      <c r="C49" s="970"/>
      <c r="D49" s="763">
        <v>0</v>
      </c>
      <c r="E49" s="763">
        <v>0</v>
      </c>
      <c r="F49" s="763">
        <v>0</v>
      </c>
      <c r="G49" s="763">
        <v>0</v>
      </c>
      <c r="H49" s="763">
        <v>0</v>
      </c>
      <c r="I49" s="763">
        <v>0</v>
      </c>
      <c r="J49" s="763">
        <v>0</v>
      </c>
      <c r="K49" s="763">
        <v>0</v>
      </c>
      <c r="L49" s="763">
        <v>0</v>
      </c>
      <c r="M49" s="763">
        <v>0</v>
      </c>
      <c r="N49" s="763">
        <v>0</v>
      </c>
      <c r="O49" s="763">
        <v>0</v>
      </c>
      <c r="P49" s="764">
        <f>SUM(D49:O49)</f>
        <v>0</v>
      </c>
    </row>
    <row r="50" spans="1:20" x14ac:dyDescent="0.2">
      <c r="A50" s="576"/>
      <c r="B50" s="223" t="s">
        <v>1048</v>
      </c>
      <c r="C50" s="224"/>
      <c r="D50" s="767"/>
      <c r="E50" s="767"/>
      <c r="F50" s="767"/>
      <c r="G50" s="767"/>
      <c r="H50" s="767"/>
      <c r="I50" s="767"/>
      <c r="J50" s="767"/>
      <c r="K50" s="767"/>
      <c r="L50" s="767"/>
      <c r="M50" s="767"/>
      <c r="N50" s="767"/>
      <c r="O50" s="767"/>
      <c r="P50" s="768"/>
    </row>
    <row r="51" spans="1:20" x14ac:dyDescent="0.2">
      <c r="A51" s="576">
        <v>7151</v>
      </c>
      <c r="B51" s="225" t="s">
        <v>318</v>
      </c>
      <c r="C51" s="221"/>
      <c r="D51" s="763">
        <v>0</v>
      </c>
      <c r="E51" s="763">
        <v>0</v>
      </c>
      <c r="F51" s="763">
        <v>0</v>
      </c>
      <c r="G51" s="763">
        <v>0</v>
      </c>
      <c r="H51" s="763">
        <v>0</v>
      </c>
      <c r="I51" s="763">
        <v>0</v>
      </c>
      <c r="J51" s="763">
        <v>0</v>
      </c>
      <c r="K51" s="763">
        <v>0</v>
      </c>
      <c r="L51" s="763">
        <v>0</v>
      </c>
      <c r="M51" s="763">
        <v>0</v>
      </c>
      <c r="N51" s="763">
        <v>0</v>
      </c>
      <c r="O51" s="763">
        <v>0</v>
      </c>
      <c r="P51" s="764">
        <f>SUM(D51:O51)</f>
        <v>0</v>
      </c>
    </row>
    <row r="52" spans="1:20" x14ac:dyDescent="0.2">
      <c r="A52" s="576">
        <v>7152</v>
      </c>
      <c r="B52" s="226" t="s">
        <v>319</v>
      </c>
      <c r="C52" s="227"/>
      <c r="D52" s="763">
        <v>0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3">
        <v>0</v>
      </c>
      <c r="N52" s="763">
        <v>0</v>
      </c>
      <c r="O52" s="763">
        <v>0</v>
      </c>
      <c r="P52" s="764">
        <f>SUM(D52:O52)</f>
        <v>0</v>
      </c>
    </row>
    <row r="53" spans="1:20" ht="13.5" thickBot="1" x14ac:dyDescent="0.25">
      <c r="A53" s="576">
        <v>7153</v>
      </c>
      <c r="B53" s="225" t="s">
        <v>320</v>
      </c>
      <c r="C53" s="221"/>
      <c r="D53" s="753">
        <v>0</v>
      </c>
      <c r="E53" s="763">
        <v>0</v>
      </c>
      <c r="F53" s="763">
        <v>0</v>
      </c>
      <c r="G53" s="763">
        <v>0</v>
      </c>
      <c r="H53" s="763">
        <v>0</v>
      </c>
      <c r="I53" s="763">
        <v>0</v>
      </c>
      <c r="J53" s="763">
        <v>0</v>
      </c>
      <c r="K53" s="763">
        <v>0</v>
      </c>
      <c r="L53" s="763">
        <v>0</v>
      </c>
      <c r="M53" s="763">
        <v>0</v>
      </c>
      <c r="N53" s="763">
        <v>0</v>
      </c>
      <c r="O53" s="763">
        <v>0</v>
      </c>
      <c r="P53" s="764">
        <f>SUM(D53:O53)</f>
        <v>0</v>
      </c>
    </row>
    <row r="54" spans="1:20" ht="13.5" thickBot="1" x14ac:dyDescent="0.25">
      <c r="A54" s="576"/>
      <c r="B54" s="211" t="s">
        <v>321</v>
      </c>
      <c r="C54" s="211"/>
      <c r="D54" s="757">
        <f>SUM(D31:D53)</f>
        <v>0</v>
      </c>
      <c r="E54" s="757">
        <f t="shared" ref="E54:P54" si="9">SUM(E31:E53)</f>
        <v>0</v>
      </c>
      <c r="F54" s="757">
        <f t="shared" si="9"/>
        <v>0</v>
      </c>
      <c r="G54" s="757">
        <f t="shared" si="9"/>
        <v>0</v>
      </c>
      <c r="H54" s="757">
        <f t="shared" si="9"/>
        <v>0</v>
      </c>
      <c r="I54" s="757">
        <f t="shared" si="9"/>
        <v>0</v>
      </c>
      <c r="J54" s="757">
        <f>SUM(J31:J53)</f>
        <v>0</v>
      </c>
      <c r="K54" s="757">
        <f t="shared" si="9"/>
        <v>0</v>
      </c>
      <c r="L54" s="757">
        <f t="shared" si="9"/>
        <v>0</v>
      </c>
      <c r="M54" s="757">
        <f t="shared" si="9"/>
        <v>0</v>
      </c>
      <c r="N54" s="757">
        <f>SUM(N31:N53)</f>
        <v>0</v>
      </c>
      <c r="O54" s="757">
        <f t="shared" si="9"/>
        <v>0</v>
      </c>
      <c r="P54" s="757">
        <f t="shared" si="9"/>
        <v>0</v>
      </c>
      <c r="Q54" s="549"/>
      <c r="R54" s="549"/>
      <c r="S54" s="549"/>
      <c r="T54" s="549"/>
    </row>
    <row r="55" spans="1:20" ht="17.25" customHeight="1" thickBot="1" x14ac:dyDescent="0.3">
      <c r="A55" s="576"/>
      <c r="B55" s="228" t="s">
        <v>322</v>
      </c>
      <c r="C55" s="229"/>
      <c r="D55" s="769"/>
      <c r="E55" s="769"/>
      <c r="F55" s="769"/>
      <c r="G55" s="770"/>
      <c r="H55" s="769"/>
      <c r="I55" s="769"/>
      <c r="J55" s="769"/>
      <c r="K55" s="769"/>
      <c r="L55" s="769"/>
      <c r="M55" s="769"/>
      <c r="N55" s="769"/>
      <c r="O55" s="769"/>
      <c r="P55" s="771"/>
    </row>
    <row r="56" spans="1:20" x14ac:dyDescent="0.2">
      <c r="A56" s="576"/>
      <c r="B56" s="230" t="s">
        <v>299</v>
      </c>
      <c r="C56" s="231"/>
      <c r="D56" s="761"/>
      <c r="E56" s="761"/>
      <c r="F56" s="761"/>
      <c r="G56" s="772"/>
      <c r="H56" s="761"/>
      <c r="I56" s="761"/>
      <c r="J56" s="761"/>
      <c r="K56" s="761"/>
      <c r="L56" s="761"/>
      <c r="M56" s="761"/>
      <c r="N56" s="761"/>
      <c r="O56" s="761"/>
      <c r="P56" s="762"/>
    </row>
    <row r="57" spans="1:20" ht="10.5" customHeight="1" x14ac:dyDescent="0.2">
      <c r="A57" s="576">
        <v>7211</v>
      </c>
      <c r="B57" s="971" t="s">
        <v>323</v>
      </c>
      <c r="C57" s="972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50">
        <f>SUM(D57:O57)</f>
        <v>0</v>
      </c>
    </row>
    <row r="58" spans="1:20" ht="10.5" customHeight="1" x14ac:dyDescent="0.2">
      <c r="A58" s="576">
        <v>7212</v>
      </c>
      <c r="B58" s="965" t="s">
        <v>324</v>
      </c>
      <c r="C58" s="966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50">
        <f t="shared" ref="P58:P95" si="10">SUM(D58:O58)</f>
        <v>0</v>
      </c>
    </row>
    <row r="59" spans="1:20" ht="10.5" customHeight="1" x14ac:dyDescent="0.2">
      <c r="A59" s="576">
        <v>7213</v>
      </c>
      <c r="B59" s="965" t="s">
        <v>325</v>
      </c>
      <c r="C59" s="966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50">
        <f t="shared" si="10"/>
        <v>0</v>
      </c>
    </row>
    <row r="60" spans="1:20" ht="10.5" customHeight="1" x14ac:dyDescent="0.2">
      <c r="A60" s="576">
        <v>7214</v>
      </c>
      <c r="B60" s="206" t="s">
        <v>326</v>
      </c>
      <c r="C60" s="215"/>
      <c r="D60" s="763"/>
      <c r="E60" s="763"/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50">
        <f t="shared" si="10"/>
        <v>0</v>
      </c>
    </row>
    <row r="61" spans="1:20" ht="10.5" customHeight="1" x14ac:dyDescent="0.2">
      <c r="A61" s="576">
        <v>7215</v>
      </c>
      <c r="B61" s="965" t="s">
        <v>327</v>
      </c>
      <c r="C61" s="966"/>
      <c r="D61" s="763"/>
      <c r="E61" s="763"/>
      <c r="F61" s="763"/>
      <c r="G61" s="763"/>
      <c r="H61" s="763"/>
      <c r="I61" s="763"/>
      <c r="J61" s="763"/>
      <c r="K61" s="763"/>
      <c r="L61" s="763"/>
      <c r="M61" s="763"/>
      <c r="N61" s="763"/>
      <c r="O61" s="763"/>
      <c r="P61" s="750">
        <f t="shared" si="10"/>
        <v>0</v>
      </c>
    </row>
    <row r="62" spans="1:20" ht="10.5" customHeight="1" x14ac:dyDescent="0.2">
      <c r="A62" s="576">
        <v>7216</v>
      </c>
      <c r="B62" s="206" t="s">
        <v>328</v>
      </c>
      <c r="C62" s="215"/>
      <c r="D62" s="763"/>
      <c r="E62" s="763"/>
      <c r="F62" s="763"/>
      <c r="G62" s="763"/>
      <c r="H62" s="763"/>
      <c r="I62" s="763"/>
      <c r="J62" s="763"/>
      <c r="K62" s="763"/>
      <c r="L62" s="763"/>
      <c r="M62" s="763"/>
      <c r="N62" s="763"/>
      <c r="O62" s="763"/>
      <c r="P62" s="750">
        <f t="shared" si="10"/>
        <v>0</v>
      </c>
    </row>
    <row r="63" spans="1:20" ht="10.5" customHeight="1" x14ac:dyDescent="0.2">
      <c r="A63" s="576">
        <v>7217</v>
      </c>
      <c r="B63" s="965" t="s">
        <v>329</v>
      </c>
      <c r="C63" s="966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50">
        <f t="shared" si="10"/>
        <v>0</v>
      </c>
    </row>
    <row r="64" spans="1:20" ht="10.5" customHeight="1" x14ac:dyDescent="0.2">
      <c r="A64" s="576">
        <v>7218</v>
      </c>
      <c r="B64" s="965" t="s">
        <v>330</v>
      </c>
      <c r="C64" s="966"/>
      <c r="D64" s="763"/>
      <c r="E64" s="763"/>
      <c r="F64" s="763"/>
      <c r="G64" s="763"/>
      <c r="H64" s="763"/>
      <c r="I64" s="763"/>
      <c r="J64" s="763"/>
      <c r="K64" s="763"/>
      <c r="L64" s="763"/>
      <c r="M64" s="763"/>
      <c r="N64" s="763"/>
      <c r="O64" s="763"/>
      <c r="P64" s="750">
        <f t="shared" si="10"/>
        <v>0</v>
      </c>
    </row>
    <row r="65" spans="1:16" ht="10.5" customHeight="1" x14ac:dyDescent="0.2">
      <c r="A65" s="576">
        <v>7219</v>
      </c>
      <c r="B65" s="965" t="s">
        <v>331</v>
      </c>
      <c r="C65" s="966"/>
      <c r="D65" s="763"/>
      <c r="E65" s="763"/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50">
        <f t="shared" si="10"/>
        <v>0</v>
      </c>
    </row>
    <row r="66" spans="1:16" ht="10.5" customHeight="1" x14ac:dyDescent="0.2">
      <c r="A66" s="576">
        <v>7220</v>
      </c>
      <c r="B66" s="218" t="s">
        <v>332</v>
      </c>
      <c r="C66" s="219"/>
      <c r="D66" s="763">
        <v>0</v>
      </c>
      <c r="E66" s="763">
        <v>0</v>
      </c>
      <c r="F66" s="763">
        <v>0</v>
      </c>
      <c r="G66" s="763">
        <v>0</v>
      </c>
      <c r="H66" s="763">
        <v>0</v>
      </c>
      <c r="I66" s="763">
        <v>0</v>
      </c>
      <c r="J66" s="763">
        <v>0</v>
      </c>
      <c r="K66" s="763">
        <v>0</v>
      </c>
      <c r="L66" s="763">
        <v>0</v>
      </c>
      <c r="M66" s="763">
        <v>0</v>
      </c>
      <c r="N66" s="763">
        <v>0</v>
      </c>
      <c r="O66" s="763">
        <v>0</v>
      </c>
      <c r="P66" s="750">
        <f t="shared" si="10"/>
        <v>0</v>
      </c>
    </row>
    <row r="67" spans="1:16" ht="10.5" customHeight="1" x14ac:dyDescent="0.2">
      <c r="A67" s="576"/>
      <c r="B67" s="232" t="s">
        <v>306</v>
      </c>
      <c r="C67" s="233"/>
      <c r="D67" s="761"/>
      <c r="E67" s="761"/>
      <c r="F67" s="761"/>
      <c r="G67" s="761"/>
      <c r="H67" s="761"/>
      <c r="I67" s="761"/>
      <c r="J67" s="761"/>
      <c r="K67" s="761"/>
      <c r="L67" s="761"/>
      <c r="M67" s="761"/>
      <c r="N67" s="761"/>
      <c r="O67" s="761"/>
      <c r="P67" s="773"/>
    </row>
    <row r="68" spans="1:16" ht="10.5" customHeight="1" x14ac:dyDescent="0.2">
      <c r="A68" s="576">
        <v>7221</v>
      </c>
      <c r="B68" s="220" t="s">
        <v>333</v>
      </c>
      <c r="C68" s="221"/>
      <c r="D68" s="763">
        <v>0</v>
      </c>
      <c r="E68" s="763">
        <v>0</v>
      </c>
      <c r="F68" s="763">
        <v>0</v>
      </c>
      <c r="G68" s="763">
        <v>0</v>
      </c>
      <c r="H68" s="763">
        <v>0</v>
      </c>
      <c r="I68" s="763">
        <v>0</v>
      </c>
      <c r="J68" s="763">
        <v>0</v>
      </c>
      <c r="K68" s="763">
        <v>0</v>
      </c>
      <c r="L68" s="763">
        <v>0</v>
      </c>
      <c r="M68" s="763">
        <v>0</v>
      </c>
      <c r="N68" s="763">
        <v>0</v>
      </c>
      <c r="O68" s="763">
        <v>0</v>
      </c>
      <c r="P68" s="750">
        <f t="shared" si="10"/>
        <v>0</v>
      </c>
    </row>
    <row r="69" spans="1:16" ht="10.5" customHeight="1" x14ac:dyDescent="0.2">
      <c r="A69" s="576">
        <v>7222</v>
      </c>
      <c r="B69" s="220" t="s">
        <v>334</v>
      </c>
      <c r="C69" s="221"/>
      <c r="D69" s="763">
        <v>0</v>
      </c>
      <c r="E69" s="763">
        <v>0</v>
      </c>
      <c r="F69" s="763">
        <v>0</v>
      </c>
      <c r="G69" s="763">
        <v>0</v>
      </c>
      <c r="H69" s="763">
        <v>0</v>
      </c>
      <c r="I69" s="763">
        <v>0</v>
      </c>
      <c r="J69" s="763">
        <v>0</v>
      </c>
      <c r="K69" s="763">
        <v>0</v>
      </c>
      <c r="L69" s="763">
        <v>0</v>
      </c>
      <c r="M69" s="763">
        <v>0</v>
      </c>
      <c r="N69" s="763">
        <v>0</v>
      </c>
      <c r="O69" s="763">
        <v>0</v>
      </c>
      <c r="P69" s="750">
        <f t="shared" si="10"/>
        <v>0</v>
      </c>
    </row>
    <row r="70" spans="1:16" ht="10.5" customHeight="1" x14ac:dyDescent="0.2">
      <c r="A70" s="576">
        <v>7223</v>
      </c>
      <c r="B70" s="206" t="s">
        <v>335</v>
      </c>
      <c r="C70" s="215"/>
      <c r="D70" s="763">
        <v>0</v>
      </c>
      <c r="E70" s="763">
        <v>0</v>
      </c>
      <c r="F70" s="763">
        <v>0</v>
      </c>
      <c r="G70" s="763">
        <v>0</v>
      </c>
      <c r="H70" s="763">
        <v>0</v>
      </c>
      <c r="I70" s="763">
        <v>0</v>
      </c>
      <c r="J70" s="763">
        <v>0</v>
      </c>
      <c r="K70" s="763">
        <v>0</v>
      </c>
      <c r="L70" s="763">
        <v>0</v>
      </c>
      <c r="M70" s="763">
        <v>0</v>
      </c>
      <c r="N70" s="763">
        <v>0</v>
      </c>
      <c r="O70" s="763">
        <v>0</v>
      </c>
      <c r="P70" s="750">
        <f>SUM(D70:O70)</f>
        <v>0</v>
      </c>
    </row>
    <row r="71" spans="1:16" ht="10.5" customHeight="1" x14ac:dyDescent="0.2">
      <c r="A71" s="576">
        <v>7224</v>
      </c>
      <c r="B71" s="206" t="s">
        <v>328</v>
      </c>
      <c r="C71" s="221"/>
      <c r="D71" s="763">
        <v>0</v>
      </c>
      <c r="E71" s="763">
        <v>0</v>
      </c>
      <c r="F71" s="763">
        <v>0</v>
      </c>
      <c r="G71" s="763">
        <v>0</v>
      </c>
      <c r="H71" s="763">
        <v>0</v>
      </c>
      <c r="I71" s="763">
        <v>0</v>
      </c>
      <c r="J71" s="763">
        <v>0</v>
      </c>
      <c r="K71" s="763">
        <v>0</v>
      </c>
      <c r="L71" s="763">
        <v>0</v>
      </c>
      <c r="M71" s="763">
        <v>0</v>
      </c>
      <c r="N71" s="763">
        <v>0</v>
      </c>
      <c r="O71" s="763">
        <v>0</v>
      </c>
      <c r="P71" s="750">
        <f>SUM(D71:O71)</f>
        <v>0</v>
      </c>
    </row>
    <row r="72" spans="1:16" ht="10.5" customHeight="1" x14ac:dyDescent="0.2">
      <c r="A72" s="576">
        <v>7225</v>
      </c>
      <c r="B72" s="234" t="s">
        <v>336</v>
      </c>
      <c r="C72" s="235"/>
      <c r="D72" s="763">
        <v>0</v>
      </c>
      <c r="E72" s="763">
        <v>0</v>
      </c>
      <c r="F72" s="763">
        <v>0</v>
      </c>
      <c r="G72" s="763">
        <v>0</v>
      </c>
      <c r="H72" s="763">
        <v>0</v>
      </c>
      <c r="I72" s="763">
        <v>0</v>
      </c>
      <c r="J72" s="763">
        <v>0</v>
      </c>
      <c r="K72" s="763">
        <v>0</v>
      </c>
      <c r="L72" s="763">
        <v>0</v>
      </c>
      <c r="M72" s="763">
        <v>0</v>
      </c>
      <c r="N72" s="763">
        <v>0</v>
      </c>
      <c r="O72" s="763">
        <v>0</v>
      </c>
      <c r="P72" s="750">
        <f>SUM(D72:O72)</f>
        <v>0</v>
      </c>
    </row>
    <row r="73" spans="1:16" ht="10.5" customHeight="1" x14ac:dyDescent="0.2">
      <c r="A73" s="576"/>
      <c r="B73" s="232" t="s">
        <v>311</v>
      </c>
      <c r="C73" s="233"/>
      <c r="D73" s="761"/>
      <c r="E73" s="761"/>
      <c r="F73" s="761"/>
      <c r="G73" s="761"/>
      <c r="H73" s="761"/>
      <c r="I73" s="761"/>
      <c r="J73" s="761"/>
      <c r="K73" s="761"/>
      <c r="L73" s="761"/>
      <c r="M73" s="761"/>
      <c r="N73" s="761"/>
      <c r="O73" s="761"/>
      <c r="P73" s="773"/>
    </row>
    <row r="74" spans="1:16" ht="10.5" customHeight="1" x14ac:dyDescent="0.2">
      <c r="A74" s="576">
        <v>7231</v>
      </c>
      <c r="B74" s="216" t="s">
        <v>337</v>
      </c>
      <c r="C74" s="221"/>
      <c r="D74" s="763">
        <v>0</v>
      </c>
      <c r="E74" s="763">
        <v>0</v>
      </c>
      <c r="F74" s="763">
        <v>0</v>
      </c>
      <c r="G74" s="763">
        <v>0</v>
      </c>
      <c r="H74" s="763">
        <v>0</v>
      </c>
      <c r="I74" s="763">
        <v>0</v>
      </c>
      <c r="J74" s="763">
        <v>0</v>
      </c>
      <c r="K74" s="763">
        <v>0</v>
      </c>
      <c r="L74" s="763">
        <v>0</v>
      </c>
      <c r="M74" s="763">
        <v>0</v>
      </c>
      <c r="N74" s="763">
        <v>0</v>
      </c>
      <c r="O74" s="763">
        <v>0</v>
      </c>
      <c r="P74" s="750">
        <f t="shared" si="10"/>
        <v>0</v>
      </c>
    </row>
    <row r="75" spans="1:16" ht="10.5" customHeight="1" x14ac:dyDescent="0.2">
      <c r="A75" s="576">
        <v>7232</v>
      </c>
      <c r="B75" s="206" t="s">
        <v>338</v>
      </c>
      <c r="C75" s="215"/>
      <c r="D75" s="763">
        <v>0</v>
      </c>
      <c r="E75" s="763">
        <v>0</v>
      </c>
      <c r="F75" s="763">
        <v>0</v>
      </c>
      <c r="G75" s="763">
        <v>0</v>
      </c>
      <c r="H75" s="763">
        <v>0</v>
      </c>
      <c r="I75" s="763">
        <v>0</v>
      </c>
      <c r="J75" s="763">
        <v>0</v>
      </c>
      <c r="K75" s="763">
        <v>0</v>
      </c>
      <c r="L75" s="763">
        <v>0</v>
      </c>
      <c r="M75" s="763">
        <v>0</v>
      </c>
      <c r="N75" s="763">
        <v>0</v>
      </c>
      <c r="O75" s="763">
        <v>0</v>
      </c>
      <c r="P75" s="750">
        <f t="shared" si="10"/>
        <v>0</v>
      </c>
    </row>
    <row r="76" spans="1:16" ht="10.5" customHeight="1" x14ac:dyDescent="0.2">
      <c r="A76" s="576">
        <v>7233</v>
      </c>
      <c r="B76" s="206" t="s">
        <v>339</v>
      </c>
      <c r="C76" s="215"/>
      <c r="D76" s="763">
        <v>0</v>
      </c>
      <c r="E76" s="763">
        <v>0</v>
      </c>
      <c r="F76" s="763">
        <v>0</v>
      </c>
      <c r="G76" s="763">
        <v>0</v>
      </c>
      <c r="H76" s="763">
        <v>0</v>
      </c>
      <c r="I76" s="763">
        <v>0</v>
      </c>
      <c r="J76" s="763">
        <v>0</v>
      </c>
      <c r="K76" s="763">
        <v>0</v>
      </c>
      <c r="L76" s="763">
        <v>0</v>
      </c>
      <c r="M76" s="763">
        <v>0</v>
      </c>
      <c r="N76" s="763">
        <v>0</v>
      </c>
      <c r="O76" s="763">
        <v>0</v>
      </c>
      <c r="P76" s="750">
        <f t="shared" si="10"/>
        <v>0</v>
      </c>
    </row>
    <row r="77" spans="1:16" ht="10.5" customHeight="1" x14ac:dyDescent="0.2">
      <c r="A77" s="576">
        <v>7234</v>
      </c>
      <c r="B77" s="206" t="s">
        <v>340</v>
      </c>
      <c r="C77" s="215"/>
      <c r="D77" s="763">
        <v>0</v>
      </c>
      <c r="E77" s="763">
        <v>0</v>
      </c>
      <c r="F77" s="763">
        <v>0</v>
      </c>
      <c r="G77" s="763">
        <v>0</v>
      </c>
      <c r="H77" s="763">
        <v>0</v>
      </c>
      <c r="I77" s="763">
        <v>0</v>
      </c>
      <c r="J77" s="763">
        <v>0</v>
      </c>
      <c r="K77" s="763">
        <v>0</v>
      </c>
      <c r="L77" s="763">
        <v>0</v>
      </c>
      <c r="M77" s="763">
        <v>0</v>
      </c>
      <c r="N77" s="763">
        <v>0</v>
      </c>
      <c r="O77" s="763">
        <v>0</v>
      </c>
      <c r="P77" s="750">
        <f t="shared" si="10"/>
        <v>0</v>
      </c>
    </row>
    <row r="78" spans="1:16" ht="10.5" customHeight="1" x14ac:dyDescent="0.2">
      <c r="A78" s="576">
        <v>7235</v>
      </c>
      <c r="B78" s="220" t="s">
        <v>341</v>
      </c>
      <c r="C78" s="221"/>
      <c r="D78" s="763">
        <v>0</v>
      </c>
      <c r="E78" s="763">
        <v>0</v>
      </c>
      <c r="F78" s="763">
        <v>0</v>
      </c>
      <c r="G78" s="763">
        <v>0</v>
      </c>
      <c r="H78" s="763">
        <v>0</v>
      </c>
      <c r="I78" s="763">
        <v>0</v>
      </c>
      <c r="J78" s="763">
        <v>0</v>
      </c>
      <c r="K78" s="763">
        <v>0</v>
      </c>
      <c r="L78" s="763">
        <v>0</v>
      </c>
      <c r="M78" s="763">
        <v>0</v>
      </c>
      <c r="N78" s="763">
        <v>0</v>
      </c>
      <c r="O78" s="763">
        <v>0</v>
      </c>
      <c r="P78" s="750">
        <f t="shared" si="10"/>
        <v>0</v>
      </c>
    </row>
    <row r="79" spans="1:16" ht="10.5" customHeight="1" x14ac:dyDescent="0.2">
      <c r="A79" s="576">
        <v>7236</v>
      </c>
      <c r="B79" s="220" t="s">
        <v>342</v>
      </c>
      <c r="C79" s="221"/>
      <c r="D79" s="763">
        <v>0</v>
      </c>
      <c r="E79" s="763">
        <v>0</v>
      </c>
      <c r="F79" s="763">
        <v>0</v>
      </c>
      <c r="G79" s="763">
        <v>0</v>
      </c>
      <c r="H79" s="763">
        <v>0</v>
      </c>
      <c r="I79" s="763">
        <v>0</v>
      </c>
      <c r="J79" s="763">
        <v>0</v>
      </c>
      <c r="K79" s="763">
        <v>0</v>
      </c>
      <c r="L79" s="763">
        <v>0</v>
      </c>
      <c r="M79" s="763">
        <v>0</v>
      </c>
      <c r="N79" s="763">
        <v>0</v>
      </c>
      <c r="O79" s="763">
        <v>0</v>
      </c>
      <c r="P79" s="750">
        <f t="shared" si="10"/>
        <v>0</v>
      </c>
    </row>
    <row r="80" spans="1:16" ht="10.5" customHeight="1" x14ac:dyDescent="0.2">
      <c r="A80" s="576">
        <v>7237</v>
      </c>
      <c r="B80" s="236" t="s">
        <v>343</v>
      </c>
      <c r="C80" s="237"/>
      <c r="D80" s="763">
        <v>0</v>
      </c>
      <c r="E80" s="763">
        <v>0</v>
      </c>
      <c r="F80" s="763">
        <v>0</v>
      </c>
      <c r="G80" s="763">
        <v>0</v>
      </c>
      <c r="H80" s="763">
        <v>0</v>
      </c>
      <c r="I80" s="763">
        <v>0</v>
      </c>
      <c r="J80" s="763">
        <v>0</v>
      </c>
      <c r="K80" s="763">
        <v>0</v>
      </c>
      <c r="L80" s="763">
        <v>0</v>
      </c>
      <c r="M80" s="763">
        <v>0</v>
      </c>
      <c r="N80" s="763">
        <v>0</v>
      </c>
      <c r="O80" s="763">
        <v>0</v>
      </c>
      <c r="P80" s="750">
        <f t="shared" si="10"/>
        <v>0</v>
      </c>
    </row>
    <row r="81" spans="1:20" ht="10.5" customHeight="1" x14ac:dyDescent="0.2">
      <c r="A81" s="576"/>
      <c r="B81" s="232" t="s">
        <v>315</v>
      </c>
      <c r="C81" s="233"/>
      <c r="D81" s="761"/>
      <c r="E81" s="761"/>
      <c r="F81" s="761"/>
      <c r="G81" s="761"/>
      <c r="H81" s="761"/>
      <c r="I81" s="761"/>
      <c r="J81" s="761"/>
      <c r="K81" s="761"/>
      <c r="L81" s="761"/>
      <c r="M81" s="761"/>
      <c r="N81" s="761"/>
      <c r="O81" s="761"/>
      <c r="P81" s="774"/>
    </row>
    <row r="82" spans="1:20" ht="10.5" customHeight="1" x14ac:dyDescent="0.2">
      <c r="A82" s="576">
        <v>7241</v>
      </c>
      <c r="B82" s="206" t="s">
        <v>344</v>
      </c>
      <c r="C82" s="238"/>
      <c r="D82" s="775">
        <v>0</v>
      </c>
      <c r="E82" s="775">
        <v>0</v>
      </c>
      <c r="F82" s="775">
        <v>0</v>
      </c>
      <c r="G82" s="775">
        <v>0</v>
      </c>
      <c r="H82" s="775">
        <v>0</v>
      </c>
      <c r="I82" s="775">
        <v>0</v>
      </c>
      <c r="J82" s="775">
        <v>0</v>
      </c>
      <c r="K82" s="775">
        <v>0</v>
      </c>
      <c r="L82" s="775">
        <v>0</v>
      </c>
      <c r="M82" s="775">
        <v>0</v>
      </c>
      <c r="N82" s="775">
        <v>0</v>
      </c>
      <c r="O82" s="775">
        <v>0</v>
      </c>
      <c r="P82" s="750">
        <f t="shared" si="10"/>
        <v>0</v>
      </c>
    </row>
    <row r="83" spans="1:20" ht="10.5" customHeight="1" x14ac:dyDescent="0.2">
      <c r="A83" s="576">
        <v>7242</v>
      </c>
      <c r="B83" s="206" t="s">
        <v>339</v>
      </c>
      <c r="C83" s="238"/>
      <c r="D83" s="775">
        <v>0</v>
      </c>
      <c r="E83" s="775">
        <v>0</v>
      </c>
      <c r="F83" s="775">
        <v>0</v>
      </c>
      <c r="G83" s="775">
        <v>0</v>
      </c>
      <c r="H83" s="775">
        <v>0</v>
      </c>
      <c r="I83" s="775">
        <v>0</v>
      </c>
      <c r="J83" s="775">
        <v>0</v>
      </c>
      <c r="K83" s="775">
        <v>0</v>
      </c>
      <c r="L83" s="775">
        <v>0</v>
      </c>
      <c r="M83" s="775">
        <v>0</v>
      </c>
      <c r="N83" s="775">
        <v>0</v>
      </c>
      <c r="O83" s="775">
        <v>0</v>
      </c>
      <c r="P83" s="750">
        <f t="shared" si="10"/>
        <v>0</v>
      </c>
    </row>
    <row r="84" spans="1:20" ht="10.5" customHeight="1" x14ac:dyDescent="0.2">
      <c r="A84" s="576">
        <v>7243</v>
      </c>
      <c r="B84" s="220" t="s">
        <v>345</v>
      </c>
      <c r="C84" s="239"/>
      <c r="D84" s="775">
        <v>0</v>
      </c>
      <c r="E84" s="775">
        <v>0</v>
      </c>
      <c r="F84" s="775">
        <v>0</v>
      </c>
      <c r="G84" s="775">
        <v>0</v>
      </c>
      <c r="H84" s="775">
        <v>0</v>
      </c>
      <c r="I84" s="775">
        <v>0</v>
      </c>
      <c r="J84" s="775">
        <v>0</v>
      </c>
      <c r="K84" s="775">
        <v>0</v>
      </c>
      <c r="L84" s="775">
        <v>0</v>
      </c>
      <c r="M84" s="775">
        <v>0</v>
      </c>
      <c r="N84" s="775">
        <v>0</v>
      </c>
      <c r="O84" s="775">
        <v>0</v>
      </c>
      <c r="P84" s="750">
        <f t="shared" si="10"/>
        <v>0</v>
      </c>
    </row>
    <row r="85" spans="1:20" ht="10.5" customHeight="1" x14ac:dyDescent="0.2">
      <c r="A85" s="576">
        <v>7244</v>
      </c>
      <c r="B85" s="236" t="s">
        <v>346</v>
      </c>
      <c r="C85" s="239"/>
      <c r="D85" s="775">
        <v>0</v>
      </c>
      <c r="E85" s="775">
        <v>0</v>
      </c>
      <c r="F85" s="775">
        <v>0</v>
      </c>
      <c r="G85" s="775">
        <v>0</v>
      </c>
      <c r="H85" s="775">
        <v>0</v>
      </c>
      <c r="I85" s="775">
        <v>0</v>
      </c>
      <c r="J85" s="775">
        <v>0</v>
      </c>
      <c r="K85" s="775">
        <v>0</v>
      </c>
      <c r="L85" s="775">
        <v>0</v>
      </c>
      <c r="M85" s="775">
        <v>0</v>
      </c>
      <c r="N85" s="775">
        <v>0</v>
      </c>
      <c r="O85" s="775">
        <v>0</v>
      </c>
      <c r="P85" s="750">
        <f t="shared" si="10"/>
        <v>0</v>
      </c>
    </row>
    <row r="86" spans="1:20" ht="10.5" customHeight="1" x14ac:dyDescent="0.2">
      <c r="A86" s="576"/>
      <c r="B86" s="232" t="s">
        <v>347</v>
      </c>
      <c r="C86" s="233"/>
      <c r="D86" s="761"/>
      <c r="E86" s="761"/>
      <c r="F86" s="761"/>
      <c r="G86" s="761"/>
      <c r="H86" s="761"/>
      <c r="I86" s="761"/>
      <c r="J86" s="761"/>
      <c r="K86" s="761"/>
      <c r="L86" s="761"/>
      <c r="M86" s="761"/>
      <c r="N86" s="761"/>
      <c r="O86" s="761"/>
      <c r="P86" s="773"/>
    </row>
    <row r="87" spans="1:20" ht="10.5" customHeight="1" x14ac:dyDescent="0.2">
      <c r="A87" s="576">
        <v>7251</v>
      </c>
      <c r="B87" s="206" t="s">
        <v>348</v>
      </c>
      <c r="C87" s="215"/>
      <c r="D87" s="763">
        <v>0</v>
      </c>
      <c r="E87" s="763">
        <v>0</v>
      </c>
      <c r="F87" s="763">
        <v>0</v>
      </c>
      <c r="G87" s="763">
        <v>0</v>
      </c>
      <c r="H87" s="763">
        <v>0</v>
      </c>
      <c r="I87" s="763">
        <v>0</v>
      </c>
      <c r="J87" s="763">
        <v>0</v>
      </c>
      <c r="K87" s="763">
        <v>0</v>
      </c>
      <c r="L87" s="763">
        <v>0</v>
      </c>
      <c r="M87" s="763">
        <v>0</v>
      </c>
      <c r="N87" s="763">
        <v>0</v>
      </c>
      <c r="O87" s="763">
        <v>0</v>
      </c>
      <c r="P87" s="750">
        <f t="shared" si="10"/>
        <v>0</v>
      </c>
    </row>
    <row r="88" spans="1:20" ht="10.5" customHeight="1" x14ac:dyDescent="0.2">
      <c r="A88" s="576">
        <v>7252</v>
      </c>
      <c r="B88" s="206" t="s">
        <v>349</v>
      </c>
      <c r="C88" s="215"/>
      <c r="D88" s="763">
        <v>0</v>
      </c>
      <c r="E88" s="763">
        <v>0</v>
      </c>
      <c r="F88" s="763">
        <v>0</v>
      </c>
      <c r="G88" s="763">
        <v>0</v>
      </c>
      <c r="H88" s="763">
        <v>0</v>
      </c>
      <c r="I88" s="763">
        <v>0</v>
      </c>
      <c r="J88" s="763">
        <v>0</v>
      </c>
      <c r="K88" s="763">
        <v>0</v>
      </c>
      <c r="L88" s="763">
        <v>0</v>
      </c>
      <c r="M88" s="763">
        <v>0</v>
      </c>
      <c r="N88" s="763">
        <v>0</v>
      </c>
      <c r="O88" s="763">
        <v>0</v>
      </c>
      <c r="P88" s="750">
        <f t="shared" si="10"/>
        <v>0</v>
      </c>
    </row>
    <row r="89" spans="1:20" ht="10.5" customHeight="1" x14ac:dyDescent="0.2">
      <c r="A89" s="576">
        <v>7253</v>
      </c>
      <c r="B89" s="220" t="s">
        <v>350</v>
      </c>
      <c r="C89" s="221"/>
      <c r="D89" s="763">
        <v>0</v>
      </c>
      <c r="E89" s="763">
        <v>0</v>
      </c>
      <c r="F89" s="763">
        <v>0</v>
      </c>
      <c r="G89" s="763">
        <v>0</v>
      </c>
      <c r="H89" s="763">
        <v>0</v>
      </c>
      <c r="I89" s="763">
        <v>0</v>
      </c>
      <c r="J89" s="763">
        <v>0</v>
      </c>
      <c r="K89" s="763">
        <v>0</v>
      </c>
      <c r="L89" s="763">
        <v>0</v>
      </c>
      <c r="M89" s="763">
        <v>0</v>
      </c>
      <c r="N89" s="763">
        <v>0</v>
      </c>
      <c r="O89" s="763">
        <v>0</v>
      </c>
      <c r="P89" s="750">
        <f t="shared" si="10"/>
        <v>0</v>
      </c>
    </row>
    <row r="90" spans="1:20" ht="10.5" customHeight="1" x14ac:dyDescent="0.2">
      <c r="A90" s="576">
        <v>7254</v>
      </c>
      <c r="B90" s="216" t="s">
        <v>351</v>
      </c>
      <c r="C90" s="222"/>
      <c r="D90" s="763">
        <v>0</v>
      </c>
      <c r="E90" s="763">
        <v>0</v>
      </c>
      <c r="F90" s="763">
        <v>0</v>
      </c>
      <c r="G90" s="763">
        <v>0</v>
      </c>
      <c r="H90" s="763">
        <v>0</v>
      </c>
      <c r="I90" s="763">
        <v>0</v>
      </c>
      <c r="J90" s="763">
        <v>0</v>
      </c>
      <c r="K90" s="763">
        <v>0</v>
      </c>
      <c r="L90" s="763">
        <v>0</v>
      </c>
      <c r="M90" s="763">
        <v>0</v>
      </c>
      <c r="N90" s="763">
        <v>0</v>
      </c>
      <c r="O90" s="763">
        <v>0</v>
      </c>
      <c r="P90" s="750">
        <f t="shared" si="10"/>
        <v>0</v>
      </c>
    </row>
    <row r="91" spans="1:20" ht="10.5" customHeight="1" x14ac:dyDescent="0.2">
      <c r="A91" s="576">
        <v>7255</v>
      </c>
      <c r="B91" s="206" t="s">
        <v>352</v>
      </c>
      <c r="C91" s="215"/>
      <c r="D91" s="763">
        <v>0</v>
      </c>
      <c r="E91" s="763">
        <v>0</v>
      </c>
      <c r="F91" s="763">
        <v>0</v>
      </c>
      <c r="G91" s="763">
        <v>0</v>
      </c>
      <c r="H91" s="763">
        <v>0</v>
      </c>
      <c r="I91" s="763">
        <v>0</v>
      </c>
      <c r="J91" s="763">
        <v>0</v>
      </c>
      <c r="K91" s="763">
        <v>0</v>
      </c>
      <c r="L91" s="763">
        <v>0</v>
      </c>
      <c r="M91" s="763">
        <v>0</v>
      </c>
      <c r="N91" s="763">
        <v>0</v>
      </c>
      <c r="O91" s="763">
        <v>0</v>
      </c>
      <c r="P91" s="750">
        <f t="shared" si="10"/>
        <v>0</v>
      </c>
    </row>
    <row r="92" spans="1:20" ht="10.5" customHeight="1" x14ac:dyDescent="0.2">
      <c r="A92" s="576">
        <v>7256</v>
      </c>
      <c r="B92" s="206" t="s">
        <v>353</v>
      </c>
      <c r="C92" s="215"/>
      <c r="D92" s="763">
        <v>0</v>
      </c>
      <c r="E92" s="763">
        <v>0</v>
      </c>
      <c r="F92" s="763">
        <v>0</v>
      </c>
      <c r="G92" s="763">
        <v>0</v>
      </c>
      <c r="H92" s="763">
        <v>0</v>
      </c>
      <c r="I92" s="763">
        <v>0</v>
      </c>
      <c r="J92" s="763">
        <v>0</v>
      </c>
      <c r="K92" s="763">
        <v>0</v>
      </c>
      <c r="L92" s="763">
        <v>0</v>
      </c>
      <c r="M92" s="763">
        <v>0</v>
      </c>
      <c r="N92" s="763">
        <v>0</v>
      </c>
      <c r="O92" s="763">
        <v>0</v>
      </c>
      <c r="P92" s="750">
        <f t="shared" si="10"/>
        <v>0</v>
      </c>
    </row>
    <row r="93" spans="1:20" ht="10.5" customHeight="1" x14ac:dyDescent="0.2">
      <c r="A93" s="576"/>
      <c r="B93" s="223" t="s">
        <v>1048</v>
      </c>
      <c r="C93" s="224"/>
      <c r="D93" s="767"/>
      <c r="E93" s="767"/>
      <c r="F93" s="767"/>
      <c r="G93" s="767"/>
      <c r="H93" s="767"/>
      <c r="I93" s="767"/>
      <c r="J93" s="767"/>
      <c r="K93" s="767"/>
      <c r="L93" s="767"/>
      <c r="M93" s="767"/>
      <c r="N93" s="767"/>
      <c r="O93" s="767"/>
      <c r="P93" s="768"/>
    </row>
    <row r="94" spans="1:20" ht="10.5" customHeight="1" x14ac:dyDescent="0.2">
      <c r="A94" s="576">
        <v>7261</v>
      </c>
      <c r="B94" s="973" t="s">
        <v>354</v>
      </c>
      <c r="C94" s="966"/>
      <c r="D94" s="763">
        <v>0</v>
      </c>
      <c r="E94" s="763">
        <v>0</v>
      </c>
      <c r="F94" s="763">
        <v>0</v>
      </c>
      <c r="G94" s="763">
        <v>0</v>
      </c>
      <c r="H94" s="763">
        <v>0</v>
      </c>
      <c r="I94" s="763">
        <v>0</v>
      </c>
      <c r="J94" s="763">
        <v>0</v>
      </c>
      <c r="K94" s="763">
        <v>0</v>
      </c>
      <c r="L94" s="763">
        <v>0</v>
      </c>
      <c r="M94" s="763">
        <v>0</v>
      </c>
      <c r="N94" s="763">
        <v>0</v>
      </c>
      <c r="O94" s="763">
        <v>0</v>
      </c>
      <c r="P94" s="750">
        <f t="shared" si="10"/>
        <v>0</v>
      </c>
    </row>
    <row r="95" spans="1:20" ht="10.5" customHeight="1" thickBot="1" x14ac:dyDescent="0.25">
      <c r="A95" s="576">
        <v>7262</v>
      </c>
      <c r="B95" s="973" t="s">
        <v>355</v>
      </c>
      <c r="C95" s="966"/>
      <c r="D95" s="753">
        <v>0</v>
      </c>
      <c r="E95" s="763">
        <v>0</v>
      </c>
      <c r="F95" s="763">
        <v>0</v>
      </c>
      <c r="G95" s="763">
        <v>0</v>
      </c>
      <c r="H95" s="763">
        <v>0</v>
      </c>
      <c r="I95" s="763">
        <v>0</v>
      </c>
      <c r="J95" s="763">
        <v>0</v>
      </c>
      <c r="K95" s="763">
        <v>0</v>
      </c>
      <c r="L95" s="763">
        <v>0</v>
      </c>
      <c r="M95" s="763">
        <v>0</v>
      </c>
      <c r="N95" s="763">
        <v>0</v>
      </c>
      <c r="O95" s="763">
        <v>0</v>
      </c>
      <c r="P95" s="750">
        <f t="shared" si="10"/>
        <v>0</v>
      </c>
    </row>
    <row r="96" spans="1:20" ht="13.5" thickBot="1" x14ac:dyDescent="0.25">
      <c r="A96" s="576"/>
      <c r="B96" s="240" t="s">
        <v>356</v>
      </c>
      <c r="C96" s="241"/>
      <c r="D96" s="757">
        <f>SUM(D57:D95)</f>
        <v>0</v>
      </c>
      <c r="E96" s="757">
        <f t="shared" ref="E96:P96" si="11">SUM(E57:E95)</f>
        <v>0</v>
      </c>
      <c r="F96" s="757">
        <f t="shared" si="11"/>
        <v>0</v>
      </c>
      <c r="G96" s="757">
        <f t="shared" si="11"/>
        <v>0</v>
      </c>
      <c r="H96" s="757">
        <f t="shared" si="11"/>
        <v>0</v>
      </c>
      <c r="I96" s="757">
        <f t="shared" si="11"/>
        <v>0</v>
      </c>
      <c r="J96" s="757">
        <f>SUM(J57:J95)</f>
        <v>0</v>
      </c>
      <c r="K96" s="757">
        <f t="shared" si="11"/>
        <v>0</v>
      </c>
      <c r="L96" s="757">
        <f>SUM(L57:L95)</f>
        <v>0</v>
      </c>
      <c r="M96" s="757">
        <f>SUM(M57:M95)</f>
        <v>0</v>
      </c>
      <c r="N96" s="757">
        <f>SUM(N57:N95)</f>
        <v>0</v>
      </c>
      <c r="O96" s="757">
        <f t="shared" si="11"/>
        <v>0</v>
      </c>
      <c r="P96" s="757">
        <f t="shared" si="11"/>
        <v>0</v>
      </c>
      <c r="Q96" s="549"/>
      <c r="R96" s="549"/>
      <c r="S96" s="549"/>
      <c r="T96" s="549"/>
    </row>
    <row r="97" spans="1:17" ht="13.5" thickBot="1" x14ac:dyDescent="0.25">
      <c r="A97" s="576"/>
      <c r="B97" s="240" t="s">
        <v>357</v>
      </c>
      <c r="C97" s="241"/>
      <c r="D97" s="757">
        <f>+D96+D54</f>
        <v>0</v>
      </c>
      <c r="E97" s="757">
        <f>+E96+E54</f>
        <v>0</v>
      </c>
      <c r="F97" s="757">
        <f>+F96+F54</f>
        <v>0</v>
      </c>
      <c r="G97" s="757">
        <f t="shared" ref="G97:P97" si="12">+G96+G54</f>
        <v>0</v>
      </c>
      <c r="H97" s="757">
        <f t="shared" si="12"/>
        <v>0</v>
      </c>
      <c r="I97" s="757">
        <f t="shared" si="12"/>
        <v>0</v>
      </c>
      <c r="J97" s="757">
        <f>+J96+J54</f>
        <v>0</v>
      </c>
      <c r="K97" s="757">
        <f t="shared" si="12"/>
        <v>0</v>
      </c>
      <c r="L97" s="757">
        <f>+L96+L54</f>
        <v>0</v>
      </c>
      <c r="M97" s="757">
        <f>+M96+M54</f>
        <v>0</v>
      </c>
      <c r="N97" s="757">
        <f>+N96+N54</f>
        <v>0</v>
      </c>
      <c r="O97" s="757">
        <f t="shared" si="12"/>
        <v>0</v>
      </c>
      <c r="P97" s="757">
        <f t="shared" si="12"/>
        <v>0</v>
      </c>
      <c r="Q97" s="242"/>
    </row>
    <row r="98" spans="1:17" ht="17.25" customHeight="1" thickBot="1" x14ac:dyDescent="0.3">
      <c r="A98" s="576"/>
      <c r="B98" s="243" t="s">
        <v>358</v>
      </c>
      <c r="C98" s="244"/>
      <c r="D98" s="776"/>
      <c r="E98" s="776"/>
      <c r="F98" s="776"/>
      <c r="G98" s="776"/>
      <c r="H98" s="776"/>
      <c r="I98" s="776"/>
      <c r="J98" s="776"/>
      <c r="K98" s="776"/>
      <c r="L98" s="776"/>
      <c r="M98" s="776"/>
      <c r="N98" s="776"/>
      <c r="O98" s="776"/>
      <c r="P98" s="777"/>
    </row>
    <row r="99" spans="1:17" x14ac:dyDescent="0.2">
      <c r="A99" s="576"/>
      <c r="B99" s="213" t="s">
        <v>299</v>
      </c>
      <c r="C99" s="214"/>
      <c r="D99" s="761"/>
      <c r="E99" s="761"/>
      <c r="F99" s="761"/>
      <c r="G99" s="761"/>
      <c r="H99" s="761"/>
      <c r="I99" s="761"/>
      <c r="J99" s="761"/>
      <c r="K99" s="761"/>
      <c r="L99" s="761"/>
      <c r="M99" s="761"/>
      <c r="N99" s="761"/>
      <c r="O99" s="761"/>
      <c r="P99" s="762"/>
    </row>
    <row r="100" spans="1:17" x14ac:dyDescent="0.2">
      <c r="A100" s="576">
        <v>7311</v>
      </c>
      <c r="B100" s="965" t="s">
        <v>359</v>
      </c>
      <c r="C100" s="966"/>
      <c r="D100" s="763"/>
      <c r="E100" s="763"/>
      <c r="F100" s="763"/>
      <c r="G100" s="763"/>
      <c r="H100" s="763"/>
      <c r="I100" s="763"/>
      <c r="J100" s="763"/>
      <c r="K100" s="763"/>
      <c r="L100" s="763"/>
      <c r="M100" s="763"/>
      <c r="N100" s="763"/>
      <c r="O100" s="763"/>
      <c r="P100" s="764">
        <f t="shared" ref="P100:P105" si="13">SUM(D100:O100)</f>
        <v>0</v>
      </c>
    </row>
    <row r="101" spans="1:17" x14ac:dyDescent="0.2">
      <c r="A101" s="576">
        <v>7312</v>
      </c>
      <c r="B101" s="965" t="s">
        <v>360</v>
      </c>
      <c r="C101" s="966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4">
        <f t="shared" si="13"/>
        <v>0</v>
      </c>
    </row>
    <row r="102" spans="1:17" ht="10.5" customHeight="1" x14ac:dyDescent="0.2">
      <c r="A102" s="576">
        <v>7313</v>
      </c>
      <c r="B102" s="220" t="s">
        <v>361</v>
      </c>
      <c r="C102" s="221"/>
      <c r="D102" s="763">
        <v>0</v>
      </c>
      <c r="E102" s="763">
        <v>0</v>
      </c>
      <c r="F102" s="763">
        <v>0</v>
      </c>
      <c r="G102" s="763">
        <v>0</v>
      </c>
      <c r="H102" s="763">
        <v>0</v>
      </c>
      <c r="I102" s="763">
        <v>0</v>
      </c>
      <c r="J102" s="763">
        <v>0</v>
      </c>
      <c r="K102" s="763">
        <v>0</v>
      </c>
      <c r="L102" s="763">
        <v>0</v>
      </c>
      <c r="M102" s="763">
        <v>0</v>
      </c>
      <c r="N102" s="763">
        <v>0</v>
      </c>
      <c r="O102" s="763">
        <v>0</v>
      </c>
      <c r="P102" s="750">
        <f t="shared" si="13"/>
        <v>0</v>
      </c>
    </row>
    <row r="103" spans="1:17" ht="10.5" customHeight="1" x14ac:dyDescent="0.2">
      <c r="A103" s="576">
        <v>7314</v>
      </c>
      <c r="B103" s="220" t="s">
        <v>362</v>
      </c>
      <c r="C103" s="221"/>
      <c r="D103" s="763">
        <v>0</v>
      </c>
      <c r="E103" s="763">
        <v>0</v>
      </c>
      <c r="F103" s="763">
        <v>0</v>
      </c>
      <c r="G103" s="763">
        <v>0</v>
      </c>
      <c r="H103" s="763">
        <v>0</v>
      </c>
      <c r="I103" s="763">
        <v>0</v>
      </c>
      <c r="J103" s="763">
        <v>0</v>
      </c>
      <c r="K103" s="763">
        <v>0</v>
      </c>
      <c r="L103" s="763">
        <v>0</v>
      </c>
      <c r="M103" s="763">
        <v>0</v>
      </c>
      <c r="N103" s="763">
        <v>0</v>
      </c>
      <c r="O103" s="763">
        <v>0</v>
      </c>
      <c r="P103" s="750">
        <f t="shared" si="13"/>
        <v>0</v>
      </c>
    </row>
    <row r="104" spans="1:17" ht="10.5" customHeight="1" x14ac:dyDescent="0.2">
      <c r="A104" s="576">
        <v>7315</v>
      </c>
      <c r="B104" s="220" t="s">
        <v>363</v>
      </c>
      <c r="C104" s="245"/>
      <c r="D104" s="763">
        <v>0</v>
      </c>
      <c r="E104" s="763">
        <v>0</v>
      </c>
      <c r="F104" s="763">
        <v>0</v>
      </c>
      <c r="G104" s="763">
        <v>0</v>
      </c>
      <c r="H104" s="763">
        <v>0</v>
      </c>
      <c r="I104" s="763">
        <v>0</v>
      </c>
      <c r="J104" s="763">
        <v>0</v>
      </c>
      <c r="K104" s="763">
        <v>0</v>
      </c>
      <c r="L104" s="763">
        <v>0</v>
      </c>
      <c r="M104" s="763">
        <v>0</v>
      </c>
      <c r="N104" s="763">
        <v>0</v>
      </c>
      <c r="O104" s="763">
        <v>0</v>
      </c>
      <c r="P104" s="750">
        <f t="shared" si="13"/>
        <v>0</v>
      </c>
    </row>
    <row r="105" spans="1:17" ht="10.5" customHeight="1" x14ac:dyDescent="0.2">
      <c r="A105" s="576">
        <v>7316</v>
      </c>
      <c r="B105" s="965" t="s">
        <v>364</v>
      </c>
      <c r="C105" s="966"/>
      <c r="D105" s="763">
        <v>0</v>
      </c>
      <c r="E105" s="763">
        <v>0</v>
      </c>
      <c r="F105" s="763">
        <v>0</v>
      </c>
      <c r="G105" s="763">
        <v>0</v>
      </c>
      <c r="H105" s="763">
        <v>0</v>
      </c>
      <c r="I105" s="763">
        <v>0</v>
      </c>
      <c r="J105" s="763">
        <v>0</v>
      </c>
      <c r="K105" s="763">
        <v>0</v>
      </c>
      <c r="L105" s="763">
        <v>0</v>
      </c>
      <c r="M105" s="763">
        <v>0</v>
      </c>
      <c r="N105" s="763">
        <v>0</v>
      </c>
      <c r="O105" s="763">
        <v>0</v>
      </c>
      <c r="P105" s="750">
        <f t="shared" si="13"/>
        <v>0</v>
      </c>
    </row>
    <row r="106" spans="1:17" ht="10.5" customHeight="1" x14ac:dyDescent="0.2">
      <c r="A106" s="576"/>
      <c r="B106" s="213" t="s">
        <v>306</v>
      </c>
      <c r="C106" s="246"/>
      <c r="D106" s="778"/>
      <c r="E106" s="778"/>
      <c r="F106" s="778"/>
      <c r="G106" s="779"/>
      <c r="H106" s="778"/>
      <c r="I106" s="778"/>
      <c r="J106" s="778"/>
      <c r="K106" s="778"/>
      <c r="L106" s="778"/>
      <c r="M106" s="778"/>
      <c r="N106" s="778"/>
      <c r="O106" s="778"/>
      <c r="P106" s="780"/>
    </row>
    <row r="107" spans="1:17" ht="10.5" customHeight="1" x14ac:dyDescent="0.2">
      <c r="A107" s="576">
        <v>7321</v>
      </c>
      <c r="B107" s="965" t="s">
        <v>365</v>
      </c>
      <c r="C107" s="966"/>
      <c r="D107" s="763">
        <v>0</v>
      </c>
      <c r="E107" s="763">
        <v>0</v>
      </c>
      <c r="F107" s="763">
        <v>0</v>
      </c>
      <c r="G107" s="763">
        <v>0</v>
      </c>
      <c r="H107" s="763">
        <v>0</v>
      </c>
      <c r="I107" s="763">
        <v>0</v>
      </c>
      <c r="J107" s="763">
        <v>0</v>
      </c>
      <c r="K107" s="763">
        <v>0</v>
      </c>
      <c r="L107" s="763">
        <v>0</v>
      </c>
      <c r="M107" s="763">
        <v>0</v>
      </c>
      <c r="N107" s="763">
        <v>0</v>
      </c>
      <c r="O107" s="763">
        <v>0</v>
      </c>
      <c r="P107" s="750">
        <f>SUM(D107:O107)</f>
        <v>0</v>
      </c>
    </row>
    <row r="108" spans="1:17" ht="10.5" customHeight="1" x14ac:dyDescent="0.2">
      <c r="A108" s="576">
        <v>7322</v>
      </c>
      <c r="B108" s="220" t="s">
        <v>366</v>
      </c>
      <c r="C108" s="221"/>
      <c r="D108" s="763">
        <v>0</v>
      </c>
      <c r="E108" s="763">
        <v>0</v>
      </c>
      <c r="F108" s="763">
        <v>0</v>
      </c>
      <c r="G108" s="763">
        <v>0</v>
      </c>
      <c r="H108" s="763">
        <v>0</v>
      </c>
      <c r="I108" s="763">
        <v>0</v>
      </c>
      <c r="J108" s="763">
        <v>0</v>
      </c>
      <c r="K108" s="763">
        <v>0</v>
      </c>
      <c r="L108" s="763">
        <v>0</v>
      </c>
      <c r="M108" s="763">
        <v>0</v>
      </c>
      <c r="N108" s="763">
        <v>0</v>
      </c>
      <c r="O108" s="763">
        <v>0</v>
      </c>
      <c r="P108" s="750">
        <f>SUM(D108:O108)</f>
        <v>0</v>
      </c>
    </row>
    <row r="109" spans="1:17" ht="10.5" customHeight="1" x14ac:dyDescent="0.2">
      <c r="A109" s="576">
        <v>7323</v>
      </c>
      <c r="B109" s="220" t="s">
        <v>367</v>
      </c>
      <c r="C109" s="221"/>
      <c r="D109" s="763">
        <v>0</v>
      </c>
      <c r="E109" s="763">
        <v>0</v>
      </c>
      <c r="F109" s="763">
        <v>0</v>
      </c>
      <c r="G109" s="763">
        <v>0</v>
      </c>
      <c r="H109" s="763">
        <v>0</v>
      </c>
      <c r="I109" s="763">
        <v>0</v>
      </c>
      <c r="J109" s="763">
        <v>0</v>
      </c>
      <c r="K109" s="763">
        <v>0</v>
      </c>
      <c r="L109" s="763">
        <v>0</v>
      </c>
      <c r="M109" s="763">
        <v>0</v>
      </c>
      <c r="N109" s="763">
        <v>0</v>
      </c>
      <c r="O109" s="763">
        <v>0</v>
      </c>
      <c r="P109" s="750">
        <f>SUM(D109:O109)</f>
        <v>0</v>
      </c>
    </row>
    <row r="110" spans="1:17" ht="10.5" customHeight="1" x14ac:dyDescent="0.2">
      <c r="A110" s="576">
        <v>7324</v>
      </c>
      <c r="B110" s="220" t="s">
        <v>368</v>
      </c>
      <c r="C110" s="221"/>
      <c r="D110" s="763">
        <v>0</v>
      </c>
      <c r="E110" s="763">
        <v>0</v>
      </c>
      <c r="F110" s="763">
        <v>0</v>
      </c>
      <c r="G110" s="763">
        <v>0</v>
      </c>
      <c r="H110" s="763">
        <v>0</v>
      </c>
      <c r="I110" s="763">
        <v>0</v>
      </c>
      <c r="J110" s="763">
        <v>0</v>
      </c>
      <c r="K110" s="763">
        <v>0</v>
      </c>
      <c r="L110" s="763">
        <v>0</v>
      </c>
      <c r="M110" s="763">
        <v>0</v>
      </c>
      <c r="N110" s="763">
        <v>0</v>
      </c>
      <c r="O110" s="763">
        <v>0</v>
      </c>
      <c r="P110" s="750">
        <f>SUM(D110:O110)</f>
        <v>0</v>
      </c>
    </row>
    <row r="111" spans="1:17" ht="10.5" customHeight="1" x14ac:dyDescent="0.2">
      <c r="A111" s="576"/>
      <c r="B111" s="247" t="s">
        <v>311</v>
      </c>
      <c r="C111" s="248"/>
      <c r="D111" s="781"/>
      <c r="E111" s="781"/>
      <c r="F111" s="781"/>
      <c r="G111" s="782"/>
      <c r="H111" s="781"/>
      <c r="I111" s="781"/>
      <c r="J111" s="781"/>
      <c r="K111" s="781"/>
      <c r="L111" s="781"/>
      <c r="M111" s="781"/>
      <c r="N111" s="781"/>
      <c r="O111" s="781"/>
      <c r="P111" s="783"/>
    </row>
    <row r="112" spans="1:17" ht="10.5" customHeight="1" x14ac:dyDescent="0.2">
      <c r="A112" s="576">
        <v>7331</v>
      </c>
      <c r="B112" s="220" t="s">
        <v>369</v>
      </c>
      <c r="C112" s="221"/>
      <c r="D112" s="763">
        <v>0</v>
      </c>
      <c r="E112" s="763">
        <v>0</v>
      </c>
      <c r="F112" s="763">
        <v>0</v>
      </c>
      <c r="G112" s="763">
        <v>0</v>
      </c>
      <c r="H112" s="763">
        <v>0</v>
      </c>
      <c r="I112" s="763">
        <v>0</v>
      </c>
      <c r="J112" s="763">
        <v>0</v>
      </c>
      <c r="K112" s="763">
        <v>0</v>
      </c>
      <c r="L112" s="763">
        <v>0</v>
      </c>
      <c r="M112" s="763">
        <v>0</v>
      </c>
      <c r="N112" s="763">
        <v>0</v>
      </c>
      <c r="O112" s="763">
        <v>0</v>
      </c>
      <c r="P112" s="764">
        <f t="shared" ref="P112:P117" si="14">SUM(D112:O112)</f>
        <v>0</v>
      </c>
    </row>
    <row r="113" spans="1:24" ht="10.5" customHeight="1" x14ac:dyDescent="0.2">
      <c r="A113" s="576">
        <v>7332</v>
      </c>
      <c r="B113" s="220" t="s">
        <v>370</v>
      </c>
      <c r="C113" s="221"/>
      <c r="D113" s="763">
        <v>0</v>
      </c>
      <c r="E113" s="763">
        <v>0</v>
      </c>
      <c r="F113" s="763">
        <v>0</v>
      </c>
      <c r="G113" s="763">
        <v>0</v>
      </c>
      <c r="H113" s="763">
        <v>0</v>
      </c>
      <c r="I113" s="763">
        <v>0</v>
      </c>
      <c r="J113" s="763">
        <v>0</v>
      </c>
      <c r="K113" s="763">
        <v>0</v>
      </c>
      <c r="L113" s="763">
        <v>0</v>
      </c>
      <c r="M113" s="763">
        <v>0</v>
      </c>
      <c r="N113" s="763">
        <v>0</v>
      </c>
      <c r="O113" s="763">
        <v>0</v>
      </c>
      <c r="P113" s="764">
        <f t="shared" si="14"/>
        <v>0</v>
      </c>
    </row>
    <row r="114" spans="1:24" ht="10.5" customHeight="1" x14ac:dyDescent="0.2">
      <c r="A114" s="576">
        <v>7333</v>
      </c>
      <c r="B114" s="220" t="s">
        <v>361</v>
      </c>
      <c r="C114" s="221"/>
      <c r="D114" s="763">
        <v>0</v>
      </c>
      <c r="E114" s="763">
        <v>0</v>
      </c>
      <c r="F114" s="763">
        <v>0</v>
      </c>
      <c r="G114" s="763">
        <v>0</v>
      </c>
      <c r="H114" s="763">
        <v>0</v>
      </c>
      <c r="I114" s="763">
        <v>0</v>
      </c>
      <c r="J114" s="763">
        <v>0</v>
      </c>
      <c r="K114" s="763">
        <v>0</v>
      </c>
      <c r="L114" s="763">
        <v>0</v>
      </c>
      <c r="M114" s="763">
        <v>0</v>
      </c>
      <c r="N114" s="763">
        <v>0</v>
      </c>
      <c r="O114" s="763">
        <v>0</v>
      </c>
      <c r="P114" s="764">
        <f t="shared" si="14"/>
        <v>0</v>
      </c>
      <c r="X114" s="249"/>
    </row>
    <row r="115" spans="1:24" ht="10.5" customHeight="1" x14ac:dyDescent="0.2">
      <c r="A115" s="576">
        <v>7334</v>
      </c>
      <c r="B115" s="220" t="s">
        <v>371</v>
      </c>
      <c r="C115" s="221"/>
      <c r="D115" s="763">
        <v>0</v>
      </c>
      <c r="E115" s="763">
        <v>0</v>
      </c>
      <c r="F115" s="763">
        <v>0</v>
      </c>
      <c r="G115" s="763">
        <v>0</v>
      </c>
      <c r="H115" s="763">
        <v>0</v>
      </c>
      <c r="I115" s="763">
        <v>0</v>
      </c>
      <c r="J115" s="763">
        <v>0</v>
      </c>
      <c r="K115" s="763">
        <v>0</v>
      </c>
      <c r="L115" s="763">
        <v>0</v>
      </c>
      <c r="M115" s="763">
        <v>0</v>
      </c>
      <c r="N115" s="763">
        <v>0</v>
      </c>
      <c r="O115" s="763">
        <v>0</v>
      </c>
      <c r="P115" s="764">
        <f t="shared" si="14"/>
        <v>0</v>
      </c>
    </row>
    <row r="116" spans="1:24" ht="10.5" customHeight="1" x14ac:dyDescent="0.2">
      <c r="A116" s="576">
        <v>7335</v>
      </c>
      <c r="B116" s="220" t="s">
        <v>362</v>
      </c>
      <c r="C116" s="221"/>
      <c r="D116" s="763">
        <v>0</v>
      </c>
      <c r="E116" s="763">
        <v>0</v>
      </c>
      <c r="F116" s="763">
        <v>0</v>
      </c>
      <c r="G116" s="763">
        <v>0</v>
      </c>
      <c r="H116" s="763">
        <v>0</v>
      </c>
      <c r="I116" s="763">
        <v>0</v>
      </c>
      <c r="J116" s="763">
        <v>0</v>
      </c>
      <c r="K116" s="763">
        <v>0</v>
      </c>
      <c r="L116" s="763">
        <v>0</v>
      </c>
      <c r="M116" s="763">
        <v>0</v>
      </c>
      <c r="N116" s="763">
        <v>0</v>
      </c>
      <c r="O116" s="763">
        <v>0</v>
      </c>
      <c r="P116" s="764">
        <f t="shared" si="14"/>
        <v>0</v>
      </c>
    </row>
    <row r="117" spans="1:24" ht="10.5" customHeight="1" x14ac:dyDescent="0.2">
      <c r="A117" s="576">
        <v>7336</v>
      </c>
      <c r="B117" s="220" t="s">
        <v>372</v>
      </c>
      <c r="C117" s="221"/>
      <c r="D117" s="763">
        <v>0</v>
      </c>
      <c r="E117" s="763">
        <v>0</v>
      </c>
      <c r="F117" s="763">
        <v>0</v>
      </c>
      <c r="G117" s="763">
        <v>0</v>
      </c>
      <c r="H117" s="763">
        <v>0</v>
      </c>
      <c r="I117" s="763">
        <v>0</v>
      </c>
      <c r="J117" s="763">
        <v>0</v>
      </c>
      <c r="K117" s="763">
        <v>0</v>
      </c>
      <c r="L117" s="763">
        <v>0</v>
      </c>
      <c r="M117" s="763">
        <v>0</v>
      </c>
      <c r="N117" s="763">
        <v>0</v>
      </c>
      <c r="O117" s="763">
        <v>0</v>
      </c>
      <c r="P117" s="764">
        <f t="shared" si="14"/>
        <v>0</v>
      </c>
    </row>
    <row r="118" spans="1:24" ht="10.5" customHeight="1" x14ac:dyDescent="0.2">
      <c r="A118" s="576"/>
      <c r="B118" s="247" t="s">
        <v>315</v>
      </c>
      <c r="C118" s="248"/>
      <c r="D118" s="781"/>
      <c r="E118" s="781"/>
      <c r="F118" s="781"/>
      <c r="G118" s="782"/>
      <c r="H118" s="781"/>
      <c r="I118" s="781"/>
      <c r="J118" s="781"/>
      <c r="K118" s="781"/>
      <c r="L118" s="781"/>
      <c r="M118" s="781"/>
      <c r="N118" s="781"/>
      <c r="O118" s="781"/>
      <c r="P118" s="783"/>
    </row>
    <row r="119" spans="1:24" ht="10.5" customHeight="1" x14ac:dyDescent="0.2">
      <c r="A119" s="576">
        <v>7341</v>
      </c>
      <c r="B119" s="220" t="s">
        <v>373</v>
      </c>
      <c r="C119" s="238"/>
      <c r="D119" s="763">
        <v>0</v>
      </c>
      <c r="E119" s="763">
        <v>0</v>
      </c>
      <c r="F119" s="763">
        <v>0</v>
      </c>
      <c r="G119" s="763">
        <v>0</v>
      </c>
      <c r="H119" s="763">
        <v>0</v>
      </c>
      <c r="I119" s="763">
        <v>0</v>
      </c>
      <c r="J119" s="763">
        <v>0</v>
      </c>
      <c r="K119" s="763">
        <v>0</v>
      </c>
      <c r="L119" s="763">
        <v>0</v>
      </c>
      <c r="M119" s="763">
        <v>0</v>
      </c>
      <c r="N119" s="763">
        <v>0</v>
      </c>
      <c r="O119" s="763">
        <v>0</v>
      </c>
      <c r="P119" s="750">
        <f>SUM(D119:O119)</f>
        <v>0</v>
      </c>
    </row>
    <row r="120" spans="1:24" ht="10.5" customHeight="1" x14ac:dyDescent="0.2">
      <c r="A120" s="576">
        <v>7342</v>
      </c>
      <c r="B120" s="220" t="s">
        <v>374</v>
      </c>
      <c r="C120" s="238"/>
      <c r="D120" s="763">
        <v>0</v>
      </c>
      <c r="E120" s="763">
        <v>0</v>
      </c>
      <c r="F120" s="763">
        <v>0</v>
      </c>
      <c r="G120" s="763">
        <v>0</v>
      </c>
      <c r="H120" s="763">
        <v>0</v>
      </c>
      <c r="I120" s="763">
        <v>0</v>
      </c>
      <c r="J120" s="763">
        <v>0</v>
      </c>
      <c r="K120" s="763">
        <v>0</v>
      </c>
      <c r="L120" s="763">
        <v>0</v>
      </c>
      <c r="M120" s="763">
        <v>0</v>
      </c>
      <c r="N120" s="763">
        <v>0</v>
      </c>
      <c r="O120" s="763">
        <v>0</v>
      </c>
      <c r="P120" s="750">
        <f>SUM(D120:O120)</f>
        <v>0</v>
      </c>
    </row>
    <row r="121" spans="1:24" ht="10.5" customHeight="1" x14ac:dyDescent="0.2">
      <c r="A121" s="576">
        <v>7343</v>
      </c>
      <c r="B121" s="220" t="s">
        <v>375</v>
      </c>
      <c r="C121" s="238"/>
      <c r="D121" s="763">
        <v>0</v>
      </c>
      <c r="E121" s="763">
        <v>0</v>
      </c>
      <c r="F121" s="763">
        <v>0</v>
      </c>
      <c r="G121" s="763">
        <v>0</v>
      </c>
      <c r="H121" s="763">
        <v>0</v>
      </c>
      <c r="I121" s="763">
        <v>0</v>
      </c>
      <c r="J121" s="763">
        <v>0</v>
      </c>
      <c r="K121" s="763">
        <v>0</v>
      </c>
      <c r="L121" s="763">
        <v>0</v>
      </c>
      <c r="M121" s="763">
        <v>0</v>
      </c>
      <c r="N121" s="763">
        <v>0</v>
      </c>
      <c r="O121" s="763">
        <v>0</v>
      </c>
      <c r="P121" s="750">
        <f>SUM(D121:O121)</f>
        <v>0</v>
      </c>
    </row>
    <row r="122" spans="1:24" ht="10.5" customHeight="1" x14ac:dyDescent="0.2">
      <c r="A122" s="576"/>
      <c r="B122" s="247" t="s">
        <v>347</v>
      </c>
      <c r="C122" s="250"/>
      <c r="D122" s="781"/>
      <c r="E122" s="781"/>
      <c r="F122" s="781"/>
      <c r="G122" s="782"/>
      <c r="H122" s="781"/>
      <c r="I122" s="781"/>
      <c r="J122" s="781"/>
      <c r="K122" s="781"/>
      <c r="L122" s="781"/>
      <c r="M122" s="781"/>
      <c r="N122" s="781"/>
      <c r="O122" s="781"/>
      <c r="P122" s="784"/>
    </row>
    <row r="123" spans="1:24" ht="10.5" customHeight="1" x14ac:dyDescent="0.2">
      <c r="A123" s="576">
        <v>7351</v>
      </c>
      <c r="B123" s="220" t="s">
        <v>376</v>
      </c>
      <c r="C123" s="221"/>
      <c r="D123" s="763">
        <v>0</v>
      </c>
      <c r="E123" s="763">
        <v>0</v>
      </c>
      <c r="F123" s="763">
        <v>0</v>
      </c>
      <c r="G123" s="763">
        <v>0</v>
      </c>
      <c r="H123" s="763">
        <v>0</v>
      </c>
      <c r="I123" s="763">
        <v>0</v>
      </c>
      <c r="J123" s="763">
        <v>0</v>
      </c>
      <c r="K123" s="763">
        <v>0</v>
      </c>
      <c r="L123" s="763">
        <v>0</v>
      </c>
      <c r="M123" s="763">
        <v>0</v>
      </c>
      <c r="N123" s="763">
        <v>0</v>
      </c>
      <c r="O123" s="763">
        <v>0</v>
      </c>
      <c r="P123" s="750">
        <f>SUM(D123:O123)</f>
        <v>0</v>
      </c>
    </row>
    <row r="124" spans="1:24" ht="10.5" customHeight="1" x14ac:dyDescent="0.2">
      <c r="A124" s="576">
        <v>7352</v>
      </c>
      <c r="B124" s="220" t="s">
        <v>377</v>
      </c>
      <c r="C124" s="221"/>
      <c r="D124" s="763">
        <v>0</v>
      </c>
      <c r="E124" s="763">
        <v>0</v>
      </c>
      <c r="F124" s="763">
        <v>0</v>
      </c>
      <c r="G124" s="763">
        <v>0</v>
      </c>
      <c r="H124" s="763">
        <v>0</v>
      </c>
      <c r="I124" s="763">
        <v>0</v>
      </c>
      <c r="J124" s="763">
        <v>0</v>
      </c>
      <c r="K124" s="763">
        <v>0</v>
      </c>
      <c r="L124" s="763">
        <v>0</v>
      </c>
      <c r="M124" s="763">
        <v>0</v>
      </c>
      <c r="N124" s="763">
        <v>0</v>
      </c>
      <c r="O124" s="763">
        <v>0</v>
      </c>
      <c r="P124" s="750">
        <f>SUM(D124:O124)</f>
        <v>0</v>
      </c>
    </row>
    <row r="125" spans="1:24" ht="10.5" customHeight="1" x14ac:dyDescent="0.2">
      <c r="A125" s="576">
        <v>7353</v>
      </c>
      <c r="B125" s="220" t="s">
        <v>378</v>
      </c>
      <c r="C125" s="221"/>
      <c r="D125" s="763">
        <v>0</v>
      </c>
      <c r="E125" s="763">
        <v>0</v>
      </c>
      <c r="F125" s="763">
        <v>0</v>
      </c>
      <c r="G125" s="763">
        <v>0</v>
      </c>
      <c r="H125" s="763">
        <v>0</v>
      </c>
      <c r="I125" s="763">
        <v>0</v>
      </c>
      <c r="J125" s="763">
        <v>0</v>
      </c>
      <c r="K125" s="763">
        <v>0</v>
      </c>
      <c r="L125" s="763">
        <v>0</v>
      </c>
      <c r="M125" s="763">
        <v>0</v>
      </c>
      <c r="N125" s="763">
        <v>0</v>
      </c>
      <c r="O125" s="763">
        <v>0</v>
      </c>
      <c r="P125" s="750">
        <f>SUM(D125:O125)</f>
        <v>0</v>
      </c>
    </row>
    <row r="126" spans="1:24" ht="10.5" customHeight="1" x14ac:dyDescent="0.2">
      <c r="A126" s="576">
        <v>7354</v>
      </c>
      <c r="B126" s="220" t="s">
        <v>379</v>
      </c>
      <c r="C126" s="221"/>
      <c r="D126" s="763">
        <v>0</v>
      </c>
      <c r="E126" s="763">
        <v>0</v>
      </c>
      <c r="F126" s="763">
        <v>0</v>
      </c>
      <c r="G126" s="763">
        <v>0</v>
      </c>
      <c r="H126" s="763">
        <v>0</v>
      </c>
      <c r="I126" s="763">
        <v>0</v>
      </c>
      <c r="J126" s="763">
        <v>0</v>
      </c>
      <c r="K126" s="763">
        <v>0</v>
      </c>
      <c r="L126" s="763">
        <v>0</v>
      </c>
      <c r="M126" s="763">
        <v>0</v>
      </c>
      <c r="N126" s="763">
        <v>0</v>
      </c>
      <c r="O126" s="763">
        <v>0</v>
      </c>
      <c r="P126" s="750">
        <f>SUM(D126:O126)</f>
        <v>0</v>
      </c>
    </row>
    <row r="127" spans="1:24" ht="10.5" customHeight="1" x14ac:dyDescent="0.2">
      <c r="A127" s="576"/>
      <c r="B127" s="223" t="s">
        <v>1048</v>
      </c>
      <c r="C127" s="224"/>
      <c r="D127" s="767"/>
      <c r="E127" s="767"/>
      <c r="F127" s="767"/>
      <c r="G127" s="767"/>
      <c r="H127" s="767"/>
      <c r="I127" s="767"/>
      <c r="J127" s="767"/>
      <c r="K127" s="767"/>
      <c r="L127" s="767"/>
      <c r="M127" s="767"/>
      <c r="N127" s="767"/>
      <c r="O127" s="767"/>
      <c r="P127" s="768"/>
    </row>
    <row r="128" spans="1:24" ht="10.5" customHeight="1" x14ac:dyDescent="0.2">
      <c r="A128" s="576">
        <v>7361</v>
      </c>
      <c r="B128" s="973" t="s">
        <v>380</v>
      </c>
      <c r="C128" s="966"/>
      <c r="D128" s="763">
        <v>0</v>
      </c>
      <c r="E128" s="763">
        <v>0</v>
      </c>
      <c r="F128" s="763">
        <v>0</v>
      </c>
      <c r="G128" s="763">
        <v>0</v>
      </c>
      <c r="H128" s="763">
        <v>0</v>
      </c>
      <c r="I128" s="763">
        <v>0</v>
      </c>
      <c r="J128" s="763">
        <v>0</v>
      </c>
      <c r="K128" s="763">
        <v>0</v>
      </c>
      <c r="L128" s="763">
        <v>0</v>
      </c>
      <c r="M128" s="763">
        <v>0</v>
      </c>
      <c r="N128" s="763">
        <v>0</v>
      </c>
      <c r="O128" s="763">
        <v>0</v>
      </c>
      <c r="P128" s="750">
        <f>SUM(D128:O128)</f>
        <v>0</v>
      </c>
    </row>
    <row r="129" spans="1:179" ht="10.5" customHeight="1" thickBot="1" x14ac:dyDescent="0.25">
      <c r="A129" s="576">
        <v>7362</v>
      </c>
      <c r="B129" s="973" t="s">
        <v>381</v>
      </c>
      <c r="C129" s="966"/>
      <c r="D129" s="763">
        <v>0</v>
      </c>
      <c r="E129" s="763">
        <v>0</v>
      </c>
      <c r="F129" s="763">
        <v>0</v>
      </c>
      <c r="G129" s="763">
        <v>0</v>
      </c>
      <c r="H129" s="763">
        <v>0</v>
      </c>
      <c r="I129" s="763">
        <v>0</v>
      </c>
      <c r="J129" s="763">
        <v>0</v>
      </c>
      <c r="K129" s="763">
        <v>0</v>
      </c>
      <c r="L129" s="763">
        <v>0</v>
      </c>
      <c r="M129" s="763">
        <v>0</v>
      </c>
      <c r="N129" s="763">
        <v>0</v>
      </c>
      <c r="O129" s="763">
        <v>0</v>
      </c>
      <c r="P129" s="750">
        <f>SUM(D129:O129)</f>
        <v>0</v>
      </c>
    </row>
    <row r="130" spans="1:179" ht="13.5" customHeight="1" thickBot="1" x14ac:dyDescent="0.25">
      <c r="A130" s="576"/>
      <c r="B130" s="240" t="s">
        <v>382</v>
      </c>
      <c r="C130" s="241"/>
      <c r="D130" s="757">
        <f>SUM(D100:D129)</f>
        <v>0</v>
      </c>
      <c r="E130" s="757">
        <f t="shared" ref="E130:P130" si="15">SUM(E100:E129)</f>
        <v>0</v>
      </c>
      <c r="F130" s="757">
        <f t="shared" si="15"/>
        <v>0</v>
      </c>
      <c r="G130" s="757">
        <f t="shared" si="15"/>
        <v>0</v>
      </c>
      <c r="H130" s="757">
        <f t="shared" si="15"/>
        <v>0</v>
      </c>
      <c r="I130" s="757">
        <f t="shared" si="15"/>
        <v>0</v>
      </c>
      <c r="J130" s="757">
        <f>SUM(J100:J129)</f>
        <v>0</v>
      </c>
      <c r="K130" s="757">
        <f t="shared" si="15"/>
        <v>0</v>
      </c>
      <c r="L130" s="757">
        <f>SUM(L100:L129)</f>
        <v>0</v>
      </c>
      <c r="M130" s="757">
        <f>SUM(M100:M129)</f>
        <v>0</v>
      </c>
      <c r="N130" s="757">
        <f>SUM(N100:N129)</f>
        <v>0</v>
      </c>
      <c r="O130" s="757">
        <f t="shared" si="15"/>
        <v>0</v>
      </c>
      <c r="P130" s="757">
        <f t="shared" si="15"/>
        <v>0</v>
      </c>
      <c r="Q130" s="549"/>
      <c r="R130" s="549"/>
      <c r="S130" s="549"/>
      <c r="T130" s="549"/>
    </row>
    <row r="131" spans="1:179" ht="13.5" customHeight="1" thickBot="1" x14ac:dyDescent="0.25">
      <c r="A131" s="576"/>
      <c r="B131" s="240" t="s">
        <v>383</v>
      </c>
      <c r="C131" s="241"/>
      <c r="D131" s="757">
        <f>+D130+D97</f>
        <v>0</v>
      </c>
      <c r="E131" s="757">
        <f>+E130+E97</f>
        <v>0</v>
      </c>
      <c r="F131" s="757">
        <f>+F130+F97</f>
        <v>0</v>
      </c>
      <c r="G131" s="757">
        <f t="shared" ref="G131:P131" si="16">+G130+G97</f>
        <v>0</v>
      </c>
      <c r="H131" s="757">
        <f t="shared" si="16"/>
        <v>0</v>
      </c>
      <c r="I131" s="757">
        <f t="shared" si="16"/>
        <v>0</v>
      </c>
      <c r="J131" s="757">
        <f>+J130+J97</f>
        <v>0</v>
      </c>
      <c r="K131" s="757">
        <f t="shared" si="16"/>
        <v>0</v>
      </c>
      <c r="L131" s="757">
        <f>+L130+L97</f>
        <v>0</v>
      </c>
      <c r="M131" s="757">
        <f>+M130+M97</f>
        <v>0</v>
      </c>
      <c r="N131" s="757">
        <f>+N130+N97</f>
        <v>0</v>
      </c>
      <c r="O131" s="757">
        <f t="shared" si="16"/>
        <v>0</v>
      </c>
      <c r="P131" s="757">
        <f t="shared" si="16"/>
        <v>0</v>
      </c>
    </row>
    <row r="132" spans="1:179" ht="18" customHeight="1" thickBot="1" x14ac:dyDescent="0.3">
      <c r="A132" s="576"/>
      <c r="B132" s="251" t="s">
        <v>384</v>
      </c>
      <c r="C132" s="252"/>
      <c r="D132" s="785"/>
      <c r="E132" s="776"/>
      <c r="F132" s="776"/>
      <c r="G132" s="776"/>
      <c r="H132" s="776"/>
      <c r="I132" s="776"/>
      <c r="J132" s="776"/>
      <c r="K132" s="776"/>
      <c r="L132" s="776"/>
      <c r="M132" s="776"/>
      <c r="N132" s="776"/>
      <c r="O132" s="776"/>
      <c r="P132" s="777"/>
    </row>
    <row r="133" spans="1:179" ht="13.5" customHeight="1" x14ac:dyDescent="0.2">
      <c r="A133" s="576">
        <v>7410</v>
      </c>
      <c r="B133" s="220" t="s">
        <v>385</v>
      </c>
      <c r="C133" s="221"/>
      <c r="D133" s="763"/>
      <c r="E133" s="763"/>
      <c r="F133" s="763"/>
      <c r="G133" s="763"/>
      <c r="H133" s="763"/>
      <c r="I133" s="763"/>
      <c r="J133" s="763"/>
      <c r="K133" s="763"/>
      <c r="L133" s="763"/>
      <c r="M133" s="763"/>
      <c r="N133" s="763"/>
      <c r="O133" s="763"/>
      <c r="P133" s="764">
        <f>SUM(D133:O133)</f>
        <v>0</v>
      </c>
    </row>
    <row r="134" spans="1:179" ht="13.5" customHeight="1" x14ac:dyDescent="0.2">
      <c r="A134" s="576">
        <v>7411</v>
      </c>
      <c r="B134" s="220" t="s">
        <v>386</v>
      </c>
      <c r="C134" s="221"/>
      <c r="D134" s="763"/>
      <c r="E134" s="763"/>
      <c r="F134" s="763"/>
      <c r="G134" s="763"/>
      <c r="H134" s="763"/>
      <c r="I134" s="763"/>
      <c r="J134" s="763"/>
      <c r="K134" s="763"/>
      <c r="L134" s="763"/>
      <c r="M134" s="763"/>
      <c r="N134" s="763"/>
      <c r="O134" s="763"/>
      <c r="P134" s="764">
        <f t="shared" ref="P134:P154" si="17">SUM(D134:O134)</f>
        <v>0</v>
      </c>
    </row>
    <row r="135" spans="1:179" ht="13.5" customHeight="1" x14ac:dyDescent="0.2">
      <c r="A135" s="576">
        <v>7412</v>
      </c>
      <c r="B135" s="220" t="s">
        <v>387</v>
      </c>
      <c r="C135" s="221"/>
      <c r="D135" s="763"/>
      <c r="E135" s="763"/>
      <c r="F135" s="763"/>
      <c r="G135" s="763"/>
      <c r="H135" s="763"/>
      <c r="I135" s="763"/>
      <c r="J135" s="763"/>
      <c r="K135" s="763"/>
      <c r="L135" s="763"/>
      <c r="M135" s="763"/>
      <c r="N135" s="763"/>
      <c r="O135" s="763"/>
      <c r="P135" s="764">
        <f t="shared" si="17"/>
        <v>0</v>
      </c>
    </row>
    <row r="136" spans="1:179" ht="12.75" customHeight="1" x14ac:dyDescent="0.2">
      <c r="A136" s="576">
        <v>7413</v>
      </c>
      <c r="B136" s="220" t="s">
        <v>388</v>
      </c>
      <c r="C136" s="221"/>
      <c r="D136" s="763"/>
      <c r="E136" s="763"/>
      <c r="F136" s="763"/>
      <c r="G136" s="763"/>
      <c r="H136" s="763"/>
      <c r="I136" s="763"/>
      <c r="J136" s="763"/>
      <c r="K136" s="763"/>
      <c r="L136" s="763"/>
      <c r="M136" s="763"/>
      <c r="N136" s="763"/>
      <c r="O136" s="763"/>
      <c r="P136" s="764">
        <f t="shared" si="17"/>
        <v>0</v>
      </c>
    </row>
    <row r="137" spans="1:179" s="256" customFormat="1" ht="12.75" customHeight="1" x14ac:dyDescent="0.2">
      <c r="A137" s="576">
        <v>7414</v>
      </c>
      <c r="B137" s="253" t="s">
        <v>389</v>
      </c>
      <c r="C137" s="254"/>
      <c r="D137" s="786">
        <v>0</v>
      </c>
      <c r="E137" s="786">
        <v>0</v>
      </c>
      <c r="F137" s="786">
        <v>0</v>
      </c>
      <c r="G137" s="786">
        <v>0</v>
      </c>
      <c r="H137" s="786">
        <v>0</v>
      </c>
      <c r="I137" s="786">
        <v>0</v>
      </c>
      <c r="J137" s="786">
        <v>0</v>
      </c>
      <c r="K137" s="786">
        <v>0</v>
      </c>
      <c r="L137" s="786">
        <v>0</v>
      </c>
      <c r="M137" s="786">
        <v>0</v>
      </c>
      <c r="N137" s="786">
        <v>0</v>
      </c>
      <c r="O137" s="786">
        <v>0</v>
      </c>
      <c r="P137" s="764">
        <f t="shared" si="17"/>
        <v>0</v>
      </c>
      <c r="Q137" s="549"/>
      <c r="R137" s="549"/>
      <c r="S137" s="549"/>
      <c r="T137" s="549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255"/>
      <c r="CB137" s="255"/>
      <c r="CC137" s="255"/>
      <c r="CD137" s="255"/>
      <c r="CE137" s="255"/>
      <c r="CF137" s="255"/>
      <c r="CG137" s="255"/>
      <c r="CH137" s="255"/>
      <c r="CI137" s="255"/>
      <c r="CJ137" s="255"/>
      <c r="CK137" s="255"/>
      <c r="CL137" s="255"/>
      <c r="CM137" s="255"/>
      <c r="CN137" s="255"/>
      <c r="CO137" s="255"/>
      <c r="CP137" s="255"/>
      <c r="CQ137" s="255"/>
      <c r="CR137" s="255"/>
      <c r="CS137" s="255"/>
      <c r="CT137" s="255"/>
      <c r="CU137" s="255"/>
      <c r="CV137" s="255"/>
      <c r="CW137" s="255"/>
      <c r="CX137" s="255"/>
      <c r="CY137" s="255"/>
      <c r="CZ137" s="255"/>
      <c r="DA137" s="255"/>
      <c r="DB137" s="255"/>
      <c r="DC137" s="255"/>
      <c r="DD137" s="255"/>
      <c r="DE137" s="255"/>
      <c r="DF137" s="255"/>
      <c r="DG137" s="255"/>
      <c r="DH137" s="255"/>
      <c r="DI137" s="255"/>
      <c r="DJ137" s="255"/>
      <c r="DK137" s="255"/>
      <c r="DL137" s="255"/>
      <c r="DM137" s="255"/>
      <c r="DN137" s="255"/>
      <c r="DO137" s="255"/>
      <c r="DP137" s="255"/>
      <c r="DQ137" s="255"/>
      <c r="DR137" s="255"/>
      <c r="DS137" s="255"/>
      <c r="DT137" s="255"/>
      <c r="DU137" s="255"/>
      <c r="DV137" s="255"/>
      <c r="DW137" s="255"/>
      <c r="DX137" s="255"/>
      <c r="DY137" s="255"/>
      <c r="DZ137" s="255"/>
      <c r="EA137" s="255"/>
      <c r="EB137" s="255"/>
      <c r="EC137" s="255"/>
      <c r="ED137" s="255"/>
      <c r="EE137" s="255"/>
      <c r="EF137" s="255"/>
      <c r="EG137" s="255"/>
      <c r="EH137" s="255"/>
      <c r="EI137" s="255"/>
      <c r="EJ137" s="255"/>
      <c r="EK137" s="255"/>
      <c r="EL137" s="255"/>
      <c r="EM137" s="255"/>
      <c r="EN137" s="255"/>
      <c r="EO137" s="255"/>
      <c r="EP137" s="255"/>
      <c r="EQ137" s="255"/>
      <c r="ER137" s="255"/>
      <c r="ES137" s="255"/>
      <c r="ET137" s="255"/>
      <c r="EU137" s="255"/>
      <c r="EV137" s="255"/>
      <c r="EW137" s="255"/>
      <c r="EX137" s="255"/>
      <c r="EY137" s="255"/>
      <c r="EZ137" s="255"/>
      <c r="FA137" s="255"/>
      <c r="FB137" s="255"/>
      <c r="FC137" s="255"/>
      <c r="FD137" s="255"/>
      <c r="FE137" s="255"/>
      <c r="FF137" s="255"/>
      <c r="FG137" s="255"/>
      <c r="FH137" s="255"/>
      <c r="FI137" s="255"/>
      <c r="FJ137" s="255"/>
      <c r="FK137" s="255"/>
      <c r="FL137" s="255"/>
      <c r="FM137" s="255"/>
      <c r="FN137" s="255"/>
      <c r="FO137" s="255"/>
      <c r="FP137" s="255"/>
      <c r="FQ137" s="255"/>
      <c r="FR137" s="255"/>
      <c r="FS137" s="255"/>
      <c r="FT137" s="255"/>
      <c r="FU137" s="255"/>
      <c r="FV137" s="255"/>
      <c r="FW137" s="255"/>
    </row>
    <row r="138" spans="1:179" ht="12.75" customHeight="1" x14ac:dyDescent="0.2">
      <c r="A138" s="576">
        <v>7415</v>
      </c>
      <c r="B138" s="220" t="s">
        <v>390</v>
      </c>
      <c r="C138" s="221"/>
      <c r="D138" s="763"/>
      <c r="E138" s="763"/>
      <c r="F138" s="763"/>
      <c r="G138" s="763"/>
      <c r="H138" s="763"/>
      <c r="I138" s="763"/>
      <c r="J138" s="763"/>
      <c r="K138" s="763"/>
      <c r="L138" s="763"/>
      <c r="M138" s="763"/>
      <c r="N138" s="763"/>
      <c r="O138" s="763"/>
      <c r="P138" s="764">
        <f t="shared" si="17"/>
        <v>0</v>
      </c>
    </row>
    <row r="139" spans="1:179" ht="10.5" customHeight="1" x14ac:dyDescent="0.2">
      <c r="A139" s="576">
        <v>7416</v>
      </c>
      <c r="B139" s="220" t="s">
        <v>391</v>
      </c>
      <c r="C139" s="221"/>
      <c r="D139" s="763"/>
      <c r="E139" s="763"/>
      <c r="F139" s="763"/>
      <c r="G139" s="763"/>
      <c r="H139" s="763"/>
      <c r="I139" s="763"/>
      <c r="J139" s="763"/>
      <c r="K139" s="763"/>
      <c r="L139" s="763"/>
      <c r="M139" s="763"/>
      <c r="N139" s="763"/>
      <c r="O139" s="763"/>
      <c r="P139" s="764">
        <f t="shared" si="17"/>
        <v>0</v>
      </c>
    </row>
    <row r="140" spans="1:179" ht="10.5" customHeight="1" x14ac:dyDescent="0.2">
      <c r="A140" s="576">
        <v>7417</v>
      </c>
      <c r="B140" s="220" t="s">
        <v>392</v>
      </c>
      <c r="C140" s="221"/>
      <c r="D140" s="763"/>
      <c r="E140" s="763"/>
      <c r="F140" s="763"/>
      <c r="G140" s="763"/>
      <c r="H140" s="763"/>
      <c r="I140" s="763"/>
      <c r="J140" s="763"/>
      <c r="K140" s="763"/>
      <c r="L140" s="763"/>
      <c r="M140" s="763"/>
      <c r="N140" s="763"/>
      <c r="O140" s="763"/>
      <c r="P140" s="764">
        <f t="shared" si="17"/>
        <v>0</v>
      </c>
    </row>
    <row r="141" spans="1:179" ht="10.5" customHeight="1" x14ac:dyDescent="0.2">
      <c r="A141" s="576">
        <v>7418</v>
      </c>
      <c r="B141" s="220" t="s">
        <v>393</v>
      </c>
      <c r="C141" s="221"/>
      <c r="D141" s="763"/>
      <c r="E141" s="763"/>
      <c r="F141" s="763"/>
      <c r="G141" s="763"/>
      <c r="H141" s="763"/>
      <c r="I141" s="763"/>
      <c r="J141" s="763"/>
      <c r="K141" s="763"/>
      <c r="L141" s="763"/>
      <c r="M141" s="763"/>
      <c r="N141" s="763"/>
      <c r="O141" s="763"/>
      <c r="P141" s="764">
        <f t="shared" si="17"/>
        <v>0</v>
      </c>
    </row>
    <row r="142" spans="1:179" ht="10.5" customHeight="1" x14ac:dyDescent="0.2">
      <c r="A142" s="576">
        <v>7419</v>
      </c>
      <c r="B142" s="220" t="s">
        <v>394</v>
      </c>
      <c r="C142" s="221"/>
      <c r="D142" s="763"/>
      <c r="E142" s="763"/>
      <c r="F142" s="763"/>
      <c r="G142" s="763"/>
      <c r="H142" s="763"/>
      <c r="I142" s="763"/>
      <c r="J142" s="763"/>
      <c r="K142" s="763"/>
      <c r="L142" s="763"/>
      <c r="M142" s="763"/>
      <c r="N142" s="763"/>
      <c r="O142" s="763"/>
      <c r="P142" s="764">
        <f t="shared" si="17"/>
        <v>0</v>
      </c>
    </row>
    <row r="143" spans="1:179" ht="10.5" customHeight="1" x14ac:dyDescent="0.2">
      <c r="A143" s="576">
        <v>7420</v>
      </c>
      <c r="B143" s="220" t="s">
        <v>395</v>
      </c>
      <c r="C143" s="221"/>
      <c r="D143" s="763"/>
      <c r="E143" s="763"/>
      <c r="F143" s="763"/>
      <c r="G143" s="763"/>
      <c r="H143" s="763"/>
      <c r="I143" s="763"/>
      <c r="J143" s="763"/>
      <c r="K143" s="763"/>
      <c r="L143" s="763"/>
      <c r="M143" s="763"/>
      <c r="N143" s="763"/>
      <c r="O143" s="763"/>
      <c r="P143" s="764">
        <f t="shared" si="17"/>
        <v>0</v>
      </c>
    </row>
    <row r="144" spans="1:179" ht="10.5" customHeight="1" x14ac:dyDescent="0.2">
      <c r="A144" s="576">
        <v>7421</v>
      </c>
      <c r="B144" s="220" t="s">
        <v>396</v>
      </c>
      <c r="C144" s="215"/>
      <c r="D144" s="763"/>
      <c r="E144" s="763"/>
      <c r="F144" s="763"/>
      <c r="G144" s="763"/>
      <c r="H144" s="763"/>
      <c r="I144" s="763"/>
      <c r="J144" s="763"/>
      <c r="K144" s="763"/>
      <c r="L144" s="763"/>
      <c r="M144" s="763"/>
      <c r="N144" s="763"/>
      <c r="O144" s="763"/>
      <c r="P144" s="764">
        <f t="shared" si="17"/>
        <v>0</v>
      </c>
    </row>
    <row r="145" spans="1:20" ht="10.5" customHeight="1" x14ac:dyDescent="0.2">
      <c r="A145" s="576">
        <v>7422</v>
      </c>
      <c r="B145" s="206" t="s">
        <v>397</v>
      </c>
      <c r="C145" s="221"/>
      <c r="D145" s="763"/>
      <c r="E145" s="763"/>
      <c r="F145" s="763"/>
      <c r="G145" s="763"/>
      <c r="H145" s="763"/>
      <c r="I145" s="763"/>
      <c r="J145" s="763"/>
      <c r="K145" s="763"/>
      <c r="L145" s="763"/>
      <c r="M145" s="763"/>
      <c r="N145" s="763"/>
      <c r="O145" s="763"/>
      <c r="P145" s="764">
        <f t="shared" si="17"/>
        <v>0</v>
      </c>
    </row>
    <row r="146" spans="1:20" ht="10.5" customHeight="1" x14ac:dyDescent="0.2">
      <c r="A146" s="576">
        <v>7423</v>
      </c>
      <c r="B146" s="965" t="s">
        <v>398</v>
      </c>
      <c r="C146" s="966"/>
      <c r="D146" s="763"/>
      <c r="E146" s="763"/>
      <c r="F146" s="763"/>
      <c r="G146" s="763"/>
      <c r="H146" s="763"/>
      <c r="I146" s="763"/>
      <c r="J146" s="763"/>
      <c r="K146" s="763"/>
      <c r="L146" s="763"/>
      <c r="M146" s="763"/>
      <c r="N146" s="763"/>
      <c r="O146" s="763"/>
      <c r="P146" s="764">
        <f t="shared" si="17"/>
        <v>0</v>
      </c>
    </row>
    <row r="147" spans="1:20" ht="10.5" customHeight="1" x14ac:dyDescent="0.2">
      <c r="A147" s="576">
        <v>7424</v>
      </c>
      <c r="B147" s="220" t="s">
        <v>399</v>
      </c>
      <c r="C147" s="221"/>
      <c r="D147" s="763"/>
      <c r="E147" s="763"/>
      <c r="F147" s="763"/>
      <c r="G147" s="763"/>
      <c r="H147" s="763"/>
      <c r="I147" s="763"/>
      <c r="J147" s="763"/>
      <c r="K147" s="763"/>
      <c r="L147" s="763"/>
      <c r="M147" s="763"/>
      <c r="N147" s="763"/>
      <c r="O147" s="763"/>
      <c r="P147" s="764">
        <f t="shared" si="17"/>
        <v>0</v>
      </c>
    </row>
    <row r="148" spans="1:20" ht="10.5" customHeight="1" x14ac:dyDescent="0.2">
      <c r="A148" s="576">
        <v>7425</v>
      </c>
      <c r="B148" s="220" t="s">
        <v>400</v>
      </c>
      <c r="C148" s="221"/>
      <c r="D148" s="763"/>
      <c r="E148" s="763"/>
      <c r="F148" s="763"/>
      <c r="G148" s="763"/>
      <c r="H148" s="763"/>
      <c r="I148" s="763"/>
      <c r="J148" s="763"/>
      <c r="K148" s="763"/>
      <c r="L148" s="763"/>
      <c r="M148" s="763"/>
      <c r="N148" s="763"/>
      <c r="O148" s="763"/>
      <c r="P148" s="764">
        <f t="shared" si="17"/>
        <v>0</v>
      </c>
    </row>
    <row r="149" spans="1:20" ht="10.5" customHeight="1" x14ac:dyDescent="0.2">
      <c r="A149" s="576">
        <v>7426</v>
      </c>
      <c r="B149" s="965" t="s">
        <v>401</v>
      </c>
      <c r="C149" s="966"/>
      <c r="D149" s="763"/>
      <c r="E149" s="763"/>
      <c r="F149" s="763"/>
      <c r="G149" s="763"/>
      <c r="H149" s="763"/>
      <c r="I149" s="763"/>
      <c r="J149" s="763"/>
      <c r="K149" s="763"/>
      <c r="L149" s="763"/>
      <c r="M149" s="763"/>
      <c r="N149" s="763"/>
      <c r="O149" s="763"/>
      <c r="P149" s="764">
        <f t="shared" si="17"/>
        <v>0</v>
      </c>
    </row>
    <row r="150" spans="1:20" ht="10.5" customHeight="1" x14ac:dyDescent="0.2">
      <c r="A150" s="576">
        <v>7427</v>
      </c>
      <c r="B150" s="220" t="s">
        <v>402</v>
      </c>
      <c r="C150" s="245"/>
      <c r="D150" s="763"/>
      <c r="E150" s="763"/>
      <c r="F150" s="763"/>
      <c r="G150" s="763"/>
      <c r="H150" s="763"/>
      <c r="I150" s="763"/>
      <c r="J150" s="763"/>
      <c r="K150" s="763"/>
      <c r="L150" s="763"/>
      <c r="M150" s="763"/>
      <c r="N150" s="763"/>
      <c r="O150" s="763"/>
      <c r="P150" s="764">
        <f t="shared" si="17"/>
        <v>0</v>
      </c>
    </row>
    <row r="151" spans="1:20" ht="10.5" customHeight="1" x14ac:dyDescent="0.2">
      <c r="A151" s="576">
        <v>7428</v>
      </c>
      <c r="B151" s="965" t="s">
        <v>403</v>
      </c>
      <c r="C151" s="966"/>
      <c r="D151" s="763"/>
      <c r="E151" s="763"/>
      <c r="F151" s="763"/>
      <c r="G151" s="763"/>
      <c r="H151" s="763"/>
      <c r="I151" s="763"/>
      <c r="J151" s="763"/>
      <c r="K151" s="763"/>
      <c r="L151" s="763"/>
      <c r="M151" s="763"/>
      <c r="N151" s="763"/>
      <c r="O151" s="763"/>
      <c r="P151" s="764">
        <f t="shared" si="17"/>
        <v>0</v>
      </c>
    </row>
    <row r="152" spans="1:20" ht="10.5" customHeight="1" x14ac:dyDescent="0.2">
      <c r="A152" s="576">
        <v>7429</v>
      </c>
      <c r="B152" s="965" t="s">
        <v>404</v>
      </c>
      <c r="C152" s="966"/>
      <c r="D152" s="763"/>
      <c r="E152" s="763"/>
      <c r="F152" s="763"/>
      <c r="G152" s="763"/>
      <c r="H152" s="763"/>
      <c r="I152" s="763"/>
      <c r="J152" s="763"/>
      <c r="K152" s="763"/>
      <c r="L152" s="763"/>
      <c r="M152" s="763"/>
      <c r="N152" s="763"/>
      <c r="O152" s="763"/>
      <c r="P152" s="764">
        <f t="shared" si="17"/>
        <v>0</v>
      </c>
    </row>
    <row r="153" spans="1:20" ht="10.5" customHeight="1" x14ac:dyDescent="0.2">
      <c r="A153" s="576">
        <v>7430</v>
      </c>
      <c r="B153" s="965" t="s">
        <v>405</v>
      </c>
      <c r="C153" s="966"/>
      <c r="D153" s="763"/>
      <c r="E153" s="763"/>
      <c r="F153" s="763"/>
      <c r="G153" s="763"/>
      <c r="H153" s="763"/>
      <c r="I153" s="763"/>
      <c r="J153" s="763"/>
      <c r="K153" s="763"/>
      <c r="L153" s="763"/>
      <c r="M153" s="763"/>
      <c r="N153" s="763"/>
      <c r="O153" s="763"/>
      <c r="P153" s="764">
        <f t="shared" si="17"/>
        <v>0</v>
      </c>
    </row>
    <row r="154" spans="1:20" ht="10.5" customHeight="1" thickBot="1" x14ac:dyDescent="0.25">
      <c r="A154" s="576">
        <v>7431</v>
      </c>
      <c r="B154" s="965" t="s">
        <v>406</v>
      </c>
      <c r="C154" s="966"/>
      <c r="D154" s="763"/>
      <c r="E154" s="763">
        <v>0</v>
      </c>
      <c r="F154" s="763">
        <v>0</v>
      </c>
      <c r="G154" s="763">
        <v>0</v>
      </c>
      <c r="H154" s="763">
        <v>0</v>
      </c>
      <c r="I154" s="763">
        <v>0</v>
      </c>
      <c r="J154" s="763">
        <v>0</v>
      </c>
      <c r="K154" s="763">
        <v>0</v>
      </c>
      <c r="L154" s="763">
        <v>0</v>
      </c>
      <c r="M154" s="763">
        <v>0</v>
      </c>
      <c r="N154" s="763">
        <v>0</v>
      </c>
      <c r="O154" s="763">
        <v>0</v>
      </c>
      <c r="P154" s="764">
        <f t="shared" si="17"/>
        <v>0</v>
      </c>
    </row>
    <row r="155" spans="1:20" ht="13.5" thickBot="1" x14ac:dyDescent="0.25">
      <c r="A155" s="576"/>
      <c r="B155" s="974" t="s">
        <v>407</v>
      </c>
      <c r="C155" s="974"/>
      <c r="D155" s="757">
        <f t="shared" ref="D155:P155" si="18">SUM(D133:D154)</f>
        <v>0</v>
      </c>
      <c r="E155" s="757">
        <f t="shared" si="18"/>
        <v>0</v>
      </c>
      <c r="F155" s="757">
        <f t="shared" si="18"/>
        <v>0</v>
      </c>
      <c r="G155" s="757">
        <f t="shared" si="18"/>
        <v>0</v>
      </c>
      <c r="H155" s="757">
        <f t="shared" si="18"/>
        <v>0</v>
      </c>
      <c r="I155" s="757">
        <f>SUM(I133:I154)</f>
        <v>0</v>
      </c>
      <c r="J155" s="757">
        <f>SUM(J133:J154)</f>
        <v>0</v>
      </c>
      <c r="K155" s="757">
        <f t="shared" si="18"/>
        <v>0</v>
      </c>
      <c r="L155" s="757">
        <f t="shared" si="18"/>
        <v>0</v>
      </c>
      <c r="M155" s="757">
        <f>SUM(M133:M154)</f>
        <v>0</v>
      </c>
      <c r="N155" s="757">
        <f t="shared" si="18"/>
        <v>0</v>
      </c>
      <c r="O155" s="757">
        <f t="shared" si="18"/>
        <v>0</v>
      </c>
      <c r="P155" s="757">
        <f t="shared" si="18"/>
        <v>0</v>
      </c>
      <c r="Q155" s="549"/>
      <c r="R155" s="549"/>
      <c r="S155" s="549"/>
      <c r="T155" s="549"/>
    </row>
    <row r="156" spans="1:20" ht="13.5" thickBot="1" x14ac:dyDescent="0.25">
      <c r="A156" s="576"/>
      <c r="B156" s="974" t="s">
        <v>408</v>
      </c>
      <c r="C156" s="974"/>
      <c r="D156" s="757">
        <f t="shared" ref="D156:P156" si="19">+D155+D131</f>
        <v>0</v>
      </c>
      <c r="E156" s="757">
        <f t="shared" si="19"/>
        <v>0</v>
      </c>
      <c r="F156" s="757">
        <f t="shared" si="19"/>
        <v>0</v>
      </c>
      <c r="G156" s="757">
        <f t="shared" si="19"/>
        <v>0</v>
      </c>
      <c r="H156" s="757">
        <f t="shared" si="19"/>
        <v>0</v>
      </c>
      <c r="I156" s="757">
        <f>+I155+I131</f>
        <v>0</v>
      </c>
      <c r="J156" s="757">
        <f>+J155+J131</f>
        <v>0</v>
      </c>
      <c r="K156" s="757">
        <f t="shared" si="19"/>
        <v>0</v>
      </c>
      <c r="L156" s="757">
        <f t="shared" si="19"/>
        <v>0</v>
      </c>
      <c r="M156" s="757">
        <f>+M155+M131</f>
        <v>0</v>
      </c>
      <c r="N156" s="757">
        <f t="shared" si="19"/>
        <v>0</v>
      </c>
      <c r="O156" s="757">
        <f t="shared" si="19"/>
        <v>0</v>
      </c>
      <c r="P156" s="757">
        <f t="shared" si="19"/>
        <v>0</v>
      </c>
      <c r="Q156" s="549"/>
      <c r="R156" s="549"/>
      <c r="S156" s="549"/>
      <c r="T156" s="549"/>
    </row>
    <row r="157" spans="1:20" ht="13.5" thickBot="1" x14ac:dyDescent="0.25">
      <c r="A157" s="576"/>
      <c r="B157" s="211" t="s">
        <v>409</v>
      </c>
      <c r="C157" s="211"/>
      <c r="D157" s="757">
        <f t="shared" ref="D157:P157" si="20">+D28-D156</f>
        <v>0</v>
      </c>
      <c r="E157" s="757">
        <f t="shared" si="20"/>
        <v>0</v>
      </c>
      <c r="F157" s="757">
        <f>+F28-F156</f>
        <v>0</v>
      </c>
      <c r="G157" s="757">
        <f t="shared" si="20"/>
        <v>0</v>
      </c>
      <c r="H157" s="757">
        <f t="shared" si="20"/>
        <v>0</v>
      </c>
      <c r="I157" s="757">
        <f>+I28-I156</f>
        <v>0</v>
      </c>
      <c r="J157" s="757">
        <f>+J28-J156</f>
        <v>0</v>
      </c>
      <c r="K157" s="757">
        <f t="shared" si="20"/>
        <v>0</v>
      </c>
      <c r="L157" s="757">
        <f t="shared" si="20"/>
        <v>0</v>
      </c>
      <c r="M157" s="757">
        <f>+M28-M156</f>
        <v>0</v>
      </c>
      <c r="N157" s="757">
        <f t="shared" si="20"/>
        <v>0</v>
      </c>
      <c r="O157" s="757">
        <f t="shared" si="20"/>
        <v>0</v>
      </c>
      <c r="P157" s="757">
        <f t="shared" si="20"/>
        <v>0</v>
      </c>
    </row>
    <row r="158" spans="1:20" ht="16.5" thickBot="1" x14ac:dyDescent="0.3">
      <c r="A158" s="576"/>
      <c r="B158" s="243" t="s">
        <v>410</v>
      </c>
      <c r="C158" s="257"/>
      <c r="D158" s="787"/>
      <c r="E158" s="787"/>
      <c r="F158" s="787"/>
      <c r="G158" s="787"/>
      <c r="H158" s="787"/>
      <c r="I158" s="787"/>
      <c r="J158" s="787"/>
      <c r="K158" s="787"/>
      <c r="L158" s="787"/>
      <c r="M158" s="787"/>
      <c r="N158" s="787"/>
      <c r="O158" s="787"/>
      <c r="P158" s="788"/>
    </row>
    <row r="159" spans="1:20" x14ac:dyDescent="0.2">
      <c r="A159" s="576">
        <v>8010</v>
      </c>
      <c r="B159" s="975" t="s">
        <v>700</v>
      </c>
      <c r="C159" s="976"/>
      <c r="D159" s="789">
        <v>0</v>
      </c>
      <c r="E159" s="789">
        <v>0</v>
      </c>
      <c r="F159" s="789">
        <v>0</v>
      </c>
      <c r="G159" s="789">
        <v>0</v>
      </c>
      <c r="H159" s="789">
        <v>0</v>
      </c>
      <c r="I159" s="790">
        <v>0</v>
      </c>
      <c r="J159" s="789">
        <v>0</v>
      </c>
      <c r="K159" s="789">
        <v>0</v>
      </c>
      <c r="L159" s="789">
        <v>0</v>
      </c>
      <c r="M159" s="789">
        <v>0</v>
      </c>
      <c r="N159" s="789">
        <v>0</v>
      </c>
      <c r="O159" s="789">
        <v>0</v>
      </c>
      <c r="P159" s="750">
        <f>SUM(D159:O159)</f>
        <v>0</v>
      </c>
    </row>
    <row r="160" spans="1:20" x14ac:dyDescent="0.2">
      <c r="A160" s="576">
        <v>8011</v>
      </c>
      <c r="B160" s="965" t="s">
        <v>411</v>
      </c>
      <c r="C160" s="966"/>
      <c r="D160" s="790">
        <v>0</v>
      </c>
      <c r="E160" s="790">
        <v>0</v>
      </c>
      <c r="F160" s="790">
        <v>0</v>
      </c>
      <c r="G160" s="790">
        <v>0</v>
      </c>
      <c r="H160" s="790">
        <v>0</v>
      </c>
      <c r="I160" s="790">
        <v>0</v>
      </c>
      <c r="J160" s="790">
        <v>0</v>
      </c>
      <c r="K160" s="790">
        <v>0</v>
      </c>
      <c r="L160" s="790">
        <v>0</v>
      </c>
      <c r="M160" s="790">
        <v>0</v>
      </c>
      <c r="N160" s="790">
        <v>0</v>
      </c>
      <c r="O160" s="790">
        <v>0</v>
      </c>
      <c r="P160" s="750">
        <f>SUM(D160:O160)</f>
        <v>0</v>
      </c>
    </row>
    <row r="161" spans="1:31" x14ac:dyDescent="0.2">
      <c r="A161" s="576">
        <v>8012</v>
      </c>
      <c r="B161" s="965" t="s">
        <v>412</v>
      </c>
      <c r="C161" s="966"/>
      <c r="D161" s="790">
        <v>0</v>
      </c>
      <c r="E161" s="790">
        <v>0</v>
      </c>
      <c r="F161" s="790">
        <v>0</v>
      </c>
      <c r="G161" s="790">
        <v>0</v>
      </c>
      <c r="H161" s="790">
        <v>0</v>
      </c>
      <c r="I161" s="790">
        <v>0</v>
      </c>
      <c r="J161" s="790">
        <v>0</v>
      </c>
      <c r="K161" s="790">
        <v>0</v>
      </c>
      <c r="L161" s="790">
        <v>0</v>
      </c>
      <c r="M161" s="790">
        <v>0</v>
      </c>
      <c r="N161" s="790">
        <v>0</v>
      </c>
      <c r="O161" s="790">
        <v>0</v>
      </c>
      <c r="P161" s="750">
        <f>SUM(D161:O161)</f>
        <v>0</v>
      </c>
    </row>
    <row r="162" spans="1:31" x14ac:dyDescent="0.2">
      <c r="A162" s="576">
        <v>8013</v>
      </c>
      <c r="B162" s="965" t="s">
        <v>1031</v>
      </c>
      <c r="C162" s="966"/>
      <c r="D162" s="790">
        <v>0</v>
      </c>
      <c r="E162" s="790">
        <v>0</v>
      </c>
      <c r="F162" s="790">
        <v>0</v>
      </c>
      <c r="G162" s="790">
        <v>0</v>
      </c>
      <c r="H162" s="790">
        <v>0</v>
      </c>
      <c r="I162" s="790">
        <v>0</v>
      </c>
      <c r="J162" s="790">
        <v>0</v>
      </c>
      <c r="K162" s="790">
        <v>0</v>
      </c>
      <c r="L162" s="790">
        <v>0</v>
      </c>
      <c r="M162" s="790">
        <v>0</v>
      </c>
      <c r="N162" s="790">
        <v>0</v>
      </c>
      <c r="O162" s="790">
        <v>0</v>
      </c>
      <c r="P162" s="750">
        <f>SUM(D162:O162)</f>
        <v>0</v>
      </c>
    </row>
    <row r="163" spans="1:31" ht="13.5" thickBot="1" x14ac:dyDescent="0.25">
      <c r="A163" s="576">
        <v>8014</v>
      </c>
      <c r="B163" s="969" t="s">
        <v>413</v>
      </c>
      <c r="C163" s="970"/>
      <c r="D163" s="790">
        <v>0</v>
      </c>
      <c r="E163" s="790">
        <v>0</v>
      </c>
      <c r="F163" s="790">
        <v>0</v>
      </c>
      <c r="G163" s="790">
        <v>0</v>
      </c>
      <c r="H163" s="790">
        <v>0</v>
      </c>
      <c r="I163" s="790">
        <v>0</v>
      </c>
      <c r="J163" s="790">
        <v>0</v>
      </c>
      <c r="K163" s="790">
        <v>0</v>
      </c>
      <c r="L163" s="790">
        <v>0</v>
      </c>
      <c r="M163" s="790">
        <v>0</v>
      </c>
      <c r="N163" s="790">
        <v>0</v>
      </c>
      <c r="O163" s="790">
        <v>0</v>
      </c>
      <c r="P163" s="750">
        <f>SUM(D163:O163)</f>
        <v>0</v>
      </c>
    </row>
    <row r="164" spans="1:31" ht="13.5" thickBot="1" x14ac:dyDescent="0.25">
      <c r="A164" s="576"/>
      <c r="B164" s="258" t="s">
        <v>414</v>
      </c>
      <c r="C164" s="259"/>
      <c r="D164" s="757">
        <f t="shared" ref="D164:O164" si="21">SUM(D159:D163)</f>
        <v>0</v>
      </c>
      <c r="E164" s="757">
        <f t="shared" si="21"/>
        <v>0</v>
      </c>
      <c r="F164" s="757">
        <f t="shared" si="21"/>
        <v>0</v>
      </c>
      <c r="G164" s="757">
        <f t="shared" si="21"/>
        <v>0</v>
      </c>
      <c r="H164" s="757">
        <f t="shared" si="21"/>
        <v>0</v>
      </c>
      <c r="I164" s="757">
        <f t="shared" si="21"/>
        <v>0</v>
      </c>
      <c r="J164" s="757">
        <f t="shared" si="21"/>
        <v>0</v>
      </c>
      <c r="K164" s="757">
        <f t="shared" si="21"/>
        <v>0</v>
      </c>
      <c r="L164" s="757">
        <f>SUM(L159:L163)</f>
        <v>0</v>
      </c>
      <c r="M164" s="757">
        <f>SUM(M159:M163)</f>
        <v>0</v>
      </c>
      <c r="N164" s="757">
        <f>SUM(N159:N163)</f>
        <v>0</v>
      </c>
      <c r="O164" s="757">
        <f t="shared" si="21"/>
        <v>0</v>
      </c>
      <c r="P164" s="757">
        <f>SUM(P159:P163)</f>
        <v>0</v>
      </c>
      <c r="Q164" s="549"/>
      <c r="R164" s="549"/>
      <c r="S164" s="549"/>
      <c r="T164" s="549"/>
    </row>
    <row r="165" spans="1:31" ht="13.5" thickBot="1" x14ac:dyDescent="0.25">
      <c r="A165" s="576"/>
      <c r="B165" s="974" t="s">
        <v>415</v>
      </c>
      <c r="C165" s="974"/>
      <c r="D165" s="757">
        <f t="shared" ref="D165:P165" si="22">+D157+D164</f>
        <v>0</v>
      </c>
      <c r="E165" s="757">
        <f t="shared" si="22"/>
        <v>0</v>
      </c>
      <c r="F165" s="757">
        <f t="shared" si="22"/>
        <v>0</v>
      </c>
      <c r="G165" s="757">
        <f t="shared" si="22"/>
        <v>0</v>
      </c>
      <c r="H165" s="757">
        <f t="shared" si="22"/>
        <v>0</v>
      </c>
      <c r="I165" s="757">
        <f>+I157+I164</f>
        <v>0</v>
      </c>
      <c r="J165" s="757">
        <f t="shared" si="22"/>
        <v>0</v>
      </c>
      <c r="K165" s="757">
        <f t="shared" si="22"/>
        <v>0</v>
      </c>
      <c r="L165" s="757">
        <f>+L157+L164</f>
        <v>0</v>
      </c>
      <c r="M165" s="757">
        <f>+M157+M164</f>
        <v>0</v>
      </c>
      <c r="N165" s="757">
        <f t="shared" si="22"/>
        <v>0</v>
      </c>
      <c r="O165" s="757">
        <f t="shared" si="22"/>
        <v>0</v>
      </c>
      <c r="P165" s="757">
        <f t="shared" si="22"/>
        <v>0</v>
      </c>
      <c r="Q165" s="549"/>
      <c r="R165" s="549"/>
      <c r="S165" s="549"/>
      <c r="T165" s="549"/>
    </row>
    <row r="166" spans="1:31" x14ac:dyDescent="0.2"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  <row r="167" spans="1:31" x14ac:dyDescent="0.2"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</row>
    <row r="168" spans="1:31" x14ac:dyDescent="0.2"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</row>
    <row r="169" spans="1:31" x14ac:dyDescent="0.2">
      <c r="G169" s="242"/>
      <c r="I169" s="242"/>
      <c r="O169" s="242"/>
    </row>
    <row r="315" spans="1:17" x14ac:dyDescent="0.2">
      <c r="A315" s="577"/>
      <c r="B315" s="32"/>
      <c r="C315" s="32"/>
      <c r="D315" s="260"/>
      <c r="E315" s="261"/>
      <c r="F315" s="262"/>
      <c r="G315" s="261"/>
      <c r="H315" s="261"/>
      <c r="I315" s="261"/>
      <c r="J315" s="261"/>
      <c r="K315" s="261"/>
      <c r="L315" s="261"/>
      <c r="M315" s="261"/>
      <c r="N315" s="261"/>
      <c r="O315" s="261"/>
    </row>
    <row r="316" spans="1:17" x14ac:dyDescent="0.2">
      <c r="A316" s="577"/>
      <c r="B316" s="32"/>
      <c r="C316" s="32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</row>
    <row r="317" spans="1:17" x14ac:dyDescent="0.2">
      <c r="A317" s="577"/>
      <c r="B317" s="32"/>
      <c r="C317" s="32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</row>
    <row r="318" spans="1:17" x14ac:dyDescent="0.2">
      <c r="A318" s="577"/>
      <c r="B318" s="32"/>
      <c r="C318" s="32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4"/>
      <c r="Q318" s="264"/>
    </row>
    <row r="319" spans="1:17" x14ac:dyDescent="0.2">
      <c r="A319" s="577"/>
      <c r="B319" s="32"/>
      <c r="C319" s="32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</row>
    <row r="320" spans="1:17" x14ac:dyDescent="0.2">
      <c r="A320" s="577"/>
      <c r="B320" s="32"/>
      <c r="C320" s="32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</row>
    <row r="321" spans="1:15" x14ac:dyDescent="0.2">
      <c r="A321" s="577"/>
      <c r="B321" s="32"/>
      <c r="C321" s="32"/>
      <c r="D321" s="260"/>
      <c r="E321" s="261"/>
      <c r="F321" s="262"/>
      <c r="G321" s="261"/>
      <c r="H321" s="261"/>
      <c r="I321" s="261"/>
      <c r="J321" s="261"/>
      <c r="K321" s="261"/>
      <c r="L321" s="261"/>
      <c r="M321" s="261"/>
      <c r="N321" s="261"/>
      <c r="O321" s="261"/>
    </row>
    <row r="322" spans="1:15" x14ac:dyDescent="0.2">
      <c r="A322" s="577"/>
      <c r="B322" s="32"/>
      <c r="C322" s="32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</row>
    <row r="323" spans="1:15" x14ac:dyDescent="0.2">
      <c r="A323" s="577"/>
      <c r="B323" s="32"/>
      <c r="C323" s="32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</row>
    <row r="324" spans="1:15" x14ac:dyDescent="0.2">
      <c r="A324" s="577"/>
      <c r="B324" s="32"/>
      <c r="C324" s="32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</row>
    <row r="325" spans="1:15" x14ac:dyDescent="0.2">
      <c r="A325" s="577"/>
      <c r="B325" s="32"/>
      <c r="C325" s="32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</row>
    <row r="326" spans="1:15" x14ac:dyDescent="0.2">
      <c r="A326" s="577"/>
      <c r="B326" s="32"/>
      <c r="C326" s="32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</row>
    <row r="327" spans="1:15" x14ac:dyDescent="0.2">
      <c r="A327" s="577"/>
      <c r="B327" s="32"/>
      <c r="C327" s="32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</row>
  </sheetData>
  <mergeCells count="48">
    <mergeCell ref="B165:C165"/>
    <mergeCell ref="B151:C151"/>
    <mergeCell ref="B152:C152"/>
    <mergeCell ref="B153:C153"/>
    <mergeCell ref="B154:C154"/>
    <mergeCell ref="B155:C155"/>
    <mergeCell ref="B156:C156"/>
    <mergeCell ref="B159:C159"/>
    <mergeCell ref="B160:C160"/>
    <mergeCell ref="B161:C161"/>
    <mergeCell ref="B162:C162"/>
    <mergeCell ref="B163:C163"/>
    <mergeCell ref="B149:C149"/>
    <mergeCell ref="B64:C64"/>
    <mergeCell ref="B65:C65"/>
    <mergeCell ref="B94:C94"/>
    <mergeCell ref="B95:C95"/>
    <mergeCell ref="B100:C100"/>
    <mergeCell ref="B101:C101"/>
    <mergeCell ref="B105:C105"/>
    <mergeCell ref="B107:C107"/>
    <mergeCell ref="B128:C128"/>
    <mergeCell ref="B129:C129"/>
    <mergeCell ref="B146:C146"/>
    <mergeCell ref="B63:C63"/>
    <mergeCell ref="B27:C27"/>
    <mergeCell ref="B33:C33"/>
    <mergeCell ref="B35:C35"/>
    <mergeCell ref="B40:C40"/>
    <mergeCell ref="B46:C46"/>
    <mergeCell ref="B48:C48"/>
    <mergeCell ref="B49:C49"/>
    <mergeCell ref="B57:C57"/>
    <mergeCell ref="B58:C58"/>
    <mergeCell ref="B59:C59"/>
    <mergeCell ref="B61:C61"/>
    <mergeCell ref="B24:C24"/>
    <mergeCell ref="B4:C4"/>
    <mergeCell ref="B5:C5"/>
    <mergeCell ref="A10:A12"/>
    <mergeCell ref="B13:C13"/>
    <mergeCell ref="B15:C15"/>
    <mergeCell ref="B17:C17"/>
    <mergeCell ref="B19:C19"/>
    <mergeCell ref="B20:C20"/>
    <mergeCell ref="B21:C21"/>
    <mergeCell ref="B22:C22"/>
    <mergeCell ref="B23:C23"/>
  </mergeCells>
  <printOptions headings="1"/>
  <pageMargins left="1.0236220472440944" right="0.23622047244094491" top="0.15748031496062992" bottom="0.78740157480314965" header="0.15748031496062992" footer="0.15748031496062992"/>
  <pageSetup scale="54" fitToHeight="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U5917"/>
  <sheetViews>
    <sheetView topLeftCell="B11" zoomScaleNormal="100" workbookViewId="0">
      <pane xSplit="3" ySplit="5" topLeftCell="E16" activePane="bottomRight" state="frozen"/>
      <selection activeCell="B11" sqref="B11"/>
      <selection pane="topRight" activeCell="E11" sqref="E11"/>
      <selection pane="bottomLeft" activeCell="B16" sqref="B16"/>
      <selection pane="bottomRight" activeCell="B120" sqref="B120:D120"/>
    </sheetView>
  </sheetViews>
  <sheetFormatPr baseColWidth="10" defaultColWidth="11.42578125" defaultRowHeight="12.75" x14ac:dyDescent="0.2"/>
  <cols>
    <col min="1" max="1" width="6.42578125" style="265" customWidth="1"/>
    <col min="2" max="2" width="19" style="266" customWidth="1"/>
    <col min="3" max="3" width="9.140625" style="267" customWidth="1"/>
    <col min="4" max="4" width="11.5703125" style="267" customWidth="1"/>
    <col min="5" max="5" width="12.42578125" style="39" customWidth="1"/>
    <col min="6" max="6" width="12.42578125" style="268" customWidth="1"/>
    <col min="7" max="16" width="12.42578125" style="39" customWidth="1"/>
    <col min="17" max="17" width="11.28515625" style="39" customWidth="1"/>
    <col min="18" max="19" width="11.42578125" style="39" customWidth="1"/>
    <col min="20" max="20" width="10.28515625" style="39" customWidth="1"/>
    <col min="21" max="16384" width="11.42578125" style="39"/>
  </cols>
  <sheetData>
    <row r="1" spans="1:17" ht="13.5" thickBot="1" x14ac:dyDescent="0.25"/>
    <row r="2" spans="1:17" ht="21.75" thickBot="1" x14ac:dyDescent="0.4">
      <c r="B2" s="980" t="s">
        <v>416</v>
      </c>
      <c r="C2" s="981"/>
      <c r="D2" s="266"/>
      <c r="E2" s="119" t="s">
        <v>147</v>
      </c>
      <c r="F2" s="120"/>
      <c r="G2" s="193">
        <f>DATOS!C9</f>
        <v>0</v>
      </c>
      <c r="H2" s="269"/>
      <c r="I2" s="269"/>
      <c r="J2" s="269"/>
      <c r="K2" s="269"/>
      <c r="L2" s="269"/>
    </row>
    <row r="3" spans="1:17" ht="21" customHeight="1" thickBot="1" x14ac:dyDescent="0.3">
      <c r="B3" s="980" t="s">
        <v>417</v>
      </c>
      <c r="C3" s="981"/>
    </row>
    <row r="5" spans="1:17" x14ac:dyDescent="0.2">
      <c r="F5" s="270"/>
    </row>
    <row r="6" spans="1:17" x14ac:dyDescent="0.2">
      <c r="F6" s="270"/>
    </row>
    <row r="7" spans="1:17" x14ac:dyDescent="0.2">
      <c r="F7" s="39"/>
    </row>
    <row r="8" spans="1:17" x14ac:dyDescent="0.2">
      <c r="F8" s="39"/>
    </row>
    <row r="9" spans="1:17" ht="12" customHeight="1" x14ac:dyDescent="0.2">
      <c r="I9" s="39" t="s">
        <v>418</v>
      </c>
    </row>
    <row r="10" spans="1:17" ht="10.5" customHeight="1" thickBot="1" x14ac:dyDescent="0.25">
      <c r="A10" s="271"/>
      <c r="B10" s="272"/>
      <c r="C10" s="272"/>
      <c r="D10" s="272"/>
    </row>
    <row r="11" spans="1:17" s="279" customFormat="1" thickBot="1" x14ac:dyDescent="0.25">
      <c r="A11" s="273"/>
      <c r="B11" s="274"/>
      <c r="C11" s="274"/>
      <c r="D11" s="275"/>
      <c r="E11" s="276" t="s">
        <v>281</v>
      </c>
      <c r="F11" s="276" t="s">
        <v>281</v>
      </c>
      <c r="G11" s="276" t="s">
        <v>281</v>
      </c>
      <c r="H11" s="276" t="s">
        <v>281</v>
      </c>
      <c r="I11" s="276" t="s">
        <v>281</v>
      </c>
      <c r="J11" s="276" t="s">
        <v>281</v>
      </c>
      <c r="K11" s="276" t="s">
        <v>281</v>
      </c>
      <c r="L11" s="276" t="s">
        <v>281</v>
      </c>
      <c r="M11" s="276" t="s">
        <v>281</v>
      </c>
      <c r="N11" s="276" t="s">
        <v>281</v>
      </c>
      <c r="O11" s="276" t="s">
        <v>281</v>
      </c>
      <c r="P11" s="277" t="s">
        <v>281</v>
      </c>
      <c r="Q11" s="278"/>
    </row>
    <row r="12" spans="1:17" ht="15" customHeight="1" thickBot="1" x14ac:dyDescent="0.4">
      <c r="A12" s="271"/>
      <c r="C12" s="272"/>
      <c r="D12" s="280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2"/>
    </row>
    <row r="13" spans="1:17" s="279" customFormat="1" thickBot="1" x14ac:dyDescent="0.25">
      <c r="A13" s="273"/>
      <c r="B13" s="283"/>
      <c r="C13" s="274"/>
      <c r="D13" s="275"/>
      <c r="E13" s="276" t="s">
        <v>419</v>
      </c>
      <c r="F13" s="276" t="s">
        <v>419</v>
      </c>
      <c r="G13" s="276" t="s">
        <v>419</v>
      </c>
      <c r="H13" s="276" t="s">
        <v>419</v>
      </c>
      <c r="I13" s="276" t="s">
        <v>419</v>
      </c>
      <c r="J13" s="276" t="s">
        <v>419</v>
      </c>
      <c r="K13" s="276" t="s">
        <v>419</v>
      </c>
      <c r="L13" s="276" t="s">
        <v>419</v>
      </c>
      <c r="M13" s="276" t="s">
        <v>419</v>
      </c>
      <c r="N13" s="276" t="s">
        <v>419</v>
      </c>
      <c r="O13" s="276" t="s">
        <v>419</v>
      </c>
      <c r="P13" s="277" t="s">
        <v>419</v>
      </c>
      <c r="Q13" s="284"/>
    </row>
    <row r="14" spans="1:17" s="279" customFormat="1" thickBot="1" x14ac:dyDescent="0.25">
      <c r="A14" s="273"/>
      <c r="B14" s="283"/>
      <c r="C14" s="274"/>
      <c r="D14" s="275"/>
      <c r="E14" s="285" t="s">
        <v>73</v>
      </c>
      <c r="F14" s="285" t="s">
        <v>74</v>
      </c>
      <c r="G14" s="285" t="s">
        <v>75</v>
      </c>
      <c r="H14" s="285" t="s">
        <v>76</v>
      </c>
      <c r="I14" s="285" t="s">
        <v>77</v>
      </c>
      <c r="J14" s="285" t="s">
        <v>78</v>
      </c>
      <c r="K14" s="285" t="s">
        <v>79</v>
      </c>
      <c r="L14" s="285" t="s">
        <v>80</v>
      </c>
      <c r="M14" s="285" t="s">
        <v>81</v>
      </c>
      <c r="N14" s="285" t="s">
        <v>82</v>
      </c>
      <c r="O14" s="285" t="s">
        <v>83</v>
      </c>
      <c r="P14" s="285" t="s">
        <v>95</v>
      </c>
      <c r="Q14" s="284"/>
    </row>
    <row r="15" spans="1:17" s="279" customFormat="1" thickBot="1" x14ac:dyDescent="0.25">
      <c r="A15" s="273"/>
      <c r="B15" s="286"/>
      <c r="C15" s="287"/>
      <c r="D15" s="288"/>
      <c r="E15" s="289">
        <f>DATOS!$Q$10</f>
        <v>2018</v>
      </c>
      <c r="F15" s="289">
        <f>DATOS!$Q$10</f>
        <v>2018</v>
      </c>
      <c r="G15" s="289">
        <f>DATOS!$Q$10</f>
        <v>2018</v>
      </c>
      <c r="H15" s="289">
        <f>DATOS!$Q$10</f>
        <v>2018</v>
      </c>
      <c r="I15" s="289">
        <f>DATOS!$Q$10</f>
        <v>2018</v>
      </c>
      <c r="J15" s="289">
        <f>DATOS!$Q$10</f>
        <v>2018</v>
      </c>
      <c r="K15" s="289">
        <f>DATOS!$Q$10</f>
        <v>2018</v>
      </c>
      <c r="L15" s="289">
        <f>DATOS!$Q$10</f>
        <v>2018</v>
      </c>
      <c r="M15" s="289">
        <f>DATOS!$Q$10</f>
        <v>2018</v>
      </c>
      <c r="N15" s="289">
        <f>DATOS!$Q$10</f>
        <v>2018</v>
      </c>
      <c r="O15" s="289">
        <f>DATOS!$Q$10</f>
        <v>2018</v>
      </c>
      <c r="P15" s="289">
        <f>DATOS!$Q$10</f>
        <v>2018</v>
      </c>
      <c r="Q15" s="290"/>
    </row>
    <row r="16" spans="1:17" ht="12.75" customHeight="1" x14ac:dyDescent="0.35">
      <c r="A16" s="982"/>
      <c r="B16" s="983" t="s">
        <v>420</v>
      </c>
      <c r="C16" s="291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3"/>
    </row>
    <row r="17" spans="1:17" ht="9.75" customHeight="1" thickBot="1" x14ac:dyDescent="0.4">
      <c r="A17" s="982"/>
      <c r="B17" s="984"/>
      <c r="C17" s="294"/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3"/>
    </row>
    <row r="18" spans="1:17" ht="12" customHeight="1" thickBot="1" x14ac:dyDescent="0.25">
      <c r="A18" s="271"/>
      <c r="B18" s="296" t="s">
        <v>421</v>
      </c>
      <c r="C18" s="297"/>
      <c r="D18" s="297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9"/>
    </row>
    <row r="19" spans="1:17" ht="12" customHeight="1" thickBot="1" x14ac:dyDescent="0.25">
      <c r="A19" s="271"/>
      <c r="B19" s="296" t="s">
        <v>422</v>
      </c>
      <c r="C19" s="297"/>
      <c r="D19" s="297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9"/>
    </row>
    <row r="20" spans="1:17" x14ac:dyDescent="0.2">
      <c r="A20" s="300">
        <v>1111</v>
      </c>
      <c r="B20" s="985" t="s">
        <v>423</v>
      </c>
      <c r="C20" s="986"/>
      <c r="D20" s="987"/>
      <c r="E20" s="657">
        <v>0</v>
      </c>
      <c r="F20" s="657">
        <v>0</v>
      </c>
      <c r="G20" s="657">
        <v>0</v>
      </c>
      <c r="H20" s="657">
        <v>0</v>
      </c>
      <c r="I20" s="657">
        <v>0</v>
      </c>
      <c r="J20" s="657">
        <v>0</v>
      </c>
      <c r="K20" s="657">
        <v>0</v>
      </c>
      <c r="L20" s="657">
        <v>0</v>
      </c>
      <c r="M20" s="657">
        <v>0</v>
      </c>
      <c r="N20" s="657">
        <v>0</v>
      </c>
      <c r="O20" s="657">
        <v>0</v>
      </c>
      <c r="P20" s="657">
        <v>0</v>
      </c>
      <c r="Q20" s="301"/>
    </row>
    <row r="21" spans="1:17" x14ac:dyDescent="0.2">
      <c r="A21" s="300">
        <v>1112</v>
      </c>
      <c r="B21" s="977" t="s">
        <v>424</v>
      </c>
      <c r="C21" s="978"/>
      <c r="D21" s="979"/>
      <c r="E21" s="657">
        <v>0</v>
      </c>
      <c r="F21" s="657">
        <v>0</v>
      </c>
      <c r="G21" s="657">
        <v>0</v>
      </c>
      <c r="H21" s="657">
        <v>0</v>
      </c>
      <c r="I21" s="657">
        <v>0</v>
      </c>
      <c r="J21" s="657">
        <v>0</v>
      </c>
      <c r="K21" s="657">
        <v>0</v>
      </c>
      <c r="L21" s="657">
        <v>0</v>
      </c>
      <c r="M21" s="657">
        <v>0</v>
      </c>
      <c r="N21" s="657">
        <v>0</v>
      </c>
      <c r="O21" s="657">
        <v>0</v>
      </c>
      <c r="P21" s="657">
        <v>0</v>
      </c>
      <c r="Q21" s="301"/>
    </row>
    <row r="22" spans="1:17" ht="13.5" thickBot="1" x14ac:dyDescent="0.25">
      <c r="A22" s="300">
        <v>1113</v>
      </c>
      <c r="B22" s="988" t="s">
        <v>425</v>
      </c>
      <c r="C22" s="989"/>
      <c r="D22" s="990"/>
      <c r="E22" s="657">
        <v>0</v>
      </c>
      <c r="F22" s="657">
        <v>0</v>
      </c>
      <c r="G22" s="657">
        <v>0</v>
      </c>
      <c r="H22" s="657">
        <v>0</v>
      </c>
      <c r="I22" s="657">
        <v>0</v>
      </c>
      <c r="J22" s="657">
        <v>0</v>
      </c>
      <c r="K22" s="657">
        <v>0</v>
      </c>
      <c r="L22" s="657">
        <v>0</v>
      </c>
      <c r="M22" s="657">
        <v>0</v>
      </c>
      <c r="N22" s="657">
        <v>0</v>
      </c>
      <c r="O22" s="657">
        <v>0</v>
      </c>
      <c r="P22" s="658">
        <v>0</v>
      </c>
      <c r="Q22" s="301"/>
    </row>
    <row r="23" spans="1:17" ht="13.5" thickBot="1" x14ac:dyDescent="0.25">
      <c r="A23" s="302"/>
      <c r="B23" s="303" t="s">
        <v>426</v>
      </c>
      <c r="C23" s="304"/>
      <c r="D23" s="305"/>
      <c r="E23" s="597">
        <f>+E20+E21+E22</f>
        <v>0</v>
      </c>
      <c r="F23" s="597">
        <f>+F20+F21+F22</f>
        <v>0</v>
      </c>
      <c r="G23" s="597">
        <f t="shared" ref="G23:P23" si="0">+G20+G21+G22</f>
        <v>0</v>
      </c>
      <c r="H23" s="597">
        <f t="shared" si="0"/>
        <v>0</v>
      </c>
      <c r="I23" s="597">
        <f t="shared" si="0"/>
        <v>0</v>
      </c>
      <c r="J23" s="597">
        <f t="shared" si="0"/>
        <v>0</v>
      </c>
      <c r="K23" s="597">
        <f t="shared" si="0"/>
        <v>0</v>
      </c>
      <c r="L23" s="597">
        <f t="shared" si="0"/>
        <v>0</v>
      </c>
      <c r="M23" s="597">
        <f t="shared" si="0"/>
        <v>0</v>
      </c>
      <c r="N23" s="597">
        <f t="shared" si="0"/>
        <v>0</v>
      </c>
      <c r="O23" s="597">
        <f>+O20+O21+O22</f>
        <v>0</v>
      </c>
      <c r="P23" s="598">
        <f t="shared" si="0"/>
        <v>0</v>
      </c>
      <c r="Q23" s="306"/>
    </row>
    <row r="24" spans="1:17" ht="13.5" thickBot="1" x14ac:dyDescent="0.25">
      <c r="A24" s="302"/>
      <c r="B24" s="307" t="s">
        <v>427</v>
      </c>
      <c r="C24" s="308"/>
      <c r="D24" s="308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299"/>
    </row>
    <row r="25" spans="1:17" x14ac:dyDescent="0.2">
      <c r="A25" s="300">
        <v>1210</v>
      </c>
      <c r="B25" s="991" t="s">
        <v>428</v>
      </c>
      <c r="C25" s="992"/>
      <c r="D25" s="993"/>
      <c r="E25" s="657">
        <v>0</v>
      </c>
      <c r="F25" s="657">
        <v>0</v>
      </c>
      <c r="G25" s="657">
        <v>0</v>
      </c>
      <c r="H25" s="657">
        <v>0</v>
      </c>
      <c r="I25" s="657">
        <v>0</v>
      </c>
      <c r="J25" s="657">
        <v>0</v>
      </c>
      <c r="K25" s="657">
        <v>0</v>
      </c>
      <c r="L25" s="657">
        <v>0</v>
      </c>
      <c r="M25" s="657">
        <v>0</v>
      </c>
      <c r="N25" s="657">
        <v>0</v>
      </c>
      <c r="O25" s="657">
        <v>0</v>
      </c>
      <c r="P25" s="657">
        <v>0</v>
      </c>
      <c r="Q25" s="301"/>
    </row>
    <row r="26" spans="1:17" x14ac:dyDescent="0.2">
      <c r="A26" s="300">
        <v>1211</v>
      </c>
      <c r="B26" s="977" t="s">
        <v>429</v>
      </c>
      <c r="C26" s="978"/>
      <c r="D26" s="979"/>
      <c r="E26" s="657">
        <v>0</v>
      </c>
      <c r="F26" s="657">
        <v>0</v>
      </c>
      <c r="G26" s="657">
        <v>0</v>
      </c>
      <c r="H26" s="657">
        <v>0</v>
      </c>
      <c r="I26" s="657">
        <v>0</v>
      </c>
      <c r="J26" s="657">
        <v>0</v>
      </c>
      <c r="K26" s="657">
        <v>0</v>
      </c>
      <c r="L26" s="657">
        <v>0</v>
      </c>
      <c r="M26" s="657">
        <v>0</v>
      </c>
      <c r="N26" s="657">
        <v>0</v>
      </c>
      <c r="O26" s="657">
        <v>0</v>
      </c>
      <c r="P26" s="657">
        <v>0</v>
      </c>
      <c r="Q26" s="301"/>
    </row>
    <row r="27" spans="1:17" x14ac:dyDescent="0.2">
      <c r="A27" s="300">
        <v>1212</v>
      </c>
      <c r="B27" s="977" t="s">
        <v>430</v>
      </c>
      <c r="C27" s="978"/>
      <c r="D27" s="979"/>
      <c r="E27" s="657">
        <v>0</v>
      </c>
      <c r="F27" s="657">
        <v>0</v>
      </c>
      <c r="G27" s="657">
        <v>0</v>
      </c>
      <c r="H27" s="657">
        <v>0</v>
      </c>
      <c r="I27" s="657">
        <v>0</v>
      </c>
      <c r="J27" s="657">
        <v>0</v>
      </c>
      <c r="K27" s="657">
        <v>0</v>
      </c>
      <c r="L27" s="657">
        <v>0</v>
      </c>
      <c r="M27" s="657">
        <v>0</v>
      </c>
      <c r="N27" s="657">
        <v>0</v>
      </c>
      <c r="O27" s="657">
        <v>0</v>
      </c>
      <c r="P27" s="657">
        <v>0</v>
      </c>
      <c r="Q27" s="301"/>
    </row>
    <row r="28" spans="1:17" x14ac:dyDescent="0.2">
      <c r="A28" s="300">
        <v>1213</v>
      </c>
      <c r="B28" s="977" t="s">
        <v>431</v>
      </c>
      <c r="C28" s="978"/>
      <c r="D28" s="979"/>
      <c r="E28" s="657">
        <v>0</v>
      </c>
      <c r="F28" s="657">
        <v>0</v>
      </c>
      <c r="G28" s="657">
        <v>0</v>
      </c>
      <c r="H28" s="657">
        <v>0</v>
      </c>
      <c r="I28" s="657">
        <v>0</v>
      </c>
      <c r="J28" s="657">
        <v>0</v>
      </c>
      <c r="K28" s="657">
        <v>0</v>
      </c>
      <c r="L28" s="657">
        <v>0</v>
      </c>
      <c r="M28" s="657">
        <v>0</v>
      </c>
      <c r="N28" s="657">
        <v>0</v>
      </c>
      <c r="O28" s="657">
        <v>0</v>
      </c>
      <c r="P28" s="657">
        <v>0</v>
      </c>
      <c r="Q28" s="301"/>
    </row>
    <row r="29" spans="1:17" x14ac:dyDescent="0.2">
      <c r="A29" s="300">
        <v>1214</v>
      </c>
      <c r="B29" s="977" t="s">
        <v>432</v>
      </c>
      <c r="C29" s="978"/>
      <c r="D29" s="979"/>
      <c r="E29" s="657">
        <v>0</v>
      </c>
      <c r="F29" s="657">
        <v>0</v>
      </c>
      <c r="G29" s="657">
        <v>0</v>
      </c>
      <c r="H29" s="657">
        <v>0</v>
      </c>
      <c r="I29" s="657">
        <v>0</v>
      </c>
      <c r="J29" s="657">
        <v>0</v>
      </c>
      <c r="K29" s="657">
        <v>0</v>
      </c>
      <c r="L29" s="657">
        <v>0</v>
      </c>
      <c r="M29" s="657">
        <v>0</v>
      </c>
      <c r="N29" s="657">
        <v>0</v>
      </c>
      <c r="O29" s="657">
        <v>0</v>
      </c>
      <c r="P29" s="657">
        <v>0</v>
      </c>
      <c r="Q29" s="301"/>
    </row>
    <row r="30" spans="1:17" x14ac:dyDescent="0.2">
      <c r="A30" s="300">
        <v>1215</v>
      </c>
      <c r="B30" s="977" t="s">
        <v>433</v>
      </c>
      <c r="C30" s="978"/>
      <c r="D30" s="979"/>
      <c r="E30" s="657">
        <v>0</v>
      </c>
      <c r="F30" s="657">
        <v>0</v>
      </c>
      <c r="G30" s="657">
        <v>0</v>
      </c>
      <c r="H30" s="657">
        <v>0</v>
      </c>
      <c r="I30" s="657">
        <v>0</v>
      </c>
      <c r="J30" s="657">
        <v>0</v>
      </c>
      <c r="K30" s="657">
        <v>0</v>
      </c>
      <c r="L30" s="657">
        <v>0</v>
      </c>
      <c r="M30" s="657">
        <v>0</v>
      </c>
      <c r="N30" s="657">
        <v>0</v>
      </c>
      <c r="O30" s="657">
        <v>0</v>
      </c>
      <c r="P30" s="657">
        <v>0</v>
      </c>
      <c r="Q30" s="301"/>
    </row>
    <row r="31" spans="1:17" x14ac:dyDescent="0.2">
      <c r="A31" s="300">
        <v>1216</v>
      </c>
      <c r="B31" s="977" t="s">
        <v>1059</v>
      </c>
      <c r="C31" s="978"/>
      <c r="D31" s="979"/>
      <c r="E31" s="657">
        <v>0</v>
      </c>
      <c r="F31" s="657">
        <v>0</v>
      </c>
      <c r="G31" s="657">
        <v>0</v>
      </c>
      <c r="H31" s="657">
        <v>0</v>
      </c>
      <c r="I31" s="657">
        <v>0</v>
      </c>
      <c r="J31" s="657">
        <v>0</v>
      </c>
      <c r="K31" s="657">
        <v>0</v>
      </c>
      <c r="L31" s="657">
        <v>0</v>
      </c>
      <c r="M31" s="657">
        <v>0</v>
      </c>
      <c r="N31" s="657">
        <v>0</v>
      </c>
      <c r="O31" s="657">
        <v>0</v>
      </c>
      <c r="P31" s="657">
        <v>0</v>
      </c>
      <c r="Q31" s="301"/>
    </row>
    <row r="32" spans="1:17" x14ac:dyDescent="0.2">
      <c r="A32" s="300">
        <v>1217</v>
      </c>
      <c r="B32" s="977" t="s">
        <v>434</v>
      </c>
      <c r="C32" s="978"/>
      <c r="D32" s="979"/>
      <c r="E32" s="657">
        <v>0</v>
      </c>
      <c r="F32" s="657">
        <v>0</v>
      </c>
      <c r="G32" s="657">
        <v>0</v>
      </c>
      <c r="H32" s="657">
        <v>0</v>
      </c>
      <c r="I32" s="657">
        <v>0</v>
      </c>
      <c r="J32" s="657">
        <v>0</v>
      </c>
      <c r="K32" s="657">
        <v>0</v>
      </c>
      <c r="L32" s="657">
        <v>0</v>
      </c>
      <c r="M32" s="657">
        <v>0</v>
      </c>
      <c r="N32" s="657">
        <v>0</v>
      </c>
      <c r="O32" s="657">
        <v>0</v>
      </c>
      <c r="P32" s="657">
        <v>0</v>
      </c>
      <c r="Q32" s="301"/>
    </row>
    <row r="33" spans="1:17" x14ac:dyDescent="0.2">
      <c r="A33" s="300">
        <v>1218</v>
      </c>
      <c r="B33" s="977" t="s">
        <v>1060</v>
      </c>
      <c r="C33" s="978"/>
      <c r="D33" s="979"/>
      <c r="E33" s="657">
        <v>0</v>
      </c>
      <c r="F33" s="657">
        <v>0</v>
      </c>
      <c r="G33" s="657">
        <v>0</v>
      </c>
      <c r="H33" s="657">
        <v>0</v>
      </c>
      <c r="I33" s="657">
        <v>0</v>
      </c>
      <c r="J33" s="657">
        <v>0</v>
      </c>
      <c r="K33" s="657">
        <v>0</v>
      </c>
      <c r="L33" s="657">
        <v>0</v>
      </c>
      <c r="M33" s="657">
        <v>0</v>
      </c>
      <c r="N33" s="657">
        <v>0</v>
      </c>
      <c r="O33" s="657">
        <v>0</v>
      </c>
      <c r="P33" s="657">
        <v>0</v>
      </c>
      <c r="Q33" s="301"/>
    </row>
    <row r="34" spans="1:17" x14ac:dyDescent="0.2">
      <c r="A34" s="300">
        <v>1219</v>
      </c>
      <c r="B34" s="977" t="s">
        <v>1061</v>
      </c>
      <c r="C34" s="978"/>
      <c r="D34" s="979"/>
      <c r="E34" s="657">
        <v>0</v>
      </c>
      <c r="F34" s="657">
        <v>0</v>
      </c>
      <c r="G34" s="657">
        <v>0</v>
      </c>
      <c r="H34" s="657">
        <v>0</v>
      </c>
      <c r="I34" s="657">
        <v>0</v>
      </c>
      <c r="J34" s="657">
        <v>0</v>
      </c>
      <c r="K34" s="657">
        <v>0</v>
      </c>
      <c r="L34" s="657">
        <v>0</v>
      </c>
      <c r="M34" s="657">
        <v>0</v>
      </c>
      <c r="N34" s="657">
        <v>0</v>
      </c>
      <c r="O34" s="657">
        <v>0</v>
      </c>
      <c r="P34" s="657">
        <v>0</v>
      </c>
      <c r="Q34" s="301"/>
    </row>
    <row r="35" spans="1:17" x14ac:dyDescent="0.2">
      <c r="A35" s="300">
        <v>1220</v>
      </c>
      <c r="B35" s="977" t="s">
        <v>435</v>
      </c>
      <c r="C35" s="978"/>
      <c r="D35" s="979"/>
      <c r="E35" s="657">
        <v>0</v>
      </c>
      <c r="F35" s="657">
        <v>0</v>
      </c>
      <c r="G35" s="657">
        <v>0</v>
      </c>
      <c r="H35" s="657">
        <v>0</v>
      </c>
      <c r="I35" s="657">
        <v>0</v>
      </c>
      <c r="J35" s="657">
        <v>0</v>
      </c>
      <c r="K35" s="657">
        <v>0</v>
      </c>
      <c r="L35" s="657">
        <v>0</v>
      </c>
      <c r="M35" s="657">
        <v>0</v>
      </c>
      <c r="N35" s="657">
        <v>0</v>
      </c>
      <c r="O35" s="657">
        <v>0</v>
      </c>
      <c r="P35" s="657">
        <v>0</v>
      </c>
      <c r="Q35" s="301"/>
    </row>
    <row r="36" spans="1:17" x14ac:dyDescent="0.2">
      <c r="A36" s="300">
        <v>1221</v>
      </c>
      <c r="B36" s="997" t="s">
        <v>436</v>
      </c>
      <c r="C36" s="998"/>
      <c r="D36" s="999"/>
      <c r="E36" s="659">
        <v>0</v>
      </c>
      <c r="F36" s="659">
        <v>0</v>
      </c>
      <c r="G36" s="659">
        <v>0</v>
      </c>
      <c r="H36" s="659">
        <v>0</v>
      </c>
      <c r="I36" s="659">
        <v>0</v>
      </c>
      <c r="J36" s="659">
        <v>0</v>
      </c>
      <c r="K36" s="659">
        <v>0</v>
      </c>
      <c r="L36" s="659">
        <v>0</v>
      </c>
      <c r="M36" s="659">
        <v>0</v>
      </c>
      <c r="N36" s="659">
        <v>0</v>
      </c>
      <c r="O36" s="659">
        <v>0</v>
      </c>
      <c r="P36" s="659">
        <v>0</v>
      </c>
      <c r="Q36" s="309"/>
    </row>
    <row r="37" spans="1:17" x14ac:dyDescent="0.2">
      <c r="A37" s="300">
        <v>1222</v>
      </c>
      <c r="B37" s="977" t="s">
        <v>437</v>
      </c>
      <c r="C37" s="978"/>
      <c r="D37" s="979"/>
      <c r="E37" s="657">
        <v>0</v>
      </c>
      <c r="F37" s="657">
        <v>0</v>
      </c>
      <c r="G37" s="657">
        <v>0</v>
      </c>
      <c r="H37" s="657">
        <v>0</v>
      </c>
      <c r="I37" s="657">
        <v>0</v>
      </c>
      <c r="J37" s="657">
        <v>0</v>
      </c>
      <c r="K37" s="657">
        <v>0</v>
      </c>
      <c r="L37" s="657">
        <v>0</v>
      </c>
      <c r="M37" s="657">
        <v>0</v>
      </c>
      <c r="N37" s="657">
        <v>0</v>
      </c>
      <c r="O37" s="657">
        <v>0</v>
      </c>
      <c r="P37" s="657">
        <v>0</v>
      </c>
      <c r="Q37" s="301"/>
    </row>
    <row r="38" spans="1:17" ht="13.5" thickBot="1" x14ac:dyDescent="0.25">
      <c r="A38" s="300">
        <v>1223</v>
      </c>
      <c r="B38" s="988" t="s">
        <v>438</v>
      </c>
      <c r="C38" s="989"/>
      <c r="D38" s="990"/>
      <c r="E38" s="657">
        <v>0</v>
      </c>
      <c r="F38" s="657">
        <v>0</v>
      </c>
      <c r="G38" s="657">
        <v>0</v>
      </c>
      <c r="H38" s="657">
        <v>0</v>
      </c>
      <c r="I38" s="657">
        <v>0</v>
      </c>
      <c r="J38" s="657">
        <v>0</v>
      </c>
      <c r="K38" s="657">
        <v>0</v>
      </c>
      <c r="L38" s="657">
        <v>0</v>
      </c>
      <c r="M38" s="657">
        <v>0</v>
      </c>
      <c r="N38" s="657">
        <v>0</v>
      </c>
      <c r="O38" s="657">
        <v>0</v>
      </c>
      <c r="P38" s="658">
        <v>0</v>
      </c>
      <c r="Q38" s="301"/>
    </row>
    <row r="39" spans="1:17" ht="13.5" thickBot="1" x14ac:dyDescent="0.25">
      <c r="A39" s="302"/>
      <c r="B39" s="303" t="s">
        <v>439</v>
      </c>
      <c r="C39" s="304"/>
      <c r="D39" s="305"/>
      <c r="E39" s="597">
        <f>SUM(E25:E35)-E36+E37+E38</f>
        <v>0</v>
      </c>
      <c r="F39" s="597">
        <f t="shared" ref="F39:O39" si="1">SUM(F25:F35)-F36+F37+F38</f>
        <v>0</v>
      </c>
      <c r="G39" s="597">
        <f t="shared" si="1"/>
        <v>0</v>
      </c>
      <c r="H39" s="597">
        <f t="shared" si="1"/>
        <v>0</v>
      </c>
      <c r="I39" s="597">
        <f t="shared" si="1"/>
        <v>0</v>
      </c>
      <c r="J39" s="597">
        <f t="shared" si="1"/>
        <v>0</v>
      </c>
      <c r="K39" s="597">
        <f t="shared" si="1"/>
        <v>0</v>
      </c>
      <c r="L39" s="597">
        <f t="shared" si="1"/>
        <v>0</v>
      </c>
      <c r="M39" s="597">
        <f t="shared" si="1"/>
        <v>0</v>
      </c>
      <c r="N39" s="597">
        <f t="shared" si="1"/>
        <v>0</v>
      </c>
      <c r="O39" s="597">
        <f t="shared" si="1"/>
        <v>0</v>
      </c>
      <c r="P39" s="598">
        <f>SUM(P25:P35)-P36+P37+P38</f>
        <v>0</v>
      </c>
      <c r="Q39" s="306"/>
    </row>
    <row r="40" spans="1:17" x14ac:dyDescent="0.2">
      <c r="A40" s="302"/>
      <c r="B40" s="310" t="s">
        <v>440</v>
      </c>
      <c r="C40" s="311"/>
      <c r="D40" s="31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299"/>
    </row>
    <row r="41" spans="1:17" x14ac:dyDescent="0.2">
      <c r="A41" s="300">
        <v>1310</v>
      </c>
      <c r="B41" s="791" t="s">
        <v>1062</v>
      </c>
      <c r="C41" s="792"/>
      <c r="D41" s="793"/>
      <c r="E41" s="657">
        <v>0</v>
      </c>
      <c r="F41" s="657">
        <v>0</v>
      </c>
      <c r="G41" s="657">
        <v>0</v>
      </c>
      <c r="H41" s="657">
        <v>0</v>
      </c>
      <c r="I41" s="657">
        <v>0</v>
      </c>
      <c r="J41" s="657">
        <v>0</v>
      </c>
      <c r="K41" s="657">
        <v>0</v>
      </c>
      <c r="L41" s="657">
        <v>0</v>
      </c>
      <c r="M41" s="657">
        <v>0</v>
      </c>
      <c r="N41" s="657">
        <v>0</v>
      </c>
      <c r="O41" s="657">
        <v>0</v>
      </c>
      <c r="P41" s="658">
        <v>0</v>
      </c>
      <c r="Q41" s="301"/>
    </row>
    <row r="42" spans="1:17" x14ac:dyDescent="0.2">
      <c r="A42" s="300">
        <v>1311</v>
      </c>
      <c r="B42" s="791" t="s">
        <v>1062</v>
      </c>
      <c r="C42" s="792"/>
      <c r="D42" s="793"/>
      <c r="E42" s="657">
        <v>0</v>
      </c>
      <c r="F42" s="657">
        <v>0</v>
      </c>
      <c r="G42" s="657">
        <v>0</v>
      </c>
      <c r="H42" s="657">
        <v>0</v>
      </c>
      <c r="I42" s="657">
        <v>0</v>
      </c>
      <c r="J42" s="657">
        <v>0</v>
      </c>
      <c r="K42" s="657">
        <v>0</v>
      </c>
      <c r="L42" s="657">
        <v>0</v>
      </c>
      <c r="M42" s="657">
        <v>0</v>
      </c>
      <c r="N42" s="657">
        <v>0</v>
      </c>
      <c r="O42" s="657">
        <v>0</v>
      </c>
      <c r="P42" s="658">
        <v>0</v>
      </c>
      <c r="Q42" s="301"/>
    </row>
    <row r="43" spans="1:17" x14ac:dyDescent="0.2">
      <c r="A43" s="300">
        <v>1312</v>
      </c>
      <c r="B43" s="977" t="s">
        <v>1063</v>
      </c>
      <c r="C43" s="978"/>
      <c r="D43" s="979"/>
      <c r="E43" s="657">
        <v>0</v>
      </c>
      <c r="F43" s="657">
        <v>0</v>
      </c>
      <c r="G43" s="657">
        <v>0</v>
      </c>
      <c r="H43" s="657">
        <v>0</v>
      </c>
      <c r="I43" s="657">
        <v>0</v>
      </c>
      <c r="J43" s="657">
        <v>0</v>
      </c>
      <c r="K43" s="657">
        <v>0</v>
      </c>
      <c r="L43" s="657">
        <v>0</v>
      </c>
      <c r="M43" s="657">
        <v>0</v>
      </c>
      <c r="N43" s="657">
        <v>0</v>
      </c>
      <c r="O43" s="657">
        <v>0</v>
      </c>
      <c r="P43" s="657">
        <v>0</v>
      </c>
      <c r="Q43" s="301"/>
    </row>
    <row r="44" spans="1:17" x14ac:dyDescent="0.2">
      <c r="A44" s="300">
        <v>1313</v>
      </c>
      <c r="B44" s="977" t="s">
        <v>1064</v>
      </c>
      <c r="C44" s="978"/>
      <c r="D44" s="979"/>
      <c r="E44" s="657">
        <v>0</v>
      </c>
      <c r="F44" s="657">
        <v>0</v>
      </c>
      <c r="G44" s="657">
        <v>0</v>
      </c>
      <c r="H44" s="657">
        <v>0</v>
      </c>
      <c r="I44" s="657">
        <v>0</v>
      </c>
      <c r="J44" s="657">
        <v>0</v>
      </c>
      <c r="K44" s="657">
        <v>0</v>
      </c>
      <c r="L44" s="657">
        <v>0</v>
      </c>
      <c r="M44" s="657">
        <v>0</v>
      </c>
      <c r="N44" s="657">
        <v>0</v>
      </c>
      <c r="O44" s="657">
        <v>0</v>
      </c>
      <c r="P44" s="657">
        <v>0</v>
      </c>
      <c r="Q44" s="301"/>
    </row>
    <row r="45" spans="1:17" x14ac:dyDescent="0.2">
      <c r="A45" s="300">
        <v>1314</v>
      </c>
      <c r="B45" s="977" t="s">
        <v>1065</v>
      </c>
      <c r="C45" s="978"/>
      <c r="D45" s="979"/>
      <c r="E45" s="657">
        <v>0</v>
      </c>
      <c r="F45" s="657">
        <v>0</v>
      </c>
      <c r="G45" s="657">
        <v>0</v>
      </c>
      <c r="H45" s="657">
        <v>0</v>
      </c>
      <c r="I45" s="657">
        <v>0</v>
      </c>
      <c r="J45" s="657">
        <v>0</v>
      </c>
      <c r="K45" s="657">
        <v>0</v>
      </c>
      <c r="L45" s="657">
        <v>0</v>
      </c>
      <c r="M45" s="657">
        <v>0</v>
      </c>
      <c r="N45" s="657">
        <v>0</v>
      </c>
      <c r="O45" s="657">
        <v>0</v>
      </c>
      <c r="P45" s="657">
        <v>0</v>
      </c>
      <c r="Q45" s="301"/>
    </row>
    <row r="46" spans="1:17" x14ac:dyDescent="0.2">
      <c r="A46" s="300">
        <v>1315</v>
      </c>
      <c r="B46" s="977" t="s">
        <v>1066</v>
      </c>
      <c r="C46" s="978"/>
      <c r="D46" s="979"/>
      <c r="E46" s="657">
        <v>0</v>
      </c>
      <c r="F46" s="657">
        <v>0</v>
      </c>
      <c r="G46" s="657">
        <v>0</v>
      </c>
      <c r="H46" s="657">
        <v>0</v>
      </c>
      <c r="I46" s="657">
        <v>0</v>
      </c>
      <c r="J46" s="657">
        <v>0</v>
      </c>
      <c r="K46" s="657">
        <v>0</v>
      </c>
      <c r="L46" s="657">
        <v>0</v>
      </c>
      <c r="M46" s="657">
        <v>0</v>
      </c>
      <c r="N46" s="657">
        <v>0</v>
      </c>
      <c r="O46" s="657">
        <v>0</v>
      </c>
      <c r="P46" s="657">
        <v>0</v>
      </c>
      <c r="Q46" s="301"/>
    </row>
    <row r="47" spans="1:17" x14ac:dyDescent="0.2">
      <c r="A47" s="300">
        <v>1316</v>
      </c>
      <c r="B47" s="994" t="s">
        <v>441</v>
      </c>
      <c r="C47" s="995"/>
      <c r="D47" s="996"/>
      <c r="E47" s="657">
        <v>0</v>
      </c>
      <c r="F47" s="657">
        <v>0</v>
      </c>
      <c r="G47" s="657">
        <v>0</v>
      </c>
      <c r="H47" s="657">
        <v>0</v>
      </c>
      <c r="I47" s="657">
        <v>0</v>
      </c>
      <c r="J47" s="657">
        <v>0</v>
      </c>
      <c r="K47" s="657">
        <v>0</v>
      </c>
      <c r="L47" s="657">
        <v>0</v>
      </c>
      <c r="M47" s="657">
        <v>0</v>
      </c>
      <c r="N47" s="657">
        <v>0</v>
      </c>
      <c r="O47" s="657">
        <v>0</v>
      </c>
      <c r="P47" s="657">
        <v>0</v>
      </c>
      <c r="Q47" s="301"/>
    </row>
    <row r="48" spans="1:17" x14ac:dyDescent="0.2">
      <c r="A48" s="300">
        <v>1317</v>
      </c>
      <c r="B48" s="994" t="s">
        <v>442</v>
      </c>
      <c r="C48" s="995"/>
      <c r="D48" s="996"/>
      <c r="E48" s="657">
        <v>0</v>
      </c>
      <c r="F48" s="657">
        <v>0</v>
      </c>
      <c r="G48" s="657">
        <v>0</v>
      </c>
      <c r="H48" s="657">
        <v>0</v>
      </c>
      <c r="I48" s="657">
        <v>0</v>
      </c>
      <c r="J48" s="657">
        <v>0</v>
      </c>
      <c r="K48" s="657">
        <v>0</v>
      </c>
      <c r="L48" s="657">
        <v>0</v>
      </c>
      <c r="M48" s="657">
        <v>0</v>
      </c>
      <c r="N48" s="657">
        <v>0</v>
      </c>
      <c r="O48" s="657">
        <v>0</v>
      </c>
      <c r="P48" s="657">
        <v>0</v>
      </c>
      <c r="Q48" s="301"/>
    </row>
    <row r="49" spans="1:17" x14ac:dyDescent="0.2">
      <c r="A49" s="300">
        <v>1318</v>
      </c>
      <c r="B49" s="312" t="s">
        <v>443</v>
      </c>
      <c r="C49" s="313"/>
      <c r="D49" s="314"/>
      <c r="E49" s="657">
        <v>0</v>
      </c>
      <c r="F49" s="657">
        <v>0</v>
      </c>
      <c r="G49" s="657">
        <v>0</v>
      </c>
      <c r="H49" s="657">
        <v>0</v>
      </c>
      <c r="I49" s="657">
        <v>0</v>
      </c>
      <c r="J49" s="657">
        <v>0</v>
      </c>
      <c r="K49" s="657">
        <v>0</v>
      </c>
      <c r="L49" s="657">
        <v>0</v>
      </c>
      <c r="M49" s="657">
        <v>0</v>
      </c>
      <c r="N49" s="657">
        <v>0</v>
      </c>
      <c r="O49" s="657">
        <v>0</v>
      </c>
      <c r="P49" s="657">
        <v>0</v>
      </c>
      <c r="Q49" s="301"/>
    </row>
    <row r="50" spans="1:17" x14ac:dyDescent="0.2">
      <c r="A50" s="300">
        <v>1319</v>
      </c>
      <c r="B50" s="994" t="s">
        <v>444</v>
      </c>
      <c r="C50" s="995"/>
      <c r="D50" s="996"/>
      <c r="E50" s="657">
        <v>0</v>
      </c>
      <c r="F50" s="657">
        <v>0</v>
      </c>
      <c r="G50" s="657">
        <v>0</v>
      </c>
      <c r="H50" s="657">
        <v>0</v>
      </c>
      <c r="I50" s="657">
        <v>0</v>
      </c>
      <c r="J50" s="657">
        <v>0</v>
      </c>
      <c r="K50" s="657">
        <v>0</v>
      </c>
      <c r="L50" s="657">
        <v>0</v>
      </c>
      <c r="M50" s="657">
        <v>0</v>
      </c>
      <c r="N50" s="657">
        <v>0</v>
      </c>
      <c r="O50" s="657">
        <v>0</v>
      </c>
      <c r="P50" s="657">
        <v>0</v>
      </c>
      <c r="Q50" s="301"/>
    </row>
    <row r="51" spans="1:17" ht="13.5" thickBot="1" x14ac:dyDescent="0.25">
      <c r="A51" s="300">
        <v>1320</v>
      </c>
      <c r="B51" s="994" t="s">
        <v>445</v>
      </c>
      <c r="C51" s="995"/>
      <c r="D51" s="996"/>
      <c r="E51" s="660">
        <v>0</v>
      </c>
      <c r="F51" s="660">
        <v>0</v>
      </c>
      <c r="G51" s="660">
        <v>0</v>
      </c>
      <c r="H51" s="660">
        <v>0</v>
      </c>
      <c r="I51" s="660">
        <v>0</v>
      </c>
      <c r="J51" s="660">
        <v>0</v>
      </c>
      <c r="K51" s="660">
        <v>0</v>
      </c>
      <c r="L51" s="660">
        <v>0</v>
      </c>
      <c r="M51" s="660">
        <v>0</v>
      </c>
      <c r="N51" s="660">
        <v>0</v>
      </c>
      <c r="O51" s="660">
        <v>0</v>
      </c>
      <c r="P51" s="661">
        <v>0</v>
      </c>
      <c r="Q51" s="301"/>
    </row>
    <row r="52" spans="1:17" ht="13.5" thickBot="1" x14ac:dyDescent="0.25">
      <c r="A52" s="302"/>
      <c r="B52" s="303" t="s">
        <v>446</v>
      </c>
      <c r="C52" s="304"/>
      <c r="D52" s="305"/>
      <c r="E52" s="597">
        <f>SUM(E41:E51)</f>
        <v>0</v>
      </c>
      <c r="F52" s="597">
        <f t="shared" ref="F52:P52" si="2">SUM(F41:F51)</f>
        <v>0</v>
      </c>
      <c r="G52" s="597">
        <f t="shared" si="2"/>
        <v>0</v>
      </c>
      <c r="H52" s="597">
        <f t="shared" si="2"/>
        <v>0</v>
      </c>
      <c r="I52" s="597">
        <f t="shared" si="2"/>
        <v>0</v>
      </c>
      <c r="J52" s="597">
        <f t="shared" si="2"/>
        <v>0</v>
      </c>
      <c r="K52" s="597">
        <f t="shared" si="2"/>
        <v>0</v>
      </c>
      <c r="L52" s="597">
        <f t="shared" si="2"/>
        <v>0</v>
      </c>
      <c r="M52" s="597">
        <f t="shared" si="2"/>
        <v>0</v>
      </c>
      <c r="N52" s="597">
        <f t="shared" si="2"/>
        <v>0</v>
      </c>
      <c r="O52" s="597">
        <f>SUM(O41:O51)</f>
        <v>0</v>
      </c>
      <c r="P52" s="598">
        <f t="shared" si="2"/>
        <v>0</v>
      </c>
      <c r="Q52" s="306"/>
    </row>
    <row r="53" spans="1:17" ht="13.5" thickBot="1" x14ac:dyDescent="0.25">
      <c r="A53" s="302"/>
      <c r="B53" s="296" t="s">
        <v>447</v>
      </c>
      <c r="C53" s="297"/>
      <c r="D53" s="297"/>
      <c r="E53" s="602"/>
      <c r="F53" s="603"/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315"/>
    </row>
    <row r="54" spans="1:17" x14ac:dyDescent="0.2">
      <c r="A54" s="300">
        <v>1410</v>
      </c>
      <c r="B54" s="977" t="s">
        <v>448</v>
      </c>
      <c r="C54" s="978"/>
      <c r="D54" s="979"/>
      <c r="E54" s="657">
        <v>0</v>
      </c>
      <c r="F54" s="657">
        <v>0</v>
      </c>
      <c r="G54" s="662">
        <v>0</v>
      </c>
      <c r="H54" s="657">
        <v>0</v>
      </c>
      <c r="I54" s="657">
        <v>0</v>
      </c>
      <c r="J54" s="657">
        <v>0</v>
      </c>
      <c r="K54" s="657">
        <v>0</v>
      </c>
      <c r="L54" s="657">
        <v>0</v>
      </c>
      <c r="M54" s="657">
        <v>0</v>
      </c>
      <c r="N54" s="657">
        <v>0</v>
      </c>
      <c r="O54" s="657">
        <v>0</v>
      </c>
      <c r="P54" s="658">
        <v>0</v>
      </c>
      <c r="Q54" s="301"/>
    </row>
    <row r="55" spans="1:17" x14ac:dyDescent="0.2">
      <c r="A55" s="300">
        <v>1411</v>
      </c>
      <c r="B55" s="977" t="s">
        <v>449</v>
      </c>
      <c r="C55" s="978"/>
      <c r="D55" s="979"/>
      <c r="E55" s="657">
        <v>0</v>
      </c>
      <c r="F55" s="657">
        <v>0</v>
      </c>
      <c r="G55" s="662">
        <v>0</v>
      </c>
      <c r="H55" s="657">
        <v>0</v>
      </c>
      <c r="I55" s="657">
        <v>0</v>
      </c>
      <c r="J55" s="657">
        <v>0</v>
      </c>
      <c r="K55" s="657">
        <v>0</v>
      </c>
      <c r="L55" s="657">
        <v>0</v>
      </c>
      <c r="M55" s="657">
        <v>0</v>
      </c>
      <c r="N55" s="657">
        <v>0</v>
      </c>
      <c r="O55" s="657">
        <v>0</v>
      </c>
      <c r="P55" s="657">
        <v>0</v>
      </c>
      <c r="Q55" s="301"/>
    </row>
    <row r="56" spans="1:17" x14ac:dyDescent="0.2">
      <c r="A56" s="300">
        <v>1412</v>
      </c>
      <c r="B56" s="316" t="s">
        <v>450</v>
      </c>
      <c r="C56" s="317"/>
      <c r="D56" s="318"/>
      <c r="E56" s="657">
        <v>0</v>
      </c>
      <c r="F56" s="657">
        <v>0</v>
      </c>
      <c r="G56" s="662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7">
        <v>0</v>
      </c>
      <c r="N56" s="657">
        <v>0</v>
      </c>
      <c r="O56" s="657">
        <v>0</v>
      </c>
      <c r="P56" s="657">
        <v>0</v>
      </c>
      <c r="Q56" s="301"/>
    </row>
    <row r="57" spans="1:17" x14ac:dyDescent="0.2">
      <c r="A57" s="300">
        <v>1413</v>
      </c>
      <c r="B57" s="977" t="s">
        <v>451</v>
      </c>
      <c r="C57" s="978"/>
      <c r="D57" s="979"/>
      <c r="E57" s="657">
        <v>0</v>
      </c>
      <c r="F57" s="657">
        <v>0</v>
      </c>
      <c r="G57" s="662">
        <v>0</v>
      </c>
      <c r="H57" s="657">
        <v>0</v>
      </c>
      <c r="I57" s="657">
        <v>0</v>
      </c>
      <c r="J57" s="657">
        <v>0</v>
      </c>
      <c r="K57" s="657">
        <v>0</v>
      </c>
      <c r="L57" s="657">
        <v>0</v>
      </c>
      <c r="M57" s="657">
        <v>0</v>
      </c>
      <c r="N57" s="657">
        <v>0</v>
      </c>
      <c r="O57" s="657">
        <v>0</v>
      </c>
      <c r="P57" s="657">
        <v>0</v>
      </c>
      <c r="Q57" s="301"/>
    </row>
    <row r="58" spans="1:17" x14ac:dyDescent="0.2">
      <c r="A58" s="300">
        <v>1414</v>
      </c>
      <c r="B58" s="316" t="s">
        <v>452</v>
      </c>
      <c r="C58" s="317"/>
      <c r="D58" s="318"/>
      <c r="E58" s="657">
        <v>0</v>
      </c>
      <c r="F58" s="657">
        <v>0</v>
      </c>
      <c r="G58" s="662">
        <v>0</v>
      </c>
      <c r="H58" s="657">
        <v>0</v>
      </c>
      <c r="I58" s="657">
        <v>0</v>
      </c>
      <c r="J58" s="657">
        <v>0</v>
      </c>
      <c r="K58" s="657">
        <v>0</v>
      </c>
      <c r="L58" s="657">
        <v>0</v>
      </c>
      <c r="M58" s="657">
        <v>0</v>
      </c>
      <c r="N58" s="657">
        <v>0</v>
      </c>
      <c r="O58" s="657">
        <v>0</v>
      </c>
      <c r="P58" s="657">
        <v>0</v>
      </c>
      <c r="Q58" s="301"/>
    </row>
    <row r="59" spans="1:17" x14ac:dyDescent="0.2">
      <c r="A59" s="300">
        <v>1415</v>
      </c>
      <c r="B59" s="977" t="s">
        <v>453</v>
      </c>
      <c r="C59" s="978"/>
      <c r="D59" s="979"/>
      <c r="E59" s="657">
        <v>0</v>
      </c>
      <c r="F59" s="657">
        <v>0</v>
      </c>
      <c r="G59" s="662">
        <v>0</v>
      </c>
      <c r="H59" s="657">
        <v>0</v>
      </c>
      <c r="I59" s="657">
        <v>0</v>
      </c>
      <c r="J59" s="657">
        <v>0</v>
      </c>
      <c r="K59" s="657">
        <v>0</v>
      </c>
      <c r="L59" s="657">
        <v>0</v>
      </c>
      <c r="M59" s="657">
        <v>0</v>
      </c>
      <c r="N59" s="657">
        <v>0</v>
      </c>
      <c r="O59" s="657">
        <v>0</v>
      </c>
      <c r="P59" s="658">
        <v>0</v>
      </c>
      <c r="Q59" s="301"/>
    </row>
    <row r="60" spans="1:17" x14ac:dyDescent="0.2">
      <c r="A60" s="302"/>
      <c r="B60" s="319" t="s">
        <v>454</v>
      </c>
      <c r="C60" s="320"/>
      <c r="D60" s="320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299"/>
    </row>
    <row r="61" spans="1:17" x14ac:dyDescent="0.2">
      <c r="A61" s="300">
        <v>1510</v>
      </c>
      <c r="B61" s="977" t="s">
        <v>455</v>
      </c>
      <c r="C61" s="978"/>
      <c r="D61" s="979"/>
      <c r="E61" s="595">
        <v>0</v>
      </c>
      <c r="F61" s="595">
        <v>0</v>
      </c>
      <c r="G61" s="595">
        <v>0</v>
      </c>
      <c r="H61" s="595">
        <v>0</v>
      </c>
      <c r="I61" s="595">
        <v>0</v>
      </c>
      <c r="J61" s="595">
        <v>0</v>
      </c>
      <c r="K61" s="595">
        <v>0</v>
      </c>
      <c r="L61" s="595">
        <v>0</v>
      </c>
      <c r="M61" s="595">
        <v>0</v>
      </c>
      <c r="N61" s="595">
        <v>0</v>
      </c>
      <c r="O61" s="595">
        <v>0</v>
      </c>
      <c r="P61" s="596">
        <v>0</v>
      </c>
      <c r="Q61" s="301"/>
    </row>
    <row r="62" spans="1:17" ht="13.5" thickBot="1" x14ac:dyDescent="0.25">
      <c r="A62" s="300">
        <v>1511</v>
      </c>
      <c r="B62" s="988" t="s">
        <v>1067</v>
      </c>
      <c r="C62" s="989"/>
      <c r="D62" s="990"/>
      <c r="E62" s="595">
        <v>0</v>
      </c>
      <c r="F62" s="595">
        <v>0</v>
      </c>
      <c r="G62" s="595">
        <v>0</v>
      </c>
      <c r="H62" s="595">
        <v>0</v>
      </c>
      <c r="I62" s="595">
        <v>0</v>
      </c>
      <c r="J62" s="595">
        <v>0</v>
      </c>
      <c r="K62" s="595">
        <v>0</v>
      </c>
      <c r="L62" s="595">
        <v>0</v>
      </c>
      <c r="M62" s="595">
        <v>0</v>
      </c>
      <c r="N62" s="595">
        <v>0</v>
      </c>
      <c r="O62" s="595">
        <v>0</v>
      </c>
      <c r="P62" s="596">
        <v>0</v>
      </c>
      <c r="Q62" s="301"/>
    </row>
    <row r="63" spans="1:17" ht="13.5" thickBot="1" x14ac:dyDescent="0.25">
      <c r="A63" s="302"/>
      <c r="B63" s="303" t="s">
        <v>456</v>
      </c>
      <c r="C63" s="304"/>
      <c r="D63" s="305"/>
      <c r="E63" s="597">
        <f>SUM(E54:E62)</f>
        <v>0</v>
      </c>
      <c r="F63" s="597">
        <f t="shared" ref="F63:P63" si="3">SUM(F54:F62)</f>
        <v>0</v>
      </c>
      <c r="G63" s="597">
        <f t="shared" si="3"/>
        <v>0</v>
      </c>
      <c r="H63" s="597">
        <f t="shared" si="3"/>
        <v>0</v>
      </c>
      <c r="I63" s="597">
        <f t="shared" si="3"/>
        <v>0</v>
      </c>
      <c r="J63" s="597">
        <f t="shared" si="3"/>
        <v>0</v>
      </c>
      <c r="K63" s="597">
        <f t="shared" si="3"/>
        <v>0</v>
      </c>
      <c r="L63" s="597">
        <f t="shared" si="3"/>
        <v>0</v>
      </c>
      <c r="M63" s="597">
        <f t="shared" si="3"/>
        <v>0</v>
      </c>
      <c r="N63" s="597">
        <f t="shared" si="3"/>
        <v>0</v>
      </c>
      <c r="O63" s="597">
        <f>SUM(O54:O62)</f>
        <v>0</v>
      </c>
      <c r="P63" s="598">
        <f t="shared" si="3"/>
        <v>0</v>
      </c>
      <c r="Q63" s="306"/>
    </row>
    <row r="64" spans="1:17" ht="13.5" thickBot="1" x14ac:dyDescent="0.25">
      <c r="A64" s="302"/>
      <c r="B64" s="303" t="s">
        <v>457</v>
      </c>
      <c r="C64" s="304"/>
      <c r="D64" s="305"/>
      <c r="E64" s="597">
        <f t="shared" ref="E64:P64" si="4">E63+E52+E39+E23</f>
        <v>0</v>
      </c>
      <c r="F64" s="597">
        <f t="shared" si="4"/>
        <v>0</v>
      </c>
      <c r="G64" s="597">
        <f t="shared" si="4"/>
        <v>0</v>
      </c>
      <c r="H64" s="597">
        <f t="shared" si="4"/>
        <v>0</v>
      </c>
      <c r="I64" s="597">
        <f t="shared" si="4"/>
        <v>0</v>
      </c>
      <c r="J64" s="597">
        <f t="shared" si="4"/>
        <v>0</v>
      </c>
      <c r="K64" s="597">
        <f t="shared" si="4"/>
        <v>0</v>
      </c>
      <c r="L64" s="597">
        <f t="shared" si="4"/>
        <v>0</v>
      </c>
      <c r="M64" s="597">
        <f t="shared" si="4"/>
        <v>0</v>
      </c>
      <c r="N64" s="597">
        <f t="shared" si="4"/>
        <v>0</v>
      </c>
      <c r="O64" s="597">
        <f>O63+O52+O39+O23</f>
        <v>0</v>
      </c>
      <c r="P64" s="598">
        <f t="shared" si="4"/>
        <v>0</v>
      </c>
      <c r="Q64" s="306"/>
    </row>
    <row r="65" spans="1:177" x14ac:dyDescent="0.2">
      <c r="A65" s="302"/>
      <c r="B65" s="310" t="s">
        <v>458</v>
      </c>
      <c r="C65" s="311"/>
      <c r="D65" s="31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299"/>
    </row>
    <row r="66" spans="1:177" x14ac:dyDescent="0.2">
      <c r="A66" s="300">
        <v>2110</v>
      </c>
      <c r="B66" s="977" t="s">
        <v>459</v>
      </c>
      <c r="C66" s="978"/>
      <c r="D66" s="979"/>
      <c r="E66" s="657">
        <v>0</v>
      </c>
      <c r="F66" s="657">
        <v>0</v>
      </c>
      <c r="G66" s="657">
        <v>0</v>
      </c>
      <c r="H66" s="657">
        <v>0</v>
      </c>
      <c r="I66" s="657">
        <v>0</v>
      </c>
      <c r="J66" s="657">
        <v>0</v>
      </c>
      <c r="K66" s="657">
        <v>0</v>
      </c>
      <c r="L66" s="657">
        <v>0</v>
      </c>
      <c r="M66" s="657">
        <v>0</v>
      </c>
      <c r="N66" s="657">
        <v>0</v>
      </c>
      <c r="O66" s="657">
        <v>0</v>
      </c>
      <c r="P66" s="658">
        <v>0</v>
      </c>
      <c r="Q66" s="301"/>
    </row>
    <row r="67" spans="1:177" x14ac:dyDescent="0.2">
      <c r="A67" s="300">
        <v>2111</v>
      </c>
      <c r="B67" s="977" t="s">
        <v>460</v>
      </c>
      <c r="C67" s="978"/>
      <c r="D67" s="979"/>
      <c r="E67" s="657">
        <v>0</v>
      </c>
      <c r="F67" s="657">
        <v>0</v>
      </c>
      <c r="G67" s="657">
        <v>0</v>
      </c>
      <c r="H67" s="657">
        <v>0</v>
      </c>
      <c r="I67" s="657">
        <v>0</v>
      </c>
      <c r="J67" s="657">
        <v>0</v>
      </c>
      <c r="K67" s="657">
        <v>0</v>
      </c>
      <c r="L67" s="657">
        <v>0</v>
      </c>
      <c r="M67" s="657">
        <v>0</v>
      </c>
      <c r="N67" s="657">
        <v>0</v>
      </c>
      <c r="O67" s="657">
        <v>0</v>
      </c>
      <c r="P67" s="657">
        <v>0</v>
      </c>
      <c r="Q67" s="301"/>
    </row>
    <row r="68" spans="1:177" x14ac:dyDescent="0.2">
      <c r="A68" s="300">
        <v>2112</v>
      </c>
      <c r="B68" s="321" t="s">
        <v>461</v>
      </c>
      <c r="C68" s="322"/>
      <c r="D68" s="323"/>
      <c r="E68" s="659">
        <v>0</v>
      </c>
      <c r="F68" s="659">
        <v>0</v>
      </c>
      <c r="G68" s="659">
        <v>0</v>
      </c>
      <c r="H68" s="659">
        <v>0</v>
      </c>
      <c r="I68" s="659">
        <v>0</v>
      </c>
      <c r="J68" s="659">
        <v>0</v>
      </c>
      <c r="K68" s="659">
        <v>0</v>
      </c>
      <c r="L68" s="659">
        <v>0</v>
      </c>
      <c r="M68" s="659">
        <v>0</v>
      </c>
      <c r="N68" s="659">
        <v>0</v>
      </c>
      <c r="O68" s="659">
        <v>0</v>
      </c>
      <c r="P68" s="659">
        <v>0</v>
      </c>
      <c r="Q68" s="309"/>
    </row>
    <row r="69" spans="1:177" x14ac:dyDescent="0.2">
      <c r="A69" s="300">
        <v>2113</v>
      </c>
      <c r="B69" s="977" t="s">
        <v>462</v>
      </c>
      <c r="C69" s="978"/>
      <c r="D69" s="979"/>
      <c r="E69" s="657">
        <v>0</v>
      </c>
      <c r="F69" s="657">
        <v>0</v>
      </c>
      <c r="G69" s="657">
        <v>0</v>
      </c>
      <c r="H69" s="657">
        <v>0</v>
      </c>
      <c r="I69" s="657">
        <v>0</v>
      </c>
      <c r="J69" s="657">
        <v>0</v>
      </c>
      <c r="K69" s="657">
        <v>0</v>
      </c>
      <c r="L69" s="657">
        <v>0</v>
      </c>
      <c r="M69" s="657">
        <v>0</v>
      </c>
      <c r="N69" s="657">
        <v>0</v>
      </c>
      <c r="O69" s="657">
        <v>0</v>
      </c>
      <c r="P69" s="657">
        <v>0</v>
      </c>
      <c r="Q69" s="301"/>
    </row>
    <row r="70" spans="1:177" x14ac:dyDescent="0.2">
      <c r="A70" s="300">
        <v>2114</v>
      </c>
      <c r="B70" s="321" t="s">
        <v>463</v>
      </c>
      <c r="C70" s="317"/>
      <c r="D70" s="318"/>
      <c r="E70" s="659">
        <v>0</v>
      </c>
      <c r="F70" s="659">
        <v>0</v>
      </c>
      <c r="G70" s="659">
        <v>0</v>
      </c>
      <c r="H70" s="659">
        <v>0</v>
      </c>
      <c r="I70" s="659">
        <v>0</v>
      </c>
      <c r="J70" s="659">
        <v>0</v>
      </c>
      <c r="K70" s="659">
        <v>0</v>
      </c>
      <c r="L70" s="659">
        <v>0</v>
      </c>
      <c r="M70" s="659">
        <v>0</v>
      </c>
      <c r="N70" s="659">
        <v>0</v>
      </c>
      <c r="O70" s="659">
        <v>0</v>
      </c>
      <c r="P70" s="659">
        <v>0</v>
      </c>
      <c r="Q70" s="309"/>
    </row>
    <row r="71" spans="1:177" x14ac:dyDescent="0.2">
      <c r="A71" s="300">
        <v>2115</v>
      </c>
      <c r="B71" s="977" t="s">
        <v>464</v>
      </c>
      <c r="C71" s="978"/>
      <c r="D71" s="979"/>
      <c r="E71" s="657">
        <v>0</v>
      </c>
      <c r="F71" s="657">
        <v>0</v>
      </c>
      <c r="G71" s="657">
        <v>0</v>
      </c>
      <c r="H71" s="657">
        <v>0</v>
      </c>
      <c r="I71" s="657">
        <v>0</v>
      </c>
      <c r="J71" s="657">
        <v>0</v>
      </c>
      <c r="K71" s="657">
        <v>0</v>
      </c>
      <c r="L71" s="657">
        <v>0</v>
      </c>
      <c r="M71" s="657">
        <v>0</v>
      </c>
      <c r="N71" s="657">
        <v>0</v>
      </c>
      <c r="O71" s="657">
        <v>0</v>
      </c>
      <c r="P71" s="657">
        <v>0</v>
      </c>
      <c r="Q71" s="301"/>
    </row>
    <row r="72" spans="1:177" x14ac:dyDescent="0.2">
      <c r="A72" s="300">
        <v>2116</v>
      </c>
      <c r="B72" s="321" t="s">
        <v>463</v>
      </c>
      <c r="C72" s="317"/>
      <c r="D72" s="318"/>
      <c r="E72" s="659">
        <v>0</v>
      </c>
      <c r="F72" s="659">
        <v>0</v>
      </c>
      <c r="G72" s="659">
        <v>0</v>
      </c>
      <c r="H72" s="659">
        <v>0</v>
      </c>
      <c r="I72" s="659">
        <v>0</v>
      </c>
      <c r="J72" s="659">
        <v>0</v>
      </c>
      <c r="K72" s="659">
        <v>0</v>
      </c>
      <c r="L72" s="659">
        <v>0</v>
      </c>
      <c r="M72" s="659">
        <v>0</v>
      </c>
      <c r="N72" s="659">
        <v>0</v>
      </c>
      <c r="O72" s="659">
        <v>0</v>
      </c>
      <c r="P72" s="659">
        <v>0</v>
      </c>
      <c r="Q72" s="309"/>
    </row>
    <row r="73" spans="1:177" x14ac:dyDescent="0.2">
      <c r="A73" s="300">
        <v>2117</v>
      </c>
      <c r="B73" s="977" t="s">
        <v>465</v>
      </c>
      <c r="C73" s="978"/>
      <c r="D73" s="979"/>
      <c r="E73" s="657">
        <v>0</v>
      </c>
      <c r="F73" s="657">
        <v>0</v>
      </c>
      <c r="G73" s="657">
        <v>0</v>
      </c>
      <c r="H73" s="657">
        <v>0</v>
      </c>
      <c r="I73" s="657">
        <v>0</v>
      </c>
      <c r="J73" s="657">
        <v>0</v>
      </c>
      <c r="K73" s="657">
        <v>0</v>
      </c>
      <c r="L73" s="657">
        <v>0</v>
      </c>
      <c r="M73" s="657">
        <v>0</v>
      </c>
      <c r="N73" s="657">
        <v>0</v>
      </c>
      <c r="O73" s="657">
        <v>0</v>
      </c>
      <c r="P73" s="657">
        <v>0</v>
      </c>
      <c r="Q73" s="301"/>
    </row>
    <row r="74" spans="1:177" x14ac:dyDescent="0.2">
      <c r="A74" s="300">
        <v>2118</v>
      </c>
      <c r="B74" s="321" t="s">
        <v>463</v>
      </c>
      <c r="C74" s="322"/>
      <c r="D74" s="323"/>
      <c r="E74" s="659">
        <v>0</v>
      </c>
      <c r="F74" s="659">
        <v>0</v>
      </c>
      <c r="G74" s="659">
        <v>0</v>
      </c>
      <c r="H74" s="659">
        <v>0</v>
      </c>
      <c r="I74" s="659">
        <v>0</v>
      </c>
      <c r="J74" s="659">
        <v>0</v>
      </c>
      <c r="K74" s="659">
        <v>0</v>
      </c>
      <c r="L74" s="659">
        <v>0</v>
      </c>
      <c r="M74" s="659">
        <v>0</v>
      </c>
      <c r="N74" s="659">
        <v>0</v>
      </c>
      <c r="O74" s="659">
        <v>0</v>
      </c>
      <c r="P74" s="659">
        <v>0</v>
      </c>
      <c r="Q74" s="309"/>
    </row>
    <row r="75" spans="1:177" x14ac:dyDescent="0.2">
      <c r="A75" s="300">
        <v>2119</v>
      </c>
      <c r="B75" s="977" t="s">
        <v>466</v>
      </c>
      <c r="C75" s="978"/>
      <c r="D75" s="979"/>
      <c r="E75" s="657">
        <v>0</v>
      </c>
      <c r="F75" s="657">
        <v>0</v>
      </c>
      <c r="G75" s="657">
        <v>0</v>
      </c>
      <c r="H75" s="657">
        <v>0</v>
      </c>
      <c r="I75" s="657">
        <v>0</v>
      </c>
      <c r="J75" s="657">
        <v>0</v>
      </c>
      <c r="K75" s="657">
        <v>0</v>
      </c>
      <c r="L75" s="657">
        <v>0</v>
      </c>
      <c r="M75" s="657">
        <v>0</v>
      </c>
      <c r="N75" s="657">
        <v>0</v>
      </c>
      <c r="O75" s="657">
        <v>0</v>
      </c>
      <c r="P75" s="657">
        <v>0</v>
      </c>
      <c r="Q75" s="301"/>
    </row>
    <row r="76" spans="1:177" x14ac:dyDescent="0.2">
      <c r="A76" s="300">
        <v>2120</v>
      </c>
      <c r="B76" s="321" t="s">
        <v>463</v>
      </c>
      <c r="C76" s="317"/>
      <c r="D76" s="318"/>
      <c r="E76" s="659">
        <v>0</v>
      </c>
      <c r="F76" s="659">
        <v>0</v>
      </c>
      <c r="G76" s="659">
        <v>0</v>
      </c>
      <c r="H76" s="659">
        <v>0</v>
      </c>
      <c r="I76" s="659">
        <v>0</v>
      </c>
      <c r="J76" s="659">
        <v>0</v>
      </c>
      <c r="K76" s="659">
        <v>0</v>
      </c>
      <c r="L76" s="659">
        <v>0</v>
      </c>
      <c r="M76" s="659">
        <v>0</v>
      </c>
      <c r="N76" s="659">
        <v>0</v>
      </c>
      <c r="O76" s="659">
        <v>0</v>
      </c>
      <c r="P76" s="659">
        <v>0</v>
      </c>
      <c r="Q76" s="309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24"/>
      <c r="BB76" s="324"/>
      <c r="BC76" s="324"/>
      <c r="BD76" s="324"/>
      <c r="BE76" s="324"/>
      <c r="BF76" s="324"/>
      <c r="BG76" s="324"/>
      <c r="BH76" s="324"/>
      <c r="BI76" s="324"/>
      <c r="BJ76" s="324"/>
      <c r="BK76" s="324"/>
      <c r="BL76" s="324"/>
      <c r="BM76" s="324"/>
      <c r="BN76" s="324"/>
      <c r="BO76" s="324"/>
      <c r="BP76" s="324"/>
      <c r="BQ76" s="324"/>
      <c r="BR76" s="324"/>
      <c r="BS76" s="324"/>
      <c r="BT76" s="324"/>
      <c r="BU76" s="324"/>
      <c r="BV76" s="324"/>
      <c r="BW76" s="324"/>
      <c r="BX76" s="324"/>
      <c r="BY76" s="324"/>
      <c r="BZ76" s="324"/>
      <c r="CA76" s="324"/>
      <c r="CB76" s="324"/>
      <c r="CC76" s="324"/>
      <c r="CD76" s="324"/>
      <c r="CE76" s="324"/>
      <c r="CF76" s="324"/>
      <c r="CG76" s="324"/>
      <c r="CH76" s="324"/>
      <c r="CI76" s="324"/>
      <c r="CJ76" s="324"/>
      <c r="CK76" s="324"/>
      <c r="CL76" s="324"/>
      <c r="CM76" s="324"/>
      <c r="CN76" s="324"/>
      <c r="CO76" s="324"/>
      <c r="CP76" s="324"/>
      <c r="CQ76" s="324"/>
      <c r="CR76" s="324"/>
      <c r="CS76" s="324"/>
      <c r="CT76" s="324"/>
      <c r="CU76" s="324"/>
      <c r="CV76" s="324"/>
      <c r="CW76" s="324"/>
      <c r="CX76" s="324"/>
      <c r="CY76" s="324"/>
      <c r="CZ76" s="324"/>
      <c r="DA76" s="324"/>
      <c r="DB76" s="324"/>
      <c r="DC76" s="324"/>
      <c r="DD76" s="324"/>
      <c r="DE76" s="324"/>
      <c r="DF76" s="324"/>
      <c r="DG76" s="324"/>
      <c r="DH76" s="324"/>
      <c r="DI76" s="324"/>
      <c r="DJ76" s="324"/>
      <c r="DK76" s="324"/>
      <c r="DL76" s="324"/>
      <c r="DM76" s="324"/>
      <c r="DN76" s="324"/>
      <c r="DO76" s="324"/>
      <c r="DP76" s="324"/>
      <c r="DQ76" s="324"/>
      <c r="DR76" s="324"/>
      <c r="DS76" s="324"/>
      <c r="DT76" s="324"/>
      <c r="DU76" s="324"/>
      <c r="DV76" s="324"/>
      <c r="DW76" s="324"/>
      <c r="DX76" s="324"/>
      <c r="DY76" s="324"/>
      <c r="DZ76" s="324"/>
      <c r="EA76" s="324"/>
      <c r="EB76" s="324"/>
      <c r="EC76" s="324"/>
      <c r="ED76" s="324"/>
      <c r="EE76" s="324"/>
      <c r="EF76" s="324"/>
      <c r="EG76" s="324"/>
      <c r="EH76" s="324"/>
      <c r="EI76" s="324"/>
      <c r="EJ76" s="324"/>
      <c r="EK76" s="324"/>
      <c r="EL76" s="324"/>
      <c r="EM76" s="324"/>
      <c r="EN76" s="324"/>
      <c r="EO76" s="324"/>
      <c r="EP76" s="324"/>
      <c r="EQ76" s="324"/>
      <c r="ER76" s="324"/>
      <c r="ES76" s="324"/>
      <c r="ET76" s="324"/>
      <c r="EU76" s="324"/>
      <c r="EV76" s="324"/>
      <c r="EW76" s="324"/>
      <c r="EX76" s="324"/>
      <c r="EY76" s="324"/>
      <c r="EZ76" s="324"/>
      <c r="FA76" s="324"/>
      <c r="FB76" s="324"/>
      <c r="FC76" s="324"/>
      <c r="FD76" s="324"/>
      <c r="FE76" s="324"/>
      <c r="FF76" s="324"/>
      <c r="FG76" s="324"/>
      <c r="FH76" s="324"/>
      <c r="FI76" s="324"/>
      <c r="FJ76" s="324"/>
      <c r="FK76" s="324"/>
      <c r="FL76" s="324"/>
      <c r="FM76" s="324"/>
      <c r="FN76" s="324"/>
      <c r="FO76" s="324"/>
      <c r="FP76" s="324"/>
      <c r="FQ76" s="324"/>
      <c r="FR76" s="324"/>
      <c r="FS76" s="324"/>
      <c r="FT76" s="324"/>
      <c r="FU76" s="324"/>
    </row>
    <row r="77" spans="1:177" x14ac:dyDescent="0.2">
      <c r="A77" s="300">
        <v>2121</v>
      </c>
      <c r="B77" s="977" t="s">
        <v>467</v>
      </c>
      <c r="C77" s="978"/>
      <c r="D77" s="979"/>
      <c r="E77" s="657">
        <v>0</v>
      </c>
      <c r="F77" s="657">
        <v>0</v>
      </c>
      <c r="G77" s="657">
        <v>0</v>
      </c>
      <c r="H77" s="657">
        <v>0</v>
      </c>
      <c r="I77" s="657">
        <v>0</v>
      </c>
      <c r="J77" s="657">
        <v>0</v>
      </c>
      <c r="K77" s="657">
        <v>0</v>
      </c>
      <c r="L77" s="657">
        <v>0</v>
      </c>
      <c r="M77" s="657">
        <v>0</v>
      </c>
      <c r="N77" s="657">
        <v>0</v>
      </c>
      <c r="O77" s="657">
        <v>0</v>
      </c>
      <c r="P77" s="658">
        <v>0</v>
      </c>
      <c r="Q77" s="301"/>
    </row>
    <row r="78" spans="1:177" ht="13.5" thickBot="1" x14ac:dyDescent="0.25">
      <c r="A78" s="300">
        <v>2122</v>
      </c>
      <c r="B78" s="321" t="s">
        <v>463</v>
      </c>
      <c r="C78" s="325"/>
      <c r="D78" s="325"/>
      <c r="E78" s="659">
        <v>0</v>
      </c>
      <c r="F78" s="659">
        <v>0</v>
      </c>
      <c r="G78" s="659">
        <v>0</v>
      </c>
      <c r="H78" s="659">
        <v>0</v>
      </c>
      <c r="I78" s="659">
        <v>0</v>
      </c>
      <c r="J78" s="659">
        <v>0</v>
      </c>
      <c r="K78" s="659">
        <v>0</v>
      </c>
      <c r="L78" s="659">
        <v>0</v>
      </c>
      <c r="M78" s="659">
        <v>0</v>
      </c>
      <c r="N78" s="659">
        <v>0</v>
      </c>
      <c r="O78" s="659">
        <v>0</v>
      </c>
      <c r="P78" s="663">
        <v>0</v>
      </c>
      <c r="Q78" s="309"/>
    </row>
    <row r="79" spans="1:177" ht="13.5" thickBot="1" x14ac:dyDescent="0.25">
      <c r="A79" s="302"/>
      <c r="B79" s="303" t="s">
        <v>468</v>
      </c>
      <c r="C79" s="304"/>
      <c r="D79" s="305"/>
      <c r="E79" s="597">
        <f>+E66+E67-E68+E69-E70+E71-E72+E73-E74+E75-E76+E77-E78</f>
        <v>0</v>
      </c>
      <c r="F79" s="597">
        <f t="shared" ref="F79:P79" si="5">+F66+F67-F68+F69-F70+F71-F72+F73-F74+F75-F76+F77-F78</f>
        <v>0</v>
      </c>
      <c r="G79" s="597">
        <f t="shared" si="5"/>
        <v>0</v>
      </c>
      <c r="H79" s="597">
        <f t="shared" si="5"/>
        <v>0</v>
      </c>
      <c r="I79" s="597">
        <f t="shared" si="5"/>
        <v>0</v>
      </c>
      <c r="J79" s="597">
        <f t="shared" si="5"/>
        <v>0</v>
      </c>
      <c r="K79" s="597">
        <f t="shared" si="5"/>
        <v>0</v>
      </c>
      <c r="L79" s="597">
        <f t="shared" si="5"/>
        <v>0</v>
      </c>
      <c r="M79" s="597">
        <f t="shared" si="5"/>
        <v>0</v>
      </c>
      <c r="N79" s="597">
        <f t="shared" si="5"/>
        <v>0</v>
      </c>
      <c r="O79" s="597">
        <f>+O66+O67-O68+O69-O70+O71-O72+O73-O74+O75-O76+O77-O78</f>
        <v>0</v>
      </c>
      <c r="P79" s="598">
        <f t="shared" si="5"/>
        <v>0</v>
      </c>
      <c r="Q79" s="306"/>
    </row>
    <row r="80" spans="1:177" x14ac:dyDescent="0.2">
      <c r="A80" s="302"/>
      <c r="B80" s="310" t="s">
        <v>469</v>
      </c>
      <c r="C80" s="311"/>
      <c r="D80" s="311"/>
      <c r="E80" s="601"/>
      <c r="F80" s="601"/>
      <c r="G80" s="601"/>
      <c r="H80" s="601"/>
      <c r="I80" s="601"/>
      <c r="J80" s="601"/>
      <c r="K80" s="601"/>
      <c r="L80" s="601"/>
      <c r="M80" s="601"/>
      <c r="N80" s="601"/>
      <c r="O80" s="601"/>
      <c r="P80" s="601"/>
      <c r="Q80" s="326"/>
    </row>
    <row r="81" spans="1:17" x14ac:dyDescent="0.2">
      <c r="A81" s="300">
        <v>3110</v>
      </c>
      <c r="B81" s="977" t="s">
        <v>470</v>
      </c>
      <c r="C81" s="978"/>
      <c r="D81" s="979"/>
      <c r="E81" s="657">
        <v>0</v>
      </c>
      <c r="F81" s="657">
        <v>0</v>
      </c>
      <c r="G81" s="657">
        <v>0</v>
      </c>
      <c r="H81" s="657">
        <v>0</v>
      </c>
      <c r="I81" s="657">
        <v>0</v>
      </c>
      <c r="J81" s="657">
        <v>0</v>
      </c>
      <c r="K81" s="657">
        <v>0</v>
      </c>
      <c r="L81" s="657">
        <v>0</v>
      </c>
      <c r="M81" s="657">
        <v>0</v>
      </c>
      <c r="N81" s="657">
        <v>0</v>
      </c>
      <c r="O81" s="657">
        <v>0</v>
      </c>
      <c r="P81" s="657">
        <v>0</v>
      </c>
      <c r="Q81" s="301"/>
    </row>
    <row r="82" spans="1:17" x14ac:dyDescent="0.2">
      <c r="A82" s="300">
        <v>3111</v>
      </c>
      <c r="B82" s="977" t="s">
        <v>471</v>
      </c>
      <c r="C82" s="978"/>
      <c r="D82" s="979"/>
      <c r="E82" s="657">
        <v>0</v>
      </c>
      <c r="F82" s="657">
        <v>0</v>
      </c>
      <c r="G82" s="657">
        <v>0</v>
      </c>
      <c r="H82" s="657">
        <v>0</v>
      </c>
      <c r="I82" s="657">
        <v>0</v>
      </c>
      <c r="J82" s="657">
        <v>0</v>
      </c>
      <c r="K82" s="657">
        <v>0</v>
      </c>
      <c r="L82" s="657">
        <v>0</v>
      </c>
      <c r="M82" s="657">
        <v>0</v>
      </c>
      <c r="N82" s="657">
        <v>0</v>
      </c>
      <c r="O82" s="657">
        <v>0</v>
      </c>
      <c r="P82" s="658">
        <v>0</v>
      </c>
      <c r="Q82" s="301"/>
    </row>
    <row r="83" spans="1:17" ht="13.5" thickBot="1" x14ac:dyDescent="0.25">
      <c r="A83" s="300">
        <v>3112</v>
      </c>
      <c r="B83" s="977" t="s">
        <v>472</v>
      </c>
      <c r="C83" s="978"/>
      <c r="D83" s="979"/>
      <c r="E83" s="657">
        <v>0</v>
      </c>
      <c r="F83" s="657">
        <v>0</v>
      </c>
      <c r="G83" s="657">
        <v>0</v>
      </c>
      <c r="H83" s="657">
        <v>0</v>
      </c>
      <c r="I83" s="657">
        <v>0</v>
      </c>
      <c r="J83" s="657">
        <v>0</v>
      </c>
      <c r="K83" s="657">
        <v>0</v>
      </c>
      <c r="L83" s="657">
        <v>0</v>
      </c>
      <c r="M83" s="657">
        <v>0</v>
      </c>
      <c r="N83" s="657">
        <v>0</v>
      </c>
      <c r="O83" s="657">
        <v>0</v>
      </c>
      <c r="P83" s="658">
        <v>0</v>
      </c>
      <c r="Q83" s="301"/>
    </row>
    <row r="84" spans="1:17" ht="13.5" thickBot="1" x14ac:dyDescent="0.25">
      <c r="A84" s="302"/>
      <c r="B84" s="303" t="s">
        <v>473</v>
      </c>
      <c r="C84" s="304"/>
      <c r="D84" s="305"/>
      <c r="E84" s="597">
        <f>SUM(E81:E83)</f>
        <v>0</v>
      </c>
      <c r="F84" s="597">
        <f>SUM(F81:F83)</f>
        <v>0</v>
      </c>
      <c r="G84" s="597">
        <f t="shared" ref="G84:P84" si="6">SUM(G81:G83)</f>
        <v>0</v>
      </c>
      <c r="H84" s="597">
        <f t="shared" si="6"/>
        <v>0</v>
      </c>
      <c r="I84" s="597">
        <f t="shared" si="6"/>
        <v>0</v>
      </c>
      <c r="J84" s="597">
        <f t="shared" si="6"/>
        <v>0</v>
      </c>
      <c r="K84" s="597">
        <f t="shared" si="6"/>
        <v>0</v>
      </c>
      <c r="L84" s="597">
        <f t="shared" si="6"/>
        <v>0</v>
      </c>
      <c r="M84" s="597">
        <f t="shared" si="6"/>
        <v>0</v>
      </c>
      <c r="N84" s="597">
        <f t="shared" si="6"/>
        <v>0</v>
      </c>
      <c r="O84" s="597">
        <f>SUM(O81:O83)</f>
        <v>0</v>
      </c>
      <c r="P84" s="598">
        <f t="shared" si="6"/>
        <v>0</v>
      </c>
      <c r="Q84" s="306"/>
    </row>
    <row r="85" spans="1:17" ht="13.5" thickBot="1" x14ac:dyDescent="0.25">
      <c r="A85" s="302"/>
      <c r="B85" s="303" t="s">
        <v>474</v>
      </c>
      <c r="C85" s="304"/>
      <c r="D85" s="305"/>
      <c r="E85" s="597">
        <f>+E84+E79+E64</f>
        <v>0</v>
      </c>
      <c r="F85" s="597">
        <f t="shared" ref="F85:P85" si="7">+F84+F79+F64</f>
        <v>0</v>
      </c>
      <c r="G85" s="597">
        <f t="shared" si="7"/>
        <v>0</v>
      </c>
      <c r="H85" s="597">
        <f t="shared" si="7"/>
        <v>0</v>
      </c>
      <c r="I85" s="597">
        <f t="shared" si="7"/>
        <v>0</v>
      </c>
      <c r="J85" s="597">
        <f t="shared" si="7"/>
        <v>0</v>
      </c>
      <c r="K85" s="597">
        <f t="shared" si="7"/>
        <v>0</v>
      </c>
      <c r="L85" s="597">
        <f t="shared" si="7"/>
        <v>0</v>
      </c>
      <c r="M85" s="597">
        <f t="shared" si="7"/>
        <v>0</v>
      </c>
      <c r="N85" s="597">
        <f t="shared" si="7"/>
        <v>0</v>
      </c>
      <c r="O85" s="597">
        <f>+O84+O79+O64</f>
        <v>0</v>
      </c>
      <c r="P85" s="598">
        <f t="shared" si="7"/>
        <v>0</v>
      </c>
      <c r="Q85" s="306"/>
    </row>
    <row r="86" spans="1:17" ht="24" thickBot="1" x14ac:dyDescent="0.4">
      <c r="A86" s="302"/>
      <c r="B86" s="327" t="s">
        <v>475</v>
      </c>
      <c r="C86" s="291"/>
      <c r="D86" s="291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293"/>
    </row>
    <row r="87" spans="1:17" s="328" customFormat="1" ht="13.5" thickBot="1" x14ac:dyDescent="0.25">
      <c r="A87" s="302"/>
      <c r="B87" s="296" t="s">
        <v>476</v>
      </c>
      <c r="C87" s="297"/>
      <c r="D87" s="297"/>
      <c r="E87" s="607"/>
      <c r="F87" s="607"/>
      <c r="G87" s="607"/>
      <c r="H87" s="607"/>
      <c r="I87" s="607"/>
      <c r="J87" s="607"/>
      <c r="K87" s="607"/>
      <c r="L87" s="607"/>
      <c r="M87" s="607"/>
      <c r="N87" s="607"/>
      <c r="O87" s="607"/>
      <c r="P87" s="607"/>
      <c r="Q87" s="299"/>
    </row>
    <row r="88" spans="1:17" ht="13.5" thickBot="1" x14ac:dyDescent="0.25">
      <c r="A88" s="302"/>
      <c r="B88" s="296" t="s">
        <v>477</v>
      </c>
      <c r="C88" s="297"/>
      <c r="D88" s="297"/>
      <c r="E88" s="607"/>
      <c r="F88" s="607"/>
      <c r="G88" s="607"/>
      <c r="H88" s="607"/>
      <c r="I88" s="607"/>
      <c r="J88" s="607"/>
      <c r="K88" s="607"/>
      <c r="L88" s="607"/>
      <c r="M88" s="607"/>
      <c r="N88" s="607"/>
      <c r="O88" s="607"/>
      <c r="P88" s="607"/>
      <c r="Q88" s="299"/>
    </row>
    <row r="89" spans="1:17" x14ac:dyDescent="0.2">
      <c r="A89" s="300">
        <v>4111</v>
      </c>
      <c r="B89" s="1003" t="s">
        <v>478</v>
      </c>
      <c r="C89" s="1004"/>
      <c r="D89" s="1005"/>
      <c r="E89" s="657">
        <v>0</v>
      </c>
      <c r="F89" s="657">
        <v>0</v>
      </c>
      <c r="G89" s="657">
        <v>0</v>
      </c>
      <c r="H89" s="657">
        <v>0</v>
      </c>
      <c r="I89" s="657">
        <v>0</v>
      </c>
      <c r="J89" s="657">
        <v>0</v>
      </c>
      <c r="K89" s="657">
        <v>0</v>
      </c>
      <c r="L89" s="657">
        <v>0</v>
      </c>
      <c r="M89" s="657">
        <v>0</v>
      </c>
      <c r="N89" s="657">
        <v>0</v>
      </c>
      <c r="O89" s="657">
        <v>0</v>
      </c>
      <c r="P89" s="657">
        <v>0</v>
      </c>
      <c r="Q89" s="301"/>
    </row>
    <row r="90" spans="1:17" x14ac:dyDescent="0.2">
      <c r="A90" s="300">
        <v>4112</v>
      </c>
      <c r="B90" s="329" t="s">
        <v>479</v>
      </c>
      <c r="C90" s="330"/>
      <c r="D90" s="331"/>
      <c r="E90" s="657">
        <v>0</v>
      </c>
      <c r="F90" s="657">
        <v>0</v>
      </c>
      <c r="G90" s="657">
        <v>0</v>
      </c>
      <c r="H90" s="657">
        <v>0</v>
      </c>
      <c r="I90" s="657">
        <v>0</v>
      </c>
      <c r="J90" s="657">
        <v>0</v>
      </c>
      <c r="K90" s="657">
        <v>0</v>
      </c>
      <c r="L90" s="657">
        <v>0</v>
      </c>
      <c r="M90" s="657">
        <v>0</v>
      </c>
      <c r="N90" s="657">
        <v>0</v>
      </c>
      <c r="O90" s="657">
        <v>0</v>
      </c>
      <c r="P90" s="657">
        <v>0</v>
      </c>
      <c r="Q90" s="301"/>
    </row>
    <row r="91" spans="1:17" x14ac:dyDescent="0.2">
      <c r="A91" s="300">
        <v>4113</v>
      </c>
      <c r="B91" s="1000" t="s">
        <v>480</v>
      </c>
      <c r="C91" s="1001"/>
      <c r="D91" s="1002"/>
      <c r="E91" s="657">
        <v>0</v>
      </c>
      <c r="F91" s="657">
        <v>0</v>
      </c>
      <c r="G91" s="657">
        <v>0</v>
      </c>
      <c r="H91" s="657">
        <v>0</v>
      </c>
      <c r="I91" s="657">
        <v>0</v>
      </c>
      <c r="J91" s="657">
        <v>0</v>
      </c>
      <c r="K91" s="657">
        <v>0</v>
      </c>
      <c r="L91" s="657">
        <v>0</v>
      </c>
      <c r="M91" s="657">
        <v>0</v>
      </c>
      <c r="N91" s="657">
        <v>0</v>
      </c>
      <c r="O91" s="657">
        <v>0</v>
      </c>
      <c r="P91" s="657">
        <v>0</v>
      </c>
      <c r="Q91" s="301"/>
    </row>
    <row r="92" spans="1:17" x14ac:dyDescent="0.2">
      <c r="A92" s="300">
        <v>4114</v>
      </c>
      <c r="B92" s="1000" t="s">
        <v>481</v>
      </c>
      <c r="C92" s="1001"/>
      <c r="D92" s="1002"/>
      <c r="E92" s="657">
        <v>0</v>
      </c>
      <c r="F92" s="657">
        <v>0</v>
      </c>
      <c r="G92" s="657">
        <v>0</v>
      </c>
      <c r="H92" s="657">
        <v>0</v>
      </c>
      <c r="I92" s="657">
        <v>0</v>
      </c>
      <c r="J92" s="657">
        <v>0</v>
      </c>
      <c r="K92" s="657">
        <v>0</v>
      </c>
      <c r="L92" s="657">
        <v>0</v>
      </c>
      <c r="M92" s="657">
        <v>0</v>
      </c>
      <c r="N92" s="657">
        <v>0</v>
      </c>
      <c r="O92" s="657">
        <v>0</v>
      </c>
      <c r="P92" s="657">
        <v>0</v>
      </c>
      <c r="Q92" s="301"/>
    </row>
    <row r="93" spans="1:17" x14ac:dyDescent="0.2">
      <c r="A93" s="300">
        <v>4115</v>
      </c>
      <c r="B93" s="1000" t="s">
        <v>482</v>
      </c>
      <c r="C93" s="1001"/>
      <c r="D93" s="1002"/>
      <c r="E93" s="657">
        <v>0</v>
      </c>
      <c r="F93" s="657">
        <v>0</v>
      </c>
      <c r="G93" s="657">
        <v>0</v>
      </c>
      <c r="H93" s="657">
        <v>0</v>
      </c>
      <c r="I93" s="657">
        <v>0</v>
      </c>
      <c r="J93" s="657">
        <v>0</v>
      </c>
      <c r="K93" s="657">
        <v>0</v>
      </c>
      <c r="L93" s="657">
        <v>0</v>
      </c>
      <c r="M93" s="657">
        <v>0</v>
      </c>
      <c r="N93" s="657">
        <v>0</v>
      </c>
      <c r="O93" s="657">
        <v>0</v>
      </c>
      <c r="P93" s="657">
        <v>0</v>
      </c>
      <c r="Q93" s="301"/>
    </row>
    <row r="94" spans="1:17" ht="13.5" thickBot="1" x14ac:dyDescent="0.25">
      <c r="A94" s="300">
        <v>4116</v>
      </c>
      <c r="B94" s="1006" t="s">
        <v>483</v>
      </c>
      <c r="C94" s="1007"/>
      <c r="D94" s="1008"/>
      <c r="E94" s="657">
        <v>0</v>
      </c>
      <c r="F94" s="657">
        <v>0</v>
      </c>
      <c r="G94" s="657">
        <v>0</v>
      </c>
      <c r="H94" s="657">
        <v>0</v>
      </c>
      <c r="I94" s="657">
        <v>0</v>
      </c>
      <c r="J94" s="657">
        <v>0</v>
      </c>
      <c r="K94" s="657">
        <v>0</v>
      </c>
      <c r="L94" s="657">
        <v>0</v>
      </c>
      <c r="M94" s="657">
        <v>0</v>
      </c>
      <c r="N94" s="657">
        <v>0</v>
      </c>
      <c r="O94" s="657">
        <v>0</v>
      </c>
      <c r="P94" s="657">
        <v>0</v>
      </c>
      <c r="Q94" s="301"/>
    </row>
    <row r="95" spans="1:17" ht="13.5" thickBot="1" x14ac:dyDescent="0.25">
      <c r="A95" s="302"/>
      <c r="B95" s="303" t="s">
        <v>484</v>
      </c>
      <c r="C95" s="304"/>
      <c r="D95" s="305"/>
      <c r="E95" s="597">
        <f>SUM(E89:E94)</f>
        <v>0</v>
      </c>
      <c r="F95" s="597">
        <f t="shared" ref="F95:P95" si="8">SUM(F89:F94)</f>
        <v>0</v>
      </c>
      <c r="G95" s="597">
        <f t="shared" si="8"/>
        <v>0</v>
      </c>
      <c r="H95" s="597">
        <f t="shared" si="8"/>
        <v>0</v>
      </c>
      <c r="I95" s="597">
        <f t="shared" si="8"/>
        <v>0</v>
      </c>
      <c r="J95" s="597">
        <f t="shared" si="8"/>
        <v>0</v>
      </c>
      <c r="K95" s="597">
        <f t="shared" si="8"/>
        <v>0</v>
      </c>
      <c r="L95" s="597">
        <f t="shared" si="8"/>
        <v>0</v>
      </c>
      <c r="M95" s="597">
        <f t="shared" si="8"/>
        <v>0</v>
      </c>
      <c r="N95" s="597">
        <f t="shared" si="8"/>
        <v>0</v>
      </c>
      <c r="O95" s="597">
        <f>SUM(O89:O94)</f>
        <v>0</v>
      </c>
      <c r="P95" s="598">
        <f t="shared" si="8"/>
        <v>0</v>
      </c>
      <c r="Q95" s="306"/>
    </row>
    <row r="96" spans="1:17" ht="13.5" thickBot="1" x14ac:dyDescent="0.25">
      <c r="A96" s="302"/>
      <c r="B96" s="296" t="s">
        <v>485</v>
      </c>
      <c r="C96" s="297"/>
      <c r="D96" s="297"/>
      <c r="E96" s="607"/>
      <c r="F96" s="607"/>
      <c r="G96" s="607"/>
      <c r="H96" s="607"/>
      <c r="I96" s="607"/>
      <c r="J96" s="607"/>
      <c r="K96" s="607"/>
      <c r="L96" s="607"/>
      <c r="M96" s="607"/>
      <c r="N96" s="607"/>
      <c r="O96" s="607"/>
      <c r="P96" s="607"/>
      <c r="Q96" s="326"/>
    </row>
    <row r="97" spans="1:17" x14ac:dyDescent="0.2">
      <c r="A97" s="300">
        <v>4210</v>
      </c>
      <c r="B97" s="1009" t="s">
        <v>486</v>
      </c>
      <c r="C97" s="1010"/>
      <c r="D97" s="1011"/>
      <c r="E97" s="657">
        <v>0</v>
      </c>
      <c r="F97" s="657">
        <v>0</v>
      </c>
      <c r="G97" s="657">
        <v>0</v>
      </c>
      <c r="H97" s="657">
        <v>0</v>
      </c>
      <c r="I97" s="657">
        <v>0</v>
      </c>
      <c r="J97" s="657">
        <v>0</v>
      </c>
      <c r="K97" s="657">
        <v>0</v>
      </c>
      <c r="L97" s="657">
        <v>0</v>
      </c>
      <c r="M97" s="657">
        <v>0</v>
      </c>
      <c r="N97" s="657">
        <v>0</v>
      </c>
      <c r="O97" s="657">
        <v>0</v>
      </c>
      <c r="P97" s="658">
        <v>0</v>
      </c>
      <c r="Q97" s="301"/>
    </row>
    <row r="98" spans="1:17" x14ac:dyDescent="0.2">
      <c r="A98" s="300">
        <v>4211</v>
      </c>
      <c r="B98" s="1000" t="s">
        <v>487</v>
      </c>
      <c r="C98" s="1001"/>
      <c r="D98" s="1002"/>
      <c r="E98" s="657">
        <v>0</v>
      </c>
      <c r="F98" s="657">
        <v>0</v>
      </c>
      <c r="G98" s="657">
        <v>0</v>
      </c>
      <c r="H98" s="657">
        <v>0</v>
      </c>
      <c r="I98" s="657">
        <v>0</v>
      </c>
      <c r="J98" s="657">
        <v>0</v>
      </c>
      <c r="K98" s="657">
        <v>0</v>
      </c>
      <c r="L98" s="657">
        <v>0</v>
      </c>
      <c r="M98" s="657">
        <v>0</v>
      </c>
      <c r="N98" s="657">
        <v>0</v>
      </c>
      <c r="O98" s="657">
        <v>0</v>
      </c>
      <c r="P98" s="658">
        <v>0</v>
      </c>
      <c r="Q98" s="301"/>
    </row>
    <row r="99" spans="1:17" x14ac:dyDescent="0.2">
      <c r="A99" s="300">
        <v>4212</v>
      </c>
      <c r="B99" s="1000" t="s">
        <v>488</v>
      </c>
      <c r="C99" s="1001"/>
      <c r="D99" s="1002"/>
      <c r="E99" s="657">
        <v>0</v>
      </c>
      <c r="F99" s="657">
        <v>0</v>
      </c>
      <c r="G99" s="657">
        <v>0</v>
      </c>
      <c r="H99" s="657">
        <v>0</v>
      </c>
      <c r="I99" s="657">
        <v>0</v>
      </c>
      <c r="J99" s="657">
        <v>0</v>
      </c>
      <c r="K99" s="657">
        <v>0</v>
      </c>
      <c r="L99" s="657">
        <v>0</v>
      </c>
      <c r="M99" s="657">
        <v>0</v>
      </c>
      <c r="N99" s="657">
        <v>0</v>
      </c>
      <c r="O99" s="657">
        <v>0</v>
      </c>
      <c r="P99" s="658">
        <v>0</v>
      </c>
      <c r="Q99" s="301"/>
    </row>
    <row r="100" spans="1:17" x14ac:dyDescent="0.2">
      <c r="A100" s="300">
        <v>4213</v>
      </c>
      <c r="B100" s="1000" t="s">
        <v>489</v>
      </c>
      <c r="C100" s="1001"/>
      <c r="D100" s="1002"/>
      <c r="E100" s="657">
        <v>0</v>
      </c>
      <c r="F100" s="657">
        <v>0</v>
      </c>
      <c r="G100" s="657">
        <v>0</v>
      </c>
      <c r="H100" s="657">
        <v>0</v>
      </c>
      <c r="I100" s="657">
        <v>0</v>
      </c>
      <c r="J100" s="657">
        <v>0</v>
      </c>
      <c r="K100" s="657">
        <v>0</v>
      </c>
      <c r="L100" s="657">
        <v>0</v>
      </c>
      <c r="M100" s="657">
        <v>0</v>
      </c>
      <c r="N100" s="657">
        <v>0</v>
      </c>
      <c r="O100" s="657">
        <v>0</v>
      </c>
      <c r="P100" s="658">
        <v>0</v>
      </c>
      <c r="Q100" s="301"/>
    </row>
    <row r="101" spans="1:17" x14ac:dyDescent="0.2">
      <c r="A101" s="300">
        <v>4214</v>
      </c>
      <c r="B101" s="1000" t="s">
        <v>490</v>
      </c>
      <c r="C101" s="1001"/>
      <c r="D101" s="1002"/>
      <c r="E101" s="657">
        <v>0</v>
      </c>
      <c r="F101" s="657">
        <v>0</v>
      </c>
      <c r="G101" s="657">
        <v>0</v>
      </c>
      <c r="H101" s="657">
        <v>0</v>
      </c>
      <c r="I101" s="657">
        <v>0</v>
      </c>
      <c r="J101" s="657">
        <v>0</v>
      </c>
      <c r="K101" s="657">
        <v>0</v>
      </c>
      <c r="L101" s="657">
        <v>0</v>
      </c>
      <c r="M101" s="657">
        <v>0</v>
      </c>
      <c r="N101" s="657">
        <v>0</v>
      </c>
      <c r="O101" s="657">
        <v>0</v>
      </c>
      <c r="P101" s="657">
        <v>0</v>
      </c>
      <c r="Q101" s="301"/>
    </row>
    <row r="102" spans="1:17" x14ac:dyDescent="0.2">
      <c r="A102" s="300">
        <v>4215</v>
      </c>
      <c r="B102" s="1000" t="s">
        <v>491</v>
      </c>
      <c r="C102" s="1001"/>
      <c r="D102" s="1002"/>
      <c r="E102" s="657">
        <v>0</v>
      </c>
      <c r="F102" s="657">
        <v>0</v>
      </c>
      <c r="G102" s="657">
        <v>0</v>
      </c>
      <c r="H102" s="657">
        <v>0</v>
      </c>
      <c r="I102" s="657">
        <v>0</v>
      </c>
      <c r="J102" s="657">
        <v>0</v>
      </c>
      <c r="K102" s="657">
        <v>0</v>
      </c>
      <c r="L102" s="657">
        <v>0</v>
      </c>
      <c r="M102" s="657">
        <v>0</v>
      </c>
      <c r="N102" s="657">
        <v>0</v>
      </c>
      <c r="O102" s="657">
        <v>0</v>
      </c>
      <c r="P102" s="657">
        <v>0</v>
      </c>
      <c r="Q102" s="301"/>
    </row>
    <row r="103" spans="1:17" x14ac:dyDescent="0.2">
      <c r="A103" s="300">
        <v>4216</v>
      </c>
      <c r="B103" s="1000" t="s">
        <v>492</v>
      </c>
      <c r="C103" s="1001"/>
      <c r="D103" s="1002"/>
      <c r="E103" s="657">
        <v>0</v>
      </c>
      <c r="F103" s="657">
        <v>0</v>
      </c>
      <c r="G103" s="657">
        <v>0</v>
      </c>
      <c r="H103" s="657">
        <v>0</v>
      </c>
      <c r="I103" s="657">
        <v>0</v>
      </c>
      <c r="J103" s="657">
        <v>0</v>
      </c>
      <c r="K103" s="657">
        <v>0</v>
      </c>
      <c r="L103" s="657">
        <v>0</v>
      </c>
      <c r="M103" s="657">
        <v>0</v>
      </c>
      <c r="N103" s="657">
        <v>0</v>
      </c>
      <c r="O103" s="657">
        <v>0</v>
      </c>
      <c r="P103" s="658">
        <v>0</v>
      </c>
      <c r="Q103" s="301"/>
    </row>
    <row r="104" spans="1:17" x14ac:dyDescent="0.2">
      <c r="A104" s="300">
        <v>4217</v>
      </c>
      <c r="B104" s="1000" t="s">
        <v>493</v>
      </c>
      <c r="C104" s="1001"/>
      <c r="D104" s="1002"/>
      <c r="E104" s="657">
        <v>0</v>
      </c>
      <c r="F104" s="657">
        <v>0</v>
      </c>
      <c r="G104" s="657">
        <v>0</v>
      </c>
      <c r="H104" s="657">
        <v>0</v>
      </c>
      <c r="I104" s="657">
        <v>0</v>
      </c>
      <c r="J104" s="657">
        <v>0</v>
      </c>
      <c r="K104" s="657">
        <v>0</v>
      </c>
      <c r="L104" s="657">
        <v>0</v>
      </c>
      <c r="M104" s="657">
        <v>0</v>
      </c>
      <c r="N104" s="657">
        <v>0</v>
      </c>
      <c r="O104" s="657">
        <v>0</v>
      </c>
      <c r="P104" s="658">
        <v>0</v>
      </c>
      <c r="Q104" s="301"/>
    </row>
    <row r="105" spans="1:17" x14ac:dyDescent="0.2">
      <c r="A105" s="300">
        <v>4218</v>
      </c>
      <c r="B105" s="1000" t="s">
        <v>494</v>
      </c>
      <c r="C105" s="1001"/>
      <c r="D105" s="1002"/>
      <c r="E105" s="657">
        <v>0</v>
      </c>
      <c r="F105" s="657">
        <v>0</v>
      </c>
      <c r="G105" s="657">
        <v>0</v>
      </c>
      <c r="H105" s="657">
        <v>0</v>
      </c>
      <c r="I105" s="657">
        <v>0</v>
      </c>
      <c r="J105" s="657">
        <v>0</v>
      </c>
      <c r="K105" s="657">
        <v>0</v>
      </c>
      <c r="L105" s="657">
        <v>0</v>
      </c>
      <c r="M105" s="657">
        <v>0</v>
      </c>
      <c r="N105" s="657">
        <v>0</v>
      </c>
      <c r="O105" s="657">
        <v>0</v>
      </c>
      <c r="P105" s="658">
        <v>0</v>
      </c>
      <c r="Q105" s="301"/>
    </row>
    <row r="106" spans="1:17" x14ac:dyDescent="0.2">
      <c r="A106" s="300">
        <v>4219</v>
      </c>
      <c r="B106" s="1000" t="s">
        <v>495</v>
      </c>
      <c r="C106" s="1001"/>
      <c r="D106" s="1002"/>
      <c r="E106" s="657">
        <v>0</v>
      </c>
      <c r="F106" s="657">
        <v>0</v>
      </c>
      <c r="G106" s="657">
        <v>0</v>
      </c>
      <c r="H106" s="657">
        <v>0</v>
      </c>
      <c r="I106" s="657">
        <v>0</v>
      </c>
      <c r="J106" s="657">
        <v>0</v>
      </c>
      <c r="K106" s="657">
        <v>0</v>
      </c>
      <c r="L106" s="657">
        <v>0</v>
      </c>
      <c r="M106" s="657">
        <v>0</v>
      </c>
      <c r="N106" s="657">
        <v>0</v>
      </c>
      <c r="O106" s="657">
        <v>0</v>
      </c>
      <c r="P106" s="658">
        <v>0</v>
      </c>
      <c r="Q106" s="301"/>
    </row>
    <row r="107" spans="1:17" ht="13.5" thickBot="1" x14ac:dyDescent="0.25">
      <c r="A107" s="300">
        <v>4220</v>
      </c>
      <c r="B107" s="1012" t="s">
        <v>496</v>
      </c>
      <c r="C107" s="1013"/>
      <c r="D107" s="1014"/>
      <c r="E107" s="657">
        <v>0</v>
      </c>
      <c r="F107" s="657">
        <v>0</v>
      </c>
      <c r="G107" s="657">
        <v>0</v>
      </c>
      <c r="H107" s="657">
        <v>0</v>
      </c>
      <c r="I107" s="657">
        <v>0</v>
      </c>
      <c r="J107" s="657">
        <v>0</v>
      </c>
      <c r="K107" s="657">
        <v>0</v>
      </c>
      <c r="L107" s="657">
        <v>0</v>
      </c>
      <c r="M107" s="657">
        <v>0</v>
      </c>
      <c r="N107" s="657">
        <v>0</v>
      </c>
      <c r="O107" s="657">
        <v>0</v>
      </c>
      <c r="P107" s="657">
        <v>0</v>
      </c>
      <c r="Q107" s="301"/>
    </row>
    <row r="108" spans="1:17" ht="13.5" thickBot="1" x14ac:dyDescent="0.25">
      <c r="A108" s="302"/>
      <c r="B108" s="303" t="s">
        <v>497</v>
      </c>
      <c r="C108" s="304"/>
      <c r="D108" s="305"/>
      <c r="E108" s="597">
        <f>SUM(E97:E107)</f>
        <v>0</v>
      </c>
      <c r="F108" s="597">
        <f t="shared" ref="F108:P108" si="9">SUM(F97:F107)</f>
        <v>0</v>
      </c>
      <c r="G108" s="597">
        <f t="shared" si="9"/>
        <v>0</v>
      </c>
      <c r="H108" s="597">
        <f t="shared" si="9"/>
        <v>0</v>
      </c>
      <c r="I108" s="597">
        <f t="shared" si="9"/>
        <v>0</v>
      </c>
      <c r="J108" s="597">
        <f t="shared" si="9"/>
        <v>0</v>
      </c>
      <c r="K108" s="597">
        <f t="shared" si="9"/>
        <v>0</v>
      </c>
      <c r="L108" s="597">
        <f t="shared" si="9"/>
        <v>0</v>
      </c>
      <c r="M108" s="597">
        <f t="shared" si="9"/>
        <v>0</v>
      </c>
      <c r="N108" s="597">
        <f t="shared" si="9"/>
        <v>0</v>
      </c>
      <c r="O108" s="597">
        <f>SUM(O97:O107)</f>
        <v>0</v>
      </c>
      <c r="P108" s="598">
        <f t="shared" si="9"/>
        <v>0</v>
      </c>
      <c r="Q108" s="306"/>
    </row>
    <row r="109" spans="1:17" ht="13.5" thickBot="1" x14ac:dyDescent="0.25">
      <c r="A109" s="302"/>
      <c r="B109" s="303" t="s">
        <v>498</v>
      </c>
      <c r="C109" s="304"/>
      <c r="D109" s="305"/>
      <c r="E109" s="597">
        <f>+E108+E95</f>
        <v>0</v>
      </c>
      <c r="F109" s="597">
        <f t="shared" ref="F109:P109" si="10">+F108+F95</f>
        <v>0</v>
      </c>
      <c r="G109" s="597">
        <f t="shared" si="10"/>
        <v>0</v>
      </c>
      <c r="H109" s="597">
        <f t="shared" si="10"/>
        <v>0</v>
      </c>
      <c r="I109" s="597">
        <f t="shared" si="10"/>
        <v>0</v>
      </c>
      <c r="J109" s="597">
        <f t="shared" si="10"/>
        <v>0</v>
      </c>
      <c r="K109" s="597">
        <f t="shared" si="10"/>
        <v>0</v>
      </c>
      <c r="L109" s="597">
        <f t="shared" si="10"/>
        <v>0</v>
      </c>
      <c r="M109" s="597">
        <f t="shared" si="10"/>
        <v>0</v>
      </c>
      <c r="N109" s="597">
        <f t="shared" si="10"/>
        <v>0</v>
      </c>
      <c r="O109" s="597">
        <f>+O108+O95</f>
        <v>0</v>
      </c>
      <c r="P109" s="598">
        <f t="shared" si="10"/>
        <v>0</v>
      </c>
      <c r="Q109" s="306"/>
    </row>
    <row r="110" spans="1:17" ht="13.5" thickBot="1" x14ac:dyDescent="0.25">
      <c r="A110" s="302"/>
      <c r="B110" s="296" t="s">
        <v>499</v>
      </c>
      <c r="C110" s="297"/>
      <c r="D110" s="297"/>
      <c r="E110" s="607"/>
      <c r="F110" s="607"/>
      <c r="G110" s="607"/>
      <c r="H110" s="607"/>
      <c r="I110" s="607"/>
      <c r="J110" s="607"/>
      <c r="K110" s="607"/>
      <c r="L110" s="607"/>
      <c r="M110" s="607"/>
      <c r="N110" s="607"/>
      <c r="O110" s="607"/>
      <c r="P110" s="607"/>
      <c r="Q110" s="326"/>
    </row>
    <row r="111" spans="1:17" x14ac:dyDescent="0.2">
      <c r="A111" s="300">
        <v>4310</v>
      </c>
      <c r="B111" s="1009" t="s">
        <v>500</v>
      </c>
      <c r="C111" s="1010"/>
      <c r="D111" s="1011"/>
      <c r="E111" s="664">
        <v>0</v>
      </c>
      <c r="F111" s="664">
        <v>0</v>
      </c>
      <c r="G111" s="664">
        <v>0</v>
      </c>
      <c r="H111" s="665">
        <v>0</v>
      </c>
      <c r="I111" s="665">
        <v>0</v>
      </c>
      <c r="J111" s="665">
        <v>0</v>
      </c>
      <c r="K111" s="665">
        <v>0</v>
      </c>
      <c r="L111" s="665">
        <v>0</v>
      </c>
      <c r="M111" s="665">
        <v>0</v>
      </c>
      <c r="N111" s="665">
        <v>0</v>
      </c>
      <c r="O111" s="665">
        <v>0</v>
      </c>
      <c r="P111" s="665">
        <v>0</v>
      </c>
      <c r="Q111" s="301"/>
    </row>
    <row r="112" spans="1:17" x14ac:dyDescent="0.2">
      <c r="A112" s="300">
        <v>4311</v>
      </c>
      <c r="B112" s="1000" t="s">
        <v>1068</v>
      </c>
      <c r="C112" s="1001"/>
      <c r="D112" s="1002"/>
      <c r="E112" s="657">
        <v>0</v>
      </c>
      <c r="F112" s="657">
        <v>0</v>
      </c>
      <c r="G112" s="657">
        <v>0</v>
      </c>
      <c r="H112" s="666">
        <v>0</v>
      </c>
      <c r="I112" s="666">
        <v>0</v>
      </c>
      <c r="J112" s="666">
        <v>0</v>
      </c>
      <c r="K112" s="666">
        <v>0</v>
      </c>
      <c r="L112" s="666">
        <v>0</v>
      </c>
      <c r="M112" s="666">
        <v>0</v>
      </c>
      <c r="N112" s="666">
        <v>0</v>
      </c>
      <c r="O112" s="666">
        <v>0</v>
      </c>
      <c r="P112" s="666">
        <v>0</v>
      </c>
      <c r="Q112" s="301"/>
    </row>
    <row r="113" spans="1:17" x14ac:dyDescent="0.2">
      <c r="A113" s="300">
        <v>4312</v>
      </c>
      <c r="B113" s="1000" t="s">
        <v>1068</v>
      </c>
      <c r="C113" s="1001"/>
      <c r="D113" s="1002"/>
      <c r="E113" s="657">
        <v>0</v>
      </c>
      <c r="F113" s="657">
        <v>0</v>
      </c>
      <c r="G113" s="657">
        <v>0</v>
      </c>
      <c r="H113" s="666">
        <v>0</v>
      </c>
      <c r="I113" s="666">
        <v>0</v>
      </c>
      <c r="J113" s="666">
        <v>0</v>
      </c>
      <c r="K113" s="666">
        <v>0</v>
      </c>
      <c r="L113" s="666">
        <v>0</v>
      </c>
      <c r="M113" s="666">
        <v>0</v>
      </c>
      <c r="N113" s="666">
        <v>0</v>
      </c>
      <c r="O113" s="666">
        <v>0</v>
      </c>
      <c r="P113" s="666">
        <v>0</v>
      </c>
      <c r="Q113" s="301"/>
    </row>
    <row r="114" spans="1:17" x14ac:dyDescent="0.2">
      <c r="A114" s="300">
        <v>4313</v>
      </c>
      <c r="B114" s="1000" t="s">
        <v>1069</v>
      </c>
      <c r="C114" s="1001"/>
      <c r="D114" s="1002"/>
      <c r="E114" s="657">
        <v>0</v>
      </c>
      <c r="F114" s="657">
        <v>0</v>
      </c>
      <c r="G114" s="657">
        <v>0</v>
      </c>
      <c r="H114" s="666">
        <v>0</v>
      </c>
      <c r="I114" s="666">
        <v>0</v>
      </c>
      <c r="J114" s="666">
        <v>0</v>
      </c>
      <c r="K114" s="666">
        <v>0</v>
      </c>
      <c r="L114" s="666">
        <v>0</v>
      </c>
      <c r="M114" s="666">
        <v>0</v>
      </c>
      <c r="N114" s="666">
        <v>0</v>
      </c>
      <c r="O114" s="666">
        <v>0</v>
      </c>
      <c r="P114" s="666">
        <v>0</v>
      </c>
      <c r="Q114" s="301"/>
    </row>
    <row r="115" spans="1:17" ht="13.5" thickBot="1" x14ac:dyDescent="0.25">
      <c r="A115" s="300">
        <v>4314</v>
      </c>
      <c r="B115" s="1012" t="s">
        <v>501</v>
      </c>
      <c r="C115" s="1013"/>
      <c r="D115" s="1014"/>
      <c r="E115" s="667">
        <v>0</v>
      </c>
      <c r="F115" s="668">
        <v>0</v>
      </c>
      <c r="G115" s="668">
        <v>0</v>
      </c>
      <c r="H115" s="668">
        <v>0</v>
      </c>
      <c r="I115" s="668">
        <v>0</v>
      </c>
      <c r="J115" s="668">
        <v>0</v>
      </c>
      <c r="K115" s="668">
        <v>0</v>
      </c>
      <c r="L115" s="668">
        <v>0</v>
      </c>
      <c r="M115" s="668">
        <v>0</v>
      </c>
      <c r="N115" s="668">
        <v>0</v>
      </c>
      <c r="O115" s="668">
        <v>0</v>
      </c>
      <c r="P115" s="669">
        <v>0</v>
      </c>
      <c r="Q115" s="301"/>
    </row>
    <row r="116" spans="1:17" ht="13.5" thickBot="1" x14ac:dyDescent="0.25">
      <c r="A116" s="302"/>
      <c r="B116" s="303" t="s">
        <v>502</v>
      </c>
      <c r="C116" s="304"/>
      <c r="D116" s="305"/>
      <c r="E116" s="597">
        <f>SUM(E111:E115)</f>
        <v>0</v>
      </c>
      <c r="F116" s="597">
        <f t="shared" ref="F116:P116" si="11">SUM(F111:F115)</f>
        <v>0</v>
      </c>
      <c r="G116" s="597">
        <f t="shared" si="11"/>
        <v>0</v>
      </c>
      <c r="H116" s="597">
        <f t="shared" si="11"/>
        <v>0</v>
      </c>
      <c r="I116" s="597">
        <f t="shared" si="11"/>
        <v>0</v>
      </c>
      <c r="J116" s="597">
        <f t="shared" si="11"/>
        <v>0</v>
      </c>
      <c r="K116" s="597">
        <f t="shared" si="11"/>
        <v>0</v>
      </c>
      <c r="L116" s="597">
        <f t="shared" si="11"/>
        <v>0</v>
      </c>
      <c r="M116" s="597">
        <f t="shared" si="11"/>
        <v>0</v>
      </c>
      <c r="N116" s="597">
        <f t="shared" si="11"/>
        <v>0</v>
      </c>
      <c r="O116" s="597">
        <f>SUM(O111:O115)</f>
        <v>0</v>
      </c>
      <c r="P116" s="598">
        <f t="shared" si="11"/>
        <v>0</v>
      </c>
      <c r="Q116" s="306"/>
    </row>
    <row r="117" spans="1:17" ht="13.5" thickBot="1" x14ac:dyDescent="0.25">
      <c r="A117" s="302"/>
      <c r="B117" s="332" t="s">
        <v>503</v>
      </c>
      <c r="C117" s="333"/>
      <c r="D117" s="333"/>
      <c r="E117" s="608"/>
      <c r="F117" s="608"/>
      <c r="G117" s="608"/>
      <c r="H117" s="608"/>
      <c r="I117" s="608"/>
      <c r="J117" s="608"/>
      <c r="K117" s="608"/>
      <c r="L117" s="608"/>
      <c r="M117" s="608"/>
      <c r="N117" s="608"/>
      <c r="O117" s="608"/>
      <c r="P117" s="608"/>
      <c r="Q117" s="334"/>
    </row>
    <row r="118" spans="1:17" x14ac:dyDescent="0.2">
      <c r="A118" s="300">
        <v>4410</v>
      </c>
      <c r="B118" s="1017" t="s">
        <v>504</v>
      </c>
      <c r="C118" s="1018"/>
      <c r="D118" s="1018"/>
      <c r="E118" s="595">
        <v>0</v>
      </c>
      <c r="F118" s="595">
        <v>0</v>
      </c>
      <c r="G118" s="595">
        <v>0</v>
      </c>
      <c r="H118" s="595">
        <v>0</v>
      </c>
      <c r="I118" s="595">
        <v>0</v>
      </c>
      <c r="J118" s="595">
        <v>0</v>
      </c>
      <c r="K118" s="595">
        <v>0</v>
      </c>
      <c r="L118" s="595">
        <v>0</v>
      </c>
      <c r="M118" s="595">
        <v>0</v>
      </c>
      <c r="N118" s="595">
        <v>0</v>
      </c>
      <c r="O118" s="595">
        <v>0</v>
      </c>
      <c r="P118" s="596">
        <v>0</v>
      </c>
      <c r="Q118" s="301"/>
    </row>
    <row r="119" spans="1:17" x14ac:dyDescent="0.2">
      <c r="A119" s="300">
        <v>4411</v>
      </c>
      <c r="B119" s="1000" t="s">
        <v>1070</v>
      </c>
      <c r="C119" s="1001"/>
      <c r="D119" s="1002"/>
      <c r="E119" s="595">
        <v>0</v>
      </c>
      <c r="F119" s="595">
        <v>0</v>
      </c>
      <c r="G119" s="595">
        <v>0</v>
      </c>
      <c r="H119" s="595">
        <v>0</v>
      </c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6">
        <v>0</v>
      </c>
      <c r="Q119" s="301"/>
    </row>
    <row r="120" spans="1:17" ht="13.5" thickBot="1" x14ac:dyDescent="0.25">
      <c r="A120" s="300">
        <v>4412</v>
      </c>
      <c r="B120" s="1000" t="s">
        <v>1070</v>
      </c>
      <c r="C120" s="1001"/>
      <c r="D120" s="1002"/>
      <c r="E120" s="595">
        <v>0</v>
      </c>
      <c r="F120" s="595">
        <v>0</v>
      </c>
      <c r="G120" s="595">
        <v>0</v>
      </c>
      <c r="H120" s="595">
        <v>0</v>
      </c>
      <c r="I120" s="595">
        <v>0</v>
      </c>
      <c r="J120" s="595">
        <v>0</v>
      </c>
      <c r="K120" s="595">
        <v>0</v>
      </c>
      <c r="L120" s="595">
        <v>0</v>
      </c>
      <c r="M120" s="595">
        <v>0</v>
      </c>
      <c r="N120" s="595">
        <v>0</v>
      </c>
      <c r="O120" s="595">
        <v>0</v>
      </c>
      <c r="P120" s="596">
        <v>0</v>
      </c>
      <c r="Q120" s="301"/>
    </row>
    <row r="121" spans="1:17" ht="13.5" thickBot="1" x14ac:dyDescent="0.25">
      <c r="A121" s="302"/>
      <c r="B121" s="303" t="s">
        <v>505</v>
      </c>
      <c r="C121" s="304"/>
      <c r="D121" s="305"/>
      <c r="E121" s="597">
        <f>SUM(E118:E120)</f>
        <v>0</v>
      </c>
      <c r="F121" s="597">
        <f t="shared" ref="F121:P121" si="12">SUM(F118:F120)</f>
        <v>0</v>
      </c>
      <c r="G121" s="597">
        <f t="shared" si="12"/>
        <v>0</v>
      </c>
      <c r="H121" s="597">
        <f t="shared" si="12"/>
        <v>0</v>
      </c>
      <c r="I121" s="597">
        <f t="shared" si="12"/>
        <v>0</v>
      </c>
      <c r="J121" s="597">
        <f t="shared" si="12"/>
        <v>0</v>
      </c>
      <c r="K121" s="597">
        <f t="shared" si="12"/>
        <v>0</v>
      </c>
      <c r="L121" s="597">
        <f t="shared" si="12"/>
        <v>0</v>
      </c>
      <c r="M121" s="597">
        <f t="shared" si="12"/>
        <v>0</v>
      </c>
      <c r="N121" s="597">
        <f t="shared" si="12"/>
        <v>0</v>
      </c>
      <c r="O121" s="597">
        <f>SUM(O118:O120)</f>
        <v>0</v>
      </c>
      <c r="P121" s="598">
        <f t="shared" si="12"/>
        <v>0</v>
      </c>
      <c r="Q121" s="306"/>
    </row>
    <row r="122" spans="1:17" ht="13.5" thickBot="1" x14ac:dyDescent="0.25">
      <c r="A122" s="302"/>
      <c r="B122" s="303" t="s">
        <v>506</v>
      </c>
      <c r="C122" s="304"/>
      <c r="D122" s="305"/>
      <c r="E122" s="597">
        <f>+E121+E116+E109</f>
        <v>0</v>
      </c>
      <c r="F122" s="597">
        <f t="shared" ref="F122:P122" si="13">+F121+F116+F109</f>
        <v>0</v>
      </c>
      <c r="G122" s="597">
        <f t="shared" si="13"/>
        <v>0</v>
      </c>
      <c r="H122" s="597">
        <f t="shared" si="13"/>
        <v>0</v>
      </c>
      <c r="I122" s="597">
        <f t="shared" si="13"/>
        <v>0</v>
      </c>
      <c r="J122" s="597">
        <f t="shared" si="13"/>
        <v>0</v>
      </c>
      <c r="K122" s="597">
        <f t="shared" si="13"/>
        <v>0</v>
      </c>
      <c r="L122" s="597">
        <f t="shared" si="13"/>
        <v>0</v>
      </c>
      <c r="M122" s="597">
        <f t="shared" si="13"/>
        <v>0</v>
      </c>
      <c r="N122" s="597">
        <f t="shared" si="13"/>
        <v>0</v>
      </c>
      <c r="O122" s="597">
        <f>+O121+O116+O109</f>
        <v>0</v>
      </c>
      <c r="P122" s="598">
        <f t="shared" si="13"/>
        <v>0</v>
      </c>
      <c r="Q122" s="306"/>
    </row>
    <row r="123" spans="1:17" ht="13.5" thickBot="1" x14ac:dyDescent="0.25">
      <c r="A123" s="302"/>
      <c r="B123" s="332" t="s">
        <v>507</v>
      </c>
      <c r="C123" s="333"/>
      <c r="D123" s="333"/>
      <c r="E123" s="608"/>
      <c r="F123" s="608"/>
      <c r="G123" s="608"/>
      <c r="H123" s="608"/>
      <c r="I123" s="608"/>
      <c r="J123" s="608"/>
      <c r="K123" s="608"/>
      <c r="L123" s="608"/>
      <c r="M123" s="608"/>
      <c r="N123" s="608"/>
      <c r="O123" s="608"/>
      <c r="P123" s="608"/>
      <c r="Q123" s="334"/>
    </row>
    <row r="124" spans="1:17" x14ac:dyDescent="0.2">
      <c r="A124" s="300">
        <v>4510</v>
      </c>
      <c r="B124" s="1017" t="s">
        <v>508</v>
      </c>
      <c r="C124" s="1018"/>
      <c r="D124" s="1018"/>
      <c r="E124" s="657">
        <v>0</v>
      </c>
      <c r="F124" s="657">
        <v>0</v>
      </c>
      <c r="G124" s="657">
        <v>0</v>
      </c>
      <c r="H124" s="657">
        <v>0</v>
      </c>
      <c r="I124" s="657">
        <v>0</v>
      </c>
      <c r="J124" s="657">
        <v>0</v>
      </c>
      <c r="K124" s="657">
        <v>0</v>
      </c>
      <c r="L124" s="657">
        <v>0</v>
      </c>
      <c r="M124" s="657">
        <v>0</v>
      </c>
      <c r="N124" s="657">
        <v>0</v>
      </c>
      <c r="O124" s="657">
        <v>0</v>
      </c>
      <c r="P124" s="657">
        <v>0</v>
      </c>
      <c r="Q124" s="301"/>
    </row>
    <row r="125" spans="1:17" x14ac:dyDescent="0.2">
      <c r="A125" s="300">
        <v>4511</v>
      </c>
      <c r="B125" s="1019" t="s">
        <v>509</v>
      </c>
      <c r="C125" s="1020"/>
      <c r="D125" s="1020"/>
      <c r="E125" s="657">
        <v>0</v>
      </c>
      <c r="F125" s="657">
        <v>0</v>
      </c>
      <c r="G125" s="657">
        <v>0</v>
      </c>
      <c r="H125" s="657">
        <v>0</v>
      </c>
      <c r="I125" s="657">
        <v>0</v>
      </c>
      <c r="J125" s="657">
        <v>0</v>
      </c>
      <c r="K125" s="657">
        <v>0</v>
      </c>
      <c r="L125" s="657">
        <v>0</v>
      </c>
      <c r="M125" s="657">
        <v>0</v>
      </c>
      <c r="N125" s="657">
        <v>0</v>
      </c>
      <c r="O125" s="657">
        <v>0</v>
      </c>
      <c r="P125" s="657">
        <v>0</v>
      </c>
      <c r="Q125" s="301"/>
    </row>
    <row r="126" spans="1:17" x14ac:dyDescent="0.2">
      <c r="A126" s="300">
        <v>4512</v>
      </c>
      <c r="B126" s="1019" t="s">
        <v>510</v>
      </c>
      <c r="C126" s="1020"/>
      <c r="D126" s="1020"/>
      <c r="E126" s="657">
        <v>0</v>
      </c>
      <c r="F126" s="657">
        <v>0</v>
      </c>
      <c r="G126" s="657">
        <v>0</v>
      </c>
      <c r="H126" s="657">
        <v>0</v>
      </c>
      <c r="I126" s="657">
        <v>0</v>
      </c>
      <c r="J126" s="657">
        <v>0</v>
      </c>
      <c r="K126" s="657">
        <v>0</v>
      </c>
      <c r="L126" s="657">
        <v>0</v>
      </c>
      <c r="M126" s="657">
        <v>0</v>
      </c>
      <c r="N126" s="657">
        <v>0</v>
      </c>
      <c r="O126" s="657">
        <v>0</v>
      </c>
      <c r="P126" s="657">
        <v>0</v>
      </c>
      <c r="Q126" s="301"/>
    </row>
    <row r="127" spans="1:17" x14ac:dyDescent="0.2">
      <c r="A127" s="300">
        <v>4513</v>
      </c>
      <c r="B127" s="1019" t="s">
        <v>511</v>
      </c>
      <c r="C127" s="1020"/>
      <c r="D127" s="1020"/>
      <c r="E127" s="657">
        <v>0</v>
      </c>
      <c r="F127" s="657">
        <v>0</v>
      </c>
      <c r="G127" s="657">
        <v>0</v>
      </c>
      <c r="H127" s="657">
        <v>0</v>
      </c>
      <c r="I127" s="657">
        <v>0</v>
      </c>
      <c r="J127" s="657">
        <v>0</v>
      </c>
      <c r="K127" s="657">
        <v>0</v>
      </c>
      <c r="L127" s="657">
        <v>0</v>
      </c>
      <c r="M127" s="657">
        <v>0</v>
      </c>
      <c r="N127" s="657">
        <v>0</v>
      </c>
      <c r="O127" s="657">
        <v>0</v>
      </c>
      <c r="P127" s="657">
        <v>0</v>
      </c>
      <c r="Q127" s="301"/>
    </row>
    <row r="128" spans="1:17" x14ac:dyDescent="0.2">
      <c r="A128" s="300">
        <v>4514</v>
      </c>
      <c r="B128" s="1019" t="s">
        <v>512</v>
      </c>
      <c r="C128" s="1020"/>
      <c r="D128" s="1020"/>
      <c r="E128" s="657">
        <v>0</v>
      </c>
      <c r="F128" s="657">
        <v>0</v>
      </c>
      <c r="G128" s="657">
        <v>0</v>
      </c>
      <c r="H128" s="657">
        <v>0</v>
      </c>
      <c r="I128" s="657">
        <v>0</v>
      </c>
      <c r="J128" s="657">
        <v>0</v>
      </c>
      <c r="K128" s="657">
        <v>0</v>
      </c>
      <c r="L128" s="657">
        <v>0</v>
      </c>
      <c r="M128" s="657">
        <v>0</v>
      </c>
      <c r="N128" s="657">
        <v>0</v>
      </c>
      <c r="O128" s="657">
        <v>0</v>
      </c>
      <c r="P128" s="657">
        <v>0</v>
      </c>
      <c r="Q128" s="301"/>
    </row>
    <row r="129" spans="1:17" ht="13.5" thickBot="1" x14ac:dyDescent="0.25">
      <c r="A129" s="300">
        <v>4515</v>
      </c>
      <c r="B129" s="1021" t="s">
        <v>513</v>
      </c>
      <c r="C129" s="1022"/>
      <c r="D129" s="1022"/>
      <c r="E129" s="657">
        <v>0</v>
      </c>
      <c r="F129" s="657">
        <v>0</v>
      </c>
      <c r="G129" s="657">
        <v>0</v>
      </c>
      <c r="H129" s="657">
        <v>0</v>
      </c>
      <c r="I129" s="657">
        <v>0</v>
      </c>
      <c r="J129" s="657">
        <v>0</v>
      </c>
      <c r="K129" s="657">
        <v>0</v>
      </c>
      <c r="L129" s="657">
        <v>0</v>
      </c>
      <c r="M129" s="657">
        <v>0</v>
      </c>
      <c r="N129" s="657">
        <v>0</v>
      </c>
      <c r="O129" s="657">
        <v>0</v>
      </c>
      <c r="P129" s="657">
        <v>0</v>
      </c>
      <c r="Q129" s="301"/>
    </row>
    <row r="130" spans="1:17" ht="13.5" thickBot="1" x14ac:dyDescent="0.25">
      <c r="A130" s="302"/>
      <c r="B130" s="303" t="s">
        <v>514</v>
      </c>
      <c r="C130" s="304"/>
      <c r="D130" s="305"/>
      <c r="E130" s="597">
        <f>SUM(E124:E129)</f>
        <v>0</v>
      </c>
      <c r="F130" s="597">
        <f t="shared" ref="F130:P130" si="14">SUM(F124:F129)</f>
        <v>0</v>
      </c>
      <c r="G130" s="597">
        <f t="shared" si="14"/>
        <v>0</v>
      </c>
      <c r="H130" s="597">
        <f t="shared" si="14"/>
        <v>0</v>
      </c>
      <c r="I130" s="597">
        <f t="shared" si="14"/>
        <v>0</v>
      </c>
      <c r="J130" s="597">
        <f t="shared" si="14"/>
        <v>0</v>
      </c>
      <c r="K130" s="597">
        <f t="shared" si="14"/>
        <v>0</v>
      </c>
      <c r="L130" s="597">
        <f t="shared" si="14"/>
        <v>0</v>
      </c>
      <c r="M130" s="597">
        <f t="shared" si="14"/>
        <v>0</v>
      </c>
      <c r="N130" s="597">
        <f t="shared" si="14"/>
        <v>0</v>
      </c>
      <c r="O130" s="597">
        <f t="shared" si="14"/>
        <v>0</v>
      </c>
      <c r="P130" s="598">
        <f t="shared" si="14"/>
        <v>0</v>
      </c>
      <c r="Q130" s="306"/>
    </row>
    <row r="131" spans="1:17" ht="13.5" thickBot="1" x14ac:dyDescent="0.25">
      <c r="A131" s="302"/>
      <c r="B131" s="303" t="s">
        <v>515</v>
      </c>
      <c r="C131" s="304"/>
      <c r="D131" s="305"/>
      <c r="E131" s="597">
        <f>+E130+E122</f>
        <v>0</v>
      </c>
      <c r="F131" s="597">
        <f t="shared" ref="F131:P131" si="15">+F130+F122</f>
        <v>0</v>
      </c>
      <c r="G131" s="597">
        <f t="shared" si="15"/>
        <v>0</v>
      </c>
      <c r="H131" s="597">
        <f t="shared" si="15"/>
        <v>0</v>
      </c>
      <c r="I131" s="597">
        <f t="shared" si="15"/>
        <v>0</v>
      </c>
      <c r="J131" s="597">
        <f t="shared" si="15"/>
        <v>0</v>
      </c>
      <c r="K131" s="597">
        <f t="shared" si="15"/>
        <v>0</v>
      </c>
      <c r="L131" s="597">
        <f t="shared" si="15"/>
        <v>0</v>
      </c>
      <c r="M131" s="597">
        <f t="shared" si="15"/>
        <v>0</v>
      </c>
      <c r="N131" s="597">
        <f t="shared" si="15"/>
        <v>0</v>
      </c>
      <c r="O131" s="597">
        <f t="shared" si="15"/>
        <v>0</v>
      </c>
      <c r="P131" s="598">
        <f t="shared" si="15"/>
        <v>0</v>
      </c>
      <c r="Q131" s="306"/>
    </row>
    <row r="132" spans="1:17" ht="24" thickBot="1" x14ac:dyDescent="0.4">
      <c r="A132" s="302"/>
      <c r="B132" s="335" t="s">
        <v>516</v>
      </c>
      <c r="C132" s="336"/>
      <c r="D132" s="336"/>
      <c r="E132" s="609"/>
      <c r="F132" s="609"/>
      <c r="G132" s="609"/>
      <c r="H132" s="609"/>
      <c r="I132" s="609"/>
      <c r="J132" s="609"/>
      <c r="K132" s="609"/>
      <c r="L132" s="609"/>
      <c r="M132" s="609"/>
      <c r="N132" s="609"/>
      <c r="O132" s="609"/>
      <c r="P132" s="609"/>
      <c r="Q132" s="293"/>
    </row>
    <row r="133" spans="1:17" x14ac:dyDescent="0.2">
      <c r="A133" s="300">
        <v>5010</v>
      </c>
      <c r="B133" s="1015" t="s">
        <v>517</v>
      </c>
      <c r="C133" s="1016"/>
      <c r="D133" s="1016"/>
      <c r="E133" s="657">
        <v>0</v>
      </c>
      <c r="F133" s="657">
        <v>0</v>
      </c>
      <c r="G133" s="657">
        <v>0</v>
      </c>
      <c r="H133" s="657">
        <v>0</v>
      </c>
      <c r="I133" s="657">
        <v>0</v>
      </c>
      <c r="J133" s="657">
        <v>0</v>
      </c>
      <c r="K133" s="657">
        <v>0</v>
      </c>
      <c r="L133" s="657">
        <v>0</v>
      </c>
      <c r="M133" s="657">
        <v>0</v>
      </c>
      <c r="N133" s="657">
        <v>0</v>
      </c>
      <c r="O133" s="657">
        <v>0</v>
      </c>
      <c r="P133" s="657">
        <v>0</v>
      </c>
      <c r="Q133" s="301"/>
    </row>
    <row r="134" spans="1:17" x14ac:dyDescent="0.2">
      <c r="A134" s="300">
        <v>5011</v>
      </c>
      <c r="B134" s="1019" t="s">
        <v>518</v>
      </c>
      <c r="C134" s="1020"/>
      <c r="D134" s="1020"/>
      <c r="E134" s="657">
        <v>0</v>
      </c>
      <c r="F134" s="657">
        <v>0</v>
      </c>
      <c r="G134" s="657">
        <v>0</v>
      </c>
      <c r="H134" s="657">
        <v>0</v>
      </c>
      <c r="I134" s="657">
        <v>0</v>
      </c>
      <c r="J134" s="657">
        <v>0</v>
      </c>
      <c r="K134" s="657">
        <v>0</v>
      </c>
      <c r="L134" s="657">
        <v>0</v>
      </c>
      <c r="M134" s="657">
        <v>0</v>
      </c>
      <c r="N134" s="657">
        <v>0</v>
      </c>
      <c r="O134" s="657">
        <v>0</v>
      </c>
      <c r="P134" s="657">
        <v>0</v>
      </c>
      <c r="Q134" s="301"/>
    </row>
    <row r="135" spans="1:17" x14ac:dyDescent="0.2">
      <c r="A135" s="300">
        <v>5012</v>
      </c>
      <c r="B135" s="1019" t="s">
        <v>519</v>
      </c>
      <c r="C135" s="1020"/>
      <c r="D135" s="1020"/>
      <c r="E135" s="657">
        <v>0</v>
      </c>
      <c r="F135" s="657">
        <v>0</v>
      </c>
      <c r="G135" s="657">
        <v>0</v>
      </c>
      <c r="H135" s="657">
        <v>0</v>
      </c>
      <c r="I135" s="657">
        <v>0</v>
      </c>
      <c r="J135" s="657">
        <v>0</v>
      </c>
      <c r="K135" s="657">
        <v>0</v>
      </c>
      <c r="L135" s="657">
        <v>0</v>
      </c>
      <c r="M135" s="657">
        <v>0</v>
      </c>
      <c r="N135" s="657">
        <v>0</v>
      </c>
      <c r="O135" s="657">
        <v>0</v>
      </c>
      <c r="P135" s="657">
        <v>0</v>
      </c>
      <c r="Q135" s="301"/>
    </row>
    <row r="136" spans="1:17" x14ac:dyDescent="0.2">
      <c r="A136" s="300">
        <v>5013</v>
      </c>
      <c r="B136" s="1019" t="s">
        <v>520</v>
      </c>
      <c r="C136" s="1020">
        <v>0</v>
      </c>
      <c r="D136" s="1020"/>
      <c r="E136" s="646">
        <v>0</v>
      </c>
      <c r="F136" s="610">
        <f>IF('ESTADO DE RESULTADOS'!E13=0,0,+E139+E136)</f>
        <v>0</v>
      </c>
      <c r="G136" s="610">
        <f>IF('ESTADO DE RESULTADOS'!F13=0,0,+F139+F136)</f>
        <v>0</v>
      </c>
      <c r="H136" s="610">
        <f>IF('ESTADO DE RESULTADOS'!G13=0,0,+G139+G136)</f>
        <v>0</v>
      </c>
      <c r="I136" s="610">
        <f>IF('ESTADO DE RESULTADOS'!H13=0,0,+H139+H136)</f>
        <v>0</v>
      </c>
      <c r="J136" s="610">
        <f>IF('ESTADO DE RESULTADOS'!I13=0,0,+I139+I136)</f>
        <v>0</v>
      </c>
      <c r="K136" s="610">
        <f>IF('ESTADO DE RESULTADOS'!J13=0,0,+J139+J136)</f>
        <v>0</v>
      </c>
      <c r="L136" s="610">
        <f>IF('ESTADO DE RESULTADOS'!K13=0,0,+K139+K136)</f>
        <v>0</v>
      </c>
      <c r="M136" s="610">
        <f>IF('ESTADO DE RESULTADOS'!L13=0,0,+L139+L136)</f>
        <v>0</v>
      </c>
      <c r="N136" s="610">
        <f>IF('ESTADO DE RESULTADOS'!M13=0,0,+M139+M136)</f>
        <v>0</v>
      </c>
      <c r="O136" s="610">
        <f>IF('ESTADO DE RESULTADOS'!N13=0,0,+N139+N136)</f>
        <v>0</v>
      </c>
      <c r="P136" s="610">
        <f>IF('ESTADO DE RESULTADOS'!O13=0,0,+O139+O136)</f>
        <v>0</v>
      </c>
      <c r="Q136" s="301"/>
    </row>
    <row r="137" spans="1:17" ht="13.5" thickBot="1" x14ac:dyDescent="0.25">
      <c r="A137" s="300">
        <v>5014</v>
      </c>
      <c r="B137" s="1026" t="s">
        <v>521</v>
      </c>
      <c r="C137" s="1027"/>
      <c r="D137" s="1027"/>
      <c r="E137" s="600">
        <v>0</v>
      </c>
      <c r="F137" s="600">
        <v>0</v>
      </c>
      <c r="G137" s="600">
        <v>0</v>
      </c>
      <c r="H137" s="600">
        <v>0</v>
      </c>
      <c r="I137" s="600">
        <v>0</v>
      </c>
      <c r="J137" s="600">
        <v>0</v>
      </c>
      <c r="K137" s="600">
        <v>0</v>
      </c>
      <c r="L137" s="600">
        <v>0</v>
      </c>
      <c r="M137" s="600">
        <v>0</v>
      </c>
      <c r="N137" s="600">
        <v>0</v>
      </c>
      <c r="O137" s="600">
        <v>0</v>
      </c>
      <c r="P137" s="605">
        <v>0</v>
      </c>
      <c r="Q137" s="309"/>
    </row>
    <row r="138" spans="1:17" ht="13.5" thickBot="1" x14ac:dyDescent="0.25">
      <c r="A138" s="302"/>
      <c r="B138" s="303" t="s">
        <v>522</v>
      </c>
      <c r="C138" s="304"/>
      <c r="D138" s="305"/>
      <c r="E138" s="597">
        <f>+E133+E134+E136-E137+E135</f>
        <v>0</v>
      </c>
      <c r="F138" s="597">
        <f t="shared" ref="F138:P138" si="16">+F133+F134+F136-F137+F135</f>
        <v>0</v>
      </c>
      <c r="G138" s="597">
        <f t="shared" si="16"/>
        <v>0</v>
      </c>
      <c r="H138" s="597">
        <f t="shared" si="16"/>
        <v>0</v>
      </c>
      <c r="I138" s="597">
        <f t="shared" si="16"/>
        <v>0</v>
      </c>
      <c r="J138" s="597">
        <f t="shared" si="16"/>
        <v>0</v>
      </c>
      <c r="K138" s="597">
        <f t="shared" si="16"/>
        <v>0</v>
      </c>
      <c r="L138" s="597">
        <f t="shared" si="16"/>
        <v>0</v>
      </c>
      <c r="M138" s="597">
        <f t="shared" si="16"/>
        <v>0</v>
      </c>
      <c r="N138" s="597">
        <f t="shared" si="16"/>
        <v>0</v>
      </c>
      <c r="O138" s="597">
        <f t="shared" si="16"/>
        <v>0</v>
      </c>
      <c r="P138" s="598">
        <f t="shared" si="16"/>
        <v>0</v>
      </c>
      <c r="Q138" s="306"/>
    </row>
    <row r="139" spans="1:17" ht="13.5" thickBot="1" x14ac:dyDescent="0.25">
      <c r="A139" s="300">
        <v>5016</v>
      </c>
      <c r="B139" s="1028" t="s">
        <v>523</v>
      </c>
      <c r="C139" s="1029"/>
      <c r="D139" s="1029"/>
      <c r="E139" s="610">
        <f>'ESTADO DE RESULTADOS'!D165</f>
        <v>0</v>
      </c>
      <c r="F139" s="610">
        <f>'ESTADO DE RESULTADOS'!E165</f>
        <v>0</v>
      </c>
      <c r="G139" s="610">
        <f>'ESTADO DE RESULTADOS'!F165</f>
        <v>0</v>
      </c>
      <c r="H139" s="610">
        <f>'ESTADO DE RESULTADOS'!G165</f>
        <v>0</v>
      </c>
      <c r="I139" s="610">
        <f>'ESTADO DE RESULTADOS'!H165</f>
        <v>0</v>
      </c>
      <c r="J139" s="610">
        <f>'ESTADO DE RESULTADOS'!I165</f>
        <v>0</v>
      </c>
      <c r="K139" s="610">
        <f>'ESTADO DE RESULTADOS'!J165</f>
        <v>0</v>
      </c>
      <c r="L139" s="610">
        <f>'ESTADO DE RESULTADOS'!K165</f>
        <v>0</v>
      </c>
      <c r="M139" s="610">
        <f>'ESTADO DE RESULTADOS'!L165</f>
        <v>0</v>
      </c>
      <c r="N139" s="610">
        <f>'ESTADO DE RESULTADOS'!M165</f>
        <v>0</v>
      </c>
      <c r="O139" s="610">
        <f>'ESTADO DE RESULTADOS'!N165</f>
        <v>0</v>
      </c>
      <c r="P139" s="610">
        <f>'ESTADO DE RESULTADOS'!O165</f>
        <v>0</v>
      </c>
      <c r="Q139" s="301"/>
    </row>
    <row r="140" spans="1:17" ht="13.5" thickBot="1" x14ac:dyDescent="0.25">
      <c r="A140" s="302"/>
      <c r="B140" s="303" t="s">
        <v>524</v>
      </c>
      <c r="C140" s="304"/>
      <c r="D140" s="305"/>
      <c r="E140" s="597">
        <f>+E138+E139</f>
        <v>0</v>
      </c>
      <c r="F140" s="597">
        <f t="shared" ref="F140:P140" si="17">+F138+F139</f>
        <v>0</v>
      </c>
      <c r="G140" s="597">
        <f t="shared" si="17"/>
        <v>0</v>
      </c>
      <c r="H140" s="597">
        <f t="shared" si="17"/>
        <v>0</v>
      </c>
      <c r="I140" s="597">
        <f t="shared" si="17"/>
        <v>0</v>
      </c>
      <c r="J140" s="597">
        <f t="shared" si="17"/>
        <v>0</v>
      </c>
      <c r="K140" s="597">
        <f t="shared" si="17"/>
        <v>0</v>
      </c>
      <c r="L140" s="597">
        <f t="shared" si="17"/>
        <v>0</v>
      </c>
      <c r="M140" s="597">
        <f t="shared" si="17"/>
        <v>0</v>
      </c>
      <c r="N140" s="597">
        <f t="shared" si="17"/>
        <v>0</v>
      </c>
      <c r="O140" s="597">
        <f t="shared" si="17"/>
        <v>0</v>
      </c>
      <c r="P140" s="598">
        <f t="shared" si="17"/>
        <v>0</v>
      </c>
      <c r="Q140" s="306"/>
    </row>
    <row r="141" spans="1:17" ht="13.5" thickBot="1" x14ac:dyDescent="0.25">
      <c r="A141" s="302"/>
      <c r="B141" s="303" t="s">
        <v>525</v>
      </c>
      <c r="C141" s="304"/>
      <c r="D141" s="305"/>
      <c r="E141" s="597">
        <f t="shared" ref="E141:P141" si="18">+E140+E131</f>
        <v>0</v>
      </c>
      <c r="F141" s="597">
        <f t="shared" si="18"/>
        <v>0</v>
      </c>
      <c r="G141" s="597">
        <f t="shared" si="18"/>
        <v>0</v>
      </c>
      <c r="H141" s="597">
        <f t="shared" si="18"/>
        <v>0</v>
      </c>
      <c r="I141" s="597">
        <f t="shared" si="18"/>
        <v>0</v>
      </c>
      <c r="J141" s="597">
        <f t="shared" si="18"/>
        <v>0</v>
      </c>
      <c r="K141" s="597">
        <f t="shared" si="18"/>
        <v>0</v>
      </c>
      <c r="L141" s="597">
        <f t="shared" si="18"/>
        <v>0</v>
      </c>
      <c r="M141" s="597">
        <f t="shared" si="18"/>
        <v>0</v>
      </c>
      <c r="N141" s="597">
        <f t="shared" si="18"/>
        <v>0</v>
      </c>
      <c r="O141" s="597">
        <f t="shared" si="18"/>
        <v>0</v>
      </c>
      <c r="P141" s="598">
        <f t="shared" si="18"/>
        <v>0</v>
      </c>
      <c r="Q141" s="306"/>
    </row>
    <row r="142" spans="1:17" ht="4.5" customHeight="1" thickBot="1" x14ac:dyDescent="0.25">
      <c r="A142" s="337"/>
      <c r="B142" s="338"/>
      <c r="C142" s="339"/>
      <c r="D142" s="340"/>
      <c r="E142" s="611"/>
      <c r="F142" s="611"/>
      <c r="G142" s="611"/>
      <c r="H142" s="611"/>
      <c r="I142" s="611"/>
      <c r="J142" s="611"/>
      <c r="K142" s="611"/>
      <c r="L142" s="611"/>
      <c r="M142" s="611"/>
      <c r="N142" s="611"/>
      <c r="O142" s="611"/>
      <c r="P142" s="612"/>
      <c r="Q142" s="341"/>
    </row>
    <row r="143" spans="1:17" ht="13.5" thickBot="1" x14ac:dyDescent="0.25">
      <c r="A143" s="337"/>
      <c r="B143" s="1023" t="s">
        <v>526</v>
      </c>
      <c r="C143" s="1024"/>
      <c r="D143" s="1025"/>
      <c r="E143" s="613" t="str">
        <f>IF(ROUND(E141,0)&gt;ROUND(E85,0),"ERROR","OK")</f>
        <v>OK</v>
      </c>
      <c r="F143" s="613" t="str">
        <f t="shared" ref="F143:P143" si="19">IF(ROUND(F141,0)&gt;ROUND(F85,0),"ERROR","OK")</f>
        <v>OK</v>
      </c>
      <c r="G143" s="613" t="str">
        <f t="shared" si="19"/>
        <v>OK</v>
      </c>
      <c r="H143" s="613" t="str">
        <f t="shared" si="19"/>
        <v>OK</v>
      </c>
      <c r="I143" s="613" t="str">
        <f t="shared" si="19"/>
        <v>OK</v>
      </c>
      <c r="J143" s="613" t="str">
        <f t="shared" si="19"/>
        <v>OK</v>
      </c>
      <c r="K143" s="613" t="str">
        <f t="shared" si="19"/>
        <v>OK</v>
      </c>
      <c r="L143" s="613" t="str">
        <f t="shared" si="19"/>
        <v>OK</v>
      </c>
      <c r="M143" s="613" t="str">
        <f t="shared" si="19"/>
        <v>OK</v>
      </c>
      <c r="N143" s="613" t="str">
        <f t="shared" si="19"/>
        <v>OK</v>
      </c>
      <c r="O143" s="613" t="str">
        <f t="shared" si="19"/>
        <v>OK</v>
      </c>
      <c r="P143" s="613" t="str">
        <f t="shared" si="19"/>
        <v>OK</v>
      </c>
      <c r="Q143" s="342"/>
    </row>
    <row r="144" spans="1:17" ht="13.5" thickBot="1" x14ac:dyDescent="0.25">
      <c r="A144" s="337"/>
      <c r="B144" s="1023" t="s">
        <v>527</v>
      </c>
      <c r="C144" s="1024"/>
      <c r="D144" s="1025"/>
      <c r="E144" s="614">
        <f t="shared" ref="E144:P144" si="20">+E141-E85</f>
        <v>0</v>
      </c>
      <c r="F144" s="614">
        <f t="shared" si="20"/>
        <v>0</v>
      </c>
      <c r="G144" s="614">
        <f t="shared" si="20"/>
        <v>0</v>
      </c>
      <c r="H144" s="614">
        <f t="shared" si="20"/>
        <v>0</v>
      </c>
      <c r="I144" s="614">
        <f t="shared" si="20"/>
        <v>0</v>
      </c>
      <c r="J144" s="614">
        <f t="shared" si="20"/>
        <v>0</v>
      </c>
      <c r="K144" s="614">
        <f t="shared" si="20"/>
        <v>0</v>
      </c>
      <c r="L144" s="614">
        <f t="shared" si="20"/>
        <v>0</v>
      </c>
      <c r="M144" s="614">
        <f t="shared" si="20"/>
        <v>0</v>
      </c>
      <c r="N144" s="614">
        <f t="shared" si="20"/>
        <v>0</v>
      </c>
      <c r="O144" s="614">
        <f t="shared" si="20"/>
        <v>0</v>
      </c>
      <c r="P144" s="614">
        <f t="shared" si="20"/>
        <v>0</v>
      </c>
      <c r="Q144" s="343"/>
    </row>
    <row r="145" spans="1:17" x14ac:dyDescent="0.2">
      <c r="A145" s="344"/>
      <c r="C145" s="266"/>
    </row>
    <row r="146" spans="1:17" x14ac:dyDescent="0.2">
      <c r="A146" s="344"/>
      <c r="C146" s="266"/>
      <c r="D146" s="266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</row>
    <row r="148" spans="1:17" ht="12.75" customHeight="1" x14ac:dyDescent="0.2"/>
    <row r="149" spans="1:17" x14ac:dyDescent="0.2">
      <c r="C149" s="266"/>
      <c r="D149" s="26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7"/>
    </row>
    <row r="150" spans="1:17" x14ac:dyDescent="0.2">
      <c r="C150" s="266"/>
    </row>
    <row r="151" spans="1:17" x14ac:dyDescent="0.2">
      <c r="C151" s="266"/>
    </row>
    <row r="152" spans="1:17" x14ac:dyDescent="0.2">
      <c r="C152" s="266"/>
    </row>
    <row r="153" spans="1:17" x14ac:dyDescent="0.2">
      <c r="C153" s="266"/>
    </row>
    <row r="154" spans="1:17" x14ac:dyDescent="0.2">
      <c r="C154" s="266"/>
    </row>
    <row r="155" spans="1:17" x14ac:dyDescent="0.2">
      <c r="C155" s="266"/>
    </row>
    <row r="156" spans="1:17" x14ac:dyDescent="0.2">
      <c r="C156" s="266"/>
    </row>
    <row r="157" spans="1:17" x14ac:dyDescent="0.2">
      <c r="C157" s="266"/>
    </row>
    <row r="158" spans="1:17" x14ac:dyDescent="0.2">
      <c r="C158" s="266"/>
      <c r="F158" s="268" t="s">
        <v>528</v>
      </c>
    </row>
    <row r="159" spans="1:17" x14ac:dyDescent="0.2">
      <c r="C159" s="266"/>
    </row>
    <row r="160" spans="1:17" x14ac:dyDescent="0.2">
      <c r="C160" s="266"/>
    </row>
    <row r="161" spans="3:3" s="39" customFormat="1" x14ac:dyDescent="0.2">
      <c r="C161" s="266"/>
    </row>
    <row r="162" spans="3:3" s="39" customFormat="1" x14ac:dyDescent="0.2">
      <c r="C162" s="266"/>
    </row>
    <row r="163" spans="3:3" s="39" customFormat="1" x14ac:dyDescent="0.2">
      <c r="C163" s="266"/>
    </row>
    <row r="164" spans="3:3" s="39" customFormat="1" x14ac:dyDescent="0.2">
      <c r="C164" s="266"/>
    </row>
    <row r="165" spans="3:3" s="39" customFormat="1" x14ac:dyDescent="0.2">
      <c r="C165" s="266"/>
    </row>
    <row r="166" spans="3:3" s="39" customFormat="1" x14ac:dyDescent="0.2">
      <c r="C166" s="266"/>
    </row>
    <row r="167" spans="3:3" s="39" customFormat="1" x14ac:dyDescent="0.2">
      <c r="C167" s="266"/>
    </row>
    <row r="168" spans="3:3" s="39" customFormat="1" x14ac:dyDescent="0.2">
      <c r="C168" s="266"/>
    </row>
    <row r="169" spans="3:3" s="39" customFormat="1" x14ac:dyDescent="0.2">
      <c r="C169" s="266"/>
    </row>
    <row r="170" spans="3:3" s="39" customFormat="1" x14ac:dyDescent="0.2">
      <c r="C170" s="266"/>
    </row>
    <row r="171" spans="3:3" s="39" customFormat="1" x14ac:dyDescent="0.2">
      <c r="C171" s="266"/>
    </row>
    <row r="172" spans="3:3" s="39" customFormat="1" x14ac:dyDescent="0.2">
      <c r="C172" s="266"/>
    </row>
    <row r="173" spans="3:3" s="39" customFormat="1" x14ac:dyDescent="0.2">
      <c r="C173" s="266"/>
    </row>
    <row r="174" spans="3:3" s="39" customFormat="1" x14ac:dyDescent="0.2">
      <c r="C174" s="266"/>
    </row>
    <row r="175" spans="3:3" s="39" customFormat="1" x14ac:dyDescent="0.2">
      <c r="C175" s="266"/>
    </row>
    <row r="176" spans="3:3" s="39" customFormat="1" x14ac:dyDescent="0.2">
      <c r="C176" s="266"/>
    </row>
    <row r="177" spans="3:3" s="39" customFormat="1" x14ac:dyDescent="0.2">
      <c r="C177" s="266"/>
    </row>
    <row r="178" spans="3:3" s="39" customFormat="1" x14ac:dyDescent="0.2">
      <c r="C178" s="266"/>
    </row>
    <row r="179" spans="3:3" s="39" customFormat="1" x14ac:dyDescent="0.2">
      <c r="C179" s="266"/>
    </row>
    <row r="180" spans="3:3" s="39" customFormat="1" x14ac:dyDescent="0.2">
      <c r="C180" s="266"/>
    </row>
    <row r="181" spans="3:3" s="39" customFormat="1" x14ac:dyDescent="0.2">
      <c r="C181" s="266"/>
    </row>
    <row r="182" spans="3:3" s="39" customFormat="1" x14ac:dyDescent="0.2">
      <c r="C182" s="266"/>
    </row>
    <row r="183" spans="3:3" s="39" customFormat="1" x14ac:dyDescent="0.2">
      <c r="C183" s="266"/>
    </row>
    <row r="184" spans="3:3" s="39" customFormat="1" x14ac:dyDescent="0.2">
      <c r="C184" s="266"/>
    </row>
    <row r="185" spans="3:3" s="39" customFormat="1" x14ac:dyDescent="0.2">
      <c r="C185" s="266"/>
    </row>
    <row r="186" spans="3:3" s="39" customFormat="1" x14ac:dyDescent="0.2">
      <c r="C186" s="266"/>
    </row>
    <row r="187" spans="3:3" s="39" customFormat="1" x14ac:dyDescent="0.2">
      <c r="C187" s="266"/>
    </row>
    <row r="188" spans="3:3" s="39" customFormat="1" x14ac:dyDescent="0.2">
      <c r="C188" s="266"/>
    </row>
    <row r="189" spans="3:3" s="39" customFormat="1" x14ac:dyDescent="0.2">
      <c r="C189" s="266"/>
    </row>
    <row r="190" spans="3:3" s="39" customFormat="1" x14ac:dyDescent="0.2">
      <c r="C190" s="266"/>
    </row>
    <row r="191" spans="3:3" s="39" customFormat="1" x14ac:dyDescent="0.2">
      <c r="C191" s="266"/>
    </row>
    <row r="192" spans="3:3" s="39" customFormat="1" x14ac:dyDescent="0.2">
      <c r="C192" s="266"/>
    </row>
    <row r="193" spans="3:3" s="39" customFormat="1" x14ac:dyDescent="0.2">
      <c r="C193" s="266"/>
    </row>
    <row r="194" spans="3:3" s="39" customFormat="1" x14ac:dyDescent="0.2">
      <c r="C194" s="266"/>
    </row>
    <row r="195" spans="3:3" s="39" customFormat="1" x14ac:dyDescent="0.2">
      <c r="C195" s="266"/>
    </row>
    <row r="196" spans="3:3" s="39" customFormat="1" x14ac:dyDescent="0.2">
      <c r="C196" s="266"/>
    </row>
    <row r="197" spans="3:3" s="39" customFormat="1" x14ac:dyDescent="0.2">
      <c r="C197" s="266"/>
    </row>
    <row r="198" spans="3:3" s="39" customFormat="1" x14ac:dyDescent="0.2">
      <c r="C198" s="266"/>
    </row>
    <row r="199" spans="3:3" s="39" customFormat="1" x14ac:dyDescent="0.2">
      <c r="C199" s="266"/>
    </row>
    <row r="200" spans="3:3" s="39" customFormat="1" x14ac:dyDescent="0.2">
      <c r="C200" s="266"/>
    </row>
    <row r="201" spans="3:3" s="39" customFormat="1" x14ac:dyDescent="0.2">
      <c r="C201" s="266"/>
    </row>
    <row r="202" spans="3:3" s="39" customFormat="1" x14ac:dyDescent="0.2">
      <c r="C202" s="266"/>
    </row>
    <row r="203" spans="3:3" s="39" customFormat="1" x14ac:dyDescent="0.2">
      <c r="C203" s="266"/>
    </row>
    <row r="204" spans="3:3" s="39" customFormat="1" x14ac:dyDescent="0.2">
      <c r="C204" s="266"/>
    </row>
    <row r="205" spans="3:3" s="39" customFormat="1" x14ac:dyDescent="0.2">
      <c r="C205" s="266"/>
    </row>
    <row r="206" spans="3:3" s="39" customFormat="1" x14ac:dyDescent="0.2">
      <c r="C206" s="266"/>
    </row>
    <row r="207" spans="3:3" s="39" customFormat="1" x14ac:dyDescent="0.2">
      <c r="C207" s="266"/>
    </row>
    <row r="208" spans="3:3" s="39" customFormat="1" x14ac:dyDescent="0.2">
      <c r="C208" s="266"/>
    </row>
    <row r="209" spans="3:3" s="39" customFormat="1" x14ac:dyDescent="0.2">
      <c r="C209" s="266"/>
    </row>
    <row r="210" spans="3:3" s="39" customFormat="1" x14ac:dyDescent="0.2">
      <c r="C210" s="266"/>
    </row>
    <row r="211" spans="3:3" s="39" customFormat="1" x14ac:dyDescent="0.2">
      <c r="C211" s="266"/>
    </row>
    <row r="212" spans="3:3" s="39" customFormat="1" x14ac:dyDescent="0.2">
      <c r="C212" s="266"/>
    </row>
    <row r="213" spans="3:3" s="39" customFormat="1" x14ac:dyDescent="0.2">
      <c r="C213" s="266"/>
    </row>
    <row r="214" spans="3:3" s="39" customFormat="1" x14ac:dyDescent="0.2">
      <c r="C214" s="266"/>
    </row>
    <row r="215" spans="3:3" s="39" customFormat="1" x14ac:dyDescent="0.2">
      <c r="C215" s="266"/>
    </row>
    <row r="216" spans="3:3" s="39" customFormat="1" x14ac:dyDescent="0.2">
      <c r="C216" s="266"/>
    </row>
    <row r="217" spans="3:3" s="39" customFormat="1" x14ac:dyDescent="0.2">
      <c r="C217" s="266"/>
    </row>
    <row r="218" spans="3:3" s="39" customFormat="1" x14ac:dyDescent="0.2">
      <c r="C218" s="266"/>
    </row>
    <row r="219" spans="3:3" s="39" customFormat="1" x14ac:dyDescent="0.2">
      <c r="C219" s="266"/>
    </row>
    <row r="220" spans="3:3" s="39" customFormat="1" x14ac:dyDescent="0.2">
      <c r="C220" s="266"/>
    </row>
    <row r="221" spans="3:3" s="39" customFormat="1" x14ac:dyDescent="0.2">
      <c r="C221" s="266"/>
    </row>
    <row r="222" spans="3:3" s="39" customFormat="1" x14ac:dyDescent="0.2">
      <c r="C222" s="266"/>
    </row>
    <row r="223" spans="3:3" s="39" customFormat="1" x14ac:dyDescent="0.2">
      <c r="C223" s="266"/>
    </row>
    <row r="224" spans="3:3" s="39" customFormat="1" x14ac:dyDescent="0.2">
      <c r="C224" s="266"/>
    </row>
    <row r="225" spans="3:3" s="39" customFormat="1" x14ac:dyDescent="0.2">
      <c r="C225" s="266"/>
    </row>
    <row r="226" spans="3:3" s="39" customFormat="1" x14ac:dyDescent="0.2">
      <c r="C226" s="266"/>
    </row>
    <row r="227" spans="3:3" s="39" customFormat="1" x14ac:dyDescent="0.2">
      <c r="C227" s="266"/>
    </row>
    <row r="228" spans="3:3" s="39" customFormat="1" x14ac:dyDescent="0.2">
      <c r="C228" s="266"/>
    </row>
    <row r="229" spans="3:3" s="39" customFormat="1" x14ac:dyDescent="0.2">
      <c r="C229" s="266"/>
    </row>
    <row r="230" spans="3:3" s="39" customFormat="1" x14ac:dyDescent="0.2">
      <c r="C230" s="266"/>
    </row>
    <row r="231" spans="3:3" s="39" customFormat="1" x14ac:dyDescent="0.2">
      <c r="C231" s="266"/>
    </row>
    <row r="232" spans="3:3" s="39" customFormat="1" x14ac:dyDescent="0.2">
      <c r="C232" s="266"/>
    </row>
    <row r="233" spans="3:3" s="39" customFormat="1" x14ac:dyDescent="0.2">
      <c r="C233" s="266"/>
    </row>
    <row r="234" spans="3:3" s="39" customFormat="1" x14ac:dyDescent="0.2">
      <c r="C234" s="266"/>
    </row>
    <row r="235" spans="3:3" s="39" customFormat="1" x14ac:dyDescent="0.2">
      <c r="C235" s="266"/>
    </row>
    <row r="236" spans="3:3" s="39" customFormat="1" x14ac:dyDescent="0.2">
      <c r="C236" s="266"/>
    </row>
    <row r="237" spans="3:3" s="39" customFormat="1" x14ac:dyDescent="0.2">
      <c r="C237" s="266"/>
    </row>
    <row r="238" spans="3:3" s="39" customFormat="1" x14ac:dyDescent="0.2">
      <c r="C238" s="266"/>
    </row>
    <row r="239" spans="3:3" s="39" customFormat="1" x14ac:dyDescent="0.2">
      <c r="C239" s="266"/>
    </row>
    <row r="240" spans="3:3" s="39" customFormat="1" x14ac:dyDescent="0.2">
      <c r="C240" s="266"/>
    </row>
    <row r="241" spans="3:3" s="39" customFormat="1" x14ac:dyDescent="0.2">
      <c r="C241" s="266"/>
    </row>
    <row r="242" spans="3:3" s="39" customFormat="1" x14ac:dyDescent="0.2">
      <c r="C242" s="266"/>
    </row>
    <row r="243" spans="3:3" s="39" customFormat="1" x14ac:dyDescent="0.2">
      <c r="C243" s="266"/>
    </row>
    <row r="244" spans="3:3" s="39" customFormat="1" x14ac:dyDescent="0.2">
      <c r="C244" s="266"/>
    </row>
    <row r="245" spans="3:3" s="39" customFormat="1" x14ac:dyDescent="0.2">
      <c r="C245" s="266"/>
    </row>
    <row r="246" spans="3:3" s="39" customFormat="1" x14ac:dyDescent="0.2">
      <c r="C246" s="266"/>
    </row>
    <row r="247" spans="3:3" s="39" customFormat="1" x14ac:dyDescent="0.2">
      <c r="C247" s="266"/>
    </row>
    <row r="248" spans="3:3" s="39" customFormat="1" x14ac:dyDescent="0.2">
      <c r="C248" s="266"/>
    </row>
    <row r="249" spans="3:3" s="39" customFormat="1" x14ac:dyDescent="0.2">
      <c r="C249" s="266"/>
    </row>
    <row r="250" spans="3:3" s="39" customFormat="1" x14ac:dyDescent="0.2">
      <c r="C250" s="266"/>
    </row>
    <row r="251" spans="3:3" s="39" customFormat="1" x14ac:dyDescent="0.2">
      <c r="C251" s="266"/>
    </row>
    <row r="252" spans="3:3" s="39" customFormat="1" x14ac:dyDescent="0.2">
      <c r="C252" s="266"/>
    </row>
    <row r="253" spans="3:3" s="39" customFormat="1" x14ac:dyDescent="0.2">
      <c r="C253" s="266"/>
    </row>
    <row r="254" spans="3:3" s="39" customFormat="1" x14ac:dyDescent="0.2">
      <c r="C254" s="266"/>
    </row>
    <row r="255" spans="3:3" s="39" customFormat="1" x14ac:dyDescent="0.2">
      <c r="C255" s="266"/>
    </row>
    <row r="256" spans="3:3" s="39" customFormat="1" x14ac:dyDescent="0.2">
      <c r="C256" s="266"/>
    </row>
    <row r="257" spans="3:3" s="39" customFormat="1" x14ac:dyDescent="0.2">
      <c r="C257" s="266"/>
    </row>
    <row r="258" spans="3:3" s="39" customFormat="1" x14ac:dyDescent="0.2">
      <c r="C258" s="266"/>
    </row>
    <row r="259" spans="3:3" s="39" customFormat="1" x14ac:dyDescent="0.2">
      <c r="C259" s="266"/>
    </row>
    <row r="260" spans="3:3" s="39" customFormat="1" x14ac:dyDescent="0.2">
      <c r="C260" s="266"/>
    </row>
    <row r="261" spans="3:3" s="39" customFormat="1" x14ac:dyDescent="0.2">
      <c r="C261" s="266"/>
    </row>
    <row r="262" spans="3:3" s="39" customFormat="1" x14ac:dyDescent="0.2">
      <c r="C262" s="266"/>
    </row>
    <row r="263" spans="3:3" s="39" customFormat="1" x14ac:dyDescent="0.2">
      <c r="C263" s="266"/>
    </row>
    <row r="264" spans="3:3" s="39" customFormat="1" x14ac:dyDescent="0.2">
      <c r="C264" s="266"/>
    </row>
    <row r="265" spans="3:3" s="39" customFormat="1" x14ac:dyDescent="0.2">
      <c r="C265" s="266"/>
    </row>
    <row r="266" spans="3:3" s="39" customFormat="1" x14ac:dyDescent="0.2">
      <c r="C266" s="266"/>
    </row>
    <row r="267" spans="3:3" s="39" customFormat="1" x14ac:dyDescent="0.2">
      <c r="C267" s="266"/>
    </row>
    <row r="268" spans="3:3" s="39" customFormat="1" x14ac:dyDescent="0.2">
      <c r="C268" s="266"/>
    </row>
    <row r="269" spans="3:3" s="39" customFormat="1" x14ac:dyDescent="0.2">
      <c r="C269" s="266"/>
    </row>
    <row r="270" spans="3:3" s="39" customFormat="1" x14ac:dyDescent="0.2">
      <c r="C270" s="266"/>
    </row>
    <row r="271" spans="3:3" s="39" customFormat="1" x14ac:dyDescent="0.2">
      <c r="C271" s="266"/>
    </row>
    <row r="272" spans="3:3" s="39" customFormat="1" x14ac:dyDescent="0.2">
      <c r="C272" s="266"/>
    </row>
    <row r="273" spans="3:3" s="39" customFormat="1" x14ac:dyDescent="0.2">
      <c r="C273" s="266"/>
    </row>
    <row r="274" spans="3:3" s="39" customFormat="1" x14ac:dyDescent="0.2">
      <c r="C274" s="266"/>
    </row>
    <row r="275" spans="3:3" s="39" customFormat="1" x14ac:dyDescent="0.2">
      <c r="C275" s="266"/>
    </row>
    <row r="276" spans="3:3" s="39" customFormat="1" x14ac:dyDescent="0.2">
      <c r="C276" s="266"/>
    </row>
    <row r="277" spans="3:3" s="39" customFormat="1" x14ac:dyDescent="0.2">
      <c r="C277" s="266"/>
    </row>
    <row r="278" spans="3:3" s="39" customFormat="1" x14ac:dyDescent="0.2">
      <c r="C278" s="266"/>
    </row>
    <row r="279" spans="3:3" s="39" customFormat="1" x14ac:dyDescent="0.2">
      <c r="C279" s="266"/>
    </row>
    <row r="280" spans="3:3" s="39" customFormat="1" x14ac:dyDescent="0.2">
      <c r="C280" s="266"/>
    </row>
    <row r="281" spans="3:3" s="39" customFormat="1" x14ac:dyDescent="0.2">
      <c r="C281" s="266"/>
    </row>
    <row r="282" spans="3:3" s="39" customFormat="1" x14ac:dyDescent="0.2">
      <c r="C282" s="266"/>
    </row>
    <row r="283" spans="3:3" s="39" customFormat="1" x14ac:dyDescent="0.2">
      <c r="C283" s="266"/>
    </row>
    <row r="284" spans="3:3" s="39" customFormat="1" x14ac:dyDescent="0.2">
      <c r="C284" s="266"/>
    </row>
    <row r="285" spans="3:3" s="39" customFormat="1" x14ac:dyDescent="0.2">
      <c r="C285" s="266"/>
    </row>
    <row r="286" spans="3:3" s="39" customFormat="1" x14ac:dyDescent="0.2">
      <c r="C286" s="266"/>
    </row>
    <row r="287" spans="3:3" s="39" customFormat="1" x14ac:dyDescent="0.2">
      <c r="C287" s="266"/>
    </row>
    <row r="288" spans="3:3" s="39" customFormat="1" x14ac:dyDescent="0.2">
      <c r="C288" s="266"/>
    </row>
    <row r="289" spans="3:3" s="39" customFormat="1" x14ac:dyDescent="0.2">
      <c r="C289" s="266"/>
    </row>
    <row r="290" spans="3:3" s="39" customFormat="1" x14ac:dyDescent="0.2">
      <c r="C290" s="266"/>
    </row>
    <row r="291" spans="3:3" s="39" customFormat="1" x14ac:dyDescent="0.2">
      <c r="C291" s="266"/>
    </row>
    <row r="292" spans="3:3" s="39" customFormat="1" x14ac:dyDescent="0.2">
      <c r="C292" s="266"/>
    </row>
    <row r="293" spans="3:3" s="39" customFormat="1" x14ac:dyDescent="0.2">
      <c r="C293" s="266"/>
    </row>
    <row r="294" spans="3:3" s="39" customFormat="1" x14ac:dyDescent="0.2">
      <c r="C294" s="266"/>
    </row>
    <row r="295" spans="3:3" s="39" customFormat="1" x14ac:dyDescent="0.2">
      <c r="C295" s="266"/>
    </row>
    <row r="296" spans="3:3" s="39" customFormat="1" x14ac:dyDescent="0.2">
      <c r="C296" s="266"/>
    </row>
    <row r="297" spans="3:3" s="39" customFormat="1" x14ac:dyDescent="0.2">
      <c r="C297" s="266"/>
    </row>
    <row r="298" spans="3:3" s="39" customFormat="1" x14ac:dyDescent="0.2">
      <c r="C298" s="266"/>
    </row>
    <row r="299" spans="3:3" s="39" customFormat="1" x14ac:dyDescent="0.2">
      <c r="C299" s="266"/>
    </row>
    <row r="300" spans="3:3" s="39" customFormat="1" x14ac:dyDescent="0.2">
      <c r="C300" s="266"/>
    </row>
    <row r="301" spans="3:3" s="39" customFormat="1" x14ac:dyDescent="0.2">
      <c r="C301" s="266"/>
    </row>
    <row r="302" spans="3:3" s="39" customFormat="1" x14ac:dyDescent="0.2">
      <c r="C302" s="266"/>
    </row>
    <row r="303" spans="3:3" s="39" customFormat="1" x14ac:dyDescent="0.2">
      <c r="C303" s="266"/>
    </row>
    <row r="304" spans="3:3" s="39" customFormat="1" x14ac:dyDescent="0.2">
      <c r="C304" s="266"/>
    </row>
    <row r="305" spans="3:3" s="39" customFormat="1" x14ac:dyDescent="0.2">
      <c r="C305" s="266"/>
    </row>
    <row r="306" spans="3:3" s="39" customFormat="1" x14ac:dyDescent="0.2">
      <c r="C306" s="266"/>
    </row>
    <row r="307" spans="3:3" s="39" customFormat="1" x14ac:dyDescent="0.2">
      <c r="C307" s="266"/>
    </row>
    <row r="308" spans="3:3" s="39" customFormat="1" x14ac:dyDescent="0.2">
      <c r="C308" s="266"/>
    </row>
    <row r="309" spans="3:3" s="39" customFormat="1" x14ac:dyDescent="0.2">
      <c r="C309" s="266"/>
    </row>
    <row r="310" spans="3:3" s="39" customFormat="1" x14ac:dyDescent="0.2">
      <c r="C310" s="266"/>
    </row>
    <row r="311" spans="3:3" s="39" customFormat="1" x14ac:dyDescent="0.2">
      <c r="C311" s="266"/>
    </row>
    <row r="312" spans="3:3" s="39" customFormat="1" x14ac:dyDescent="0.2">
      <c r="C312" s="266"/>
    </row>
    <row r="313" spans="3:3" s="39" customFormat="1" x14ac:dyDescent="0.2">
      <c r="C313" s="266"/>
    </row>
    <row r="314" spans="3:3" s="39" customFormat="1" x14ac:dyDescent="0.2">
      <c r="C314" s="266"/>
    </row>
    <row r="315" spans="3:3" s="39" customFormat="1" x14ac:dyDescent="0.2">
      <c r="C315" s="266"/>
    </row>
    <row r="316" spans="3:3" s="39" customFormat="1" x14ac:dyDescent="0.2">
      <c r="C316" s="266"/>
    </row>
    <row r="317" spans="3:3" s="39" customFormat="1" x14ac:dyDescent="0.2">
      <c r="C317" s="266"/>
    </row>
    <row r="318" spans="3:3" s="39" customFormat="1" x14ac:dyDescent="0.2">
      <c r="C318" s="266"/>
    </row>
    <row r="319" spans="3:3" s="39" customFormat="1" x14ac:dyDescent="0.2">
      <c r="C319" s="266"/>
    </row>
    <row r="320" spans="3:3" s="39" customFormat="1" x14ac:dyDescent="0.2">
      <c r="C320" s="266"/>
    </row>
    <row r="321" spans="3:3" s="39" customFormat="1" x14ac:dyDescent="0.2">
      <c r="C321" s="266"/>
    </row>
    <row r="322" spans="3:3" s="39" customFormat="1" x14ac:dyDescent="0.2">
      <c r="C322" s="266"/>
    </row>
    <row r="323" spans="3:3" s="39" customFormat="1" x14ac:dyDescent="0.2">
      <c r="C323" s="266"/>
    </row>
    <row r="324" spans="3:3" s="39" customFormat="1" x14ac:dyDescent="0.2">
      <c r="C324" s="266"/>
    </row>
    <row r="325" spans="3:3" s="39" customFormat="1" x14ac:dyDescent="0.2">
      <c r="C325" s="266"/>
    </row>
    <row r="326" spans="3:3" s="39" customFormat="1" x14ac:dyDescent="0.2">
      <c r="C326" s="266"/>
    </row>
    <row r="327" spans="3:3" s="39" customFormat="1" x14ac:dyDescent="0.2">
      <c r="C327" s="266"/>
    </row>
    <row r="328" spans="3:3" s="39" customFormat="1" x14ac:dyDescent="0.2">
      <c r="C328" s="266"/>
    </row>
    <row r="329" spans="3:3" s="39" customFormat="1" x14ac:dyDescent="0.2">
      <c r="C329" s="266"/>
    </row>
    <row r="330" spans="3:3" s="39" customFormat="1" x14ac:dyDescent="0.2">
      <c r="C330" s="266"/>
    </row>
    <row r="331" spans="3:3" s="39" customFormat="1" x14ac:dyDescent="0.2">
      <c r="C331" s="266"/>
    </row>
    <row r="332" spans="3:3" s="39" customFormat="1" x14ac:dyDescent="0.2">
      <c r="C332" s="266"/>
    </row>
    <row r="333" spans="3:3" s="39" customFormat="1" x14ac:dyDescent="0.2">
      <c r="C333" s="266"/>
    </row>
    <row r="334" spans="3:3" s="39" customFormat="1" x14ac:dyDescent="0.2">
      <c r="C334" s="266"/>
    </row>
    <row r="335" spans="3:3" s="39" customFormat="1" x14ac:dyDescent="0.2">
      <c r="C335" s="266"/>
    </row>
    <row r="336" spans="3:3" s="39" customFormat="1" x14ac:dyDescent="0.2">
      <c r="C336" s="266"/>
    </row>
    <row r="337" spans="3:3" s="39" customFormat="1" x14ac:dyDescent="0.2">
      <c r="C337" s="266"/>
    </row>
    <row r="338" spans="3:3" s="39" customFormat="1" x14ac:dyDescent="0.2">
      <c r="C338" s="266"/>
    </row>
    <row r="339" spans="3:3" s="39" customFormat="1" x14ac:dyDescent="0.2">
      <c r="C339" s="266"/>
    </row>
    <row r="340" spans="3:3" s="39" customFormat="1" x14ac:dyDescent="0.2">
      <c r="C340" s="266"/>
    </row>
    <row r="341" spans="3:3" s="39" customFormat="1" x14ac:dyDescent="0.2">
      <c r="C341" s="266"/>
    </row>
    <row r="342" spans="3:3" s="39" customFormat="1" x14ac:dyDescent="0.2">
      <c r="C342" s="266"/>
    </row>
    <row r="343" spans="3:3" s="39" customFormat="1" x14ac:dyDescent="0.2">
      <c r="C343" s="266"/>
    </row>
    <row r="344" spans="3:3" s="39" customFormat="1" x14ac:dyDescent="0.2">
      <c r="C344" s="266"/>
    </row>
    <row r="345" spans="3:3" s="39" customFormat="1" x14ac:dyDescent="0.2">
      <c r="C345" s="266"/>
    </row>
    <row r="346" spans="3:3" s="39" customFormat="1" x14ac:dyDescent="0.2">
      <c r="C346" s="266"/>
    </row>
    <row r="347" spans="3:3" s="39" customFormat="1" x14ac:dyDescent="0.2">
      <c r="C347" s="266"/>
    </row>
    <row r="348" spans="3:3" s="39" customFormat="1" x14ac:dyDescent="0.2">
      <c r="C348" s="266"/>
    </row>
    <row r="349" spans="3:3" s="39" customFormat="1" x14ac:dyDescent="0.2">
      <c r="C349" s="266"/>
    </row>
    <row r="350" spans="3:3" s="39" customFormat="1" x14ac:dyDescent="0.2">
      <c r="C350" s="266"/>
    </row>
    <row r="351" spans="3:3" s="39" customFormat="1" x14ac:dyDescent="0.2">
      <c r="C351" s="266"/>
    </row>
    <row r="352" spans="3:3" s="39" customFormat="1" x14ac:dyDescent="0.2">
      <c r="C352" s="266"/>
    </row>
    <row r="353" spans="3:3" s="39" customFormat="1" x14ac:dyDescent="0.2">
      <c r="C353" s="266"/>
    </row>
    <row r="354" spans="3:3" s="39" customFormat="1" x14ac:dyDescent="0.2">
      <c r="C354" s="266"/>
    </row>
    <row r="355" spans="3:3" s="39" customFormat="1" x14ac:dyDescent="0.2">
      <c r="C355" s="266"/>
    </row>
    <row r="356" spans="3:3" s="39" customFormat="1" x14ac:dyDescent="0.2">
      <c r="C356" s="266"/>
    </row>
    <row r="357" spans="3:3" s="39" customFormat="1" x14ac:dyDescent="0.2">
      <c r="C357" s="266"/>
    </row>
    <row r="358" spans="3:3" s="39" customFormat="1" x14ac:dyDescent="0.2">
      <c r="C358" s="266"/>
    </row>
    <row r="359" spans="3:3" s="39" customFormat="1" x14ac:dyDescent="0.2">
      <c r="C359" s="266"/>
    </row>
    <row r="360" spans="3:3" s="39" customFormat="1" x14ac:dyDescent="0.2">
      <c r="C360" s="266"/>
    </row>
    <row r="361" spans="3:3" s="39" customFormat="1" x14ac:dyDescent="0.2">
      <c r="C361" s="266"/>
    </row>
    <row r="362" spans="3:3" s="39" customFormat="1" x14ac:dyDescent="0.2">
      <c r="C362" s="266"/>
    </row>
    <row r="363" spans="3:3" s="39" customFormat="1" x14ac:dyDescent="0.2">
      <c r="C363" s="266"/>
    </row>
    <row r="364" spans="3:3" s="39" customFormat="1" x14ac:dyDescent="0.2">
      <c r="C364" s="266"/>
    </row>
    <row r="365" spans="3:3" s="39" customFormat="1" x14ac:dyDescent="0.2">
      <c r="C365" s="266"/>
    </row>
    <row r="366" spans="3:3" s="39" customFormat="1" x14ac:dyDescent="0.2">
      <c r="C366" s="266"/>
    </row>
    <row r="367" spans="3:3" s="39" customFormat="1" x14ac:dyDescent="0.2">
      <c r="C367" s="266"/>
    </row>
    <row r="368" spans="3:3" s="39" customFormat="1" x14ac:dyDescent="0.2">
      <c r="C368" s="266"/>
    </row>
    <row r="369" spans="3:3" s="39" customFormat="1" x14ac:dyDescent="0.2">
      <c r="C369" s="266"/>
    </row>
    <row r="370" spans="3:3" s="39" customFormat="1" x14ac:dyDescent="0.2">
      <c r="C370" s="266"/>
    </row>
    <row r="371" spans="3:3" s="39" customFormat="1" x14ac:dyDescent="0.2">
      <c r="C371" s="266"/>
    </row>
    <row r="372" spans="3:3" s="39" customFormat="1" x14ac:dyDescent="0.2">
      <c r="C372" s="266"/>
    </row>
    <row r="373" spans="3:3" s="39" customFormat="1" x14ac:dyDescent="0.2">
      <c r="C373" s="266"/>
    </row>
    <row r="374" spans="3:3" s="39" customFormat="1" x14ac:dyDescent="0.2">
      <c r="C374" s="266"/>
    </row>
    <row r="375" spans="3:3" s="39" customFormat="1" x14ac:dyDescent="0.2">
      <c r="C375" s="266"/>
    </row>
    <row r="376" spans="3:3" s="39" customFormat="1" x14ac:dyDescent="0.2">
      <c r="C376" s="266"/>
    </row>
    <row r="377" spans="3:3" s="39" customFormat="1" x14ac:dyDescent="0.2">
      <c r="C377" s="266"/>
    </row>
    <row r="378" spans="3:3" s="39" customFormat="1" x14ac:dyDescent="0.2">
      <c r="C378" s="266"/>
    </row>
    <row r="379" spans="3:3" s="39" customFormat="1" x14ac:dyDescent="0.2">
      <c r="C379" s="266"/>
    </row>
    <row r="380" spans="3:3" s="39" customFormat="1" x14ac:dyDescent="0.2">
      <c r="C380" s="266"/>
    </row>
    <row r="381" spans="3:3" s="39" customFormat="1" x14ac:dyDescent="0.2">
      <c r="C381" s="266"/>
    </row>
    <row r="382" spans="3:3" s="39" customFormat="1" x14ac:dyDescent="0.2">
      <c r="C382" s="266"/>
    </row>
    <row r="383" spans="3:3" s="39" customFormat="1" x14ac:dyDescent="0.2">
      <c r="C383" s="266"/>
    </row>
    <row r="384" spans="3:3" s="39" customFormat="1" x14ac:dyDescent="0.2">
      <c r="C384" s="266"/>
    </row>
    <row r="385" spans="3:3" s="39" customFormat="1" x14ac:dyDescent="0.2">
      <c r="C385" s="266"/>
    </row>
    <row r="386" spans="3:3" s="39" customFormat="1" x14ac:dyDescent="0.2">
      <c r="C386" s="266"/>
    </row>
    <row r="387" spans="3:3" s="39" customFormat="1" x14ac:dyDescent="0.2">
      <c r="C387" s="266"/>
    </row>
    <row r="388" spans="3:3" s="39" customFormat="1" x14ac:dyDescent="0.2">
      <c r="C388" s="266"/>
    </row>
    <row r="389" spans="3:3" s="39" customFormat="1" x14ac:dyDescent="0.2">
      <c r="C389" s="266"/>
    </row>
    <row r="390" spans="3:3" s="39" customFormat="1" x14ac:dyDescent="0.2">
      <c r="C390" s="266"/>
    </row>
    <row r="391" spans="3:3" s="39" customFormat="1" x14ac:dyDescent="0.2">
      <c r="C391" s="266"/>
    </row>
    <row r="392" spans="3:3" s="39" customFormat="1" x14ac:dyDescent="0.2">
      <c r="C392" s="266"/>
    </row>
    <row r="393" spans="3:3" s="39" customFormat="1" x14ac:dyDescent="0.2">
      <c r="C393" s="266"/>
    </row>
    <row r="394" spans="3:3" s="39" customFormat="1" x14ac:dyDescent="0.2">
      <c r="C394" s="266"/>
    </row>
    <row r="395" spans="3:3" s="39" customFormat="1" x14ac:dyDescent="0.2">
      <c r="C395" s="266"/>
    </row>
    <row r="396" spans="3:3" s="39" customFormat="1" x14ac:dyDescent="0.2">
      <c r="C396" s="266"/>
    </row>
    <row r="397" spans="3:3" s="39" customFormat="1" x14ac:dyDescent="0.2">
      <c r="C397" s="266"/>
    </row>
    <row r="398" spans="3:3" s="39" customFormat="1" x14ac:dyDescent="0.2">
      <c r="C398" s="266"/>
    </row>
    <row r="399" spans="3:3" s="39" customFormat="1" x14ac:dyDescent="0.2">
      <c r="C399" s="266"/>
    </row>
    <row r="400" spans="3:3" s="39" customFormat="1" x14ac:dyDescent="0.2">
      <c r="C400" s="266"/>
    </row>
    <row r="401" spans="3:3" s="39" customFormat="1" x14ac:dyDescent="0.2">
      <c r="C401" s="266"/>
    </row>
    <row r="402" spans="3:3" s="39" customFormat="1" x14ac:dyDescent="0.2">
      <c r="C402" s="266"/>
    </row>
    <row r="403" spans="3:3" s="39" customFormat="1" x14ac:dyDescent="0.2">
      <c r="C403" s="266"/>
    </row>
    <row r="404" spans="3:3" s="39" customFormat="1" x14ac:dyDescent="0.2">
      <c r="C404" s="266"/>
    </row>
    <row r="405" spans="3:3" s="39" customFormat="1" x14ac:dyDescent="0.2">
      <c r="C405" s="266"/>
    </row>
    <row r="406" spans="3:3" s="39" customFormat="1" x14ac:dyDescent="0.2">
      <c r="C406" s="266"/>
    </row>
    <row r="407" spans="3:3" s="39" customFormat="1" x14ac:dyDescent="0.2">
      <c r="C407" s="266"/>
    </row>
    <row r="408" spans="3:3" s="39" customFormat="1" x14ac:dyDescent="0.2">
      <c r="C408" s="266"/>
    </row>
    <row r="409" spans="3:3" s="39" customFormat="1" x14ac:dyDescent="0.2">
      <c r="C409" s="266"/>
    </row>
    <row r="410" spans="3:3" s="39" customFormat="1" x14ac:dyDescent="0.2">
      <c r="C410" s="266"/>
    </row>
    <row r="411" spans="3:3" s="39" customFormat="1" x14ac:dyDescent="0.2">
      <c r="C411" s="266"/>
    </row>
    <row r="412" spans="3:3" s="39" customFormat="1" x14ac:dyDescent="0.2">
      <c r="C412" s="266"/>
    </row>
    <row r="413" spans="3:3" s="39" customFormat="1" x14ac:dyDescent="0.2">
      <c r="C413" s="266"/>
    </row>
    <row r="414" spans="3:3" s="39" customFormat="1" x14ac:dyDescent="0.2">
      <c r="C414" s="266"/>
    </row>
    <row r="415" spans="3:3" s="39" customFormat="1" x14ac:dyDescent="0.2">
      <c r="C415" s="266"/>
    </row>
    <row r="416" spans="3:3" s="39" customFormat="1" x14ac:dyDescent="0.2">
      <c r="C416" s="266"/>
    </row>
    <row r="417" spans="3:3" s="39" customFormat="1" x14ac:dyDescent="0.2">
      <c r="C417" s="266"/>
    </row>
    <row r="418" spans="3:3" s="39" customFormat="1" x14ac:dyDescent="0.2">
      <c r="C418" s="266"/>
    </row>
    <row r="419" spans="3:3" s="39" customFormat="1" x14ac:dyDescent="0.2">
      <c r="C419" s="266"/>
    </row>
    <row r="420" spans="3:3" s="39" customFormat="1" x14ac:dyDescent="0.2">
      <c r="C420" s="266"/>
    </row>
    <row r="421" spans="3:3" s="39" customFormat="1" x14ac:dyDescent="0.2">
      <c r="C421" s="266"/>
    </row>
    <row r="422" spans="3:3" s="39" customFormat="1" x14ac:dyDescent="0.2">
      <c r="C422" s="266"/>
    </row>
    <row r="423" spans="3:3" s="39" customFormat="1" x14ac:dyDescent="0.2">
      <c r="C423" s="266"/>
    </row>
    <row r="424" spans="3:3" s="39" customFormat="1" x14ac:dyDescent="0.2">
      <c r="C424" s="266"/>
    </row>
    <row r="425" spans="3:3" s="39" customFormat="1" x14ac:dyDescent="0.2">
      <c r="C425" s="266"/>
    </row>
    <row r="426" spans="3:3" s="39" customFormat="1" x14ac:dyDescent="0.2">
      <c r="C426" s="266"/>
    </row>
    <row r="427" spans="3:3" s="39" customFormat="1" x14ac:dyDescent="0.2">
      <c r="C427" s="266"/>
    </row>
    <row r="428" spans="3:3" s="39" customFormat="1" x14ac:dyDescent="0.2">
      <c r="C428" s="266"/>
    </row>
    <row r="429" spans="3:3" s="39" customFormat="1" x14ac:dyDescent="0.2">
      <c r="C429" s="266"/>
    </row>
    <row r="430" spans="3:3" s="39" customFormat="1" x14ac:dyDescent="0.2">
      <c r="C430" s="266"/>
    </row>
    <row r="431" spans="3:3" s="39" customFormat="1" x14ac:dyDescent="0.2">
      <c r="C431" s="266"/>
    </row>
    <row r="432" spans="3:3" s="39" customFormat="1" x14ac:dyDescent="0.2">
      <c r="C432" s="266"/>
    </row>
    <row r="433" spans="3:3" s="39" customFormat="1" x14ac:dyDescent="0.2">
      <c r="C433" s="266"/>
    </row>
    <row r="434" spans="3:3" s="39" customFormat="1" x14ac:dyDescent="0.2">
      <c r="C434" s="266"/>
    </row>
    <row r="435" spans="3:3" s="39" customFormat="1" x14ac:dyDescent="0.2">
      <c r="C435" s="266"/>
    </row>
    <row r="436" spans="3:3" s="39" customFormat="1" x14ac:dyDescent="0.2">
      <c r="C436" s="266"/>
    </row>
    <row r="437" spans="3:3" s="39" customFormat="1" x14ac:dyDescent="0.2">
      <c r="C437" s="266"/>
    </row>
    <row r="438" spans="3:3" s="39" customFormat="1" x14ac:dyDescent="0.2">
      <c r="C438" s="266"/>
    </row>
    <row r="439" spans="3:3" s="39" customFormat="1" x14ac:dyDescent="0.2">
      <c r="C439" s="266"/>
    </row>
    <row r="440" spans="3:3" s="39" customFormat="1" x14ac:dyDescent="0.2">
      <c r="C440" s="266"/>
    </row>
    <row r="441" spans="3:3" s="39" customFormat="1" x14ac:dyDescent="0.2">
      <c r="C441" s="266"/>
    </row>
    <row r="442" spans="3:3" s="39" customFormat="1" x14ac:dyDescent="0.2">
      <c r="C442" s="266"/>
    </row>
    <row r="443" spans="3:3" s="39" customFormat="1" x14ac:dyDescent="0.2">
      <c r="C443" s="266"/>
    </row>
    <row r="444" spans="3:3" s="39" customFormat="1" x14ac:dyDescent="0.2">
      <c r="C444" s="266"/>
    </row>
    <row r="445" spans="3:3" s="39" customFormat="1" x14ac:dyDescent="0.2">
      <c r="C445" s="266"/>
    </row>
    <row r="446" spans="3:3" s="39" customFormat="1" x14ac:dyDescent="0.2">
      <c r="C446" s="266"/>
    </row>
    <row r="447" spans="3:3" s="39" customFormat="1" x14ac:dyDescent="0.2">
      <c r="C447" s="266"/>
    </row>
    <row r="448" spans="3:3" s="39" customFormat="1" x14ac:dyDescent="0.2">
      <c r="C448" s="266"/>
    </row>
    <row r="449" spans="3:3" s="39" customFormat="1" x14ac:dyDescent="0.2">
      <c r="C449" s="266"/>
    </row>
    <row r="450" spans="3:3" s="39" customFormat="1" x14ac:dyDescent="0.2">
      <c r="C450" s="266"/>
    </row>
    <row r="451" spans="3:3" s="39" customFormat="1" x14ac:dyDescent="0.2">
      <c r="C451" s="266"/>
    </row>
    <row r="452" spans="3:3" s="39" customFormat="1" x14ac:dyDescent="0.2">
      <c r="C452" s="266"/>
    </row>
    <row r="453" spans="3:3" s="39" customFormat="1" x14ac:dyDescent="0.2">
      <c r="C453" s="266"/>
    </row>
    <row r="454" spans="3:3" s="39" customFormat="1" x14ac:dyDescent="0.2">
      <c r="C454" s="266"/>
    </row>
    <row r="455" spans="3:3" s="39" customFormat="1" x14ac:dyDescent="0.2">
      <c r="C455" s="266"/>
    </row>
    <row r="456" spans="3:3" s="39" customFormat="1" x14ac:dyDescent="0.2">
      <c r="C456" s="266"/>
    </row>
    <row r="457" spans="3:3" s="39" customFormat="1" x14ac:dyDescent="0.2">
      <c r="C457" s="266"/>
    </row>
    <row r="458" spans="3:3" s="39" customFormat="1" x14ac:dyDescent="0.2">
      <c r="C458" s="266"/>
    </row>
    <row r="459" spans="3:3" s="39" customFormat="1" x14ac:dyDescent="0.2">
      <c r="C459" s="266"/>
    </row>
    <row r="460" spans="3:3" s="39" customFormat="1" x14ac:dyDescent="0.2">
      <c r="C460" s="266"/>
    </row>
    <row r="461" spans="3:3" s="39" customFormat="1" x14ac:dyDescent="0.2">
      <c r="C461" s="266"/>
    </row>
    <row r="462" spans="3:3" s="39" customFormat="1" x14ac:dyDescent="0.2">
      <c r="C462" s="266"/>
    </row>
    <row r="463" spans="3:3" s="39" customFormat="1" x14ac:dyDescent="0.2">
      <c r="C463" s="266"/>
    </row>
    <row r="464" spans="3:3" s="39" customFormat="1" x14ac:dyDescent="0.2">
      <c r="C464" s="266"/>
    </row>
    <row r="465" spans="3:3" s="39" customFormat="1" x14ac:dyDescent="0.2">
      <c r="C465" s="266"/>
    </row>
    <row r="466" spans="3:3" s="39" customFormat="1" x14ac:dyDescent="0.2">
      <c r="C466" s="266"/>
    </row>
    <row r="467" spans="3:3" s="39" customFormat="1" x14ac:dyDescent="0.2">
      <c r="C467" s="266"/>
    </row>
    <row r="468" spans="3:3" s="39" customFormat="1" x14ac:dyDescent="0.2">
      <c r="C468" s="266"/>
    </row>
    <row r="469" spans="3:3" s="39" customFormat="1" x14ac:dyDescent="0.2">
      <c r="C469" s="266"/>
    </row>
    <row r="470" spans="3:3" s="39" customFormat="1" x14ac:dyDescent="0.2">
      <c r="C470" s="266"/>
    </row>
    <row r="471" spans="3:3" s="39" customFormat="1" x14ac:dyDescent="0.2">
      <c r="C471" s="266"/>
    </row>
    <row r="472" spans="3:3" s="39" customFormat="1" x14ac:dyDescent="0.2">
      <c r="C472" s="266"/>
    </row>
    <row r="473" spans="3:3" s="39" customFormat="1" x14ac:dyDescent="0.2">
      <c r="C473" s="266"/>
    </row>
    <row r="474" spans="3:3" s="39" customFormat="1" x14ac:dyDescent="0.2">
      <c r="C474" s="266"/>
    </row>
    <row r="475" spans="3:3" s="39" customFormat="1" x14ac:dyDescent="0.2">
      <c r="C475" s="266"/>
    </row>
    <row r="476" spans="3:3" s="39" customFormat="1" x14ac:dyDescent="0.2">
      <c r="C476" s="266"/>
    </row>
    <row r="477" spans="3:3" s="39" customFormat="1" x14ac:dyDescent="0.2">
      <c r="C477" s="266"/>
    </row>
    <row r="478" spans="3:3" s="39" customFormat="1" x14ac:dyDescent="0.2">
      <c r="C478" s="266"/>
    </row>
    <row r="479" spans="3:3" s="39" customFormat="1" x14ac:dyDescent="0.2">
      <c r="C479" s="266"/>
    </row>
    <row r="480" spans="3:3" s="39" customFormat="1" x14ac:dyDescent="0.2">
      <c r="C480" s="266"/>
    </row>
    <row r="481" spans="3:3" s="39" customFormat="1" x14ac:dyDescent="0.2">
      <c r="C481" s="266"/>
    </row>
    <row r="482" spans="3:3" s="39" customFormat="1" x14ac:dyDescent="0.2">
      <c r="C482" s="266"/>
    </row>
    <row r="483" spans="3:3" s="39" customFormat="1" x14ac:dyDescent="0.2">
      <c r="C483" s="266"/>
    </row>
    <row r="484" spans="3:3" s="39" customFormat="1" x14ac:dyDescent="0.2">
      <c r="C484" s="266"/>
    </row>
    <row r="485" spans="3:3" s="39" customFormat="1" x14ac:dyDescent="0.2">
      <c r="C485" s="266"/>
    </row>
    <row r="486" spans="3:3" s="39" customFormat="1" x14ac:dyDescent="0.2">
      <c r="C486" s="266"/>
    </row>
    <row r="487" spans="3:3" s="39" customFormat="1" x14ac:dyDescent="0.2">
      <c r="C487" s="266"/>
    </row>
    <row r="488" spans="3:3" s="39" customFormat="1" x14ac:dyDescent="0.2">
      <c r="C488" s="266"/>
    </row>
    <row r="489" spans="3:3" s="39" customFormat="1" x14ac:dyDescent="0.2">
      <c r="C489" s="266"/>
    </row>
    <row r="490" spans="3:3" s="39" customFormat="1" x14ac:dyDescent="0.2">
      <c r="C490" s="266"/>
    </row>
    <row r="491" spans="3:3" s="39" customFormat="1" x14ac:dyDescent="0.2">
      <c r="C491" s="266"/>
    </row>
    <row r="492" spans="3:3" s="39" customFormat="1" x14ac:dyDescent="0.2">
      <c r="C492" s="266"/>
    </row>
    <row r="493" spans="3:3" s="39" customFormat="1" x14ac:dyDescent="0.2">
      <c r="C493" s="266"/>
    </row>
    <row r="494" spans="3:3" s="39" customFormat="1" x14ac:dyDescent="0.2">
      <c r="C494" s="266"/>
    </row>
    <row r="495" spans="3:3" s="39" customFormat="1" x14ac:dyDescent="0.2">
      <c r="C495" s="266"/>
    </row>
    <row r="496" spans="3:3" s="39" customFormat="1" x14ac:dyDescent="0.2">
      <c r="C496" s="266"/>
    </row>
    <row r="497" spans="3:3" s="39" customFormat="1" x14ac:dyDescent="0.2">
      <c r="C497" s="266"/>
    </row>
    <row r="498" spans="3:3" s="39" customFormat="1" x14ac:dyDescent="0.2">
      <c r="C498" s="266"/>
    </row>
    <row r="499" spans="3:3" s="39" customFormat="1" x14ac:dyDescent="0.2">
      <c r="C499" s="266"/>
    </row>
    <row r="500" spans="3:3" s="39" customFormat="1" x14ac:dyDescent="0.2">
      <c r="C500" s="266"/>
    </row>
    <row r="501" spans="3:3" s="39" customFormat="1" x14ac:dyDescent="0.2">
      <c r="C501" s="266"/>
    </row>
    <row r="502" spans="3:3" s="39" customFormat="1" x14ac:dyDescent="0.2">
      <c r="C502" s="266"/>
    </row>
    <row r="503" spans="3:3" s="39" customFormat="1" x14ac:dyDescent="0.2">
      <c r="C503" s="266"/>
    </row>
    <row r="504" spans="3:3" s="39" customFormat="1" x14ac:dyDescent="0.2">
      <c r="C504" s="266"/>
    </row>
    <row r="505" spans="3:3" s="39" customFormat="1" x14ac:dyDescent="0.2">
      <c r="C505" s="266"/>
    </row>
    <row r="506" spans="3:3" s="39" customFormat="1" x14ac:dyDescent="0.2">
      <c r="C506" s="266"/>
    </row>
    <row r="507" spans="3:3" s="39" customFormat="1" x14ac:dyDescent="0.2">
      <c r="C507" s="266"/>
    </row>
    <row r="508" spans="3:3" s="39" customFormat="1" x14ac:dyDescent="0.2">
      <c r="C508" s="266"/>
    </row>
    <row r="509" spans="3:3" s="39" customFormat="1" x14ac:dyDescent="0.2">
      <c r="C509" s="266"/>
    </row>
    <row r="510" spans="3:3" s="39" customFormat="1" x14ac:dyDescent="0.2">
      <c r="C510" s="266"/>
    </row>
    <row r="511" spans="3:3" s="39" customFormat="1" x14ac:dyDescent="0.2">
      <c r="C511" s="266"/>
    </row>
    <row r="512" spans="3:3" s="39" customFormat="1" x14ac:dyDescent="0.2">
      <c r="C512" s="266"/>
    </row>
    <row r="513" spans="3:3" s="39" customFormat="1" x14ac:dyDescent="0.2">
      <c r="C513" s="266"/>
    </row>
    <row r="514" spans="3:3" s="39" customFormat="1" x14ac:dyDescent="0.2">
      <c r="C514" s="266"/>
    </row>
    <row r="515" spans="3:3" s="39" customFormat="1" x14ac:dyDescent="0.2">
      <c r="C515" s="266"/>
    </row>
    <row r="516" spans="3:3" s="39" customFormat="1" x14ac:dyDescent="0.2">
      <c r="C516" s="266"/>
    </row>
    <row r="517" spans="3:3" s="39" customFormat="1" x14ac:dyDescent="0.2">
      <c r="C517" s="266"/>
    </row>
    <row r="518" spans="3:3" s="39" customFormat="1" x14ac:dyDescent="0.2">
      <c r="C518" s="266"/>
    </row>
    <row r="519" spans="3:3" s="39" customFormat="1" x14ac:dyDescent="0.2">
      <c r="C519" s="266"/>
    </row>
    <row r="520" spans="3:3" s="39" customFormat="1" x14ac:dyDescent="0.2">
      <c r="C520" s="266"/>
    </row>
    <row r="521" spans="3:3" s="39" customFormat="1" x14ac:dyDescent="0.2">
      <c r="C521" s="266"/>
    </row>
    <row r="522" spans="3:3" s="39" customFormat="1" x14ac:dyDescent="0.2">
      <c r="C522" s="266"/>
    </row>
    <row r="523" spans="3:3" s="39" customFormat="1" x14ac:dyDescent="0.2">
      <c r="C523" s="266"/>
    </row>
    <row r="524" spans="3:3" s="39" customFormat="1" x14ac:dyDescent="0.2">
      <c r="C524" s="266"/>
    </row>
    <row r="525" spans="3:3" s="39" customFormat="1" x14ac:dyDescent="0.2">
      <c r="C525" s="266"/>
    </row>
    <row r="526" spans="3:3" s="39" customFormat="1" x14ac:dyDescent="0.2">
      <c r="C526" s="266"/>
    </row>
    <row r="527" spans="3:3" s="39" customFormat="1" x14ac:dyDescent="0.2">
      <c r="C527" s="266"/>
    </row>
    <row r="528" spans="3:3" s="39" customFormat="1" x14ac:dyDescent="0.2">
      <c r="C528" s="266"/>
    </row>
    <row r="529" spans="3:3" s="39" customFormat="1" x14ac:dyDescent="0.2">
      <c r="C529" s="266"/>
    </row>
    <row r="530" spans="3:3" s="39" customFormat="1" x14ac:dyDescent="0.2">
      <c r="C530" s="266"/>
    </row>
    <row r="531" spans="3:3" s="39" customFormat="1" x14ac:dyDescent="0.2">
      <c r="C531" s="266"/>
    </row>
    <row r="532" spans="3:3" s="39" customFormat="1" x14ac:dyDescent="0.2">
      <c r="C532" s="266"/>
    </row>
    <row r="533" spans="3:3" s="39" customFormat="1" x14ac:dyDescent="0.2">
      <c r="C533" s="266"/>
    </row>
    <row r="534" spans="3:3" s="39" customFormat="1" x14ac:dyDescent="0.2">
      <c r="C534" s="266"/>
    </row>
    <row r="535" spans="3:3" s="39" customFormat="1" x14ac:dyDescent="0.2">
      <c r="C535" s="266"/>
    </row>
    <row r="536" spans="3:3" s="39" customFormat="1" x14ac:dyDescent="0.2">
      <c r="C536" s="266"/>
    </row>
    <row r="537" spans="3:3" s="39" customFormat="1" x14ac:dyDescent="0.2">
      <c r="C537" s="266"/>
    </row>
    <row r="538" spans="3:3" s="39" customFormat="1" x14ac:dyDescent="0.2">
      <c r="C538" s="266"/>
    </row>
    <row r="539" spans="3:3" s="39" customFormat="1" x14ac:dyDescent="0.2">
      <c r="C539" s="266"/>
    </row>
    <row r="540" spans="3:3" s="39" customFormat="1" x14ac:dyDescent="0.2">
      <c r="C540" s="266"/>
    </row>
    <row r="541" spans="3:3" s="39" customFormat="1" x14ac:dyDescent="0.2">
      <c r="C541" s="266"/>
    </row>
    <row r="542" spans="3:3" s="39" customFormat="1" x14ac:dyDescent="0.2">
      <c r="C542" s="266"/>
    </row>
    <row r="543" spans="3:3" s="39" customFormat="1" x14ac:dyDescent="0.2">
      <c r="C543" s="266"/>
    </row>
    <row r="544" spans="3:3" s="39" customFormat="1" x14ac:dyDescent="0.2">
      <c r="C544" s="266"/>
    </row>
    <row r="545" spans="3:3" s="39" customFormat="1" x14ac:dyDescent="0.2">
      <c r="C545" s="266"/>
    </row>
    <row r="546" spans="3:3" s="39" customFormat="1" x14ac:dyDescent="0.2">
      <c r="C546" s="266"/>
    </row>
    <row r="547" spans="3:3" s="39" customFormat="1" x14ac:dyDescent="0.2">
      <c r="C547" s="266"/>
    </row>
    <row r="548" spans="3:3" s="39" customFormat="1" x14ac:dyDescent="0.2">
      <c r="C548" s="266"/>
    </row>
    <row r="549" spans="3:3" s="39" customFormat="1" x14ac:dyDescent="0.2">
      <c r="C549" s="266"/>
    </row>
    <row r="550" spans="3:3" s="39" customFormat="1" x14ac:dyDescent="0.2">
      <c r="C550" s="266"/>
    </row>
    <row r="551" spans="3:3" s="39" customFormat="1" x14ac:dyDescent="0.2">
      <c r="C551" s="266"/>
    </row>
    <row r="552" spans="3:3" s="39" customFormat="1" x14ac:dyDescent="0.2">
      <c r="C552" s="266"/>
    </row>
    <row r="553" spans="3:3" s="39" customFormat="1" x14ac:dyDescent="0.2">
      <c r="C553" s="266"/>
    </row>
    <row r="554" spans="3:3" s="39" customFormat="1" x14ac:dyDescent="0.2">
      <c r="C554" s="266"/>
    </row>
    <row r="555" spans="3:3" s="39" customFormat="1" x14ac:dyDescent="0.2">
      <c r="C555" s="266"/>
    </row>
    <row r="556" spans="3:3" s="39" customFormat="1" x14ac:dyDescent="0.2">
      <c r="C556" s="266"/>
    </row>
    <row r="557" spans="3:3" s="39" customFormat="1" x14ac:dyDescent="0.2">
      <c r="C557" s="266"/>
    </row>
    <row r="558" spans="3:3" s="39" customFormat="1" x14ac:dyDescent="0.2">
      <c r="C558" s="266"/>
    </row>
    <row r="559" spans="3:3" s="39" customFormat="1" x14ac:dyDescent="0.2">
      <c r="C559" s="266"/>
    </row>
    <row r="560" spans="3:3" s="39" customFormat="1" x14ac:dyDescent="0.2">
      <c r="C560" s="266"/>
    </row>
    <row r="561" spans="3:3" s="39" customFormat="1" x14ac:dyDescent="0.2">
      <c r="C561" s="266"/>
    </row>
    <row r="562" spans="3:3" s="39" customFormat="1" x14ac:dyDescent="0.2">
      <c r="C562" s="266"/>
    </row>
    <row r="563" spans="3:3" s="39" customFormat="1" x14ac:dyDescent="0.2">
      <c r="C563" s="266"/>
    </row>
    <row r="564" spans="3:3" s="39" customFormat="1" x14ac:dyDescent="0.2">
      <c r="C564" s="266"/>
    </row>
    <row r="565" spans="3:3" s="39" customFormat="1" x14ac:dyDescent="0.2">
      <c r="C565" s="266"/>
    </row>
    <row r="566" spans="3:3" s="39" customFormat="1" x14ac:dyDescent="0.2">
      <c r="C566" s="266"/>
    </row>
    <row r="567" spans="3:3" s="39" customFormat="1" x14ac:dyDescent="0.2">
      <c r="C567" s="266"/>
    </row>
    <row r="568" spans="3:3" s="39" customFormat="1" x14ac:dyDescent="0.2">
      <c r="C568" s="266"/>
    </row>
    <row r="569" spans="3:3" s="39" customFormat="1" x14ac:dyDescent="0.2">
      <c r="C569" s="266"/>
    </row>
    <row r="570" spans="3:3" s="39" customFormat="1" x14ac:dyDescent="0.2">
      <c r="C570" s="266"/>
    </row>
    <row r="571" spans="3:3" s="39" customFormat="1" x14ac:dyDescent="0.2">
      <c r="C571" s="266"/>
    </row>
    <row r="572" spans="3:3" s="39" customFormat="1" x14ac:dyDescent="0.2">
      <c r="C572" s="266"/>
    </row>
    <row r="573" spans="3:3" s="39" customFormat="1" x14ac:dyDescent="0.2">
      <c r="C573" s="266"/>
    </row>
    <row r="574" spans="3:3" s="39" customFormat="1" x14ac:dyDescent="0.2">
      <c r="C574" s="266"/>
    </row>
    <row r="575" spans="3:3" s="39" customFormat="1" x14ac:dyDescent="0.2">
      <c r="C575" s="266"/>
    </row>
    <row r="576" spans="3:3" s="39" customFormat="1" x14ac:dyDescent="0.2">
      <c r="C576" s="266"/>
    </row>
    <row r="577" spans="3:3" s="39" customFormat="1" x14ac:dyDescent="0.2">
      <c r="C577" s="266"/>
    </row>
    <row r="578" spans="3:3" s="39" customFormat="1" x14ac:dyDescent="0.2">
      <c r="C578" s="266"/>
    </row>
    <row r="579" spans="3:3" s="39" customFormat="1" x14ac:dyDescent="0.2">
      <c r="C579" s="266"/>
    </row>
    <row r="580" spans="3:3" s="39" customFormat="1" x14ac:dyDescent="0.2">
      <c r="C580" s="266"/>
    </row>
    <row r="581" spans="3:3" s="39" customFormat="1" x14ac:dyDescent="0.2">
      <c r="C581" s="266"/>
    </row>
    <row r="582" spans="3:3" s="39" customFormat="1" x14ac:dyDescent="0.2">
      <c r="C582" s="266"/>
    </row>
    <row r="583" spans="3:3" s="39" customFormat="1" x14ac:dyDescent="0.2">
      <c r="C583" s="266"/>
    </row>
    <row r="584" spans="3:3" s="39" customFormat="1" x14ac:dyDescent="0.2">
      <c r="C584" s="266"/>
    </row>
    <row r="585" spans="3:3" s="39" customFormat="1" x14ac:dyDescent="0.2">
      <c r="C585" s="266"/>
    </row>
    <row r="586" spans="3:3" s="39" customFormat="1" x14ac:dyDescent="0.2">
      <c r="C586" s="266"/>
    </row>
    <row r="587" spans="3:3" s="39" customFormat="1" x14ac:dyDescent="0.2">
      <c r="C587" s="266"/>
    </row>
    <row r="588" spans="3:3" s="39" customFormat="1" x14ac:dyDescent="0.2">
      <c r="C588" s="266"/>
    </row>
    <row r="589" spans="3:3" s="39" customFormat="1" x14ac:dyDescent="0.2">
      <c r="C589" s="266"/>
    </row>
    <row r="590" spans="3:3" s="39" customFormat="1" x14ac:dyDescent="0.2">
      <c r="C590" s="266"/>
    </row>
    <row r="591" spans="3:3" s="39" customFormat="1" x14ac:dyDescent="0.2">
      <c r="C591" s="266"/>
    </row>
    <row r="592" spans="3:3" s="39" customFormat="1" x14ac:dyDescent="0.2">
      <c r="C592" s="266"/>
    </row>
    <row r="593" spans="3:3" s="39" customFormat="1" x14ac:dyDescent="0.2">
      <c r="C593" s="266"/>
    </row>
    <row r="594" spans="3:3" s="39" customFormat="1" x14ac:dyDescent="0.2">
      <c r="C594" s="266"/>
    </row>
    <row r="595" spans="3:3" s="39" customFormat="1" x14ac:dyDescent="0.2">
      <c r="C595" s="266"/>
    </row>
    <row r="596" spans="3:3" s="39" customFormat="1" x14ac:dyDescent="0.2">
      <c r="C596" s="266"/>
    </row>
    <row r="597" spans="3:3" s="39" customFormat="1" x14ac:dyDescent="0.2">
      <c r="C597" s="266"/>
    </row>
    <row r="598" spans="3:3" s="39" customFormat="1" x14ac:dyDescent="0.2">
      <c r="C598" s="266"/>
    </row>
    <row r="599" spans="3:3" s="39" customFormat="1" x14ac:dyDescent="0.2">
      <c r="C599" s="266"/>
    </row>
    <row r="600" spans="3:3" s="39" customFormat="1" x14ac:dyDescent="0.2">
      <c r="C600" s="266"/>
    </row>
    <row r="601" spans="3:3" s="39" customFormat="1" x14ac:dyDescent="0.2">
      <c r="C601" s="266"/>
    </row>
    <row r="602" spans="3:3" s="39" customFormat="1" x14ac:dyDescent="0.2">
      <c r="C602" s="266"/>
    </row>
    <row r="603" spans="3:3" s="39" customFormat="1" x14ac:dyDescent="0.2">
      <c r="C603" s="266"/>
    </row>
    <row r="604" spans="3:3" s="39" customFormat="1" x14ac:dyDescent="0.2">
      <c r="C604" s="266"/>
    </row>
    <row r="605" spans="3:3" s="39" customFormat="1" x14ac:dyDescent="0.2">
      <c r="C605" s="266"/>
    </row>
    <row r="606" spans="3:3" s="39" customFormat="1" x14ac:dyDescent="0.2">
      <c r="C606" s="266"/>
    </row>
    <row r="607" spans="3:3" s="39" customFormat="1" x14ac:dyDescent="0.2">
      <c r="C607" s="266"/>
    </row>
    <row r="608" spans="3:3" s="39" customFormat="1" x14ac:dyDescent="0.2">
      <c r="C608" s="266"/>
    </row>
    <row r="609" spans="3:3" s="39" customFormat="1" x14ac:dyDescent="0.2">
      <c r="C609" s="266"/>
    </row>
    <row r="610" spans="3:3" s="39" customFormat="1" x14ac:dyDescent="0.2">
      <c r="C610" s="266"/>
    </row>
    <row r="611" spans="3:3" s="39" customFormat="1" x14ac:dyDescent="0.2">
      <c r="C611" s="266"/>
    </row>
    <row r="612" spans="3:3" s="39" customFormat="1" x14ac:dyDescent="0.2">
      <c r="C612" s="266"/>
    </row>
    <row r="613" spans="3:3" s="39" customFormat="1" x14ac:dyDescent="0.2">
      <c r="C613" s="266"/>
    </row>
    <row r="614" spans="3:3" s="39" customFormat="1" x14ac:dyDescent="0.2">
      <c r="C614" s="266"/>
    </row>
    <row r="615" spans="3:3" s="39" customFormat="1" x14ac:dyDescent="0.2">
      <c r="C615" s="266"/>
    </row>
    <row r="616" spans="3:3" s="39" customFormat="1" x14ac:dyDescent="0.2">
      <c r="C616" s="266"/>
    </row>
    <row r="617" spans="3:3" s="39" customFormat="1" x14ac:dyDescent="0.2">
      <c r="C617" s="266"/>
    </row>
    <row r="618" spans="3:3" s="39" customFormat="1" x14ac:dyDescent="0.2">
      <c r="C618" s="266"/>
    </row>
    <row r="619" spans="3:3" s="39" customFormat="1" x14ac:dyDescent="0.2">
      <c r="C619" s="266"/>
    </row>
    <row r="620" spans="3:3" s="39" customFormat="1" x14ac:dyDescent="0.2">
      <c r="C620" s="266"/>
    </row>
    <row r="621" spans="3:3" s="39" customFormat="1" x14ac:dyDescent="0.2">
      <c r="C621" s="266"/>
    </row>
    <row r="622" spans="3:3" s="39" customFormat="1" x14ac:dyDescent="0.2">
      <c r="C622" s="266"/>
    </row>
    <row r="623" spans="3:3" s="39" customFormat="1" x14ac:dyDescent="0.2">
      <c r="C623" s="266"/>
    </row>
    <row r="624" spans="3:3" s="39" customFormat="1" x14ac:dyDescent="0.2">
      <c r="C624" s="266"/>
    </row>
    <row r="625" spans="3:3" s="39" customFormat="1" x14ac:dyDescent="0.2">
      <c r="C625" s="266"/>
    </row>
    <row r="626" spans="3:3" s="39" customFormat="1" x14ac:dyDescent="0.2">
      <c r="C626" s="266"/>
    </row>
    <row r="627" spans="3:3" s="39" customFormat="1" x14ac:dyDescent="0.2">
      <c r="C627" s="266"/>
    </row>
    <row r="628" spans="3:3" s="39" customFormat="1" x14ac:dyDescent="0.2">
      <c r="C628" s="266"/>
    </row>
    <row r="629" spans="3:3" s="39" customFormat="1" x14ac:dyDescent="0.2">
      <c r="C629" s="266"/>
    </row>
    <row r="630" spans="3:3" s="39" customFormat="1" x14ac:dyDescent="0.2">
      <c r="C630" s="266"/>
    </row>
    <row r="631" spans="3:3" s="39" customFormat="1" x14ac:dyDescent="0.2">
      <c r="C631" s="266"/>
    </row>
    <row r="632" spans="3:3" s="39" customFormat="1" x14ac:dyDescent="0.2">
      <c r="C632" s="266"/>
    </row>
    <row r="633" spans="3:3" s="39" customFormat="1" x14ac:dyDescent="0.2">
      <c r="C633" s="266"/>
    </row>
    <row r="634" spans="3:3" s="39" customFormat="1" x14ac:dyDescent="0.2">
      <c r="C634" s="266"/>
    </row>
    <row r="635" spans="3:3" s="39" customFormat="1" x14ac:dyDescent="0.2">
      <c r="C635" s="266"/>
    </row>
    <row r="636" spans="3:3" s="39" customFormat="1" x14ac:dyDescent="0.2">
      <c r="C636" s="266"/>
    </row>
    <row r="637" spans="3:3" s="39" customFormat="1" x14ac:dyDescent="0.2">
      <c r="C637" s="266"/>
    </row>
    <row r="638" spans="3:3" s="39" customFormat="1" x14ac:dyDescent="0.2">
      <c r="C638" s="266"/>
    </row>
    <row r="639" spans="3:3" s="39" customFormat="1" x14ac:dyDescent="0.2">
      <c r="C639" s="266"/>
    </row>
    <row r="640" spans="3:3" s="39" customFormat="1" x14ac:dyDescent="0.2">
      <c r="C640" s="266"/>
    </row>
    <row r="641" spans="3:3" s="39" customFormat="1" x14ac:dyDescent="0.2">
      <c r="C641" s="266"/>
    </row>
    <row r="642" spans="3:3" s="39" customFormat="1" x14ac:dyDescent="0.2">
      <c r="C642" s="266"/>
    </row>
    <row r="643" spans="3:3" s="39" customFormat="1" x14ac:dyDescent="0.2">
      <c r="C643" s="266"/>
    </row>
    <row r="644" spans="3:3" s="39" customFormat="1" x14ac:dyDescent="0.2">
      <c r="C644" s="266"/>
    </row>
    <row r="645" spans="3:3" s="39" customFormat="1" x14ac:dyDescent="0.2">
      <c r="C645" s="266"/>
    </row>
    <row r="646" spans="3:3" s="39" customFormat="1" x14ac:dyDescent="0.2">
      <c r="C646" s="266"/>
    </row>
    <row r="647" spans="3:3" s="39" customFormat="1" x14ac:dyDescent="0.2">
      <c r="C647" s="266"/>
    </row>
    <row r="648" spans="3:3" s="39" customFormat="1" x14ac:dyDescent="0.2">
      <c r="C648" s="266"/>
    </row>
    <row r="649" spans="3:3" s="39" customFormat="1" x14ac:dyDescent="0.2">
      <c r="C649" s="266"/>
    </row>
    <row r="650" spans="3:3" s="39" customFormat="1" x14ac:dyDescent="0.2">
      <c r="C650" s="266"/>
    </row>
    <row r="651" spans="3:3" s="39" customFormat="1" x14ac:dyDescent="0.2">
      <c r="C651" s="266"/>
    </row>
    <row r="652" spans="3:3" s="39" customFormat="1" x14ac:dyDescent="0.2">
      <c r="C652" s="266"/>
    </row>
    <row r="653" spans="3:3" s="39" customFormat="1" x14ac:dyDescent="0.2">
      <c r="C653" s="266"/>
    </row>
    <row r="654" spans="3:3" s="39" customFormat="1" x14ac:dyDescent="0.2">
      <c r="C654" s="266"/>
    </row>
    <row r="655" spans="3:3" s="39" customFormat="1" x14ac:dyDescent="0.2">
      <c r="C655" s="266"/>
    </row>
    <row r="656" spans="3:3" s="39" customFormat="1" x14ac:dyDescent="0.2">
      <c r="C656" s="266"/>
    </row>
    <row r="657" spans="3:3" s="39" customFormat="1" x14ac:dyDescent="0.2">
      <c r="C657" s="266"/>
    </row>
    <row r="658" spans="3:3" s="39" customFormat="1" x14ac:dyDescent="0.2">
      <c r="C658" s="266"/>
    </row>
    <row r="659" spans="3:3" s="39" customFormat="1" x14ac:dyDescent="0.2">
      <c r="C659" s="266"/>
    </row>
    <row r="660" spans="3:3" s="39" customFormat="1" x14ac:dyDescent="0.2">
      <c r="C660" s="266"/>
    </row>
    <row r="661" spans="3:3" s="39" customFormat="1" x14ac:dyDescent="0.2">
      <c r="C661" s="266"/>
    </row>
    <row r="662" spans="3:3" s="39" customFormat="1" x14ac:dyDescent="0.2">
      <c r="C662" s="266"/>
    </row>
    <row r="663" spans="3:3" s="39" customFormat="1" x14ac:dyDescent="0.2">
      <c r="C663" s="266"/>
    </row>
    <row r="664" spans="3:3" s="39" customFormat="1" x14ac:dyDescent="0.2">
      <c r="C664" s="266"/>
    </row>
    <row r="665" spans="3:3" s="39" customFormat="1" x14ac:dyDescent="0.2">
      <c r="C665" s="266"/>
    </row>
    <row r="666" spans="3:3" s="39" customFormat="1" x14ac:dyDescent="0.2">
      <c r="C666" s="266"/>
    </row>
    <row r="667" spans="3:3" s="39" customFormat="1" x14ac:dyDescent="0.2">
      <c r="C667" s="266"/>
    </row>
    <row r="668" spans="3:3" s="39" customFormat="1" x14ac:dyDescent="0.2">
      <c r="C668" s="266"/>
    </row>
    <row r="669" spans="3:3" s="39" customFormat="1" x14ac:dyDescent="0.2">
      <c r="C669" s="266"/>
    </row>
    <row r="670" spans="3:3" s="39" customFormat="1" x14ac:dyDescent="0.2">
      <c r="C670" s="266"/>
    </row>
    <row r="671" spans="3:3" s="39" customFormat="1" x14ac:dyDescent="0.2">
      <c r="C671" s="266"/>
    </row>
    <row r="672" spans="3:3" s="39" customFormat="1" x14ac:dyDescent="0.2">
      <c r="C672" s="266"/>
    </row>
    <row r="673" spans="3:3" s="39" customFormat="1" x14ac:dyDescent="0.2">
      <c r="C673" s="266"/>
    </row>
    <row r="674" spans="3:3" s="39" customFormat="1" x14ac:dyDescent="0.2">
      <c r="C674" s="266"/>
    </row>
    <row r="675" spans="3:3" s="39" customFormat="1" x14ac:dyDescent="0.2">
      <c r="C675" s="266"/>
    </row>
    <row r="676" spans="3:3" s="39" customFormat="1" x14ac:dyDescent="0.2">
      <c r="C676" s="266"/>
    </row>
    <row r="677" spans="3:3" s="39" customFormat="1" x14ac:dyDescent="0.2">
      <c r="C677" s="266"/>
    </row>
    <row r="678" spans="3:3" s="39" customFormat="1" x14ac:dyDescent="0.2">
      <c r="C678" s="266"/>
    </row>
    <row r="679" spans="3:3" s="39" customFormat="1" x14ac:dyDescent="0.2">
      <c r="C679" s="266"/>
    </row>
    <row r="680" spans="3:3" s="39" customFormat="1" x14ac:dyDescent="0.2">
      <c r="C680" s="266"/>
    </row>
    <row r="681" spans="3:3" s="39" customFormat="1" x14ac:dyDescent="0.2">
      <c r="C681" s="266"/>
    </row>
    <row r="682" spans="3:3" s="39" customFormat="1" x14ac:dyDescent="0.2">
      <c r="C682" s="266"/>
    </row>
    <row r="683" spans="3:3" s="39" customFormat="1" x14ac:dyDescent="0.2">
      <c r="C683" s="266"/>
    </row>
    <row r="684" spans="3:3" s="39" customFormat="1" x14ac:dyDescent="0.2">
      <c r="C684" s="266"/>
    </row>
    <row r="685" spans="3:3" s="39" customFormat="1" x14ac:dyDescent="0.2">
      <c r="C685" s="266"/>
    </row>
    <row r="686" spans="3:3" s="39" customFormat="1" x14ac:dyDescent="0.2">
      <c r="C686" s="266"/>
    </row>
    <row r="687" spans="3:3" s="39" customFormat="1" x14ac:dyDescent="0.2">
      <c r="C687" s="266"/>
    </row>
    <row r="688" spans="3:3" s="39" customFormat="1" x14ac:dyDescent="0.2">
      <c r="C688" s="266"/>
    </row>
    <row r="689" spans="3:3" s="39" customFormat="1" x14ac:dyDescent="0.2">
      <c r="C689" s="266"/>
    </row>
    <row r="690" spans="3:3" s="39" customFormat="1" x14ac:dyDescent="0.2">
      <c r="C690" s="266"/>
    </row>
    <row r="691" spans="3:3" s="39" customFormat="1" x14ac:dyDescent="0.2">
      <c r="C691" s="266"/>
    </row>
    <row r="692" spans="3:3" s="39" customFormat="1" x14ac:dyDescent="0.2">
      <c r="C692" s="266"/>
    </row>
    <row r="693" spans="3:3" s="39" customFormat="1" x14ac:dyDescent="0.2">
      <c r="C693" s="266"/>
    </row>
    <row r="694" spans="3:3" s="39" customFormat="1" x14ac:dyDescent="0.2">
      <c r="C694" s="266"/>
    </row>
    <row r="695" spans="3:3" s="39" customFormat="1" x14ac:dyDescent="0.2">
      <c r="C695" s="266"/>
    </row>
    <row r="696" spans="3:3" s="39" customFormat="1" x14ac:dyDescent="0.2">
      <c r="C696" s="266"/>
    </row>
    <row r="697" spans="3:3" s="39" customFormat="1" x14ac:dyDescent="0.2">
      <c r="C697" s="266"/>
    </row>
    <row r="698" spans="3:3" s="39" customFormat="1" x14ac:dyDescent="0.2">
      <c r="C698" s="266"/>
    </row>
    <row r="699" spans="3:3" s="39" customFormat="1" x14ac:dyDescent="0.2">
      <c r="C699" s="266"/>
    </row>
    <row r="700" spans="3:3" s="39" customFormat="1" x14ac:dyDescent="0.2">
      <c r="C700" s="266"/>
    </row>
    <row r="701" spans="3:3" s="39" customFormat="1" x14ac:dyDescent="0.2">
      <c r="C701" s="266"/>
    </row>
    <row r="702" spans="3:3" s="39" customFormat="1" x14ac:dyDescent="0.2">
      <c r="C702" s="266"/>
    </row>
    <row r="703" spans="3:3" s="39" customFormat="1" x14ac:dyDescent="0.2">
      <c r="C703" s="266"/>
    </row>
    <row r="704" spans="3:3" s="39" customFormat="1" x14ac:dyDescent="0.2">
      <c r="C704" s="266"/>
    </row>
    <row r="705" spans="3:3" s="39" customFormat="1" x14ac:dyDescent="0.2">
      <c r="C705" s="266"/>
    </row>
    <row r="706" spans="3:3" s="39" customFormat="1" x14ac:dyDescent="0.2">
      <c r="C706" s="266"/>
    </row>
    <row r="707" spans="3:3" s="39" customFormat="1" x14ac:dyDescent="0.2">
      <c r="C707" s="266"/>
    </row>
    <row r="708" spans="3:3" s="39" customFormat="1" x14ac:dyDescent="0.2">
      <c r="C708" s="266"/>
    </row>
    <row r="709" spans="3:3" s="39" customFormat="1" x14ac:dyDescent="0.2">
      <c r="C709" s="266"/>
    </row>
    <row r="710" spans="3:3" s="39" customFormat="1" x14ac:dyDescent="0.2">
      <c r="C710" s="266"/>
    </row>
    <row r="711" spans="3:3" s="39" customFormat="1" x14ac:dyDescent="0.2">
      <c r="C711" s="266"/>
    </row>
    <row r="712" spans="3:3" s="39" customFormat="1" x14ac:dyDescent="0.2">
      <c r="C712" s="266"/>
    </row>
    <row r="713" spans="3:3" s="39" customFormat="1" x14ac:dyDescent="0.2">
      <c r="C713" s="266"/>
    </row>
    <row r="714" spans="3:3" s="39" customFormat="1" x14ac:dyDescent="0.2">
      <c r="C714" s="266"/>
    </row>
    <row r="715" spans="3:3" s="39" customFormat="1" x14ac:dyDescent="0.2">
      <c r="C715" s="266"/>
    </row>
    <row r="716" spans="3:3" s="39" customFormat="1" x14ac:dyDescent="0.2">
      <c r="C716" s="266"/>
    </row>
    <row r="717" spans="3:3" s="39" customFormat="1" x14ac:dyDescent="0.2">
      <c r="C717" s="266"/>
    </row>
    <row r="718" spans="3:3" s="39" customFormat="1" x14ac:dyDescent="0.2">
      <c r="C718" s="266"/>
    </row>
    <row r="719" spans="3:3" s="39" customFormat="1" x14ac:dyDescent="0.2">
      <c r="C719" s="266"/>
    </row>
    <row r="720" spans="3:3" s="39" customFormat="1" x14ac:dyDescent="0.2">
      <c r="C720" s="266"/>
    </row>
    <row r="721" spans="3:3" s="39" customFormat="1" x14ac:dyDescent="0.2">
      <c r="C721" s="266"/>
    </row>
    <row r="722" spans="3:3" s="39" customFormat="1" x14ac:dyDescent="0.2">
      <c r="C722" s="266"/>
    </row>
    <row r="723" spans="3:3" s="39" customFormat="1" x14ac:dyDescent="0.2">
      <c r="C723" s="266"/>
    </row>
    <row r="724" spans="3:3" s="39" customFormat="1" x14ac:dyDescent="0.2">
      <c r="C724" s="266"/>
    </row>
    <row r="725" spans="3:3" s="39" customFormat="1" x14ac:dyDescent="0.2">
      <c r="C725" s="266"/>
    </row>
    <row r="726" spans="3:3" s="39" customFormat="1" x14ac:dyDescent="0.2">
      <c r="C726" s="266"/>
    </row>
    <row r="727" spans="3:3" s="39" customFormat="1" x14ac:dyDescent="0.2">
      <c r="C727" s="266"/>
    </row>
    <row r="728" spans="3:3" s="39" customFormat="1" x14ac:dyDescent="0.2">
      <c r="C728" s="266"/>
    </row>
    <row r="729" spans="3:3" s="39" customFormat="1" x14ac:dyDescent="0.2">
      <c r="C729" s="266"/>
    </row>
    <row r="730" spans="3:3" s="39" customFormat="1" x14ac:dyDescent="0.2">
      <c r="C730" s="266"/>
    </row>
    <row r="731" spans="3:3" s="39" customFormat="1" x14ac:dyDescent="0.2">
      <c r="C731" s="266"/>
    </row>
    <row r="732" spans="3:3" s="39" customFormat="1" x14ac:dyDescent="0.2">
      <c r="C732" s="266"/>
    </row>
    <row r="733" spans="3:3" s="39" customFormat="1" x14ac:dyDescent="0.2">
      <c r="C733" s="266"/>
    </row>
    <row r="734" spans="3:3" s="39" customFormat="1" x14ac:dyDescent="0.2">
      <c r="C734" s="266"/>
    </row>
    <row r="735" spans="3:3" s="39" customFormat="1" x14ac:dyDescent="0.2">
      <c r="C735" s="266"/>
    </row>
    <row r="736" spans="3:3" s="39" customFormat="1" x14ac:dyDescent="0.2">
      <c r="C736" s="266"/>
    </row>
    <row r="737" spans="3:3" s="39" customFormat="1" x14ac:dyDescent="0.2">
      <c r="C737" s="266"/>
    </row>
    <row r="738" spans="3:3" s="39" customFormat="1" x14ac:dyDescent="0.2">
      <c r="C738" s="266"/>
    </row>
    <row r="739" spans="3:3" s="39" customFormat="1" x14ac:dyDescent="0.2">
      <c r="C739" s="266"/>
    </row>
    <row r="740" spans="3:3" s="39" customFormat="1" x14ac:dyDescent="0.2">
      <c r="C740" s="266"/>
    </row>
    <row r="741" spans="3:3" s="39" customFormat="1" x14ac:dyDescent="0.2">
      <c r="C741" s="266"/>
    </row>
    <row r="742" spans="3:3" s="39" customFormat="1" x14ac:dyDescent="0.2">
      <c r="C742" s="266"/>
    </row>
    <row r="743" spans="3:3" s="39" customFormat="1" x14ac:dyDescent="0.2">
      <c r="C743" s="266"/>
    </row>
    <row r="744" spans="3:3" s="39" customFormat="1" x14ac:dyDescent="0.2">
      <c r="C744" s="266"/>
    </row>
    <row r="745" spans="3:3" s="39" customFormat="1" x14ac:dyDescent="0.2">
      <c r="C745" s="266"/>
    </row>
    <row r="746" spans="3:3" s="39" customFormat="1" x14ac:dyDescent="0.2">
      <c r="C746" s="266"/>
    </row>
    <row r="747" spans="3:3" s="39" customFormat="1" x14ac:dyDescent="0.2">
      <c r="C747" s="266"/>
    </row>
    <row r="748" spans="3:3" s="39" customFormat="1" x14ac:dyDescent="0.2">
      <c r="C748" s="266"/>
    </row>
    <row r="749" spans="3:3" s="39" customFormat="1" x14ac:dyDescent="0.2">
      <c r="C749" s="266"/>
    </row>
    <row r="750" spans="3:3" s="39" customFormat="1" x14ac:dyDescent="0.2">
      <c r="C750" s="266"/>
    </row>
    <row r="751" spans="3:3" s="39" customFormat="1" x14ac:dyDescent="0.2">
      <c r="C751" s="266"/>
    </row>
    <row r="752" spans="3:3" s="39" customFormat="1" x14ac:dyDescent="0.2">
      <c r="C752" s="266"/>
    </row>
    <row r="753" spans="3:3" s="39" customFormat="1" x14ac:dyDescent="0.2">
      <c r="C753" s="266"/>
    </row>
    <row r="754" spans="3:3" s="39" customFormat="1" x14ac:dyDescent="0.2">
      <c r="C754" s="266"/>
    </row>
    <row r="755" spans="3:3" s="39" customFormat="1" x14ac:dyDescent="0.2">
      <c r="C755" s="266"/>
    </row>
    <row r="756" spans="3:3" s="39" customFormat="1" x14ac:dyDescent="0.2">
      <c r="C756" s="266"/>
    </row>
    <row r="757" spans="3:3" s="39" customFormat="1" x14ac:dyDescent="0.2">
      <c r="C757" s="266"/>
    </row>
    <row r="758" spans="3:3" s="39" customFormat="1" x14ac:dyDescent="0.2">
      <c r="C758" s="266"/>
    </row>
    <row r="759" spans="3:3" s="39" customFormat="1" x14ac:dyDescent="0.2">
      <c r="C759" s="266"/>
    </row>
    <row r="760" spans="3:3" s="39" customFormat="1" x14ac:dyDescent="0.2">
      <c r="C760" s="266"/>
    </row>
    <row r="761" spans="3:3" s="39" customFormat="1" x14ac:dyDescent="0.2">
      <c r="C761" s="266"/>
    </row>
    <row r="762" spans="3:3" s="39" customFormat="1" x14ac:dyDescent="0.2">
      <c r="C762" s="266"/>
    </row>
    <row r="763" spans="3:3" s="39" customFormat="1" x14ac:dyDescent="0.2">
      <c r="C763" s="266"/>
    </row>
    <row r="764" spans="3:3" s="39" customFormat="1" x14ac:dyDescent="0.2">
      <c r="C764" s="266"/>
    </row>
    <row r="765" spans="3:3" s="39" customFormat="1" x14ac:dyDescent="0.2">
      <c r="C765" s="266"/>
    </row>
    <row r="766" spans="3:3" s="39" customFormat="1" x14ac:dyDescent="0.2">
      <c r="C766" s="266"/>
    </row>
    <row r="767" spans="3:3" s="39" customFormat="1" x14ac:dyDescent="0.2">
      <c r="C767" s="266"/>
    </row>
    <row r="768" spans="3:3" s="39" customFormat="1" x14ac:dyDescent="0.2">
      <c r="C768" s="266"/>
    </row>
    <row r="769" spans="3:3" s="39" customFormat="1" x14ac:dyDescent="0.2">
      <c r="C769" s="266"/>
    </row>
    <row r="770" spans="3:3" s="39" customFormat="1" x14ac:dyDescent="0.2">
      <c r="C770" s="266"/>
    </row>
    <row r="771" spans="3:3" s="39" customFormat="1" x14ac:dyDescent="0.2">
      <c r="C771" s="266"/>
    </row>
    <row r="772" spans="3:3" s="39" customFormat="1" x14ac:dyDescent="0.2">
      <c r="C772" s="266"/>
    </row>
    <row r="773" spans="3:3" s="39" customFormat="1" x14ac:dyDescent="0.2">
      <c r="C773" s="266"/>
    </row>
    <row r="774" spans="3:3" s="39" customFormat="1" x14ac:dyDescent="0.2">
      <c r="C774" s="266"/>
    </row>
    <row r="775" spans="3:3" s="39" customFormat="1" x14ac:dyDescent="0.2">
      <c r="C775" s="266"/>
    </row>
    <row r="776" spans="3:3" s="39" customFormat="1" x14ac:dyDescent="0.2">
      <c r="C776" s="266"/>
    </row>
    <row r="777" spans="3:3" s="39" customFormat="1" x14ac:dyDescent="0.2">
      <c r="C777" s="266"/>
    </row>
    <row r="778" spans="3:3" s="39" customFormat="1" x14ac:dyDescent="0.2">
      <c r="C778" s="266"/>
    </row>
    <row r="779" spans="3:3" s="39" customFormat="1" x14ac:dyDescent="0.2">
      <c r="C779" s="266"/>
    </row>
    <row r="780" spans="3:3" s="39" customFormat="1" x14ac:dyDescent="0.2">
      <c r="C780" s="266"/>
    </row>
    <row r="781" spans="3:3" s="39" customFormat="1" x14ac:dyDescent="0.2">
      <c r="C781" s="266"/>
    </row>
    <row r="782" spans="3:3" s="39" customFormat="1" x14ac:dyDescent="0.2">
      <c r="C782" s="266"/>
    </row>
    <row r="783" spans="3:3" s="39" customFormat="1" x14ac:dyDescent="0.2">
      <c r="C783" s="266"/>
    </row>
    <row r="784" spans="3:3" s="39" customFormat="1" x14ac:dyDescent="0.2">
      <c r="C784" s="266"/>
    </row>
    <row r="785" spans="3:3" s="39" customFormat="1" x14ac:dyDescent="0.2">
      <c r="C785" s="266"/>
    </row>
    <row r="786" spans="3:3" s="39" customFormat="1" x14ac:dyDescent="0.2">
      <c r="C786" s="266"/>
    </row>
    <row r="787" spans="3:3" s="39" customFormat="1" x14ac:dyDescent="0.2">
      <c r="C787" s="266"/>
    </row>
    <row r="788" spans="3:3" s="39" customFormat="1" x14ac:dyDescent="0.2">
      <c r="C788" s="266"/>
    </row>
    <row r="789" spans="3:3" s="39" customFormat="1" x14ac:dyDescent="0.2">
      <c r="C789" s="266"/>
    </row>
    <row r="790" spans="3:3" s="39" customFormat="1" x14ac:dyDescent="0.2">
      <c r="C790" s="266"/>
    </row>
    <row r="791" spans="3:3" s="39" customFormat="1" x14ac:dyDescent="0.2">
      <c r="C791" s="266"/>
    </row>
    <row r="792" spans="3:3" s="39" customFormat="1" x14ac:dyDescent="0.2">
      <c r="C792" s="266"/>
    </row>
    <row r="793" spans="3:3" s="39" customFormat="1" x14ac:dyDescent="0.2">
      <c r="C793" s="266"/>
    </row>
    <row r="794" spans="3:3" s="39" customFormat="1" x14ac:dyDescent="0.2">
      <c r="C794" s="266"/>
    </row>
    <row r="795" spans="3:3" s="39" customFormat="1" x14ac:dyDescent="0.2">
      <c r="C795" s="266"/>
    </row>
    <row r="796" spans="3:3" s="39" customFormat="1" x14ac:dyDescent="0.2">
      <c r="C796" s="266"/>
    </row>
    <row r="797" spans="3:3" s="39" customFormat="1" x14ac:dyDescent="0.2">
      <c r="C797" s="266"/>
    </row>
    <row r="798" spans="3:3" s="39" customFormat="1" x14ac:dyDescent="0.2">
      <c r="C798" s="266"/>
    </row>
    <row r="799" spans="3:3" s="39" customFormat="1" x14ac:dyDescent="0.2">
      <c r="C799" s="266"/>
    </row>
    <row r="800" spans="3:3" s="39" customFormat="1" x14ac:dyDescent="0.2">
      <c r="C800" s="266"/>
    </row>
    <row r="801" spans="3:3" s="39" customFormat="1" x14ac:dyDescent="0.2">
      <c r="C801" s="266"/>
    </row>
    <row r="802" spans="3:3" s="39" customFormat="1" x14ac:dyDescent="0.2">
      <c r="C802" s="266"/>
    </row>
    <row r="803" spans="3:3" s="39" customFormat="1" x14ac:dyDescent="0.2">
      <c r="C803" s="266"/>
    </row>
    <row r="804" spans="3:3" s="39" customFormat="1" x14ac:dyDescent="0.2">
      <c r="C804" s="266"/>
    </row>
    <row r="805" spans="3:3" s="39" customFormat="1" x14ac:dyDescent="0.2">
      <c r="C805" s="266"/>
    </row>
    <row r="806" spans="3:3" s="39" customFormat="1" x14ac:dyDescent="0.2">
      <c r="C806" s="266"/>
    </row>
    <row r="807" spans="3:3" s="39" customFormat="1" x14ac:dyDescent="0.2">
      <c r="C807" s="266"/>
    </row>
    <row r="808" spans="3:3" s="39" customFormat="1" x14ac:dyDescent="0.2">
      <c r="C808" s="266"/>
    </row>
    <row r="809" spans="3:3" s="39" customFormat="1" x14ac:dyDescent="0.2">
      <c r="C809" s="266"/>
    </row>
    <row r="810" spans="3:3" s="39" customFormat="1" x14ac:dyDescent="0.2">
      <c r="C810" s="266"/>
    </row>
    <row r="811" spans="3:3" s="39" customFormat="1" x14ac:dyDescent="0.2">
      <c r="C811" s="266"/>
    </row>
    <row r="812" spans="3:3" s="39" customFormat="1" x14ac:dyDescent="0.2">
      <c r="C812" s="266"/>
    </row>
    <row r="813" spans="3:3" s="39" customFormat="1" x14ac:dyDescent="0.2">
      <c r="C813" s="266"/>
    </row>
    <row r="814" spans="3:3" s="39" customFormat="1" x14ac:dyDescent="0.2">
      <c r="C814" s="266"/>
    </row>
    <row r="815" spans="3:3" s="39" customFormat="1" x14ac:dyDescent="0.2">
      <c r="C815" s="266"/>
    </row>
    <row r="816" spans="3:3" s="39" customFormat="1" x14ac:dyDescent="0.2">
      <c r="C816" s="266"/>
    </row>
    <row r="817" spans="3:3" s="39" customFormat="1" x14ac:dyDescent="0.2">
      <c r="C817" s="266"/>
    </row>
    <row r="818" spans="3:3" s="39" customFormat="1" x14ac:dyDescent="0.2">
      <c r="C818" s="266"/>
    </row>
    <row r="819" spans="3:3" s="39" customFormat="1" x14ac:dyDescent="0.2">
      <c r="C819" s="266"/>
    </row>
    <row r="820" spans="3:3" s="39" customFormat="1" x14ac:dyDescent="0.2">
      <c r="C820" s="266"/>
    </row>
    <row r="821" spans="3:3" s="39" customFormat="1" x14ac:dyDescent="0.2">
      <c r="C821" s="266"/>
    </row>
    <row r="822" spans="3:3" s="39" customFormat="1" x14ac:dyDescent="0.2">
      <c r="C822" s="266"/>
    </row>
    <row r="823" spans="3:3" s="39" customFormat="1" x14ac:dyDescent="0.2">
      <c r="C823" s="266"/>
    </row>
    <row r="824" spans="3:3" s="39" customFormat="1" x14ac:dyDescent="0.2">
      <c r="C824" s="266"/>
    </row>
    <row r="825" spans="3:3" s="39" customFormat="1" x14ac:dyDescent="0.2">
      <c r="C825" s="266"/>
    </row>
    <row r="826" spans="3:3" s="39" customFormat="1" x14ac:dyDescent="0.2">
      <c r="C826" s="266"/>
    </row>
    <row r="827" spans="3:3" s="39" customFormat="1" x14ac:dyDescent="0.2">
      <c r="C827" s="266"/>
    </row>
    <row r="828" spans="3:3" s="39" customFormat="1" x14ac:dyDescent="0.2">
      <c r="C828" s="266"/>
    </row>
    <row r="829" spans="3:3" s="39" customFormat="1" x14ac:dyDescent="0.2">
      <c r="C829" s="266"/>
    </row>
    <row r="830" spans="3:3" s="39" customFormat="1" x14ac:dyDescent="0.2">
      <c r="C830" s="266"/>
    </row>
    <row r="831" spans="3:3" s="39" customFormat="1" x14ac:dyDescent="0.2">
      <c r="C831" s="266"/>
    </row>
    <row r="832" spans="3:3" s="39" customFormat="1" x14ac:dyDescent="0.2">
      <c r="C832" s="266"/>
    </row>
    <row r="833" spans="3:3" s="39" customFormat="1" x14ac:dyDescent="0.2">
      <c r="C833" s="266"/>
    </row>
    <row r="834" spans="3:3" s="39" customFormat="1" x14ac:dyDescent="0.2">
      <c r="C834" s="266"/>
    </row>
    <row r="835" spans="3:3" s="39" customFormat="1" x14ac:dyDescent="0.2">
      <c r="C835" s="266"/>
    </row>
    <row r="836" spans="3:3" s="39" customFormat="1" x14ac:dyDescent="0.2">
      <c r="C836" s="266"/>
    </row>
    <row r="837" spans="3:3" s="39" customFormat="1" x14ac:dyDescent="0.2">
      <c r="C837" s="266"/>
    </row>
    <row r="838" spans="3:3" s="39" customFormat="1" x14ac:dyDescent="0.2">
      <c r="C838" s="266"/>
    </row>
    <row r="839" spans="3:3" s="39" customFormat="1" x14ac:dyDescent="0.2">
      <c r="C839" s="266"/>
    </row>
    <row r="840" spans="3:3" s="39" customFormat="1" x14ac:dyDescent="0.2">
      <c r="C840" s="266"/>
    </row>
    <row r="841" spans="3:3" s="39" customFormat="1" x14ac:dyDescent="0.2">
      <c r="C841" s="266"/>
    </row>
    <row r="842" spans="3:3" s="39" customFormat="1" x14ac:dyDescent="0.2">
      <c r="C842" s="266"/>
    </row>
    <row r="843" spans="3:3" s="39" customFormat="1" x14ac:dyDescent="0.2">
      <c r="C843" s="266"/>
    </row>
    <row r="844" spans="3:3" s="39" customFormat="1" x14ac:dyDescent="0.2">
      <c r="C844" s="266"/>
    </row>
    <row r="845" spans="3:3" s="39" customFormat="1" x14ac:dyDescent="0.2">
      <c r="C845" s="266"/>
    </row>
    <row r="846" spans="3:3" s="39" customFormat="1" x14ac:dyDescent="0.2">
      <c r="C846" s="266"/>
    </row>
    <row r="847" spans="3:3" s="39" customFormat="1" x14ac:dyDescent="0.2">
      <c r="C847" s="266"/>
    </row>
    <row r="848" spans="3:3" s="39" customFormat="1" x14ac:dyDescent="0.2">
      <c r="C848" s="266"/>
    </row>
    <row r="849" spans="3:3" s="39" customFormat="1" x14ac:dyDescent="0.2">
      <c r="C849" s="266"/>
    </row>
    <row r="850" spans="3:3" s="39" customFormat="1" x14ac:dyDescent="0.2">
      <c r="C850" s="266"/>
    </row>
    <row r="851" spans="3:3" s="39" customFormat="1" x14ac:dyDescent="0.2">
      <c r="C851" s="266"/>
    </row>
    <row r="852" spans="3:3" s="39" customFormat="1" x14ac:dyDescent="0.2">
      <c r="C852" s="266"/>
    </row>
    <row r="853" spans="3:3" s="39" customFormat="1" x14ac:dyDescent="0.2">
      <c r="C853" s="266"/>
    </row>
    <row r="854" spans="3:3" s="39" customFormat="1" x14ac:dyDescent="0.2">
      <c r="C854" s="266"/>
    </row>
    <row r="855" spans="3:3" s="39" customFormat="1" x14ac:dyDescent="0.2">
      <c r="C855" s="266"/>
    </row>
    <row r="856" spans="3:3" s="39" customFormat="1" x14ac:dyDescent="0.2">
      <c r="C856" s="266"/>
    </row>
    <row r="857" spans="3:3" s="39" customFormat="1" x14ac:dyDescent="0.2">
      <c r="C857" s="266"/>
    </row>
    <row r="858" spans="3:3" s="39" customFormat="1" x14ac:dyDescent="0.2">
      <c r="C858" s="266"/>
    </row>
    <row r="859" spans="3:3" s="39" customFormat="1" x14ac:dyDescent="0.2">
      <c r="C859" s="266"/>
    </row>
    <row r="860" spans="3:3" s="39" customFormat="1" x14ac:dyDescent="0.2">
      <c r="C860" s="266"/>
    </row>
    <row r="861" spans="3:3" s="39" customFormat="1" x14ac:dyDescent="0.2">
      <c r="C861" s="266"/>
    </row>
    <row r="862" spans="3:3" s="39" customFormat="1" x14ac:dyDescent="0.2">
      <c r="C862" s="266"/>
    </row>
    <row r="863" spans="3:3" s="39" customFormat="1" x14ac:dyDescent="0.2">
      <c r="C863" s="266"/>
    </row>
    <row r="864" spans="3:3" s="39" customFormat="1" x14ac:dyDescent="0.2">
      <c r="C864" s="266"/>
    </row>
    <row r="865" spans="3:3" s="39" customFormat="1" x14ac:dyDescent="0.2">
      <c r="C865" s="266"/>
    </row>
    <row r="866" spans="3:3" s="39" customFormat="1" x14ac:dyDescent="0.2">
      <c r="C866" s="266"/>
    </row>
    <row r="867" spans="3:3" s="39" customFormat="1" x14ac:dyDescent="0.2">
      <c r="C867" s="266"/>
    </row>
    <row r="868" spans="3:3" s="39" customFormat="1" x14ac:dyDescent="0.2">
      <c r="C868" s="266"/>
    </row>
    <row r="869" spans="3:3" s="39" customFormat="1" x14ac:dyDescent="0.2">
      <c r="C869" s="266"/>
    </row>
    <row r="870" spans="3:3" s="39" customFormat="1" x14ac:dyDescent="0.2">
      <c r="C870" s="266"/>
    </row>
    <row r="871" spans="3:3" s="39" customFormat="1" x14ac:dyDescent="0.2">
      <c r="C871" s="266"/>
    </row>
    <row r="872" spans="3:3" s="39" customFormat="1" x14ac:dyDescent="0.2">
      <c r="C872" s="266"/>
    </row>
    <row r="873" spans="3:3" s="39" customFormat="1" x14ac:dyDescent="0.2">
      <c r="C873" s="266"/>
    </row>
    <row r="874" spans="3:3" s="39" customFormat="1" x14ac:dyDescent="0.2">
      <c r="C874" s="266"/>
    </row>
    <row r="875" spans="3:3" s="39" customFormat="1" x14ac:dyDescent="0.2">
      <c r="C875" s="266"/>
    </row>
    <row r="876" spans="3:3" s="39" customFormat="1" x14ac:dyDescent="0.2">
      <c r="C876" s="266"/>
    </row>
    <row r="877" spans="3:3" s="39" customFormat="1" x14ac:dyDescent="0.2">
      <c r="C877" s="266"/>
    </row>
    <row r="878" spans="3:3" s="39" customFormat="1" x14ac:dyDescent="0.2">
      <c r="C878" s="266"/>
    </row>
    <row r="879" spans="3:3" s="39" customFormat="1" x14ac:dyDescent="0.2">
      <c r="C879" s="266"/>
    </row>
    <row r="880" spans="3:3" s="39" customFormat="1" x14ac:dyDescent="0.2">
      <c r="C880" s="266"/>
    </row>
    <row r="881" spans="3:3" s="39" customFormat="1" x14ac:dyDescent="0.2">
      <c r="C881" s="266"/>
    </row>
    <row r="882" spans="3:3" s="39" customFormat="1" x14ac:dyDescent="0.2">
      <c r="C882" s="266"/>
    </row>
    <row r="883" spans="3:3" s="39" customFormat="1" x14ac:dyDescent="0.2">
      <c r="C883" s="266"/>
    </row>
    <row r="884" spans="3:3" s="39" customFormat="1" x14ac:dyDescent="0.2">
      <c r="C884" s="266"/>
    </row>
    <row r="885" spans="3:3" s="39" customFormat="1" x14ac:dyDescent="0.2">
      <c r="C885" s="266"/>
    </row>
    <row r="886" spans="3:3" s="39" customFormat="1" x14ac:dyDescent="0.2">
      <c r="C886" s="266"/>
    </row>
    <row r="887" spans="3:3" s="39" customFormat="1" x14ac:dyDescent="0.2">
      <c r="C887" s="266"/>
    </row>
    <row r="888" spans="3:3" s="39" customFormat="1" x14ac:dyDescent="0.2">
      <c r="C888" s="266"/>
    </row>
    <row r="889" spans="3:3" s="39" customFormat="1" x14ac:dyDescent="0.2">
      <c r="C889" s="266"/>
    </row>
    <row r="890" spans="3:3" s="39" customFormat="1" x14ac:dyDescent="0.2">
      <c r="C890" s="266"/>
    </row>
    <row r="891" spans="3:3" s="39" customFormat="1" x14ac:dyDescent="0.2">
      <c r="C891" s="266"/>
    </row>
    <row r="892" spans="3:3" s="39" customFormat="1" x14ac:dyDescent="0.2">
      <c r="C892" s="266"/>
    </row>
    <row r="893" spans="3:3" s="39" customFormat="1" x14ac:dyDescent="0.2">
      <c r="C893" s="266"/>
    </row>
    <row r="894" spans="3:3" s="39" customFormat="1" x14ac:dyDescent="0.2">
      <c r="C894" s="266"/>
    </row>
    <row r="895" spans="3:3" s="39" customFormat="1" x14ac:dyDescent="0.2">
      <c r="C895" s="266"/>
    </row>
    <row r="896" spans="3:3" s="39" customFormat="1" x14ac:dyDescent="0.2">
      <c r="C896" s="266"/>
    </row>
    <row r="897" spans="3:3" s="39" customFormat="1" x14ac:dyDescent="0.2">
      <c r="C897" s="266"/>
    </row>
    <row r="898" spans="3:3" s="39" customFormat="1" x14ac:dyDescent="0.2">
      <c r="C898" s="266"/>
    </row>
    <row r="899" spans="3:3" s="39" customFormat="1" x14ac:dyDescent="0.2">
      <c r="C899" s="266"/>
    </row>
    <row r="900" spans="3:3" s="39" customFormat="1" x14ac:dyDescent="0.2">
      <c r="C900" s="266"/>
    </row>
    <row r="901" spans="3:3" s="39" customFormat="1" x14ac:dyDescent="0.2">
      <c r="C901" s="266"/>
    </row>
    <row r="902" spans="3:3" s="39" customFormat="1" x14ac:dyDescent="0.2">
      <c r="C902" s="266"/>
    </row>
    <row r="903" spans="3:3" s="39" customFormat="1" x14ac:dyDescent="0.2">
      <c r="C903" s="266"/>
    </row>
    <row r="904" spans="3:3" s="39" customFormat="1" x14ac:dyDescent="0.2">
      <c r="C904" s="266"/>
    </row>
    <row r="905" spans="3:3" s="39" customFormat="1" x14ac:dyDescent="0.2">
      <c r="C905" s="266"/>
    </row>
    <row r="906" spans="3:3" s="39" customFormat="1" x14ac:dyDescent="0.2">
      <c r="C906" s="266"/>
    </row>
    <row r="907" spans="3:3" s="39" customFormat="1" x14ac:dyDescent="0.2">
      <c r="C907" s="266"/>
    </row>
    <row r="908" spans="3:3" s="39" customFormat="1" x14ac:dyDescent="0.2">
      <c r="C908" s="266"/>
    </row>
    <row r="909" spans="3:3" s="39" customFormat="1" x14ac:dyDescent="0.2">
      <c r="C909" s="266"/>
    </row>
    <row r="910" spans="3:3" s="39" customFormat="1" x14ac:dyDescent="0.2">
      <c r="C910" s="266"/>
    </row>
    <row r="911" spans="3:3" s="39" customFormat="1" x14ac:dyDescent="0.2">
      <c r="C911" s="266"/>
    </row>
    <row r="912" spans="3:3" s="39" customFormat="1" x14ac:dyDescent="0.2">
      <c r="C912" s="266"/>
    </row>
    <row r="913" spans="3:3" s="39" customFormat="1" x14ac:dyDescent="0.2">
      <c r="C913" s="266"/>
    </row>
    <row r="914" spans="3:3" s="39" customFormat="1" x14ac:dyDescent="0.2">
      <c r="C914" s="266"/>
    </row>
    <row r="915" spans="3:3" s="39" customFormat="1" x14ac:dyDescent="0.2">
      <c r="C915" s="266"/>
    </row>
    <row r="916" spans="3:3" s="39" customFormat="1" x14ac:dyDescent="0.2">
      <c r="C916" s="266"/>
    </row>
    <row r="917" spans="3:3" s="39" customFormat="1" x14ac:dyDescent="0.2">
      <c r="C917" s="266"/>
    </row>
    <row r="918" spans="3:3" s="39" customFormat="1" x14ac:dyDescent="0.2">
      <c r="C918" s="266"/>
    </row>
    <row r="919" spans="3:3" s="39" customFormat="1" x14ac:dyDescent="0.2">
      <c r="C919" s="266"/>
    </row>
    <row r="920" spans="3:3" s="39" customFormat="1" x14ac:dyDescent="0.2">
      <c r="C920" s="266"/>
    </row>
    <row r="921" spans="3:3" s="39" customFormat="1" x14ac:dyDescent="0.2">
      <c r="C921" s="266"/>
    </row>
    <row r="922" spans="3:3" s="39" customFormat="1" x14ac:dyDescent="0.2">
      <c r="C922" s="266"/>
    </row>
    <row r="923" spans="3:3" s="39" customFormat="1" x14ac:dyDescent="0.2">
      <c r="C923" s="266"/>
    </row>
    <row r="924" spans="3:3" s="39" customFormat="1" x14ac:dyDescent="0.2">
      <c r="C924" s="266"/>
    </row>
    <row r="925" spans="3:3" s="39" customFormat="1" x14ac:dyDescent="0.2">
      <c r="C925" s="266"/>
    </row>
    <row r="926" spans="3:3" s="39" customFormat="1" x14ac:dyDescent="0.2">
      <c r="C926" s="266"/>
    </row>
    <row r="927" spans="3:3" s="39" customFormat="1" x14ac:dyDescent="0.2">
      <c r="C927" s="266"/>
    </row>
    <row r="928" spans="3:3" s="39" customFormat="1" x14ac:dyDescent="0.2">
      <c r="C928" s="266"/>
    </row>
    <row r="929" spans="3:3" s="39" customFormat="1" x14ac:dyDescent="0.2">
      <c r="C929" s="266"/>
    </row>
    <row r="930" spans="3:3" s="39" customFormat="1" x14ac:dyDescent="0.2">
      <c r="C930" s="266"/>
    </row>
    <row r="931" spans="3:3" s="39" customFormat="1" x14ac:dyDescent="0.2">
      <c r="C931" s="266"/>
    </row>
    <row r="932" spans="3:3" s="39" customFormat="1" x14ac:dyDescent="0.2">
      <c r="C932" s="266"/>
    </row>
    <row r="933" spans="3:3" s="39" customFormat="1" x14ac:dyDescent="0.2">
      <c r="C933" s="266"/>
    </row>
    <row r="934" spans="3:3" s="39" customFormat="1" x14ac:dyDescent="0.2">
      <c r="C934" s="266"/>
    </row>
    <row r="935" spans="3:3" s="39" customFormat="1" x14ac:dyDescent="0.2">
      <c r="C935" s="266"/>
    </row>
    <row r="936" spans="3:3" s="39" customFormat="1" x14ac:dyDescent="0.2">
      <c r="C936" s="266"/>
    </row>
    <row r="937" spans="3:3" s="39" customFormat="1" x14ac:dyDescent="0.2">
      <c r="C937" s="266"/>
    </row>
    <row r="938" spans="3:3" s="39" customFormat="1" x14ac:dyDescent="0.2">
      <c r="C938" s="266"/>
    </row>
    <row r="939" spans="3:3" s="39" customFormat="1" x14ac:dyDescent="0.2">
      <c r="C939" s="266"/>
    </row>
    <row r="940" spans="3:3" s="39" customFormat="1" x14ac:dyDescent="0.2">
      <c r="C940" s="266"/>
    </row>
    <row r="941" spans="3:3" s="39" customFormat="1" x14ac:dyDescent="0.2">
      <c r="C941" s="266"/>
    </row>
    <row r="942" spans="3:3" s="39" customFormat="1" x14ac:dyDescent="0.2">
      <c r="C942" s="266"/>
    </row>
    <row r="943" spans="3:3" s="39" customFormat="1" x14ac:dyDescent="0.2">
      <c r="C943" s="266"/>
    </row>
    <row r="944" spans="3:3" s="39" customFormat="1" x14ac:dyDescent="0.2">
      <c r="C944" s="266"/>
    </row>
    <row r="945" spans="3:3" s="39" customFormat="1" x14ac:dyDescent="0.2">
      <c r="C945" s="266"/>
    </row>
    <row r="946" spans="3:3" s="39" customFormat="1" x14ac:dyDescent="0.2">
      <c r="C946" s="266"/>
    </row>
    <row r="947" spans="3:3" s="39" customFormat="1" x14ac:dyDescent="0.2">
      <c r="C947" s="266"/>
    </row>
    <row r="948" spans="3:3" s="39" customFormat="1" x14ac:dyDescent="0.2">
      <c r="C948" s="266"/>
    </row>
    <row r="949" spans="3:3" s="39" customFormat="1" x14ac:dyDescent="0.2">
      <c r="C949" s="266"/>
    </row>
    <row r="950" spans="3:3" s="39" customFormat="1" x14ac:dyDescent="0.2">
      <c r="C950" s="266"/>
    </row>
    <row r="951" spans="3:3" s="39" customFormat="1" x14ac:dyDescent="0.2">
      <c r="C951" s="266"/>
    </row>
    <row r="952" spans="3:3" s="39" customFormat="1" x14ac:dyDescent="0.2">
      <c r="C952" s="266"/>
    </row>
    <row r="953" spans="3:3" s="39" customFormat="1" x14ac:dyDescent="0.2">
      <c r="C953" s="266"/>
    </row>
    <row r="954" spans="3:3" s="39" customFormat="1" x14ac:dyDescent="0.2">
      <c r="C954" s="266"/>
    </row>
    <row r="955" spans="3:3" s="39" customFormat="1" x14ac:dyDescent="0.2">
      <c r="C955" s="266"/>
    </row>
    <row r="956" spans="3:3" s="39" customFormat="1" x14ac:dyDescent="0.2">
      <c r="C956" s="266"/>
    </row>
    <row r="957" spans="3:3" s="39" customFormat="1" x14ac:dyDescent="0.2">
      <c r="C957" s="266"/>
    </row>
    <row r="958" spans="3:3" s="39" customFormat="1" x14ac:dyDescent="0.2">
      <c r="C958" s="266"/>
    </row>
    <row r="959" spans="3:3" s="39" customFormat="1" x14ac:dyDescent="0.2">
      <c r="C959" s="266"/>
    </row>
    <row r="960" spans="3:3" s="39" customFormat="1" x14ac:dyDescent="0.2">
      <c r="C960" s="266"/>
    </row>
    <row r="961" spans="3:3" s="39" customFormat="1" x14ac:dyDescent="0.2">
      <c r="C961" s="266"/>
    </row>
    <row r="962" spans="3:3" s="39" customFormat="1" x14ac:dyDescent="0.2">
      <c r="C962" s="266"/>
    </row>
    <row r="963" spans="3:3" s="39" customFormat="1" x14ac:dyDescent="0.2">
      <c r="C963" s="266"/>
    </row>
    <row r="964" spans="3:3" s="39" customFormat="1" x14ac:dyDescent="0.2">
      <c r="C964" s="266"/>
    </row>
    <row r="965" spans="3:3" s="39" customFormat="1" x14ac:dyDescent="0.2">
      <c r="C965" s="266"/>
    </row>
    <row r="966" spans="3:3" s="39" customFormat="1" x14ac:dyDescent="0.2">
      <c r="C966" s="266"/>
    </row>
    <row r="967" spans="3:3" s="39" customFormat="1" x14ac:dyDescent="0.2">
      <c r="C967" s="266"/>
    </row>
    <row r="968" spans="3:3" s="39" customFormat="1" x14ac:dyDescent="0.2">
      <c r="C968" s="266"/>
    </row>
    <row r="969" spans="3:3" s="39" customFormat="1" x14ac:dyDescent="0.2">
      <c r="C969" s="266"/>
    </row>
    <row r="970" spans="3:3" s="39" customFormat="1" x14ac:dyDescent="0.2">
      <c r="C970" s="266"/>
    </row>
    <row r="971" spans="3:3" s="39" customFormat="1" x14ac:dyDescent="0.2">
      <c r="C971" s="266"/>
    </row>
    <row r="972" spans="3:3" s="39" customFormat="1" x14ac:dyDescent="0.2">
      <c r="C972" s="266"/>
    </row>
    <row r="973" spans="3:3" s="39" customFormat="1" x14ac:dyDescent="0.2">
      <c r="C973" s="266"/>
    </row>
    <row r="974" spans="3:3" s="39" customFormat="1" x14ac:dyDescent="0.2">
      <c r="C974" s="266"/>
    </row>
    <row r="975" spans="3:3" s="39" customFormat="1" x14ac:dyDescent="0.2">
      <c r="C975" s="266"/>
    </row>
    <row r="976" spans="3:3" s="39" customFormat="1" x14ac:dyDescent="0.2">
      <c r="C976" s="266"/>
    </row>
    <row r="977" spans="3:3" s="39" customFormat="1" x14ac:dyDescent="0.2">
      <c r="C977" s="266"/>
    </row>
    <row r="978" spans="3:3" s="39" customFormat="1" x14ac:dyDescent="0.2">
      <c r="C978" s="266"/>
    </row>
    <row r="979" spans="3:3" s="39" customFormat="1" x14ac:dyDescent="0.2">
      <c r="C979" s="266"/>
    </row>
    <row r="980" spans="3:3" s="39" customFormat="1" x14ac:dyDescent="0.2">
      <c r="C980" s="266"/>
    </row>
    <row r="981" spans="3:3" s="39" customFormat="1" x14ac:dyDescent="0.2">
      <c r="C981" s="266"/>
    </row>
    <row r="982" spans="3:3" s="39" customFormat="1" x14ac:dyDescent="0.2">
      <c r="C982" s="266"/>
    </row>
    <row r="983" spans="3:3" s="39" customFormat="1" x14ac:dyDescent="0.2">
      <c r="C983" s="266"/>
    </row>
    <row r="984" spans="3:3" s="39" customFormat="1" x14ac:dyDescent="0.2">
      <c r="C984" s="266"/>
    </row>
    <row r="985" spans="3:3" s="39" customFormat="1" x14ac:dyDescent="0.2">
      <c r="C985" s="266"/>
    </row>
    <row r="986" spans="3:3" s="39" customFormat="1" x14ac:dyDescent="0.2">
      <c r="C986" s="266"/>
    </row>
    <row r="987" spans="3:3" s="39" customFormat="1" x14ac:dyDescent="0.2">
      <c r="C987" s="266"/>
    </row>
    <row r="988" spans="3:3" s="39" customFormat="1" x14ac:dyDescent="0.2">
      <c r="C988" s="266"/>
    </row>
    <row r="989" spans="3:3" s="39" customFormat="1" x14ac:dyDescent="0.2">
      <c r="C989" s="266"/>
    </row>
    <row r="990" spans="3:3" s="39" customFormat="1" x14ac:dyDescent="0.2">
      <c r="C990" s="266"/>
    </row>
    <row r="991" spans="3:3" s="39" customFormat="1" x14ac:dyDescent="0.2">
      <c r="C991" s="266"/>
    </row>
    <row r="992" spans="3:3" s="39" customFormat="1" x14ac:dyDescent="0.2">
      <c r="C992" s="266"/>
    </row>
    <row r="993" spans="3:3" s="39" customFormat="1" x14ac:dyDescent="0.2">
      <c r="C993" s="266"/>
    </row>
    <row r="994" spans="3:3" s="39" customFormat="1" x14ac:dyDescent="0.2">
      <c r="C994" s="266"/>
    </row>
    <row r="995" spans="3:3" s="39" customFormat="1" x14ac:dyDescent="0.2">
      <c r="C995" s="266"/>
    </row>
    <row r="996" spans="3:3" s="39" customFormat="1" x14ac:dyDescent="0.2">
      <c r="C996" s="266"/>
    </row>
    <row r="997" spans="3:3" s="39" customFormat="1" x14ac:dyDescent="0.2">
      <c r="C997" s="266"/>
    </row>
    <row r="998" spans="3:3" s="39" customFormat="1" x14ac:dyDescent="0.2">
      <c r="C998" s="266"/>
    </row>
    <row r="999" spans="3:3" s="39" customFormat="1" x14ac:dyDescent="0.2">
      <c r="C999" s="266"/>
    </row>
    <row r="1000" spans="3:3" s="39" customFormat="1" x14ac:dyDescent="0.2">
      <c r="C1000" s="266"/>
    </row>
    <row r="1001" spans="3:3" s="39" customFormat="1" x14ac:dyDescent="0.2">
      <c r="C1001" s="266"/>
    </row>
    <row r="1002" spans="3:3" s="39" customFormat="1" x14ac:dyDescent="0.2">
      <c r="C1002" s="266"/>
    </row>
    <row r="1003" spans="3:3" s="39" customFormat="1" x14ac:dyDescent="0.2">
      <c r="C1003" s="266"/>
    </row>
    <row r="1004" spans="3:3" s="39" customFormat="1" x14ac:dyDescent="0.2">
      <c r="C1004" s="266"/>
    </row>
    <row r="1005" spans="3:3" s="39" customFormat="1" x14ac:dyDescent="0.2">
      <c r="C1005" s="266"/>
    </row>
    <row r="1006" spans="3:3" s="39" customFormat="1" x14ac:dyDescent="0.2">
      <c r="C1006" s="266"/>
    </row>
    <row r="1007" spans="3:3" s="39" customFormat="1" x14ac:dyDescent="0.2">
      <c r="C1007" s="266"/>
    </row>
    <row r="1008" spans="3:3" s="39" customFormat="1" x14ac:dyDescent="0.2">
      <c r="C1008" s="266"/>
    </row>
    <row r="1009" spans="3:3" s="39" customFormat="1" x14ac:dyDescent="0.2">
      <c r="C1009" s="266"/>
    </row>
    <row r="1010" spans="3:3" s="39" customFormat="1" x14ac:dyDescent="0.2">
      <c r="C1010" s="266"/>
    </row>
    <row r="1011" spans="3:3" s="39" customFormat="1" x14ac:dyDescent="0.2">
      <c r="C1011" s="266"/>
    </row>
    <row r="1012" spans="3:3" s="39" customFormat="1" x14ac:dyDescent="0.2">
      <c r="C1012" s="266"/>
    </row>
    <row r="1013" spans="3:3" s="39" customFormat="1" x14ac:dyDescent="0.2">
      <c r="C1013" s="266"/>
    </row>
    <row r="1014" spans="3:3" s="39" customFormat="1" x14ac:dyDescent="0.2">
      <c r="C1014" s="266"/>
    </row>
    <row r="1015" spans="3:3" s="39" customFormat="1" x14ac:dyDescent="0.2">
      <c r="C1015" s="266"/>
    </row>
    <row r="1016" spans="3:3" s="39" customFormat="1" x14ac:dyDescent="0.2">
      <c r="C1016" s="266"/>
    </row>
    <row r="1017" spans="3:3" s="39" customFormat="1" x14ac:dyDescent="0.2">
      <c r="C1017" s="266"/>
    </row>
    <row r="1018" spans="3:3" s="39" customFormat="1" x14ac:dyDescent="0.2">
      <c r="C1018" s="266"/>
    </row>
    <row r="1019" spans="3:3" s="39" customFormat="1" x14ac:dyDescent="0.2">
      <c r="C1019" s="266"/>
    </row>
    <row r="1020" spans="3:3" s="39" customFormat="1" x14ac:dyDescent="0.2">
      <c r="C1020" s="266"/>
    </row>
    <row r="1021" spans="3:3" s="39" customFormat="1" x14ac:dyDescent="0.2">
      <c r="C1021" s="266"/>
    </row>
    <row r="1022" spans="3:3" s="39" customFormat="1" x14ac:dyDescent="0.2">
      <c r="C1022" s="266"/>
    </row>
    <row r="1023" spans="3:3" s="39" customFormat="1" x14ac:dyDescent="0.2">
      <c r="C1023" s="266"/>
    </row>
    <row r="1024" spans="3:3" s="39" customFormat="1" x14ac:dyDescent="0.2">
      <c r="C1024" s="266"/>
    </row>
    <row r="1025" spans="3:3" s="39" customFormat="1" x14ac:dyDescent="0.2">
      <c r="C1025" s="266"/>
    </row>
    <row r="1026" spans="3:3" s="39" customFormat="1" x14ac:dyDescent="0.2">
      <c r="C1026" s="266"/>
    </row>
    <row r="1027" spans="3:3" s="39" customFormat="1" x14ac:dyDescent="0.2">
      <c r="C1027" s="266"/>
    </row>
    <row r="1028" spans="3:3" s="39" customFormat="1" x14ac:dyDescent="0.2">
      <c r="C1028" s="266"/>
    </row>
    <row r="1029" spans="3:3" s="39" customFormat="1" x14ac:dyDescent="0.2">
      <c r="C1029" s="266"/>
    </row>
    <row r="1030" spans="3:3" s="39" customFormat="1" x14ac:dyDescent="0.2">
      <c r="C1030" s="266"/>
    </row>
    <row r="1031" spans="3:3" s="39" customFormat="1" x14ac:dyDescent="0.2">
      <c r="C1031" s="266"/>
    </row>
    <row r="1032" spans="3:3" s="39" customFormat="1" x14ac:dyDescent="0.2">
      <c r="C1032" s="266"/>
    </row>
    <row r="1033" spans="3:3" s="39" customFormat="1" x14ac:dyDescent="0.2">
      <c r="C1033" s="266"/>
    </row>
    <row r="1034" spans="3:3" s="39" customFormat="1" x14ac:dyDescent="0.2">
      <c r="C1034" s="266"/>
    </row>
    <row r="1035" spans="3:3" s="39" customFormat="1" x14ac:dyDescent="0.2">
      <c r="C1035" s="266"/>
    </row>
    <row r="1036" spans="3:3" s="39" customFormat="1" x14ac:dyDescent="0.2">
      <c r="C1036" s="266"/>
    </row>
    <row r="1037" spans="3:3" s="39" customFormat="1" x14ac:dyDescent="0.2">
      <c r="C1037" s="266"/>
    </row>
    <row r="1038" spans="3:3" s="39" customFormat="1" x14ac:dyDescent="0.2">
      <c r="C1038" s="266"/>
    </row>
    <row r="1039" spans="3:3" s="39" customFormat="1" x14ac:dyDescent="0.2">
      <c r="C1039" s="266"/>
    </row>
    <row r="1040" spans="3:3" s="39" customFormat="1" x14ac:dyDescent="0.2">
      <c r="C1040" s="266"/>
    </row>
    <row r="1041" spans="3:3" s="39" customFormat="1" x14ac:dyDescent="0.2">
      <c r="C1041" s="266"/>
    </row>
    <row r="1042" spans="3:3" s="39" customFormat="1" x14ac:dyDescent="0.2">
      <c r="C1042" s="266"/>
    </row>
    <row r="1043" spans="3:3" s="39" customFormat="1" x14ac:dyDescent="0.2">
      <c r="C1043" s="266"/>
    </row>
    <row r="1044" spans="3:3" s="39" customFormat="1" x14ac:dyDescent="0.2">
      <c r="C1044" s="266"/>
    </row>
    <row r="1045" spans="3:3" s="39" customFormat="1" x14ac:dyDescent="0.2">
      <c r="C1045" s="266"/>
    </row>
    <row r="1046" spans="3:3" s="39" customFormat="1" x14ac:dyDescent="0.2">
      <c r="C1046" s="266"/>
    </row>
    <row r="1047" spans="3:3" s="39" customFormat="1" x14ac:dyDescent="0.2">
      <c r="C1047" s="266"/>
    </row>
    <row r="1048" spans="3:3" s="39" customFormat="1" x14ac:dyDescent="0.2">
      <c r="C1048" s="266"/>
    </row>
    <row r="1049" spans="3:3" s="39" customFormat="1" x14ac:dyDescent="0.2">
      <c r="C1049" s="266"/>
    </row>
    <row r="1050" spans="3:3" s="39" customFormat="1" x14ac:dyDescent="0.2">
      <c r="C1050" s="266"/>
    </row>
    <row r="1051" spans="3:3" s="39" customFormat="1" x14ac:dyDescent="0.2">
      <c r="C1051" s="266"/>
    </row>
    <row r="1052" spans="3:3" s="39" customFormat="1" x14ac:dyDescent="0.2">
      <c r="C1052" s="266"/>
    </row>
    <row r="1053" spans="3:3" s="39" customFormat="1" x14ac:dyDescent="0.2">
      <c r="C1053" s="266"/>
    </row>
    <row r="1054" spans="3:3" s="39" customFormat="1" x14ac:dyDescent="0.2">
      <c r="C1054" s="266"/>
    </row>
    <row r="1055" spans="3:3" s="39" customFormat="1" x14ac:dyDescent="0.2">
      <c r="C1055" s="266"/>
    </row>
    <row r="1056" spans="3:3" s="39" customFormat="1" x14ac:dyDescent="0.2">
      <c r="C1056" s="266"/>
    </row>
    <row r="1057" spans="3:3" s="39" customFormat="1" x14ac:dyDescent="0.2">
      <c r="C1057" s="266"/>
    </row>
    <row r="1058" spans="3:3" s="39" customFormat="1" x14ac:dyDescent="0.2">
      <c r="C1058" s="266"/>
    </row>
    <row r="1059" spans="3:3" s="39" customFormat="1" x14ac:dyDescent="0.2">
      <c r="C1059" s="266"/>
    </row>
    <row r="1060" spans="3:3" s="39" customFormat="1" x14ac:dyDescent="0.2">
      <c r="C1060" s="266"/>
    </row>
    <row r="1061" spans="3:3" s="39" customFormat="1" x14ac:dyDescent="0.2">
      <c r="C1061" s="266"/>
    </row>
    <row r="1062" spans="3:3" s="39" customFormat="1" x14ac:dyDescent="0.2">
      <c r="C1062" s="266"/>
    </row>
    <row r="1063" spans="3:3" s="39" customFormat="1" x14ac:dyDescent="0.2">
      <c r="C1063" s="266"/>
    </row>
    <row r="1064" spans="3:3" s="39" customFormat="1" x14ac:dyDescent="0.2">
      <c r="C1064" s="266"/>
    </row>
    <row r="1065" spans="3:3" s="39" customFormat="1" x14ac:dyDescent="0.2">
      <c r="C1065" s="266"/>
    </row>
    <row r="1066" spans="3:3" s="39" customFormat="1" x14ac:dyDescent="0.2">
      <c r="C1066" s="266"/>
    </row>
    <row r="1067" spans="3:3" s="39" customFormat="1" x14ac:dyDescent="0.2">
      <c r="C1067" s="266"/>
    </row>
    <row r="1068" spans="3:3" s="39" customFormat="1" x14ac:dyDescent="0.2">
      <c r="C1068" s="266"/>
    </row>
    <row r="1069" spans="3:3" s="39" customFormat="1" x14ac:dyDescent="0.2">
      <c r="C1069" s="266"/>
    </row>
    <row r="1070" spans="3:3" s="39" customFormat="1" x14ac:dyDescent="0.2">
      <c r="C1070" s="266"/>
    </row>
    <row r="1071" spans="3:3" s="39" customFormat="1" x14ac:dyDescent="0.2">
      <c r="C1071" s="266"/>
    </row>
    <row r="1072" spans="3:3" s="39" customFormat="1" x14ac:dyDescent="0.2">
      <c r="C1072" s="266"/>
    </row>
    <row r="1073" spans="3:3" s="39" customFormat="1" x14ac:dyDescent="0.2">
      <c r="C1073" s="266"/>
    </row>
    <row r="1074" spans="3:3" s="39" customFormat="1" x14ac:dyDescent="0.2">
      <c r="C1074" s="266"/>
    </row>
    <row r="1075" spans="3:3" s="39" customFormat="1" x14ac:dyDescent="0.2">
      <c r="C1075" s="266"/>
    </row>
    <row r="1076" spans="3:3" s="39" customFormat="1" x14ac:dyDescent="0.2">
      <c r="C1076" s="266"/>
    </row>
    <row r="1077" spans="3:3" s="39" customFormat="1" x14ac:dyDescent="0.2">
      <c r="C1077" s="266"/>
    </row>
    <row r="1078" spans="3:3" s="39" customFormat="1" x14ac:dyDescent="0.2">
      <c r="C1078" s="266"/>
    </row>
    <row r="1079" spans="3:3" s="39" customFormat="1" x14ac:dyDescent="0.2">
      <c r="C1079" s="266"/>
    </row>
    <row r="1080" spans="3:3" s="39" customFormat="1" x14ac:dyDescent="0.2">
      <c r="C1080" s="266"/>
    </row>
    <row r="1081" spans="3:3" s="39" customFormat="1" x14ac:dyDescent="0.2">
      <c r="C1081" s="266"/>
    </row>
    <row r="1082" spans="3:3" s="39" customFormat="1" x14ac:dyDescent="0.2">
      <c r="C1082" s="266"/>
    </row>
    <row r="1083" spans="3:3" s="39" customFormat="1" x14ac:dyDescent="0.2">
      <c r="C1083" s="266"/>
    </row>
    <row r="1084" spans="3:3" s="39" customFormat="1" x14ac:dyDescent="0.2">
      <c r="C1084" s="266"/>
    </row>
    <row r="1085" spans="3:3" s="39" customFormat="1" x14ac:dyDescent="0.2">
      <c r="C1085" s="266"/>
    </row>
    <row r="1086" spans="3:3" s="39" customFormat="1" x14ac:dyDescent="0.2">
      <c r="C1086" s="266"/>
    </row>
    <row r="1087" spans="3:3" s="39" customFormat="1" x14ac:dyDescent="0.2">
      <c r="C1087" s="266"/>
    </row>
    <row r="1088" spans="3:3" s="39" customFormat="1" x14ac:dyDescent="0.2">
      <c r="C1088" s="266"/>
    </row>
    <row r="1089" spans="3:3" s="39" customFormat="1" x14ac:dyDescent="0.2">
      <c r="C1089" s="266"/>
    </row>
    <row r="1090" spans="3:3" s="39" customFormat="1" x14ac:dyDescent="0.2">
      <c r="C1090" s="266"/>
    </row>
    <row r="1091" spans="3:3" s="39" customFormat="1" x14ac:dyDescent="0.2">
      <c r="C1091" s="266"/>
    </row>
    <row r="1092" spans="3:3" s="39" customFormat="1" x14ac:dyDescent="0.2">
      <c r="C1092" s="266"/>
    </row>
    <row r="1093" spans="3:3" s="39" customFormat="1" x14ac:dyDescent="0.2">
      <c r="C1093" s="266"/>
    </row>
    <row r="1094" spans="3:3" s="39" customFormat="1" x14ac:dyDescent="0.2">
      <c r="C1094" s="266"/>
    </row>
    <row r="1095" spans="3:3" s="39" customFormat="1" x14ac:dyDescent="0.2">
      <c r="C1095" s="266"/>
    </row>
    <row r="1096" spans="3:3" s="39" customFormat="1" x14ac:dyDescent="0.2">
      <c r="C1096" s="266"/>
    </row>
    <row r="1097" spans="3:3" s="39" customFormat="1" x14ac:dyDescent="0.2">
      <c r="C1097" s="266"/>
    </row>
    <row r="1098" spans="3:3" s="39" customFormat="1" x14ac:dyDescent="0.2">
      <c r="C1098" s="266"/>
    </row>
    <row r="1099" spans="3:3" s="39" customFormat="1" x14ac:dyDescent="0.2">
      <c r="C1099" s="266"/>
    </row>
    <row r="1100" spans="3:3" s="39" customFormat="1" x14ac:dyDescent="0.2">
      <c r="C1100" s="266"/>
    </row>
    <row r="1101" spans="3:3" s="39" customFormat="1" x14ac:dyDescent="0.2">
      <c r="C1101" s="266"/>
    </row>
    <row r="1102" spans="3:3" s="39" customFormat="1" x14ac:dyDescent="0.2">
      <c r="C1102" s="266"/>
    </row>
    <row r="1103" spans="3:3" s="39" customFormat="1" x14ac:dyDescent="0.2">
      <c r="C1103" s="266"/>
    </row>
    <row r="1104" spans="3:3" s="39" customFormat="1" x14ac:dyDescent="0.2">
      <c r="C1104" s="266"/>
    </row>
    <row r="1105" spans="3:3" s="39" customFormat="1" x14ac:dyDescent="0.2">
      <c r="C1105" s="266"/>
    </row>
    <row r="1106" spans="3:3" s="39" customFormat="1" x14ac:dyDescent="0.2">
      <c r="C1106" s="266"/>
    </row>
    <row r="1107" spans="3:3" s="39" customFormat="1" x14ac:dyDescent="0.2">
      <c r="C1107" s="266"/>
    </row>
    <row r="1108" spans="3:3" s="39" customFormat="1" x14ac:dyDescent="0.2">
      <c r="C1108" s="266"/>
    </row>
    <row r="1109" spans="3:3" s="39" customFormat="1" x14ac:dyDescent="0.2">
      <c r="C1109" s="266"/>
    </row>
    <row r="1110" spans="3:3" s="39" customFormat="1" x14ac:dyDescent="0.2">
      <c r="C1110" s="266"/>
    </row>
    <row r="1111" spans="3:3" s="39" customFormat="1" x14ac:dyDescent="0.2">
      <c r="C1111" s="266"/>
    </row>
    <row r="1112" spans="3:3" s="39" customFormat="1" x14ac:dyDescent="0.2">
      <c r="C1112" s="266"/>
    </row>
    <row r="1113" spans="3:3" s="39" customFormat="1" x14ac:dyDescent="0.2">
      <c r="C1113" s="266"/>
    </row>
    <row r="1114" spans="3:3" s="39" customFormat="1" x14ac:dyDescent="0.2">
      <c r="C1114" s="266"/>
    </row>
    <row r="1115" spans="3:3" s="39" customFormat="1" x14ac:dyDescent="0.2">
      <c r="C1115" s="266"/>
    </row>
    <row r="1116" spans="3:3" s="39" customFormat="1" x14ac:dyDescent="0.2">
      <c r="C1116" s="266"/>
    </row>
    <row r="1117" spans="3:3" s="39" customFormat="1" x14ac:dyDescent="0.2">
      <c r="C1117" s="266"/>
    </row>
    <row r="1118" spans="3:3" s="39" customFormat="1" x14ac:dyDescent="0.2">
      <c r="C1118" s="266"/>
    </row>
    <row r="1119" spans="3:3" s="39" customFormat="1" x14ac:dyDescent="0.2">
      <c r="C1119" s="266"/>
    </row>
    <row r="1120" spans="3:3" s="39" customFormat="1" x14ac:dyDescent="0.2">
      <c r="C1120" s="266"/>
    </row>
    <row r="1121" spans="3:3" s="39" customFormat="1" x14ac:dyDescent="0.2">
      <c r="C1121" s="266"/>
    </row>
    <row r="1122" spans="3:3" s="39" customFormat="1" x14ac:dyDescent="0.2">
      <c r="C1122" s="266"/>
    </row>
    <row r="1123" spans="3:3" s="39" customFormat="1" x14ac:dyDescent="0.2">
      <c r="C1123" s="266"/>
    </row>
    <row r="1124" spans="3:3" s="39" customFormat="1" x14ac:dyDescent="0.2">
      <c r="C1124" s="266"/>
    </row>
    <row r="1125" spans="3:3" s="39" customFormat="1" x14ac:dyDescent="0.2">
      <c r="C1125" s="266"/>
    </row>
    <row r="1126" spans="3:3" s="39" customFormat="1" x14ac:dyDescent="0.2">
      <c r="C1126" s="266"/>
    </row>
    <row r="1127" spans="3:3" s="39" customFormat="1" x14ac:dyDescent="0.2">
      <c r="C1127" s="266"/>
    </row>
    <row r="1128" spans="3:3" s="39" customFormat="1" x14ac:dyDescent="0.2">
      <c r="C1128" s="266"/>
    </row>
    <row r="1129" spans="3:3" s="39" customFormat="1" x14ac:dyDescent="0.2">
      <c r="C1129" s="266"/>
    </row>
    <row r="1130" spans="3:3" s="39" customFormat="1" x14ac:dyDescent="0.2">
      <c r="C1130" s="266"/>
    </row>
    <row r="1131" spans="3:3" s="39" customFormat="1" x14ac:dyDescent="0.2">
      <c r="C1131" s="266"/>
    </row>
    <row r="1132" spans="3:3" s="39" customFormat="1" x14ac:dyDescent="0.2">
      <c r="C1132" s="266"/>
    </row>
    <row r="1133" spans="3:3" s="39" customFormat="1" x14ac:dyDescent="0.2">
      <c r="C1133" s="266"/>
    </row>
    <row r="1134" spans="3:3" s="39" customFormat="1" x14ac:dyDescent="0.2">
      <c r="C1134" s="266"/>
    </row>
    <row r="1135" spans="3:3" s="39" customFormat="1" x14ac:dyDescent="0.2">
      <c r="C1135" s="266"/>
    </row>
    <row r="1136" spans="3:3" s="39" customFormat="1" x14ac:dyDescent="0.2">
      <c r="C1136" s="266"/>
    </row>
    <row r="1137" spans="3:3" s="39" customFormat="1" x14ac:dyDescent="0.2">
      <c r="C1137" s="266"/>
    </row>
    <row r="1138" spans="3:3" s="39" customFormat="1" x14ac:dyDescent="0.2">
      <c r="C1138" s="266"/>
    </row>
    <row r="1139" spans="3:3" s="39" customFormat="1" x14ac:dyDescent="0.2">
      <c r="C1139" s="266"/>
    </row>
    <row r="1140" spans="3:3" s="39" customFormat="1" x14ac:dyDescent="0.2">
      <c r="C1140" s="266"/>
    </row>
    <row r="1141" spans="3:3" s="39" customFormat="1" x14ac:dyDescent="0.2">
      <c r="C1141" s="266"/>
    </row>
    <row r="1142" spans="3:3" s="39" customFormat="1" x14ac:dyDescent="0.2">
      <c r="C1142" s="266"/>
    </row>
    <row r="1143" spans="3:3" s="39" customFormat="1" x14ac:dyDescent="0.2">
      <c r="C1143" s="266"/>
    </row>
    <row r="1144" spans="3:3" s="39" customFormat="1" x14ac:dyDescent="0.2">
      <c r="C1144" s="266"/>
    </row>
    <row r="1145" spans="3:3" s="39" customFormat="1" x14ac:dyDescent="0.2">
      <c r="C1145" s="266"/>
    </row>
    <row r="1146" spans="3:3" s="39" customFormat="1" x14ac:dyDescent="0.2">
      <c r="C1146" s="266"/>
    </row>
    <row r="1147" spans="3:3" s="39" customFormat="1" x14ac:dyDescent="0.2">
      <c r="C1147" s="266"/>
    </row>
    <row r="1148" spans="3:3" s="39" customFormat="1" x14ac:dyDescent="0.2">
      <c r="C1148" s="266"/>
    </row>
    <row r="1149" spans="3:3" s="39" customFormat="1" x14ac:dyDescent="0.2">
      <c r="C1149" s="266"/>
    </row>
    <row r="1150" spans="3:3" s="39" customFormat="1" x14ac:dyDescent="0.2">
      <c r="C1150" s="266"/>
    </row>
    <row r="1151" spans="3:3" s="39" customFormat="1" x14ac:dyDescent="0.2">
      <c r="C1151" s="266"/>
    </row>
    <row r="1152" spans="3:3" s="39" customFormat="1" x14ac:dyDescent="0.2">
      <c r="C1152" s="266"/>
    </row>
    <row r="1153" spans="3:3" s="39" customFormat="1" x14ac:dyDescent="0.2">
      <c r="C1153" s="266"/>
    </row>
    <row r="1154" spans="3:3" s="39" customFormat="1" x14ac:dyDescent="0.2">
      <c r="C1154" s="266"/>
    </row>
    <row r="1155" spans="3:3" s="39" customFormat="1" x14ac:dyDescent="0.2">
      <c r="C1155" s="266"/>
    </row>
    <row r="1156" spans="3:3" s="39" customFormat="1" x14ac:dyDescent="0.2">
      <c r="C1156" s="266"/>
    </row>
    <row r="1157" spans="3:3" s="39" customFormat="1" x14ac:dyDescent="0.2">
      <c r="C1157" s="266"/>
    </row>
    <row r="1158" spans="3:3" s="39" customFormat="1" x14ac:dyDescent="0.2">
      <c r="C1158" s="266"/>
    </row>
    <row r="1159" spans="3:3" s="39" customFormat="1" x14ac:dyDescent="0.2">
      <c r="C1159" s="266"/>
    </row>
    <row r="1160" spans="3:3" s="39" customFormat="1" x14ac:dyDescent="0.2">
      <c r="C1160" s="266"/>
    </row>
    <row r="1161" spans="3:3" s="39" customFormat="1" x14ac:dyDescent="0.2">
      <c r="C1161" s="266"/>
    </row>
    <row r="1162" spans="3:3" s="39" customFormat="1" x14ac:dyDescent="0.2">
      <c r="C1162" s="266"/>
    </row>
    <row r="1163" spans="3:3" s="39" customFormat="1" x14ac:dyDescent="0.2">
      <c r="C1163" s="266"/>
    </row>
    <row r="1164" spans="3:3" s="39" customFormat="1" x14ac:dyDescent="0.2">
      <c r="C1164" s="266"/>
    </row>
    <row r="1165" spans="3:3" s="39" customFormat="1" x14ac:dyDescent="0.2">
      <c r="C1165" s="266"/>
    </row>
    <row r="1166" spans="3:3" s="39" customFormat="1" x14ac:dyDescent="0.2">
      <c r="C1166" s="266"/>
    </row>
    <row r="1167" spans="3:3" s="39" customFormat="1" x14ac:dyDescent="0.2">
      <c r="C1167" s="266"/>
    </row>
    <row r="1168" spans="3:3" s="39" customFormat="1" x14ac:dyDescent="0.2">
      <c r="C1168" s="266"/>
    </row>
    <row r="1169" spans="3:3" s="39" customFormat="1" x14ac:dyDescent="0.2">
      <c r="C1169" s="266"/>
    </row>
    <row r="1170" spans="3:3" s="39" customFormat="1" x14ac:dyDescent="0.2">
      <c r="C1170" s="266"/>
    </row>
    <row r="1171" spans="3:3" s="39" customFormat="1" x14ac:dyDescent="0.2">
      <c r="C1171" s="266"/>
    </row>
    <row r="1172" spans="3:3" s="39" customFormat="1" x14ac:dyDescent="0.2">
      <c r="C1172" s="266"/>
    </row>
    <row r="1173" spans="3:3" s="39" customFormat="1" x14ac:dyDescent="0.2">
      <c r="C1173" s="266"/>
    </row>
    <row r="1174" spans="3:3" s="39" customFormat="1" x14ac:dyDescent="0.2">
      <c r="C1174" s="266"/>
    </row>
    <row r="1175" spans="3:3" s="39" customFormat="1" x14ac:dyDescent="0.2">
      <c r="C1175" s="266"/>
    </row>
    <row r="1176" spans="3:3" s="39" customFormat="1" x14ac:dyDescent="0.2">
      <c r="C1176" s="266"/>
    </row>
    <row r="1177" spans="3:3" s="39" customFormat="1" x14ac:dyDescent="0.2">
      <c r="C1177" s="266"/>
    </row>
    <row r="1178" spans="3:3" s="39" customFormat="1" x14ac:dyDescent="0.2">
      <c r="C1178" s="266"/>
    </row>
    <row r="1179" spans="3:3" s="39" customFormat="1" x14ac:dyDescent="0.2">
      <c r="C1179" s="266"/>
    </row>
    <row r="1180" spans="3:3" s="39" customFormat="1" x14ac:dyDescent="0.2">
      <c r="C1180" s="266"/>
    </row>
    <row r="1181" spans="3:3" s="39" customFormat="1" x14ac:dyDescent="0.2">
      <c r="C1181" s="266"/>
    </row>
    <row r="1182" spans="3:3" s="39" customFormat="1" x14ac:dyDescent="0.2">
      <c r="C1182" s="266"/>
    </row>
    <row r="1183" spans="3:3" s="39" customFormat="1" x14ac:dyDescent="0.2">
      <c r="C1183" s="266"/>
    </row>
    <row r="1184" spans="3:3" s="39" customFormat="1" x14ac:dyDescent="0.2">
      <c r="C1184" s="266"/>
    </row>
    <row r="1185" spans="3:3" s="39" customFormat="1" x14ac:dyDescent="0.2">
      <c r="C1185" s="266"/>
    </row>
    <row r="1186" spans="3:3" s="39" customFormat="1" x14ac:dyDescent="0.2">
      <c r="C1186" s="266"/>
    </row>
    <row r="1187" spans="3:3" s="39" customFormat="1" x14ac:dyDescent="0.2">
      <c r="C1187" s="266"/>
    </row>
    <row r="1188" spans="3:3" s="39" customFormat="1" x14ac:dyDescent="0.2">
      <c r="C1188" s="266"/>
    </row>
    <row r="1189" spans="3:3" s="39" customFormat="1" x14ac:dyDescent="0.2">
      <c r="C1189" s="266"/>
    </row>
    <row r="1190" spans="3:3" s="39" customFormat="1" x14ac:dyDescent="0.2">
      <c r="C1190" s="266"/>
    </row>
    <row r="1191" spans="3:3" s="39" customFormat="1" x14ac:dyDescent="0.2">
      <c r="C1191" s="266"/>
    </row>
    <row r="1192" spans="3:3" s="39" customFormat="1" x14ac:dyDescent="0.2">
      <c r="C1192" s="266"/>
    </row>
    <row r="1193" spans="3:3" s="39" customFormat="1" x14ac:dyDescent="0.2">
      <c r="C1193" s="266"/>
    </row>
    <row r="1194" spans="3:3" s="39" customFormat="1" x14ac:dyDescent="0.2">
      <c r="C1194" s="266"/>
    </row>
    <row r="1195" spans="3:3" s="39" customFormat="1" x14ac:dyDescent="0.2">
      <c r="C1195" s="266"/>
    </row>
    <row r="1196" spans="3:3" s="39" customFormat="1" x14ac:dyDescent="0.2">
      <c r="C1196" s="266"/>
    </row>
    <row r="1197" spans="3:3" s="39" customFormat="1" x14ac:dyDescent="0.2">
      <c r="C1197" s="266"/>
    </row>
    <row r="1198" spans="3:3" s="39" customFormat="1" x14ac:dyDescent="0.2">
      <c r="C1198" s="266"/>
    </row>
    <row r="1199" spans="3:3" s="39" customFormat="1" x14ac:dyDescent="0.2">
      <c r="C1199" s="266"/>
    </row>
    <row r="1200" spans="3:3" s="39" customFormat="1" x14ac:dyDescent="0.2">
      <c r="C1200" s="266"/>
    </row>
    <row r="1201" spans="3:3" s="39" customFormat="1" x14ac:dyDescent="0.2">
      <c r="C1201" s="266"/>
    </row>
    <row r="1202" spans="3:3" s="39" customFormat="1" x14ac:dyDescent="0.2">
      <c r="C1202" s="266"/>
    </row>
    <row r="1203" spans="3:3" s="39" customFormat="1" x14ac:dyDescent="0.2">
      <c r="C1203" s="266"/>
    </row>
    <row r="1204" spans="3:3" s="39" customFormat="1" x14ac:dyDescent="0.2">
      <c r="C1204" s="266"/>
    </row>
    <row r="1205" spans="3:3" s="39" customFormat="1" x14ac:dyDescent="0.2">
      <c r="C1205" s="266"/>
    </row>
    <row r="1206" spans="3:3" s="39" customFormat="1" x14ac:dyDescent="0.2">
      <c r="C1206" s="266"/>
    </row>
    <row r="1207" spans="3:3" s="39" customFormat="1" x14ac:dyDescent="0.2">
      <c r="C1207" s="266"/>
    </row>
    <row r="1208" spans="3:3" s="39" customFormat="1" x14ac:dyDescent="0.2">
      <c r="C1208" s="266"/>
    </row>
    <row r="1209" spans="3:3" s="39" customFormat="1" x14ac:dyDescent="0.2">
      <c r="C1209" s="266"/>
    </row>
    <row r="1210" spans="3:3" s="39" customFormat="1" x14ac:dyDescent="0.2">
      <c r="C1210" s="266"/>
    </row>
    <row r="1211" spans="3:3" s="39" customFormat="1" x14ac:dyDescent="0.2">
      <c r="C1211" s="266"/>
    </row>
    <row r="1212" spans="3:3" s="39" customFormat="1" x14ac:dyDescent="0.2">
      <c r="C1212" s="266"/>
    </row>
    <row r="1213" spans="3:3" s="39" customFormat="1" x14ac:dyDescent="0.2">
      <c r="C1213" s="266"/>
    </row>
    <row r="1214" spans="3:3" s="39" customFormat="1" x14ac:dyDescent="0.2">
      <c r="C1214" s="266"/>
    </row>
    <row r="1215" spans="3:3" s="39" customFormat="1" x14ac:dyDescent="0.2">
      <c r="C1215" s="266"/>
    </row>
    <row r="1216" spans="3:3" s="39" customFormat="1" x14ac:dyDescent="0.2">
      <c r="C1216" s="266"/>
    </row>
    <row r="1217" spans="3:3" s="39" customFormat="1" x14ac:dyDescent="0.2">
      <c r="C1217" s="266"/>
    </row>
    <row r="1218" spans="3:3" s="39" customFormat="1" x14ac:dyDescent="0.2">
      <c r="C1218" s="266"/>
    </row>
    <row r="1219" spans="3:3" s="39" customFormat="1" x14ac:dyDescent="0.2">
      <c r="C1219" s="266"/>
    </row>
    <row r="1220" spans="3:3" s="39" customFormat="1" x14ac:dyDescent="0.2">
      <c r="C1220" s="266"/>
    </row>
    <row r="1221" spans="3:3" s="39" customFormat="1" x14ac:dyDescent="0.2">
      <c r="C1221" s="266"/>
    </row>
    <row r="1222" spans="3:3" s="39" customFormat="1" x14ac:dyDescent="0.2">
      <c r="C1222" s="266"/>
    </row>
    <row r="1223" spans="3:3" s="39" customFormat="1" x14ac:dyDescent="0.2">
      <c r="C1223" s="266"/>
    </row>
    <row r="1224" spans="3:3" s="39" customFormat="1" x14ac:dyDescent="0.2">
      <c r="C1224" s="266"/>
    </row>
    <row r="1225" spans="3:3" s="39" customFormat="1" x14ac:dyDescent="0.2">
      <c r="C1225" s="266"/>
    </row>
    <row r="1226" spans="3:3" s="39" customFormat="1" x14ac:dyDescent="0.2">
      <c r="C1226" s="266"/>
    </row>
    <row r="1227" spans="3:3" s="39" customFormat="1" x14ac:dyDescent="0.2">
      <c r="C1227" s="266"/>
    </row>
    <row r="1228" spans="3:3" s="39" customFormat="1" x14ac:dyDescent="0.2">
      <c r="C1228" s="266"/>
    </row>
    <row r="1229" spans="3:3" s="39" customFormat="1" x14ac:dyDescent="0.2">
      <c r="C1229" s="266"/>
    </row>
    <row r="1230" spans="3:3" s="39" customFormat="1" x14ac:dyDescent="0.2">
      <c r="C1230" s="266"/>
    </row>
    <row r="1231" spans="3:3" s="39" customFormat="1" x14ac:dyDescent="0.2">
      <c r="C1231" s="266"/>
    </row>
    <row r="1232" spans="3:3" s="39" customFormat="1" x14ac:dyDescent="0.2">
      <c r="C1232" s="266"/>
    </row>
    <row r="1233" spans="3:3" s="39" customFormat="1" x14ac:dyDescent="0.2">
      <c r="C1233" s="266"/>
    </row>
    <row r="1234" spans="3:3" s="39" customFormat="1" x14ac:dyDescent="0.2">
      <c r="C1234" s="266"/>
    </row>
    <row r="1235" spans="3:3" s="39" customFormat="1" x14ac:dyDescent="0.2">
      <c r="C1235" s="266"/>
    </row>
    <row r="1236" spans="3:3" s="39" customFormat="1" x14ac:dyDescent="0.2">
      <c r="C1236" s="266"/>
    </row>
    <row r="1237" spans="3:3" s="39" customFormat="1" x14ac:dyDescent="0.2">
      <c r="C1237" s="266"/>
    </row>
    <row r="1238" spans="3:3" s="39" customFormat="1" x14ac:dyDescent="0.2">
      <c r="C1238" s="266"/>
    </row>
    <row r="1239" spans="3:3" s="39" customFormat="1" x14ac:dyDescent="0.2">
      <c r="C1239" s="266"/>
    </row>
    <row r="1240" spans="3:3" s="39" customFormat="1" x14ac:dyDescent="0.2">
      <c r="C1240" s="266"/>
    </row>
    <row r="1241" spans="3:3" s="39" customFormat="1" x14ac:dyDescent="0.2">
      <c r="C1241" s="266"/>
    </row>
    <row r="1242" spans="3:3" s="39" customFormat="1" x14ac:dyDescent="0.2">
      <c r="C1242" s="266"/>
    </row>
    <row r="1243" spans="3:3" s="39" customFormat="1" x14ac:dyDescent="0.2">
      <c r="C1243" s="266"/>
    </row>
    <row r="1244" spans="3:3" s="39" customFormat="1" x14ac:dyDescent="0.2">
      <c r="C1244" s="266"/>
    </row>
    <row r="1245" spans="3:3" s="39" customFormat="1" x14ac:dyDescent="0.2">
      <c r="C1245" s="266"/>
    </row>
    <row r="1246" spans="3:3" s="39" customFormat="1" x14ac:dyDescent="0.2">
      <c r="C1246" s="266"/>
    </row>
    <row r="1247" spans="3:3" s="39" customFormat="1" x14ac:dyDescent="0.2">
      <c r="C1247" s="266"/>
    </row>
    <row r="1248" spans="3:3" s="39" customFormat="1" x14ac:dyDescent="0.2">
      <c r="C1248" s="266"/>
    </row>
    <row r="1249" spans="3:3" s="39" customFormat="1" x14ac:dyDescent="0.2">
      <c r="C1249" s="266"/>
    </row>
    <row r="1250" spans="3:3" s="39" customFormat="1" x14ac:dyDescent="0.2">
      <c r="C1250" s="266"/>
    </row>
    <row r="1251" spans="3:3" s="39" customFormat="1" x14ac:dyDescent="0.2">
      <c r="C1251" s="266"/>
    </row>
    <row r="1252" spans="3:3" s="39" customFormat="1" x14ac:dyDescent="0.2">
      <c r="C1252" s="266"/>
    </row>
    <row r="1253" spans="3:3" s="39" customFormat="1" x14ac:dyDescent="0.2">
      <c r="C1253" s="266"/>
    </row>
    <row r="1254" spans="3:3" s="39" customFormat="1" x14ac:dyDescent="0.2">
      <c r="C1254" s="266"/>
    </row>
    <row r="1255" spans="3:3" s="39" customFormat="1" x14ac:dyDescent="0.2">
      <c r="C1255" s="266"/>
    </row>
    <row r="1256" spans="3:3" s="39" customFormat="1" x14ac:dyDescent="0.2">
      <c r="C1256" s="266"/>
    </row>
    <row r="1257" spans="3:3" s="39" customFormat="1" x14ac:dyDescent="0.2">
      <c r="C1257" s="266"/>
    </row>
    <row r="1258" spans="3:3" s="39" customFormat="1" x14ac:dyDescent="0.2">
      <c r="C1258" s="266"/>
    </row>
    <row r="1259" spans="3:3" s="39" customFormat="1" x14ac:dyDescent="0.2">
      <c r="C1259" s="266"/>
    </row>
    <row r="1260" spans="3:3" s="39" customFormat="1" x14ac:dyDescent="0.2">
      <c r="C1260" s="266"/>
    </row>
    <row r="1261" spans="3:3" s="39" customFormat="1" x14ac:dyDescent="0.2">
      <c r="C1261" s="266"/>
    </row>
    <row r="1262" spans="3:3" s="39" customFormat="1" x14ac:dyDescent="0.2">
      <c r="C1262" s="266"/>
    </row>
    <row r="1263" spans="3:3" s="39" customFormat="1" x14ac:dyDescent="0.2">
      <c r="C1263" s="266"/>
    </row>
    <row r="1264" spans="3:3" s="39" customFormat="1" x14ac:dyDescent="0.2">
      <c r="C1264" s="266"/>
    </row>
    <row r="1265" spans="3:3" s="39" customFormat="1" x14ac:dyDescent="0.2">
      <c r="C1265" s="266"/>
    </row>
    <row r="1266" spans="3:3" s="39" customFormat="1" x14ac:dyDescent="0.2">
      <c r="C1266" s="266"/>
    </row>
    <row r="1267" spans="3:3" s="39" customFormat="1" x14ac:dyDescent="0.2">
      <c r="C1267" s="266"/>
    </row>
    <row r="1268" spans="3:3" s="39" customFormat="1" x14ac:dyDescent="0.2">
      <c r="C1268" s="266"/>
    </row>
    <row r="1269" spans="3:3" s="39" customFormat="1" x14ac:dyDescent="0.2">
      <c r="C1269" s="266"/>
    </row>
    <row r="1270" spans="3:3" s="39" customFormat="1" x14ac:dyDescent="0.2">
      <c r="C1270" s="266"/>
    </row>
    <row r="1271" spans="3:3" s="39" customFormat="1" x14ac:dyDescent="0.2">
      <c r="C1271" s="266"/>
    </row>
    <row r="1272" spans="3:3" s="39" customFormat="1" x14ac:dyDescent="0.2">
      <c r="C1272" s="266"/>
    </row>
    <row r="1273" spans="3:3" s="39" customFormat="1" x14ac:dyDescent="0.2">
      <c r="C1273" s="266"/>
    </row>
    <row r="1274" spans="3:3" s="39" customFormat="1" x14ac:dyDescent="0.2">
      <c r="C1274" s="266"/>
    </row>
    <row r="1275" spans="3:3" s="39" customFormat="1" x14ac:dyDescent="0.2">
      <c r="C1275" s="266"/>
    </row>
    <row r="1276" spans="3:3" s="39" customFormat="1" x14ac:dyDescent="0.2">
      <c r="C1276" s="266"/>
    </row>
    <row r="1277" spans="3:3" s="39" customFormat="1" x14ac:dyDescent="0.2">
      <c r="C1277" s="266"/>
    </row>
    <row r="1278" spans="3:3" s="39" customFormat="1" x14ac:dyDescent="0.2">
      <c r="C1278" s="266"/>
    </row>
    <row r="1279" spans="3:3" s="39" customFormat="1" x14ac:dyDescent="0.2">
      <c r="C1279" s="266"/>
    </row>
    <row r="1280" spans="3:3" s="39" customFormat="1" x14ac:dyDescent="0.2">
      <c r="C1280" s="266"/>
    </row>
    <row r="1281" spans="3:3" s="39" customFormat="1" x14ac:dyDescent="0.2">
      <c r="C1281" s="266"/>
    </row>
    <row r="1282" spans="3:3" s="39" customFormat="1" x14ac:dyDescent="0.2">
      <c r="C1282" s="266"/>
    </row>
    <row r="1283" spans="3:3" s="39" customFormat="1" x14ac:dyDescent="0.2">
      <c r="C1283" s="266"/>
    </row>
    <row r="1284" spans="3:3" s="39" customFormat="1" x14ac:dyDescent="0.2">
      <c r="C1284" s="266"/>
    </row>
    <row r="1285" spans="3:3" s="39" customFormat="1" x14ac:dyDescent="0.2">
      <c r="C1285" s="266"/>
    </row>
    <row r="1286" spans="3:3" s="39" customFormat="1" x14ac:dyDescent="0.2">
      <c r="C1286" s="266"/>
    </row>
    <row r="1287" spans="3:3" s="39" customFormat="1" x14ac:dyDescent="0.2">
      <c r="C1287" s="266"/>
    </row>
    <row r="1288" spans="3:3" s="39" customFormat="1" x14ac:dyDescent="0.2">
      <c r="C1288" s="266"/>
    </row>
    <row r="1289" spans="3:3" s="39" customFormat="1" x14ac:dyDescent="0.2">
      <c r="C1289" s="266"/>
    </row>
    <row r="1290" spans="3:3" s="39" customFormat="1" x14ac:dyDescent="0.2">
      <c r="C1290" s="266"/>
    </row>
    <row r="1291" spans="3:3" s="39" customFormat="1" x14ac:dyDescent="0.2">
      <c r="C1291" s="266"/>
    </row>
    <row r="1292" spans="3:3" s="39" customFormat="1" x14ac:dyDescent="0.2">
      <c r="C1292" s="266"/>
    </row>
    <row r="1293" spans="3:3" s="39" customFormat="1" x14ac:dyDescent="0.2">
      <c r="C1293" s="266"/>
    </row>
    <row r="1294" spans="3:3" s="39" customFormat="1" x14ac:dyDescent="0.2">
      <c r="C1294" s="266"/>
    </row>
    <row r="1295" spans="3:3" s="39" customFormat="1" x14ac:dyDescent="0.2">
      <c r="C1295" s="266"/>
    </row>
    <row r="1296" spans="3:3" s="39" customFormat="1" x14ac:dyDescent="0.2">
      <c r="C1296" s="266"/>
    </row>
    <row r="1297" spans="3:3" s="39" customFormat="1" x14ac:dyDescent="0.2">
      <c r="C1297" s="266"/>
    </row>
    <row r="1298" spans="3:3" s="39" customFormat="1" x14ac:dyDescent="0.2">
      <c r="C1298" s="266"/>
    </row>
    <row r="1299" spans="3:3" s="39" customFormat="1" x14ac:dyDescent="0.2">
      <c r="C1299" s="266"/>
    </row>
    <row r="1300" spans="3:3" s="39" customFormat="1" x14ac:dyDescent="0.2">
      <c r="C1300" s="266"/>
    </row>
    <row r="1301" spans="3:3" s="39" customFormat="1" x14ac:dyDescent="0.2">
      <c r="C1301" s="266"/>
    </row>
    <row r="1302" spans="3:3" s="39" customFormat="1" x14ac:dyDescent="0.2">
      <c r="C1302" s="266"/>
    </row>
    <row r="1303" spans="3:3" s="39" customFormat="1" x14ac:dyDescent="0.2">
      <c r="C1303" s="266"/>
    </row>
    <row r="1304" spans="3:3" s="39" customFormat="1" x14ac:dyDescent="0.2">
      <c r="C1304" s="266"/>
    </row>
    <row r="1305" spans="3:3" s="39" customFormat="1" x14ac:dyDescent="0.2">
      <c r="C1305" s="266"/>
    </row>
    <row r="1306" spans="3:3" s="39" customFormat="1" x14ac:dyDescent="0.2">
      <c r="C1306" s="266"/>
    </row>
    <row r="1307" spans="3:3" s="39" customFormat="1" x14ac:dyDescent="0.2">
      <c r="C1307" s="266"/>
    </row>
    <row r="1308" spans="3:3" s="39" customFormat="1" x14ac:dyDescent="0.2">
      <c r="C1308" s="266"/>
    </row>
    <row r="1309" spans="3:3" s="39" customFormat="1" x14ac:dyDescent="0.2">
      <c r="C1309" s="266"/>
    </row>
    <row r="1310" spans="3:3" s="39" customFormat="1" x14ac:dyDescent="0.2">
      <c r="C1310" s="266"/>
    </row>
    <row r="1311" spans="3:3" s="39" customFormat="1" x14ac:dyDescent="0.2">
      <c r="C1311" s="266"/>
    </row>
    <row r="1312" spans="3:3" s="39" customFormat="1" x14ac:dyDescent="0.2">
      <c r="C1312" s="266"/>
    </row>
    <row r="1313" spans="3:3" s="39" customFormat="1" x14ac:dyDescent="0.2">
      <c r="C1313" s="266"/>
    </row>
    <row r="1314" spans="3:3" s="39" customFormat="1" x14ac:dyDescent="0.2">
      <c r="C1314" s="266"/>
    </row>
    <row r="1315" spans="3:3" s="39" customFormat="1" x14ac:dyDescent="0.2">
      <c r="C1315" s="266"/>
    </row>
    <row r="1316" spans="3:3" s="39" customFormat="1" x14ac:dyDescent="0.2">
      <c r="C1316" s="266"/>
    </row>
    <row r="1317" spans="3:3" s="39" customFormat="1" x14ac:dyDescent="0.2">
      <c r="C1317" s="266"/>
    </row>
    <row r="1318" spans="3:3" s="39" customFormat="1" x14ac:dyDescent="0.2">
      <c r="C1318" s="266"/>
    </row>
    <row r="1319" spans="3:3" s="39" customFormat="1" x14ac:dyDescent="0.2">
      <c r="C1319" s="266"/>
    </row>
    <row r="1320" spans="3:3" s="39" customFormat="1" x14ac:dyDescent="0.2">
      <c r="C1320" s="266"/>
    </row>
    <row r="1321" spans="3:3" s="39" customFormat="1" x14ac:dyDescent="0.2">
      <c r="C1321" s="266"/>
    </row>
    <row r="1322" spans="3:3" s="39" customFormat="1" x14ac:dyDescent="0.2">
      <c r="C1322" s="266"/>
    </row>
    <row r="1323" spans="3:3" s="39" customFormat="1" x14ac:dyDescent="0.2">
      <c r="C1323" s="266"/>
    </row>
    <row r="1324" spans="3:3" s="39" customFormat="1" x14ac:dyDescent="0.2">
      <c r="C1324" s="266"/>
    </row>
    <row r="1325" spans="3:3" s="39" customFormat="1" x14ac:dyDescent="0.2">
      <c r="C1325" s="266"/>
    </row>
    <row r="1326" spans="3:3" s="39" customFormat="1" x14ac:dyDescent="0.2">
      <c r="C1326" s="266"/>
    </row>
    <row r="1327" spans="3:3" s="39" customFormat="1" x14ac:dyDescent="0.2">
      <c r="C1327" s="266"/>
    </row>
    <row r="1328" spans="3:3" s="39" customFormat="1" x14ac:dyDescent="0.2">
      <c r="C1328" s="266"/>
    </row>
    <row r="1329" spans="3:3" s="39" customFormat="1" x14ac:dyDescent="0.2">
      <c r="C1329" s="266"/>
    </row>
    <row r="1330" spans="3:3" s="39" customFormat="1" x14ac:dyDescent="0.2">
      <c r="C1330" s="266"/>
    </row>
    <row r="1331" spans="3:3" s="39" customFormat="1" x14ac:dyDescent="0.2">
      <c r="C1331" s="266"/>
    </row>
    <row r="1332" spans="3:3" s="39" customFormat="1" x14ac:dyDescent="0.2">
      <c r="C1332" s="266"/>
    </row>
    <row r="1333" spans="3:3" s="39" customFormat="1" x14ac:dyDescent="0.2">
      <c r="C1333" s="266"/>
    </row>
    <row r="1334" spans="3:3" s="39" customFormat="1" x14ac:dyDescent="0.2">
      <c r="C1334" s="266"/>
    </row>
    <row r="1335" spans="3:3" s="39" customFormat="1" x14ac:dyDescent="0.2">
      <c r="C1335" s="266"/>
    </row>
    <row r="1336" spans="3:3" s="39" customFormat="1" x14ac:dyDescent="0.2">
      <c r="C1336" s="266"/>
    </row>
    <row r="1337" spans="3:3" s="39" customFormat="1" x14ac:dyDescent="0.2">
      <c r="C1337" s="266"/>
    </row>
    <row r="1338" spans="3:3" s="39" customFormat="1" x14ac:dyDescent="0.2">
      <c r="C1338" s="266"/>
    </row>
    <row r="1339" spans="3:3" s="39" customFormat="1" x14ac:dyDescent="0.2">
      <c r="C1339" s="266"/>
    </row>
    <row r="1340" spans="3:3" s="39" customFormat="1" x14ac:dyDescent="0.2">
      <c r="C1340" s="266"/>
    </row>
    <row r="1341" spans="3:3" s="39" customFormat="1" x14ac:dyDescent="0.2">
      <c r="C1341" s="266"/>
    </row>
    <row r="1342" spans="3:3" s="39" customFormat="1" x14ac:dyDescent="0.2">
      <c r="C1342" s="266"/>
    </row>
    <row r="1343" spans="3:3" s="39" customFormat="1" x14ac:dyDescent="0.2">
      <c r="C1343" s="266"/>
    </row>
    <row r="1344" spans="3:3" s="39" customFormat="1" x14ac:dyDescent="0.2">
      <c r="C1344" s="266"/>
    </row>
    <row r="1345" spans="3:3" s="39" customFormat="1" x14ac:dyDescent="0.2">
      <c r="C1345" s="266"/>
    </row>
    <row r="1346" spans="3:3" s="39" customFormat="1" x14ac:dyDescent="0.2">
      <c r="C1346" s="266"/>
    </row>
    <row r="1347" spans="3:3" s="39" customFormat="1" x14ac:dyDescent="0.2">
      <c r="C1347" s="266"/>
    </row>
    <row r="1348" spans="3:3" s="39" customFormat="1" x14ac:dyDescent="0.2">
      <c r="C1348" s="266"/>
    </row>
    <row r="1349" spans="3:3" s="39" customFormat="1" x14ac:dyDescent="0.2">
      <c r="C1349" s="266"/>
    </row>
    <row r="1350" spans="3:3" s="39" customFormat="1" x14ac:dyDescent="0.2">
      <c r="C1350" s="266"/>
    </row>
    <row r="1351" spans="3:3" s="39" customFormat="1" x14ac:dyDescent="0.2">
      <c r="C1351" s="266"/>
    </row>
    <row r="1352" spans="3:3" s="39" customFormat="1" x14ac:dyDescent="0.2">
      <c r="C1352" s="266"/>
    </row>
    <row r="1353" spans="3:3" s="39" customFormat="1" x14ac:dyDescent="0.2">
      <c r="C1353" s="266"/>
    </row>
    <row r="1354" spans="3:3" s="39" customFormat="1" x14ac:dyDescent="0.2">
      <c r="C1354" s="266"/>
    </row>
    <row r="1355" spans="3:3" s="39" customFormat="1" x14ac:dyDescent="0.2">
      <c r="C1355" s="266"/>
    </row>
    <row r="1356" spans="3:3" s="39" customFormat="1" x14ac:dyDescent="0.2">
      <c r="C1356" s="266"/>
    </row>
    <row r="1357" spans="3:3" s="39" customFormat="1" x14ac:dyDescent="0.2">
      <c r="C1357" s="266"/>
    </row>
    <row r="1358" spans="3:3" s="39" customFormat="1" x14ac:dyDescent="0.2">
      <c r="C1358" s="266"/>
    </row>
    <row r="1359" spans="3:3" s="39" customFormat="1" x14ac:dyDescent="0.2">
      <c r="C1359" s="266"/>
    </row>
    <row r="1360" spans="3:3" s="39" customFormat="1" x14ac:dyDescent="0.2">
      <c r="C1360" s="266"/>
    </row>
    <row r="1361" spans="3:3" s="39" customFormat="1" x14ac:dyDescent="0.2">
      <c r="C1361" s="266"/>
    </row>
    <row r="1362" spans="3:3" s="39" customFormat="1" x14ac:dyDescent="0.2">
      <c r="C1362" s="266"/>
    </row>
    <row r="1363" spans="3:3" s="39" customFormat="1" x14ac:dyDescent="0.2">
      <c r="C1363" s="266"/>
    </row>
    <row r="1364" spans="3:3" s="39" customFormat="1" x14ac:dyDescent="0.2">
      <c r="C1364" s="266"/>
    </row>
    <row r="1365" spans="3:3" s="39" customFormat="1" x14ac:dyDescent="0.2">
      <c r="C1365" s="266"/>
    </row>
    <row r="1366" spans="3:3" s="39" customFormat="1" x14ac:dyDescent="0.2">
      <c r="C1366" s="266"/>
    </row>
    <row r="1367" spans="3:3" s="39" customFormat="1" x14ac:dyDescent="0.2">
      <c r="C1367" s="266"/>
    </row>
    <row r="1368" spans="3:3" s="39" customFormat="1" x14ac:dyDescent="0.2">
      <c r="C1368" s="266"/>
    </row>
    <row r="1369" spans="3:3" s="39" customFormat="1" x14ac:dyDescent="0.2">
      <c r="C1369" s="266"/>
    </row>
    <row r="1370" spans="3:3" s="39" customFormat="1" x14ac:dyDescent="0.2">
      <c r="C1370" s="266"/>
    </row>
    <row r="1371" spans="3:3" s="39" customFormat="1" x14ac:dyDescent="0.2">
      <c r="C1371" s="266"/>
    </row>
    <row r="1372" spans="3:3" s="39" customFormat="1" x14ac:dyDescent="0.2">
      <c r="C1372" s="266"/>
    </row>
    <row r="1373" spans="3:3" s="39" customFormat="1" x14ac:dyDescent="0.2">
      <c r="C1373" s="266"/>
    </row>
    <row r="1374" spans="3:3" s="39" customFormat="1" x14ac:dyDescent="0.2">
      <c r="C1374" s="266"/>
    </row>
    <row r="1375" spans="3:3" s="39" customFormat="1" x14ac:dyDescent="0.2">
      <c r="C1375" s="266"/>
    </row>
    <row r="1376" spans="3:3" s="39" customFormat="1" x14ac:dyDescent="0.2">
      <c r="C1376" s="266"/>
    </row>
    <row r="1377" spans="3:3" s="39" customFormat="1" x14ac:dyDescent="0.2">
      <c r="C1377" s="266"/>
    </row>
    <row r="1378" spans="3:3" s="39" customFormat="1" x14ac:dyDescent="0.2">
      <c r="C1378" s="266"/>
    </row>
    <row r="1379" spans="3:3" s="39" customFormat="1" x14ac:dyDescent="0.2">
      <c r="C1379" s="266"/>
    </row>
    <row r="1380" spans="3:3" s="39" customFormat="1" x14ac:dyDescent="0.2">
      <c r="C1380" s="266"/>
    </row>
    <row r="1381" spans="3:3" s="39" customFormat="1" x14ac:dyDescent="0.2">
      <c r="C1381" s="266"/>
    </row>
    <row r="1382" spans="3:3" s="39" customFormat="1" x14ac:dyDescent="0.2">
      <c r="C1382" s="266"/>
    </row>
    <row r="1383" spans="3:3" s="39" customFormat="1" x14ac:dyDescent="0.2">
      <c r="C1383" s="266"/>
    </row>
    <row r="1384" spans="3:3" s="39" customFormat="1" x14ac:dyDescent="0.2">
      <c r="C1384" s="266"/>
    </row>
    <row r="1385" spans="3:3" s="39" customFormat="1" x14ac:dyDescent="0.2">
      <c r="C1385" s="266"/>
    </row>
    <row r="1386" spans="3:3" s="39" customFormat="1" x14ac:dyDescent="0.2">
      <c r="C1386" s="266"/>
    </row>
    <row r="1387" spans="3:3" s="39" customFormat="1" x14ac:dyDescent="0.2">
      <c r="C1387" s="266"/>
    </row>
    <row r="1388" spans="3:3" s="39" customFormat="1" x14ac:dyDescent="0.2">
      <c r="C1388" s="266"/>
    </row>
    <row r="1389" spans="3:3" s="39" customFormat="1" x14ac:dyDescent="0.2">
      <c r="C1389" s="266"/>
    </row>
    <row r="1390" spans="3:3" s="39" customFormat="1" x14ac:dyDescent="0.2">
      <c r="C1390" s="266"/>
    </row>
    <row r="1391" spans="3:3" s="39" customFormat="1" x14ac:dyDescent="0.2">
      <c r="C1391" s="266"/>
    </row>
    <row r="1392" spans="3:3" s="39" customFormat="1" x14ac:dyDescent="0.2">
      <c r="C1392" s="266"/>
    </row>
    <row r="1393" spans="3:3" s="39" customFormat="1" x14ac:dyDescent="0.2">
      <c r="C1393" s="266"/>
    </row>
    <row r="1394" spans="3:3" s="39" customFormat="1" x14ac:dyDescent="0.2">
      <c r="C1394" s="266"/>
    </row>
    <row r="1395" spans="3:3" s="39" customFormat="1" x14ac:dyDescent="0.2">
      <c r="C1395" s="266"/>
    </row>
    <row r="1396" spans="3:3" s="39" customFormat="1" x14ac:dyDescent="0.2">
      <c r="C1396" s="266"/>
    </row>
    <row r="1397" spans="3:3" s="39" customFormat="1" x14ac:dyDescent="0.2">
      <c r="C1397" s="266"/>
    </row>
    <row r="1398" spans="3:3" s="39" customFormat="1" x14ac:dyDescent="0.2">
      <c r="C1398" s="266"/>
    </row>
    <row r="1399" spans="3:3" s="39" customFormat="1" x14ac:dyDescent="0.2">
      <c r="C1399" s="266"/>
    </row>
    <row r="1400" spans="3:3" s="39" customFormat="1" x14ac:dyDescent="0.2">
      <c r="C1400" s="266"/>
    </row>
    <row r="1401" spans="3:3" s="39" customFormat="1" x14ac:dyDescent="0.2">
      <c r="C1401" s="266"/>
    </row>
    <row r="1402" spans="3:3" s="39" customFormat="1" x14ac:dyDescent="0.2">
      <c r="C1402" s="266"/>
    </row>
    <row r="1403" spans="3:3" s="39" customFormat="1" x14ac:dyDescent="0.2">
      <c r="C1403" s="266"/>
    </row>
    <row r="1404" spans="3:3" s="39" customFormat="1" x14ac:dyDescent="0.2">
      <c r="C1404" s="266"/>
    </row>
    <row r="1405" spans="3:3" s="39" customFormat="1" x14ac:dyDescent="0.2">
      <c r="C1405" s="266"/>
    </row>
    <row r="1406" spans="3:3" s="39" customFormat="1" x14ac:dyDescent="0.2">
      <c r="C1406" s="266"/>
    </row>
    <row r="1407" spans="3:3" s="39" customFormat="1" x14ac:dyDescent="0.2">
      <c r="C1407" s="266"/>
    </row>
    <row r="1408" spans="3:3" s="39" customFormat="1" x14ac:dyDescent="0.2">
      <c r="C1408" s="266"/>
    </row>
    <row r="1409" spans="3:3" s="39" customFormat="1" x14ac:dyDescent="0.2">
      <c r="C1409" s="266"/>
    </row>
    <row r="1410" spans="3:3" s="39" customFormat="1" x14ac:dyDescent="0.2">
      <c r="C1410" s="266"/>
    </row>
    <row r="1411" spans="3:3" s="39" customFormat="1" x14ac:dyDescent="0.2">
      <c r="C1411" s="266"/>
    </row>
    <row r="1412" spans="3:3" s="39" customFormat="1" x14ac:dyDescent="0.2">
      <c r="C1412" s="266"/>
    </row>
    <row r="1413" spans="3:3" s="39" customFormat="1" x14ac:dyDescent="0.2">
      <c r="C1413" s="266"/>
    </row>
    <row r="1414" spans="3:3" s="39" customFormat="1" x14ac:dyDescent="0.2">
      <c r="C1414" s="266"/>
    </row>
    <row r="1415" spans="3:3" s="39" customFormat="1" x14ac:dyDescent="0.2">
      <c r="C1415" s="266"/>
    </row>
    <row r="1416" spans="3:3" s="39" customFormat="1" x14ac:dyDescent="0.2">
      <c r="C1416" s="266"/>
    </row>
    <row r="1417" spans="3:3" s="39" customFormat="1" x14ac:dyDescent="0.2">
      <c r="C1417" s="266"/>
    </row>
    <row r="1418" spans="3:3" s="39" customFormat="1" x14ac:dyDescent="0.2">
      <c r="C1418" s="266"/>
    </row>
    <row r="1419" spans="3:3" s="39" customFormat="1" x14ac:dyDescent="0.2">
      <c r="C1419" s="266"/>
    </row>
    <row r="1420" spans="3:3" s="39" customFormat="1" x14ac:dyDescent="0.2">
      <c r="C1420" s="266"/>
    </row>
    <row r="1421" spans="3:3" s="39" customFormat="1" x14ac:dyDescent="0.2">
      <c r="C1421" s="266"/>
    </row>
    <row r="1422" spans="3:3" s="39" customFormat="1" x14ac:dyDescent="0.2">
      <c r="C1422" s="266"/>
    </row>
    <row r="1423" spans="3:3" s="39" customFormat="1" x14ac:dyDescent="0.2">
      <c r="C1423" s="266"/>
    </row>
    <row r="1424" spans="3:3" s="39" customFormat="1" x14ac:dyDescent="0.2">
      <c r="C1424" s="266"/>
    </row>
    <row r="1425" spans="3:3" s="39" customFormat="1" x14ac:dyDescent="0.2">
      <c r="C1425" s="266"/>
    </row>
    <row r="1426" spans="3:3" s="39" customFormat="1" x14ac:dyDescent="0.2">
      <c r="C1426" s="266"/>
    </row>
    <row r="1427" spans="3:3" s="39" customFormat="1" x14ac:dyDescent="0.2">
      <c r="C1427" s="266"/>
    </row>
    <row r="1428" spans="3:3" s="39" customFormat="1" x14ac:dyDescent="0.2">
      <c r="C1428" s="266"/>
    </row>
    <row r="1429" spans="3:3" s="39" customFormat="1" x14ac:dyDescent="0.2">
      <c r="C1429" s="266"/>
    </row>
    <row r="1430" spans="3:3" s="39" customFormat="1" x14ac:dyDescent="0.2">
      <c r="C1430" s="266"/>
    </row>
    <row r="1431" spans="3:3" s="39" customFormat="1" x14ac:dyDescent="0.2">
      <c r="C1431" s="266"/>
    </row>
    <row r="1432" spans="3:3" s="39" customFormat="1" x14ac:dyDescent="0.2">
      <c r="C1432" s="266"/>
    </row>
    <row r="1433" spans="3:3" s="39" customFormat="1" x14ac:dyDescent="0.2">
      <c r="C1433" s="266"/>
    </row>
    <row r="1434" spans="3:3" s="39" customFormat="1" x14ac:dyDescent="0.2">
      <c r="C1434" s="266"/>
    </row>
    <row r="1435" spans="3:3" s="39" customFormat="1" x14ac:dyDescent="0.2">
      <c r="C1435" s="266"/>
    </row>
    <row r="1436" spans="3:3" s="39" customFormat="1" x14ac:dyDescent="0.2">
      <c r="C1436" s="266"/>
    </row>
    <row r="1437" spans="3:3" s="39" customFormat="1" x14ac:dyDescent="0.2">
      <c r="C1437" s="266"/>
    </row>
    <row r="1438" spans="3:3" s="39" customFormat="1" x14ac:dyDescent="0.2">
      <c r="C1438" s="266"/>
    </row>
    <row r="1439" spans="3:3" s="39" customFormat="1" x14ac:dyDescent="0.2">
      <c r="C1439" s="266"/>
    </row>
    <row r="1440" spans="3:3" s="39" customFormat="1" x14ac:dyDescent="0.2">
      <c r="C1440" s="266"/>
    </row>
    <row r="1441" spans="3:3" s="39" customFormat="1" x14ac:dyDescent="0.2">
      <c r="C1441" s="266"/>
    </row>
    <row r="1442" spans="3:3" s="39" customFormat="1" x14ac:dyDescent="0.2">
      <c r="C1442" s="266"/>
    </row>
    <row r="1443" spans="3:3" s="39" customFormat="1" x14ac:dyDescent="0.2">
      <c r="C1443" s="266"/>
    </row>
    <row r="1444" spans="3:3" s="39" customFormat="1" x14ac:dyDescent="0.2">
      <c r="C1444" s="266"/>
    </row>
    <row r="1445" spans="3:3" s="39" customFormat="1" x14ac:dyDescent="0.2">
      <c r="C1445" s="266"/>
    </row>
    <row r="1446" spans="3:3" s="39" customFormat="1" x14ac:dyDescent="0.2">
      <c r="C1446" s="266"/>
    </row>
    <row r="1447" spans="3:3" s="39" customFormat="1" x14ac:dyDescent="0.2">
      <c r="C1447" s="266"/>
    </row>
    <row r="1448" spans="3:3" s="39" customFormat="1" x14ac:dyDescent="0.2">
      <c r="C1448" s="266"/>
    </row>
    <row r="1449" spans="3:3" s="39" customFormat="1" x14ac:dyDescent="0.2">
      <c r="C1449" s="266"/>
    </row>
    <row r="1450" spans="3:3" s="39" customFormat="1" x14ac:dyDescent="0.2">
      <c r="C1450" s="266"/>
    </row>
    <row r="1451" spans="3:3" s="39" customFormat="1" x14ac:dyDescent="0.2">
      <c r="C1451" s="266"/>
    </row>
    <row r="1452" spans="3:3" s="39" customFormat="1" x14ac:dyDescent="0.2">
      <c r="C1452" s="266"/>
    </row>
    <row r="1453" spans="3:3" s="39" customFormat="1" x14ac:dyDescent="0.2">
      <c r="C1453" s="266"/>
    </row>
    <row r="1454" spans="3:3" s="39" customFormat="1" x14ac:dyDescent="0.2">
      <c r="C1454" s="266"/>
    </row>
    <row r="1455" spans="3:3" s="39" customFormat="1" x14ac:dyDescent="0.2">
      <c r="C1455" s="266"/>
    </row>
    <row r="1456" spans="3:3" s="39" customFormat="1" x14ac:dyDescent="0.2">
      <c r="C1456" s="266"/>
    </row>
    <row r="1457" spans="3:3" s="39" customFormat="1" x14ac:dyDescent="0.2">
      <c r="C1457" s="266"/>
    </row>
    <row r="1458" spans="3:3" s="39" customFormat="1" x14ac:dyDescent="0.2">
      <c r="C1458" s="266"/>
    </row>
    <row r="1459" spans="3:3" s="39" customFormat="1" x14ac:dyDescent="0.2">
      <c r="C1459" s="266"/>
    </row>
    <row r="1460" spans="3:3" s="39" customFormat="1" x14ac:dyDescent="0.2">
      <c r="C1460" s="266"/>
    </row>
    <row r="1461" spans="3:3" s="39" customFormat="1" x14ac:dyDescent="0.2">
      <c r="C1461" s="266"/>
    </row>
    <row r="1462" spans="3:3" s="39" customFormat="1" x14ac:dyDescent="0.2">
      <c r="C1462" s="266"/>
    </row>
    <row r="1463" spans="3:3" s="39" customFormat="1" x14ac:dyDescent="0.2">
      <c r="C1463" s="266"/>
    </row>
    <row r="1464" spans="3:3" s="39" customFormat="1" x14ac:dyDescent="0.2">
      <c r="C1464" s="266"/>
    </row>
    <row r="1465" spans="3:3" s="39" customFormat="1" x14ac:dyDescent="0.2">
      <c r="C1465" s="266"/>
    </row>
    <row r="1466" spans="3:3" s="39" customFormat="1" x14ac:dyDescent="0.2">
      <c r="C1466" s="266"/>
    </row>
    <row r="1467" spans="3:3" s="39" customFormat="1" x14ac:dyDescent="0.2">
      <c r="C1467" s="266"/>
    </row>
    <row r="1468" spans="3:3" s="39" customFormat="1" x14ac:dyDescent="0.2">
      <c r="C1468" s="266"/>
    </row>
    <row r="1469" spans="3:3" s="39" customFormat="1" x14ac:dyDescent="0.2">
      <c r="C1469" s="266"/>
    </row>
    <row r="1470" spans="3:3" s="39" customFormat="1" x14ac:dyDescent="0.2">
      <c r="C1470" s="266"/>
    </row>
    <row r="1471" spans="3:3" s="39" customFormat="1" x14ac:dyDescent="0.2">
      <c r="C1471" s="266"/>
    </row>
    <row r="1472" spans="3:3" s="39" customFormat="1" x14ac:dyDescent="0.2">
      <c r="C1472" s="266"/>
    </row>
    <row r="1473" spans="3:3" s="39" customFormat="1" x14ac:dyDescent="0.2">
      <c r="C1473" s="266"/>
    </row>
    <row r="1474" spans="3:3" s="39" customFormat="1" x14ac:dyDescent="0.2">
      <c r="C1474" s="266"/>
    </row>
    <row r="1475" spans="3:3" s="39" customFormat="1" x14ac:dyDescent="0.2">
      <c r="C1475" s="266"/>
    </row>
    <row r="1476" spans="3:3" s="39" customFormat="1" x14ac:dyDescent="0.2">
      <c r="C1476" s="266"/>
    </row>
    <row r="1477" spans="3:3" s="39" customFormat="1" x14ac:dyDescent="0.2">
      <c r="C1477" s="266"/>
    </row>
    <row r="1478" spans="3:3" s="39" customFormat="1" x14ac:dyDescent="0.2">
      <c r="C1478" s="266"/>
    </row>
    <row r="1479" spans="3:3" s="39" customFormat="1" x14ac:dyDescent="0.2">
      <c r="C1479" s="266"/>
    </row>
    <row r="1480" spans="3:3" s="39" customFormat="1" x14ac:dyDescent="0.2">
      <c r="C1480" s="266"/>
    </row>
    <row r="1481" spans="3:3" s="39" customFormat="1" x14ac:dyDescent="0.2">
      <c r="C1481" s="266"/>
    </row>
    <row r="1482" spans="3:3" s="39" customFormat="1" x14ac:dyDescent="0.2">
      <c r="C1482" s="266"/>
    </row>
    <row r="1483" spans="3:3" s="39" customFormat="1" x14ac:dyDescent="0.2">
      <c r="C1483" s="266"/>
    </row>
    <row r="1484" spans="3:3" s="39" customFormat="1" x14ac:dyDescent="0.2">
      <c r="C1484" s="266"/>
    </row>
    <row r="1485" spans="3:3" s="39" customFormat="1" x14ac:dyDescent="0.2">
      <c r="C1485" s="266"/>
    </row>
    <row r="1486" spans="3:3" s="39" customFormat="1" x14ac:dyDescent="0.2">
      <c r="C1486" s="266"/>
    </row>
    <row r="1487" spans="3:3" s="39" customFormat="1" x14ac:dyDescent="0.2">
      <c r="C1487" s="266"/>
    </row>
    <row r="1488" spans="3:3" s="39" customFormat="1" x14ac:dyDescent="0.2">
      <c r="C1488" s="266"/>
    </row>
    <row r="1489" spans="3:3" s="39" customFormat="1" x14ac:dyDescent="0.2">
      <c r="C1489" s="266"/>
    </row>
    <row r="1490" spans="3:3" s="39" customFormat="1" x14ac:dyDescent="0.2">
      <c r="C1490" s="266"/>
    </row>
    <row r="1491" spans="3:3" s="39" customFormat="1" x14ac:dyDescent="0.2">
      <c r="C1491" s="266"/>
    </row>
    <row r="1492" spans="3:3" s="39" customFormat="1" x14ac:dyDescent="0.2">
      <c r="C1492" s="266"/>
    </row>
    <row r="1493" spans="3:3" s="39" customFormat="1" x14ac:dyDescent="0.2">
      <c r="C1493" s="266"/>
    </row>
    <row r="1494" spans="3:3" s="39" customFormat="1" x14ac:dyDescent="0.2">
      <c r="C1494" s="266"/>
    </row>
    <row r="1495" spans="3:3" s="39" customFormat="1" x14ac:dyDescent="0.2">
      <c r="C1495" s="266"/>
    </row>
    <row r="1496" spans="3:3" s="39" customFormat="1" x14ac:dyDescent="0.2">
      <c r="C1496" s="266"/>
    </row>
    <row r="1497" spans="3:3" s="39" customFormat="1" x14ac:dyDescent="0.2">
      <c r="C1497" s="266"/>
    </row>
    <row r="1498" spans="3:3" s="39" customFormat="1" x14ac:dyDescent="0.2">
      <c r="C1498" s="266"/>
    </row>
    <row r="1499" spans="3:3" s="39" customFormat="1" x14ac:dyDescent="0.2">
      <c r="C1499" s="266"/>
    </row>
    <row r="1500" spans="3:3" s="39" customFormat="1" x14ac:dyDescent="0.2">
      <c r="C1500" s="266"/>
    </row>
    <row r="1501" spans="3:3" s="39" customFormat="1" x14ac:dyDescent="0.2">
      <c r="C1501" s="266"/>
    </row>
    <row r="1502" spans="3:3" s="39" customFormat="1" x14ac:dyDescent="0.2">
      <c r="C1502" s="266"/>
    </row>
    <row r="1503" spans="3:3" s="39" customFormat="1" x14ac:dyDescent="0.2">
      <c r="C1503" s="266"/>
    </row>
    <row r="1504" spans="3:3" s="39" customFormat="1" x14ac:dyDescent="0.2">
      <c r="C1504" s="266"/>
    </row>
    <row r="1505" spans="3:3" s="39" customFormat="1" x14ac:dyDescent="0.2">
      <c r="C1505" s="266"/>
    </row>
    <row r="1506" spans="3:3" s="39" customFormat="1" x14ac:dyDescent="0.2">
      <c r="C1506" s="266"/>
    </row>
    <row r="1507" spans="3:3" s="39" customFormat="1" x14ac:dyDescent="0.2">
      <c r="C1507" s="266"/>
    </row>
    <row r="1508" spans="3:3" s="39" customFormat="1" x14ac:dyDescent="0.2">
      <c r="C1508" s="266"/>
    </row>
    <row r="1509" spans="3:3" s="39" customFormat="1" x14ac:dyDescent="0.2">
      <c r="C1509" s="266"/>
    </row>
    <row r="1510" spans="3:3" s="39" customFormat="1" x14ac:dyDescent="0.2">
      <c r="C1510" s="266"/>
    </row>
    <row r="1511" spans="3:3" s="39" customFormat="1" x14ac:dyDescent="0.2">
      <c r="C1511" s="266"/>
    </row>
    <row r="1512" spans="3:3" s="39" customFormat="1" x14ac:dyDescent="0.2">
      <c r="C1512" s="266"/>
    </row>
    <row r="1513" spans="3:3" s="39" customFormat="1" x14ac:dyDescent="0.2">
      <c r="C1513" s="266"/>
    </row>
    <row r="1514" spans="3:3" s="39" customFormat="1" x14ac:dyDescent="0.2">
      <c r="C1514" s="266"/>
    </row>
    <row r="1515" spans="3:3" s="39" customFormat="1" x14ac:dyDescent="0.2">
      <c r="C1515" s="266"/>
    </row>
    <row r="1516" spans="3:3" s="39" customFormat="1" x14ac:dyDescent="0.2">
      <c r="C1516" s="266"/>
    </row>
    <row r="1517" spans="3:3" s="39" customFormat="1" x14ac:dyDescent="0.2">
      <c r="C1517" s="266"/>
    </row>
    <row r="1518" spans="3:3" s="39" customFormat="1" x14ac:dyDescent="0.2">
      <c r="C1518" s="266"/>
    </row>
    <row r="1519" spans="3:3" s="39" customFormat="1" x14ac:dyDescent="0.2">
      <c r="C1519" s="266"/>
    </row>
    <row r="1520" spans="3:3" s="39" customFormat="1" x14ac:dyDescent="0.2">
      <c r="C1520" s="266"/>
    </row>
    <row r="1521" spans="3:3" s="39" customFormat="1" x14ac:dyDescent="0.2">
      <c r="C1521" s="266"/>
    </row>
    <row r="1522" spans="3:3" s="39" customFormat="1" x14ac:dyDescent="0.2">
      <c r="C1522" s="266"/>
    </row>
    <row r="1523" spans="3:3" s="39" customFormat="1" x14ac:dyDescent="0.2">
      <c r="C1523" s="266"/>
    </row>
    <row r="1524" spans="3:3" s="39" customFormat="1" x14ac:dyDescent="0.2">
      <c r="C1524" s="266"/>
    </row>
    <row r="1525" spans="3:3" s="39" customFormat="1" x14ac:dyDescent="0.2">
      <c r="C1525" s="266"/>
    </row>
    <row r="1526" spans="3:3" s="39" customFormat="1" x14ac:dyDescent="0.2">
      <c r="C1526" s="266"/>
    </row>
    <row r="1527" spans="3:3" s="39" customFormat="1" x14ac:dyDescent="0.2">
      <c r="C1527" s="266"/>
    </row>
    <row r="1528" spans="3:3" s="39" customFormat="1" x14ac:dyDescent="0.2">
      <c r="C1528" s="266"/>
    </row>
    <row r="1529" spans="3:3" s="39" customFormat="1" x14ac:dyDescent="0.2">
      <c r="C1529" s="266"/>
    </row>
    <row r="1530" spans="3:3" s="39" customFormat="1" x14ac:dyDescent="0.2">
      <c r="C1530" s="266"/>
    </row>
    <row r="1531" spans="3:3" s="39" customFormat="1" x14ac:dyDescent="0.2">
      <c r="C1531" s="266"/>
    </row>
    <row r="1532" spans="3:3" s="39" customFormat="1" x14ac:dyDescent="0.2">
      <c r="C1532" s="266"/>
    </row>
    <row r="1533" spans="3:3" s="39" customFormat="1" x14ac:dyDescent="0.2">
      <c r="C1533" s="266"/>
    </row>
    <row r="1534" spans="3:3" s="39" customFormat="1" x14ac:dyDescent="0.2">
      <c r="C1534" s="266"/>
    </row>
    <row r="1535" spans="3:3" s="39" customFormat="1" x14ac:dyDescent="0.2">
      <c r="C1535" s="266"/>
    </row>
    <row r="1536" spans="3:3" s="39" customFormat="1" x14ac:dyDescent="0.2">
      <c r="C1536" s="266"/>
    </row>
    <row r="1537" spans="3:3" s="39" customFormat="1" x14ac:dyDescent="0.2">
      <c r="C1537" s="266"/>
    </row>
    <row r="1538" spans="3:3" s="39" customFormat="1" x14ac:dyDescent="0.2">
      <c r="C1538" s="266"/>
    </row>
    <row r="1539" spans="3:3" s="39" customFormat="1" x14ac:dyDescent="0.2">
      <c r="C1539" s="266"/>
    </row>
    <row r="1540" spans="3:3" s="39" customFormat="1" x14ac:dyDescent="0.2">
      <c r="C1540" s="266"/>
    </row>
    <row r="1541" spans="3:3" s="39" customFormat="1" x14ac:dyDescent="0.2">
      <c r="C1541" s="266"/>
    </row>
    <row r="1542" spans="3:3" s="39" customFormat="1" x14ac:dyDescent="0.2">
      <c r="C1542" s="266"/>
    </row>
    <row r="1543" spans="3:3" s="39" customFormat="1" x14ac:dyDescent="0.2">
      <c r="C1543" s="266"/>
    </row>
    <row r="1544" spans="3:3" s="39" customFormat="1" x14ac:dyDescent="0.2">
      <c r="C1544" s="266"/>
    </row>
    <row r="1545" spans="3:3" s="39" customFormat="1" x14ac:dyDescent="0.2">
      <c r="C1545" s="266"/>
    </row>
    <row r="1546" spans="3:3" s="39" customFormat="1" x14ac:dyDescent="0.2">
      <c r="C1546" s="266"/>
    </row>
    <row r="1547" spans="3:3" s="39" customFormat="1" x14ac:dyDescent="0.2">
      <c r="C1547" s="266"/>
    </row>
    <row r="1548" spans="3:3" s="39" customFormat="1" x14ac:dyDescent="0.2">
      <c r="C1548" s="266"/>
    </row>
    <row r="1549" spans="3:3" s="39" customFormat="1" x14ac:dyDescent="0.2">
      <c r="C1549" s="266"/>
    </row>
    <row r="1550" spans="3:3" s="39" customFormat="1" x14ac:dyDescent="0.2">
      <c r="C1550" s="266"/>
    </row>
    <row r="1551" spans="3:3" s="39" customFormat="1" x14ac:dyDescent="0.2">
      <c r="C1551" s="266"/>
    </row>
    <row r="1552" spans="3:3" s="39" customFormat="1" x14ac:dyDescent="0.2">
      <c r="C1552" s="266"/>
    </row>
    <row r="1553" spans="3:3" s="39" customFormat="1" x14ac:dyDescent="0.2">
      <c r="C1553" s="266"/>
    </row>
    <row r="1554" spans="3:3" s="39" customFormat="1" x14ac:dyDescent="0.2">
      <c r="C1554" s="266"/>
    </row>
    <row r="1555" spans="3:3" s="39" customFormat="1" x14ac:dyDescent="0.2">
      <c r="C1555" s="266"/>
    </row>
    <row r="1556" spans="3:3" s="39" customFormat="1" x14ac:dyDescent="0.2">
      <c r="C1556" s="266"/>
    </row>
    <row r="1557" spans="3:3" s="39" customFormat="1" x14ac:dyDescent="0.2">
      <c r="C1557" s="266"/>
    </row>
    <row r="1558" spans="3:3" s="39" customFormat="1" x14ac:dyDescent="0.2">
      <c r="C1558" s="266"/>
    </row>
    <row r="1559" spans="3:3" s="39" customFormat="1" x14ac:dyDescent="0.2">
      <c r="C1559" s="266"/>
    </row>
    <row r="1560" spans="3:3" s="39" customFormat="1" x14ac:dyDescent="0.2">
      <c r="C1560" s="266"/>
    </row>
    <row r="1561" spans="3:3" s="39" customFormat="1" x14ac:dyDescent="0.2">
      <c r="C1561" s="266"/>
    </row>
    <row r="1562" spans="3:3" s="39" customFormat="1" x14ac:dyDescent="0.2">
      <c r="C1562" s="266"/>
    </row>
    <row r="1563" spans="3:3" s="39" customFormat="1" x14ac:dyDescent="0.2">
      <c r="C1563" s="266"/>
    </row>
    <row r="1564" spans="3:3" s="39" customFormat="1" x14ac:dyDescent="0.2">
      <c r="C1564" s="266"/>
    </row>
    <row r="1565" spans="3:3" s="39" customFormat="1" x14ac:dyDescent="0.2">
      <c r="C1565" s="266"/>
    </row>
    <row r="1566" spans="3:3" s="39" customFormat="1" x14ac:dyDescent="0.2">
      <c r="C1566" s="266"/>
    </row>
    <row r="1567" spans="3:3" s="39" customFormat="1" x14ac:dyDescent="0.2">
      <c r="C1567" s="266"/>
    </row>
    <row r="1568" spans="3:3" s="39" customFormat="1" x14ac:dyDescent="0.2">
      <c r="C1568" s="266"/>
    </row>
    <row r="1569" spans="3:3" s="39" customFormat="1" x14ac:dyDescent="0.2">
      <c r="C1569" s="266"/>
    </row>
    <row r="1570" spans="3:3" s="39" customFormat="1" x14ac:dyDescent="0.2">
      <c r="C1570" s="266"/>
    </row>
    <row r="1571" spans="3:3" s="39" customFormat="1" x14ac:dyDescent="0.2">
      <c r="C1571" s="266"/>
    </row>
    <row r="1572" spans="3:3" s="39" customFormat="1" x14ac:dyDescent="0.2">
      <c r="C1572" s="266"/>
    </row>
    <row r="1573" spans="3:3" s="39" customFormat="1" x14ac:dyDescent="0.2">
      <c r="C1573" s="266"/>
    </row>
    <row r="1574" spans="3:3" s="39" customFormat="1" x14ac:dyDescent="0.2">
      <c r="C1574" s="266"/>
    </row>
    <row r="1575" spans="3:3" s="39" customFormat="1" x14ac:dyDescent="0.2">
      <c r="C1575" s="266"/>
    </row>
    <row r="1576" spans="3:3" s="39" customFormat="1" x14ac:dyDescent="0.2">
      <c r="C1576" s="266"/>
    </row>
    <row r="1577" spans="3:3" s="39" customFormat="1" x14ac:dyDescent="0.2">
      <c r="C1577" s="266"/>
    </row>
    <row r="1578" spans="3:3" s="39" customFormat="1" x14ac:dyDescent="0.2">
      <c r="C1578" s="266"/>
    </row>
    <row r="1579" spans="3:3" s="39" customFormat="1" x14ac:dyDescent="0.2">
      <c r="C1579" s="266"/>
    </row>
    <row r="1580" spans="3:3" s="39" customFormat="1" x14ac:dyDescent="0.2">
      <c r="C1580" s="266"/>
    </row>
    <row r="1581" spans="3:3" s="39" customFormat="1" x14ac:dyDescent="0.2">
      <c r="C1581" s="266"/>
    </row>
    <row r="1582" spans="3:3" s="39" customFormat="1" x14ac:dyDescent="0.2">
      <c r="C1582" s="266"/>
    </row>
    <row r="1583" spans="3:3" s="39" customFormat="1" x14ac:dyDescent="0.2">
      <c r="C1583" s="266"/>
    </row>
    <row r="1584" spans="3:3" s="39" customFormat="1" x14ac:dyDescent="0.2">
      <c r="C1584" s="266"/>
    </row>
    <row r="1585" spans="3:3" s="39" customFormat="1" x14ac:dyDescent="0.2">
      <c r="C1585" s="266"/>
    </row>
    <row r="1586" spans="3:3" s="39" customFormat="1" x14ac:dyDescent="0.2">
      <c r="C1586" s="266"/>
    </row>
    <row r="1587" spans="3:3" s="39" customFormat="1" x14ac:dyDescent="0.2">
      <c r="C1587" s="266"/>
    </row>
    <row r="1588" spans="3:3" s="39" customFormat="1" x14ac:dyDescent="0.2">
      <c r="C1588" s="266"/>
    </row>
    <row r="1589" spans="3:3" s="39" customFormat="1" x14ac:dyDescent="0.2">
      <c r="C1589" s="266"/>
    </row>
    <row r="1590" spans="3:3" s="39" customFormat="1" x14ac:dyDescent="0.2">
      <c r="C1590" s="266"/>
    </row>
    <row r="1591" spans="3:3" s="39" customFormat="1" x14ac:dyDescent="0.2">
      <c r="C1591" s="266"/>
    </row>
    <row r="1592" spans="3:3" s="39" customFormat="1" x14ac:dyDescent="0.2">
      <c r="C1592" s="266"/>
    </row>
    <row r="1593" spans="3:3" s="39" customFormat="1" x14ac:dyDescent="0.2">
      <c r="C1593" s="266"/>
    </row>
    <row r="1594" spans="3:3" s="39" customFormat="1" x14ac:dyDescent="0.2">
      <c r="C1594" s="266"/>
    </row>
    <row r="1595" spans="3:3" s="39" customFormat="1" x14ac:dyDescent="0.2">
      <c r="C1595" s="266"/>
    </row>
    <row r="1596" spans="3:3" s="39" customFormat="1" x14ac:dyDescent="0.2">
      <c r="C1596" s="266"/>
    </row>
    <row r="1597" spans="3:3" s="39" customFormat="1" x14ac:dyDescent="0.2">
      <c r="C1597" s="266"/>
    </row>
    <row r="1598" spans="3:3" s="39" customFormat="1" x14ac:dyDescent="0.2">
      <c r="C1598" s="266"/>
    </row>
    <row r="1599" spans="3:3" s="39" customFormat="1" x14ac:dyDescent="0.2">
      <c r="C1599" s="266"/>
    </row>
    <row r="1600" spans="3:3" s="39" customFormat="1" x14ac:dyDescent="0.2">
      <c r="C1600" s="266"/>
    </row>
    <row r="1601" spans="3:3" s="39" customFormat="1" x14ac:dyDescent="0.2">
      <c r="C1601" s="266"/>
    </row>
    <row r="1602" spans="3:3" s="39" customFormat="1" x14ac:dyDescent="0.2">
      <c r="C1602" s="266"/>
    </row>
    <row r="1603" spans="3:3" s="39" customFormat="1" x14ac:dyDescent="0.2">
      <c r="C1603" s="266"/>
    </row>
    <row r="1604" spans="3:3" s="39" customFormat="1" x14ac:dyDescent="0.2">
      <c r="C1604" s="266"/>
    </row>
    <row r="1605" spans="3:3" s="39" customFormat="1" x14ac:dyDescent="0.2">
      <c r="C1605" s="266"/>
    </row>
    <row r="1606" spans="3:3" s="39" customFormat="1" x14ac:dyDescent="0.2">
      <c r="C1606" s="266"/>
    </row>
    <row r="1607" spans="3:3" s="39" customFormat="1" x14ac:dyDescent="0.2">
      <c r="C1607" s="266"/>
    </row>
    <row r="1608" spans="3:3" s="39" customFormat="1" x14ac:dyDescent="0.2">
      <c r="C1608" s="266"/>
    </row>
    <row r="1609" spans="3:3" s="39" customFormat="1" x14ac:dyDescent="0.2">
      <c r="C1609" s="266"/>
    </row>
    <row r="1610" spans="3:3" s="39" customFormat="1" x14ac:dyDescent="0.2">
      <c r="C1610" s="266"/>
    </row>
    <row r="1611" spans="3:3" s="39" customFormat="1" x14ac:dyDescent="0.2">
      <c r="C1611" s="266"/>
    </row>
    <row r="1612" spans="3:3" s="39" customFormat="1" x14ac:dyDescent="0.2">
      <c r="C1612" s="266"/>
    </row>
    <row r="1613" spans="3:3" s="39" customFormat="1" x14ac:dyDescent="0.2">
      <c r="C1613" s="266"/>
    </row>
    <row r="1614" spans="3:3" s="39" customFormat="1" x14ac:dyDescent="0.2">
      <c r="C1614" s="266"/>
    </row>
    <row r="1615" spans="3:3" s="39" customFormat="1" x14ac:dyDescent="0.2">
      <c r="C1615" s="266"/>
    </row>
    <row r="1616" spans="3:3" s="39" customFormat="1" x14ac:dyDescent="0.2">
      <c r="C1616" s="266"/>
    </row>
    <row r="1617" spans="3:3" s="39" customFormat="1" x14ac:dyDescent="0.2">
      <c r="C1617" s="266"/>
    </row>
    <row r="1618" spans="3:3" s="39" customFormat="1" x14ac:dyDescent="0.2">
      <c r="C1618" s="266"/>
    </row>
    <row r="1619" spans="3:3" s="39" customFormat="1" x14ac:dyDescent="0.2">
      <c r="C1619" s="266"/>
    </row>
    <row r="1620" spans="3:3" s="39" customFormat="1" x14ac:dyDescent="0.2">
      <c r="C1620" s="266"/>
    </row>
    <row r="1621" spans="3:3" s="39" customFormat="1" x14ac:dyDescent="0.2">
      <c r="C1621" s="266"/>
    </row>
    <row r="1622" spans="3:3" s="39" customFormat="1" x14ac:dyDescent="0.2">
      <c r="C1622" s="266"/>
    </row>
    <row r="1623" spans="3:3" s="39" customFormat="1" x14ac:dyDescent="0.2">
      <c r="C1623" s="266"/>
    </row>
    <row r="1624" spans="3:3" s="39" customFormat="1" x14ac:dyDescent="0.2">
      <c r="C1624" s="266"/>
    </row>
    <row r="1625" spans="3:3" s="39" customFormat="1" x14ac:dyDescent="0.2">
      <c r="C1625" s="266"/>
    </row>
    <row r="1626" spans="3:3" s="39" customFormat="1" x14ac:dyDescent="0.2">
      <c r="C1626" s="266"/>
    </row>
    <row r="1627" spans="3:3" s="39" customFormat="1" x14ac:dyDescent="0.2">
      <c r="C1627" s="266"/>
    </row>
    <row r="1628" spans="3:3" s="39" customFormat="1" x14ac:dyDescent="0.2">
      <c r="C1628" s="266"/>
    </row>
    <row r="1629" spans="3:3" s="39" customFormat="1" x14ac:dyDescent="0.2">
      <c r="C1629" s="266"/>
    </row>
    <row r="1630" spans="3:3" s="39" customFormat="1" x14ac:dyDescent="0.2">
      <c r="C1630" s="266"/>
    </row>
    <row r="1631" spans="3:3" s="39" customFormat="1" x14ac:dyDescent="0.2">
      <c r="C1631" s="266"/>
    </row>
    <row r="1632" spans="3:3" s="39" customFormat="1" x14ac:dyDescent="0.2">
      <c r="C1632" s="266"/>
    </row>
    <row r="1633" spans="3:3" s="39" customFormat="1" x14ac:dyDescent="0.2">
      <c r="C1633" s="266"/>
    </row>
    <row r="1634" spans="3:3" s="39" customFormat="1" x14ac:dyDescent="0.2">
      <c r="C1634" s="266"/>
    </row>
    <row r="1635" spans="3:3" s="39" customFormat="1" x14ac:dyDescent="0.2">
      <c r="C1635" s="266"/>
    </row>
    <row r="1636" spans="3:3" s="39" customFormat="1" x14ac:dyDescent="0.2">
      <c r="C1636" s="266"/>
    </row>
    <row r="1637" spans="3:3" s="39" customFormat="1" x14ac:dyDescent="0.2">
      <c r="C1637" s="266"/>
    </row>
    <row r="1638" spans="3:3" s="39" customFormat="1" x14ac:dyDescent="0.2">
      <c r="C1638" s="266"/>
    </row>
    <row r="1639" spans="3:3" s="39" customFormat="1" x14ac:dyDescent="0.2">
      <c r="C1639" s="266"/>
    </row>
    <row r="1640" spans="3:3" s="39" customFormat="1" x14ac:dyDescent="0.2">
      <c r="C1640" s="266"/>
    </row>
    <row r="1641" spans="3:3" s="39" customFormat="1" x14ac:dyDescent="0.2">
      <c r="C1641" s="266"/>
    </row>
    <row r="1642" spans="3:3" s="39" customFormat="1" x14ac:dyDescent="0.2">
      <c r="C1642" s="266"/>
    </row>
    <row r="1643" spans="3:3" s="39" customFormat="1" x14ac:dyDescent="0.2">
      <c r="C1643" s="266"/>
    </row>
    <row r="1644" spans="3:3" s="39" customFormat="1" x14ac:dyDescent="0.2">
      <c r="C1644" s="266"/>
    </row>
    <row r="1645" spans="3:3" s="39" customFormat="1" x14ac:dyDescent="0.2">
      <c r="C1645" s="266"/>
    </row>
    <row r="1646" spans="3:3" s="39" customFormat="1" x14ac:dyDescent="0.2">
      <c r="C1646" s="266"/>
    </row>
    <row r="1647" spans="3:3" s="39" customFormat="1" x14ac:dyDescent="0.2">
      <c r="C1647" s="266"/>
    </row>
    <row r="1648" spans="3:3" s="39" customFormat="1" x14ac:dyDescent="0.2">
      <c r="C1648" s="266"/>
    </row>
    <row r="1649" spans="3:3" s="39" customFormat="1" x14ac:dyDescent="0.2">
      <c r="C1649" s="266"/>
    </row>
    <row r="1650" spans="3:3" s="39" customFormat="1" x14ac:dyDescent="0.2">
      <c r="C1650" s="266"/>
    </row>
    <row r="1651" spans="3:3" s="39" customFormat="1" x14ac:dyDescent="0.2">
      <c r="C1651" s="266"/>
    </row>
    <row r="1652" spans="3:3" s="39" customFormat="1" x14ac:dyDescent="0.2">
      <c r="C1652" s="266"/>
    </row>
    <row r="1653" spans="3:3" s="39" customFormat="1" x14ac:dyDescent="0.2">
      <c r="C1653" s="266"/>
    </row>
    <row r="1654" spans="3:3" s="39" customFormat="1" x14ac:dyDescent="0.2">
      <c r="C1654" s="266"/>
    </row>
    <row r="1655" spans="3:3" s="39" customFormat="1" x14ac:dyDescent="0.2">
      <c r="C1655" s="266"/>
    </row>
    <row r="1656" spans="3:3" s="39" customFormat="1" x14ac:dyDescent="0.2">
      <c r="C1656" s="266"/>
    </row>
    <row r="1657" spans="3:3" s="39" customFormat="1" x14ac:dyDescent="0.2">
      <c r="C1657" s="266"/>
    </row>
    <row r="1658" spans="3:3" s="39" customFormat="1" x14ac:dyDescent="0.2">
      <c r="C1658" s="266"/>
    </row>
    <row r="1659" spans="3:3" s="39" customFormat="1" x14ac:dyDescent="0.2">
      <c r="C1659" s="266"/>
    </row>
    <row r="1660" spans="3:3" s="39" customFormat="1" x14ac:dyDescent="0.2">
      <c r="C1660" s="266"/>
    </row>
    <row r="1661" spans="3:3" s="39" customFormat="1" x14ac:dyDescent="0.2">
      <c r="C1661" s="266"/>
    </row>
    <row r="1662" spans="3:3" s="39" customFormat="1" x14ac:dyDescent="0.2">
      <c r="C1662" s="266"/>
    </row>
    <row r="1663" spans="3:3" s="39" customFormat="1" x14ac:dyDescent="0.2">
      <c r="C1663" s="266"/>
    </row>
    <row r="1664" spans="3:3" s="39" customFormat="1" x14ac:dyDescent="0.2">
      <c r="C1664" s="266"/>
    </row>
    <row r="1665" spans="3:3" s="39" customFormat="1" x14ac:dyDescent="0.2">
      <c r="C1665" s="266"/>
    </row>
    <row r="1666" spans="3:3" s="39" customFormat="1" x14ac:dyDescent="0.2">
      <c r="C1666" s="266"/>
    </row>
    <row r="1667" spans="3:3" s="39" customFormat="1" x14ac:dyDescent="0.2">
      <c r="C1667" s="266"/>
    </row>
    <row r="1668" spans="3:3" s="39" customFormat="1" x14ac:dyDescent="0.2">
      <c r="C1668" s="266"/>
    </row>
    <row r="1669" spans="3:3" s="39" customFormat="1" x14ac:dyDescent="0.2">
      <c r="C1669" s="266"/>
    </row>
    <row r="1670" spans="3:3" s="39" customFormat="1" x14ac:dyDescent="0.2">
      <c r="C1670" s="266"/>
    </row>
    <row r="1671" spans="3:3" s="39" customFormat="1" x14ac:dyDescent="0.2">
      <c r="C1671" s="266"/>
    </row>
    <row r="1672" spans="3:3" s="39" customFormat="1" x14ac:dyDescent="0.2">
      <c r="C1672" s="266"/>
    </row>
    <row r="1673" spans="3:3" s="39" customFormat="1" x14ac:dyDescent="0.2">
      <c r="C1673" s="266"/>
    </row>
    <row r="1674" spans="3:3" s="39" customFormat="1" x14ac:dyDescent="0.2">
      <c r="C1674" s="266"/>
    </row>
    <row r="1675" spans="3:3" s="39" customFormat="1" x14ac:dyDescent="0.2">
      <c r="C1675" s="266"/>
    </row>
    <row r="1676" spans="3:3" s="39" customFormat="1" x14ac:dyDescent="0.2">
      <c r="C1676" s="266"/>
    </row>
    <row r="1677" spans="3:3" s="39" customFormat="1" x14ac:dyDescent="0.2">
      <c r="C1677" s="266"/>
    </row>
    <row r="1678" spans="3:3" s="39" customFormat="1" x14ac:dyDescent="0.2">
      <c r="C1678" s="266"/>
    </row>
    <row r="1679" spans="3:3" s="39" customFormat="1" x14ac:dyDescent="0.2">
      <c r="C1679" s="266"/>
    </row>
    <row r="1680" spans="3:3" s="39" customFormat="1" x14ac:dyDescent="0.2">
      <c r="C1680" s="266"/>
    </row>
    <row r="1681" spans="3:3" s="39" customFormat="1" x14ac:dyDescent="0.2">
      <c r="C1681" s="266"/>
    </row>
    <row r="1682" spans="3:3" s="39" customFormat="1" x14ac:dyDescent="0.2">
      <c r="C1682" s="266"/>
    </row>
    <row r="1683" spans="3:3" s="39" customFormat="1" x14ac:dyDescent="0.2">
      <c r="C1683" s="266"/>
    </row>
    <row r="1684" spans="3:3" s="39" customFormat="1" x14ac:dyDescent="0.2">
      <c r="C1684" s="266"/>
    </row>
    <row r="1685" spans="3:3" s="39" customFormat="1" x14ac:dyDescent="0.2">
      <c r="C1685" s="266"/>
    </row>
    <row r="1686" spans="3:3" s="39" customFormat="1" x14ac:dyDescent="0.2">
      <c r="C1686" s="266"/>
    </row>
    <row r="1687" spans="3:3" s="39" customFormat="1" x14ac:dyDescent="0.2">
      <c r="C1687" s="266"/>
    </row>
    <row r="1688" spans="3:3" s="39" customFormat="1" x14ac:dyDescent="0.2">
      <c r="C1688" s="266"/>
    </row>
    <row r="1689" spans="3:3" s="39" customFormat="1" x14ac:dyDescent="0.2">
      <c r="C1689" s="266"/>
    </row>
    <row r="1690" spans="3:3" s="39" customFormat="1" x14ac:dyDescent="0.2">
      <c r="C1690" s="266"/>
    </row>
    <row r="1691" spans="3:3" s="39" customFormat="1" x14ac:dyDescent="0.2">
      <c r="C1691" s="266"/>
    </row>
    <row r="1692" spans="3:3" s="39" customFormat="1" x14ac:dyDescent="0.2">
      <c r="C1692" s="266"/>
    </row>
    <row r="1693" spans="3:3" s="39" customFormat="1" x14ac:dyDescent="0.2">
      <c r="C1693" s="266"/>
    </row>
    <row r="1694" spans="3:3" s="39" customFormat="1" x14ac:dyDescent="0.2">
      <c r="C1694" s="266"/>
    </row>
    <row r="1695" spans="3:3" s="39" customFormat="1" x14ac:dyDescent="0.2">
      <c r="C1695" s="266"/>
    </row>
    <row r="1696" spans="3:3" s="39" customFormat="1" x14ac:dyDescent="0.2">
      <c r="C1696" s="266"/>
    </row>
    <row r="1697" spans="3:3" s="39" customFormat="1" x14ac:dyDescent="0.2">
      <c r="C1697" s="266"/>
    </row>
    <row r="1698" spans="3:3" s="39" customFormat="1" x14ac:dyDescent="0.2">
      <c r="C1698" s="266"/>
    </row>
    <row r="1699" spans="3:3" s="39" customFormat="1" x14ac:dyDescent="0.2">
      <c r="C1699" s="266"/>
    </row>
    <row r="1700" spans="3:3" s="39" customFormat="1" x14ac:dyDescent="0.2">
      <c r="C1700" s="266"/>
    </row>
    <row r="1701" spans="3:3" s="39" customFormat="1" x14ac:dyDescent="0.2">
      <c r="C1701" s="266"/>
    </row>
    <row r="1702" spans="3:3" s="39" customFormat="1" x14ac:dyDescent="0.2">
      <c r="C1702" s="266"/>
    </row>
    <row r="1703" spans="3:3" s="39" customFormat="1" x14ac:dyDescent="0.2">
      <c r="C1703" s="266"/>
    </row>
    <row r="1704" spans="3:3" s="39" customFormat="1" x14ac:dyDescent="0.2">
      <c r="C1704" s="266"/>
    </row>
    <row r="1705" spans="3:3" s="39" customFormat="1" x14ac:dyDescent="0.2">
      <c r="C1705" s="266"/>
    </row>
    <row r="1706" spans="3:3" s="39" customFormat="1" x14ac:dyDescent="0.2">
      <c r="C1706" s="266"/>
    </row>
    <row r="1707" spans="3:3" s="39" customFormat="1" x14ac:dyDescent="0.2">
      <c r="C1707" s="266"/>
    </row>
    <row r="1708" spans="3:3" s="39" customFormat="1" x14ac:dyDescent="0.2">
      <c r="C1708" s="266"/>
    </row>
    <row r="1709" spans="3:3" s="39" customFormat="1" x14ac:dyDescent="0.2">
      <c r="C1709" s="266"/>
    </row>
    <row r="1710" spans="3:3" s="39" customFormat="1" x14ac:dyDescent="0.2">
      <c r="C1710" s="266"/>
    </row>
    <row r="1711" spans="3:3" s="39" customFormat="1" x14ac:dyDescent="0.2">
      <c r="C1711" s="266"/>
    </row>
    <row r="1712" spans="3:3" s="39" customFormat="1" x14ac:dyDescent="0.2">
      <c r="C1712" s="266"/>
    </row>
    <row r="1713" spans="3:3" s="39" customFormat="1" x14ac:dyDescent="0.2">
      <c r="C1713" s="266"/>
    </row>
    <row r="1714" spans="3:3" s="39" customFormat="1" x14ac:dyDescent="0.2">
      <c r="C1714" s="266"/>
    </row>
    <row r="1715" spans="3:3" s="39" customFormat="1" x14ac:dyDescent="0.2">
      <c r="C1715" s="266"/>
    </row>
    <row r="1716" spans="3:3" s="39" customFormat="1" x14ac:dyDescent="0.2">
      <c r="C1716" s="266"/>
    </row>
    <row r="1717" spans="3:3" s="39" customFormat="1" x14ac:dyDescent="0.2">
      <c r="C1717" s="266"/>
    </row>
    <row r="1718" spans="3:3" s="39" customFormat="1" x14ac:dyDescent="0.2">
      <c r="C1718" s="266"/>
    </row>
    <row r="1719" spans="3:3" s="39" customFormat="1" x14ac:dyDescent="0.2">
      <c r="C1719" s="266"/>
    </row>
    <row r="1720" spans="3:3" s="39" customFormat="1" x14ac:dyDescent="0.2">
      <c r="C1720" s="266"/>
    </row>
    <row r="1721" spans="3:3" s="39" customFormat="1" x14ac:dyDescent="0.2">
      <c r="C1721" s="266"/>
    </row>
    <row r="1722" spans="3:3" s="39" customFormat="1" x14ac:dyDescent="0.2">
      <c r="C1722" s="266"/>
    </row>
    <row r="1723" spans="3:3" s="39" customFormat="1" x14ac:dyDescent="0.2">
      <c r="C1723" s="266"/>
    </row>
    <row r="1724" spans="3:3" s="39" customFormat="1" x14ac:dyDescent="0.2">
      <c r="C1724" s="266"/>
    </row>
    <row r="1725" spans="3:3" s="39" customFormat="1" x14ac:dyDescent="0.2">
      <c r="C1725" s="266"/>
    </row>
    <row r="1726" spans="3:3" s="39" customFormat="1" x14ac:dyDescent="0.2">
      <c r="C1726" s="266"/>
    </row>
    <row r="1727" spans="3:3" s="39" customFormat="1" x14ac:dyDescent="0.2">
      <c r="C1727" s="266"/>
    </row>
    <row r="1728" spans="3:3" s="39" customFormat="1" x14ac:dyDescent="0.2">
      <c r="C1728" s="266"/>
    </row>
    <row r="1729" spans="3:3" s="39" customFormat="1" x14ac:dyDescent="0.2">
      <c r="C1729" s="266"/>
    </row>
    <row r="1730" spans="3:3" s="39" customFormat="1" x14ac:dyDescent="0.2">
      <c r="C1730" s="266"/>
    </row>
    <row r="1731" spans="3:3" s="39" customFormat="1" x14ac:dyDescent="0.2">
      <c r="C1731" s="266"/>
    </row>
    <row r="1732" spans="3:3" s="39" customFormat="1" x14ac:dyDescent="0.2">
      <c r="C1732" s="266"/>
    </row>
    <row r="1733" spans="3:3" s="39" customFormat="1" x14ac:dyDescent="0.2">
      <c r="C1733" s="266"/>
    </row>
    <row r="1734" spans="3:3" s="39" customFormat="1" x14ac:dyDescent="0.2">
      <c r="C1734" s="266"/>
    </row>
    <row r="1735" spans="3:3" s="39" customFormat="1" x14ac:dyDescent="0.2">
      <c r="C1735" s="266"/>
    </row>
    <row r="1736" spans="3:3" s="39" customFormat="1" x14ac:dyDescent="0.2">
      <c r="C1736" s="266"/>
    </row>
    <row r="1737" spans="3:3" s="39" customFormat="1" x14ac:dyDescent="0.2">
      <c r="C1737" s="266"/>
    </row>
    <row r="1738" spans="3:3" s="39" customFormat="1" x14ac:dyDescent="0.2">
      <c r="C1738" s="266"/>
    </row>
    <row r="1739" spans="3:3" s="39" customFormat="1" x14ac:dyDescent="0.2">
      <c r="C1739" s="266"/>
    </row>
    <row r="1740" spans="3:3" s="39" customFormat="1" x14ac:dyDescent="0.2">
      <c r="C1740" s="266"/>
    </row>
    <row r="1741" spans="3:3" s="39" customFormat="1" x14ac:dyDescent="0.2">
      <c r="C1741" s="266"/>
    </row>
    <row r="1742" spans="3:3" s="39" customFormat="1" x14ac:dyDescent="0.2">
      <c r="C1742" s="266"/>
    </row>
    <row r="1743" spans="3:3" s="39" customFormat="1" x14ac:dyDescent="0.2">
      <c r="C1743" s="266"/>
    </row>
    <row r="1744" spans="3:3" s="39" customFormat="1" x14ac:dyDescent="0.2">
      <c r="C1744" s="266"/>
    </row>
    <row r="1745" spans="3:3" s="39" customFormat="1" x14ac:dyDescent="0.2">
      <c r="C1745" s="266"/>
    </row>
    <row r="1746" spans="3:3" s="39" customFormat="1" x14ac:dyDescent="0.2">
      <c r="C1746" s="266"/>
    </row>
    <row r="1747" spans="3:3" s="39" customFormat="1" x14ac:dyDescent="0.2">
      <c r="C1747" s="266"/>
    </row>
    <row r="1748" spans="3:3" s="39" customFormat="1" x14ac:dyDescent="0.2">
      <c r="C1748" s="266"/>
    </row>
    <row r="1749" spans="3:3" s="39" customFormat="1" x14ac:dyDescent="0.2">
      <c r="C1749" s="266"/>
    </row>
    <row r="1750" spans="3:3" s="39" customFormat="1" x14ac:dyDescent="0.2">
      <c r="C1750" s="266"/>
    </row>
    <row r="1751" spans="3:3" s="39" customFormat="1" x14ac:dyDescent="0.2">
      <c r="C1751" s="266"/>
    </row>
    <row r="1752" spans="3:3" s="39" customFormat="1" x14ac:dyDescent="0.2">
      <c r="C1752" s="266"/>
    </row>
    <row r="1753" spans="3:3" s="39" customFormat="1" x14ac:dyDescent="0.2">
      <c r="C1753" s="266"/>
    </row>
    <row r="1754" spans="3:3" s="39" customFormat="1" x14ac:dyDescent="0.2">
      <c r="C1754" s="266"/>
    </row>
    <row r="1755" spans="3:3" s="39" customFormat="1" x14ac:dyDescent="0.2">
      <c r="C1755" s="266"/>
    </row>
    <row r="1756" spans="3:3" s="39" customFormat="1" x14ac:dyDescent="0.2">
      <c r="C1756" s="266"/>
    </row>
    <row r="1757" spans="3:3" s="39" customFormat="1" x14ac:dyDescent="0.2">
      <c r="C1757" s="266"/>
    </row>
    <row r="1758" spans="3:3" s="39" customFormat="1" x14ac:dyDescent="0.2">
      <c r="C1758" s="266"/>
    </row>
    <row r="1759" spans="3:3" s="39" customFormat="1" x14ac:dyDescent="0.2">
      <c r="C1759" s="266"/>
    </row>
    <row r="1760" spans="3:3" s="39" customFormat="1" x14ac:dyDescent="0.2">
      <c r="C1760" s="266"/>
    </row>
    <row r="1761" spans="3:3" s="39" customFormat="1" x14ac:dyDescent="0.2">
      <c r="C1761" s="266"/>
    </row>
    <row r="1762" spans="3:3" s="39" customFormat="1" x14ac:dyDescent="0.2">
      <c r="C1762" s="266"/>
    </row>
    <row r="1763" spans="3:3" s="39" customFormat="1" x14ac:dyDescent="0.2">
      <c r="C1763" s="266"/>
    </row>
    <row r="1764" spans="3:3" s="39" customFormat="1" x14ac:dyDescent="0.2">
      <c r="C1764" s="266"/>
    </row>
    <row r="1765" spans="3:3" s="39" customFormat="1" x14ac:dyDescent="0.2">
      <c r="C1765" s="266"/>
    </row>
    <row r="1766" spans="3:3" s="39" customFormat="1" x14ac:dyDescent="0.2">
      <c r="C1766" s="266"/>
    </row>
    <row r="1767" spans="3:3" s="39" customFormat="1" x14ac:dyDescent="0.2">
      <c r="C1767" s="266"/>
    </row>
    <row r="1768" spans="3:3" s="39" customFormat="1" x14ac:dyDescent="0.2">
      <c r="C1768" s="266"/>
    </row>
    <row r="1769" spans="3:3" s="39" customFormat="1" x14ac:dyDescent="0.2">
      <c r="C1769" s="266"/>
    </row>
    <row r="1770" spans="3:3" s="39" customFormat="1" x14ac:dyDescent="0.2">
      <c r="C1770" s="266"/>
    </row>
    <row r="1771" spans="3:3" s="39" customFormat="1" x14ac:dyDescent="0.2">
      <c r="C1771" s="266"/>
    </row>
    <row r="1772" spans="3:3" s="39" customFormat="1" x14ac:dyDescent="0.2">
      <c r="C1772" s="266"/>
    </row>
    <row r="1773" spans="3:3" s="39" customFormat="1" x14ac:dyDescent="0.2">
      <c r="C1773" s="266"/>
    </row>
    <row r="1774" spans="3:3" s="39" customFormat="1" x14ac:dyDescent="0.2">
      <c r="C1774" s="266"/>
    </row>
    <row r="1775" spans="3:3" s="39" customFormat="1" x14ac:dyDescent="0.2">
      <c r="C1775" s="266"/>
    </row>
    <row r="1776" spans="3:3" s="39" customFormat="1" x14ac:dyDescent="0.2">
      <c r="C1776" s="266"/>
    </row>
    <row r="1777" spans="3:3" s="39" customFormat="1" x14ac:dyDescent="0.2">
      <c r="C1777" s="266"/>
    </row>
    <row r="1778" spans="3:3" s="39" customFormat="1" x14ac:dyDescent="0.2">
      <c r="C1778" s="266"/>
    </row>
    <row r="1779" spans="3:3" s="39" customFormat="1" x14ac:dyDescent="0.2">
      <c r="C1779" s="266"/>
    </row>
    <row r="1780" spans="3:3" s="39" customFormat="1" x14ac:dyDescent="0.2">
      <c r="C1780" s="266"/>
    </row>
    <row r="1781" spans="3:3" s="39" customFormat="1" x14ac:dyDescent="0.2">
      <c r="C1781" s="266"/>
    </row>
    <row r="1782" spans="3:3" s="39" customFormat="1" x14ac:dyDescent="0.2">
      <c r="C1782" s="266"/>
    </row>
    <row r="1783" spans="3:3" s="39" customFormat="1" x14ac:dyDescent="0.2">
      <c r="C1783" s="266"/>
    </row>
    <row r="1784" spans="3:3" s="39" customFormat="1" x14ac:dyDescent="0.2">
      <c r="C1784" s="266"/>
    </row>
    <row r="1785" spans="3:3" s="39" customFormat="1" x14ac:dyDescent="0.2">
      <c r="C1785" s="266"/>
    </row>
    <row r="1786" spans="3:3" s="39" customFormat="1" x14ac:dyDescent="0.2">
      <c r="C1786" s="266"/>
    </row>
    <row r="1787" spans="3:3" s="39" customFormat="1" x14ac:dyDescent="0.2">
      <c r="C1787" s="266"/>
    </row>
    <row r="1788" spans="3:3" s="39" customFormat="1" x14ac:dyDescent="0.2">
      <c r="C1788" s="266"/>
    </row>
    <row r="1789" spans="3:3" s="39" customFormat="1" x14ac:dyDescent="0.2">
      <c r="C1789" s="266"/>
    </row>
    <row r="1790" spans="3:3" s="39" customFormat="1" x14ac:dyDescent="0.2">
      <c r="C1790" s="266"/>
    </row>
    <row r="1791" spans="3:3" s="39" customFormat="1" x14ac:dyDescent="0.2">
      <c r="C1791" s="266"/>
    </row>
    <row r="1792" spans="3:3" s="39" customFormat="1" x14ac:dyDescent="0.2">
      <c r="C1792" s="266"/>
    </row>
    <row r="1793" spans="3:3" s="39" customFormat="1" x14ac:dyDescent="0.2">
      <c r="C1793" s="266"/>
    </row>
    <row r="1794" spans="3:3" s="39" customFormat="1" x14ac:dyDescent="0.2">
      <c r="C1794" s="266"/>
    </row>
    <row r="1795" spans="3:3" s="39" customFormat="1" x14ac:dyDescent="0.2">
      <c r="C1795" s="266"/>
    </row>
    <row r="1796" spans="3:3" s="39" customFormat="1" x14ac:dyDescent="0.2">
      <c r="C1796" s="266"/>
    </row>
    <row r="1797" spans="3:3" s="39" customFormat="1" x14ac:dyDescent="0.2">
      <c r="C1797" s="266"/>
    </row>
    <row r="1798" spans="3:3" s="39" customFormat="1" x14ac:dyDescent="0.2">
      <c r="C1798" s="266"/>
    </row>
    <row r="1799" spans="3:3" s="39" customFormat="1" x14ac:dyDescent="0.2">
      <c r="C1799" s="266"/>
    </row>
    <row r="1800" spans="3:3" s="39" customFormat="1" x14ac:dyDescent="0.2">
      <c r="C1800" s="266"/>
    </row>
    <row r="1801" spans="3:3" s="39" customFormat="1" x14ac:dyDescent="0.2">
      <c r="C1801" s="266"/>
    </row>
    <row r="1802" spans="3:3" s="39" customFormat="1" x14ac:dyDescent="0.2">
      <c r="C1802" s="266"/>
    </row>
    <row r="1803" spans="3:3" s="39" customFormat="1" x14ac:dyDescent="0.2">
      <c r="C1803" s="266"/>
    </row>
    <row r="1804" spans="3:3" s="39" customFormat="1" x14ac:dyDescent="0.2">
      <c r="C1804" s="266"/>
    </row>
    <row r="1805" spans="3:3" s="39" customFormat="1" x14ac:dyDescent="0.2">
      <c r="C1805" s="266"/>
    </row>
    <row r="1806" spans="3:3" s="39" customFormat="1" x14ac:dyDescent="0.2">
      <c r="C1806" s="266"/>
    </row>
    <row r="1807" spans="3:3" s="39" customFormat="1" x14ac:dyDescent="0.2">
      <c r="C1807" s="266"/>
    </row>
    <row r="1808" spans="3:3" s="39" customFormat="1" x14ac:dyDescent="0.2">
      <c r="C1808" s="266"/>
    </row>
    <row r="1809" spans="3:3" s="39" customFormat="1" x14ac:dyDescent="0.2">
      <c r="C1809" s="266"/>
    </row>
    <row r="1810" spans="3:3" s="39" customFormat="1" x14ac:dyDescent="0.2">
      <c r="C1810" s="266"/>
    </row>
    <row r="1811" spans="3:3" s="39" customFormat="1" x14ac:dyDescent="0.2">
      <c r="C1811" s="266"/>
    </row>
    <row r="1812" spans="3:3" s="39" customFormat="1" x14ac:dyDescent="0.2">
      <c r="C1812" s="266"/>
    </row>
    <row r="1813" spans="3:3" s="39" customFormat="1" x14ac:dyDescent="0.2">
      <c r="C1813" s="266"/>
    </row>
    <row r="1814" spans="3:3" s="39" customFormat="1" x14ac:dyDescent="0.2">
      <c r="C1814" s="266"/>
    </row>
    <row r="1815" spans="3:3" s="39" customFormat="1" x14ac:dyDescent="0.2">
      <c r="C1815" s="266"/>
    </row>
    <row r="1816" spans="3:3" s="39" customFormat="1" x14ac:dyDescent="0.2">
      <c r="C1816" s="266"/>
    </row>
    <row r="1817" spans="3:3" s="39" customFormat="1" x14ac:dyDescent="0.2">
      <c r="C1817" s="266"/>
    </row>
    <row r="1818" spans="3:3" s="39" customFormat="1" x14ac:dyDescent="0.2">
      <c r="C1818" s="266"/>
    </row>
    <row r="1819" spans="3:3" s="39" customFormat="1" x14ac:dyDescent="0.2">
      <c r="C1819" s="266"/>
    </row>
    <row r="1820" spans="3:3" s="39" customFormat="1" x14ac:dyDescent="0.2">
      <c r="C1820" s="266"/>
    </row>
    <row r="1821" spans="3:3" s="39" customFormat="1" x14ac:dyDescent="0.2">
      <c r="C1821" s="266"/>
    </row>
    <row r="1822" spans="3:3" s="39" customFormat="1" x14ac:dyDescent="0.2">
      <c r="C1822" s="266"/>
    </row>
    <row r="1823" spans="3:3" s="39" customFormat="1" x14ac:dyDescent="0.2">
      <c r="C1823" s="266"/>
    </row>
    <row r="1824" spans="3:3" s="39" customFormat="1" x14ac:dyDescent="0.2">
      <c r="C1824" s="266"/>
    </row>
    <row r="1825" spans="3:3" s="39" customFormat="1" x14ac:dyDescent="0.2">
      <c r="C1825" s="266"/>
    </row>
    <row r="1826" spans="3:3" s="39" customFormat="1" x14ac:dyDescent="0.2">
      <c r="C1826" s="266"/>
    </row>
    <row r="1827" spans="3:3" s="39" customFormat="1" x14ac:dyDescent="0.2">
      <c r="C1827" s="266"/>
    </row>
    <row r="1828" spans="3:3" s="39" customFormat="1" x14ac:dyDescent="0.2">
      <c r="C1828" s="266"/>
    </row>
    <row r="1829" spans="3:3" s="39" customFormat="1" x14ac:dyDescent="0.2">
      <c r="C1829" s="266"/>
    </row>
    <row r="1830" spans="3:3" s="39" customFormat="1" x14ac:dyDescent="0.2">
      <c r="C1830" s="266"/>
    </row>
    <row r="1831" spans="3:3" s="39" customFormat="1" x14ac:dyDescent="0.2">
      <c r="C1831" s="266"/>
    </row>
    <row r="1832" spans="3:3" s="39" customFormat="1" x14ac:dyDescent="0.2">
      <c r="C1832" s="266"/>
    </row>
    <row r="1833" spans="3:3" s="39" customFormat="1" x14ac:dyDescent="0.2">
      <c r="C1833" s="266"/>
    </row>
    <row r="1834" spans="3:3" s="39" customFormat="1" x14ac:dyDescent="0.2">
      <c r="C1834" s="266"/>
    </row>
    <row r="1835" spans="3:3" s="39" customFormat="1" x14ac:dyDescent="0.2">
      <c r="C1835" s="266"/>
    </row>
    <row r="1836" spans="3:3" s="39" customFormat="1" x14ac:dyDescent="0.2">
      <c r="C1836" s="266"/>
    </row>
    <row r="1837" spans="3:3" s="39" customFormat="1" x14ac:dyDescent="0.2">
      <c r="C1837" s="266"/>
    </row>
    <row r="1838" spans="3:3" s="39" customFormat="1" x14ac:dyDescent="0.2">
      <c r="C1838" s="266"/>
    </row>
    <row r="1839" spans="3:3" s="39" customFormat="1" x14ac:dyDescent="0.2">
      <c r="C1839" s="266"/>
    </row>
    <row r="1840" spans="3:3" s="39" customFormat="1" x14ac:dyDescent="0.2">
      <c r="C1840" s="266"/>
    </row>
    <row r="1841" spans="3:3" s="39" customFormat="1" x14ac:dyDescent="0.2">
      <c r="C1841" s="266"/>
    </row>
    <row r="1842" spans="3:3" s="39" customFormat="1" x14ac:dyDescent="0.2">
      <c r="C1842" s="266"/>
    </row>
    <row r="1843" spans="3:3" s="39" customFormat="1" x14ac:dyDescent="0.2">
      <c r="C1843" s="266"/>
    </row>
    <row r="1844" spans="3:3" s="39" customFormat="1" x14ac:dyDescent="0.2">
      <c r="C1844" s="266"/>
    </row>
    <row r="1845" spans="3:3" s="39" customFormat="1" x14ac:dyDescent="0.2">
      <c r="C1845" s="266"/>
    </row>
    <row r="1846" spans="3:3" s="39" customFormat="1" x14ac:dyDescent="0.2">
      <c r="C1846" s="266"/>
    </row>
    <row r="1847" spans="3:3" s="39" customFormat="1" x14ac:dyDescent="0.2">
      <c r="C1847" s="266"/>
    </row>
    <row r="1848" spans="3:3" s="39" customFormat="1" x14ac:dyDescent="0.2">
      <c r="C1848" s="266"/>
    </row>
    <row r="1849" spans="3:3" s="39" customFormat="1" x14ac:dyDescent="0.2">
      <c r="C1849" s="266"/>
    </row>
    <row r="1850" spans="3:3" s="39" customFormat="1" x14ac:dyDescent="0.2">
      <c r="C1850" s="266"/>
    </row>
    <row r="1851" spans="3:3" s="39" customFormat="1" x14ac:dyDescent="0.2">
      <c r="C1851" s="266"/>
    </row>
    <row r="1852" spans="3:3" s="39" customFormat="1" x14ac:dyDescent="0.2">
      <c r="C1852" s="266"/>
    </row>
    <row r="1853" spans="3:3" s="39" customFormat="1" x14ac:dyDescent="0.2">
      <c r="C1853" s="266"/>
    </row>
    <row r="1854" spans="3:3" s="39" customFormat="1" x14ac:dyDescent="0.2">
      <c r="C1854" s="266"/>
    </row>
    <row r="1855" spans="3:3" s="39" customFormat="1" x14ac:dyDescent="0.2">
      <c r="C1855" s="266"/>
    </row>
    <row r="1856" spans="3:3" s="39" customFormat="1" x14ac:dyDescent="0.2">
      <c r="C1856" s="266"/>
    </row>
    <row r="1857" spans="3:3" s="39" customFormat="1" x14ac:dyDescent="0.2">
      <c r="C1857" s="266"/>
    </row>
    <row r="1858" spans="3:3" s="39" customFormat="1" x14ac:dyDescent="0.2">
      <c r="C1858" s="266"/>
    </row>
    <row r="1859" spans="3:3" s="39" customFormat="1" x14ac:dyDescent="0.2">
      <c r="C1859" s="266"/>
    </row>
    <row r="1860" spans="3:3" s="39" customFormat="1" x14ac:dyDescent="0.2">
      <c r="C1860" s="266"/>
    </row>
    <row r="1861" spans="3:3" s="39" customFormat="1" x14ac:dyDescent="0.2">
      <c r="C1861" s="266"/>
    </row>
    <row r="1862" spans="3:3" s="39" customFormat="1" x14ac:dyDescent="0.2">
      <c r="C1862" s="266"/>
    </row>
    <row r="1863" spans="3:3" s="39" customFormat="1" x14ac:dyDescent="0.2">
      <c r="C1863" s="266"/>
    </row>
    <row r="1864" spans="3:3" s="39" customFormat="1" x14ac:dyDescent="0.2">
      <c r="C1864" s="266"/>
    </row>
    <row r="1865" spans="3:3" s="39" customFormat="1" x14ac:dyDescent="0.2">
      <c r="C1865" s="266"/>
    </row>
    <row r="1866" spans="3:3" s="39" customFormat="1" x14ac:dyDescent="0.2">
      <c r="C1866" s="266"/>
    </row>
    <row r="1867" spans="3:3" s="39" customFormat="1" x14ac:dyDescent="0.2">
      <c r="C1867" s="266"/>
    </row>
    <row r="1868" spans="3:3" s="39" customFormat="1" x14ac:dyDescent="0.2">
      <c r="C1868" s="266"/>
    </row>
    <row r="1869" spans="3:3" s="39" customFormat="1" x14ac:dyDescent="0.2">
      <c r="C1869" s="266"/>
    </row>
    <row r="1870" spans="3:3" s="39" customFormat="1" x14ac:dyDescent="0.2">
      <c r="C1870" s="266"/>
    </row>
    <row r="1871" spans="3:3" s="39" customFormat="1" x14ac:dyDescent="0.2">
      <c r="C1871" s="266"/>
    </row>
    <row r="1872" spans="3:3" s="39" customFormat="1" x14ac:dyDescent="0.2">
      <c r="C1872" s="266"/>
    </row>
    <row r="1873" spans="3:3" s="39" customFormat="1" x14ac:dyDescent="0.2">
      <c r="C1873" s="266"/>
    </row>
    <row r="1874" spans="3:3" s="39" customFormat="1" x14ac:dyDescent="0.2">
      <c r="C1874" s="266"/>
    </row>
    <row r="1875" spans="3:3" s="39" customFormat="1" x14ac:dyDescent="0.2">
      <c r="C1875" s="266"/>
    </row>
    <row r="1876" spans="3:3" s="39" customFormat="1" x14ac:dyDescent="0.2">
      <c r="C1876" s="266"/>
    </row>
    <row r="1877" spans="3:3" s="39" customFormat="1" x14ac:dyDescent="0.2">
      <c r="C1877" s="266"/>
    </row>
    <row r="1878" spans="3:3" s="39" customFormat="1" x14ac:dyDescent="0.2">
      <c r="C1878" s="266"/>
    </row>
    <row r="1879" spans="3:3" s="39" customFormat="1" x14ac:dyDescent="0.2">
      <c r="C1879" s="266"/>
    </row>
    <row r="1880" spans="3:3" s="39" customFormat="1" x14ac:dyDescent="0.2">
      <c r="C1880" s="266"/>
    </row>
    <row r="1881" spans="3:3" s="39" customFormat="1" x14ac:dyDescent="0.2">
      <c r="C1881" s="266"/>
    </row>
    <row r="1882" spans="3:3" s="39" customFormat="1" x14ac:dyDescent="0.2">
      <c r="C1882" s="266"/>
    </row>
    <row r="1883" spans="3:3" s="39" customFormat="1" x14ac:dyDescent="0.2">
      <c r="C1883" s="266"/>
    </row>
    <row r="1884" spans="3:3" s="39" customFormat="1" x14ac:dyDescent="0.2">
      <c r="C1884" s="266"/>
    </row>
    <row r="1885" spans="3:3" s="39" customFormat="1" x14ac:dyDescent="0.2">
      <c r="C1885" s="266"/>
    </row>
    <row r="1886" spans="3:3" s="39" customFormat="1" x14ac:dyDescent="0.2">
      <c r="C1886" s="266"/>
    </row>
    <row r="1887" spans="3:3" s="39" customFormat="1" x14ac:dyDescent="0.2">
      <c r="C1887" s="266"/>
    </row>
    <row r="1888" spans="3:3" s="39" customFormat="1" x14ac:dyDescent="0.2">
      <c r="C1888" s="266"/>
    </row>
    <row r="1889" spans="3:3" s="39" customFormat="1" x14ac:dyDescent="0.2">
      <c r="C1889" s="266"/>
    </row>
    <row r="1890" spans="3:3" s="39" customFormat="1" x14ac:dyDescent="0.2">
      <c r="C1890" s="266"/>
    </row>
    <row r="1891" spans="3:3" s="39" customFormat="1" x14ac:dyDescent="0.2">
      <c r="C1891" s="266"/>
    </row>
    <row r="1892" spans="3:3" s="39" customFormat="1" x14ac:dyDescent="0.2">
      <c r="C1892" s="266"/>
    </row>
    <row r="1893" spans="3:3" s="39" customFormat="1" x14ac:dyDescent="0.2">
      <c r="C1893" s="266"/>
    </row>
    <row r="1894" spans="3:3" s="39" customFormat="1" x14ac:dyDescent="0.2">
      <c r="C1894" s="266"/>
    </row>
    <row r="1895" spans="3:3" s="39" customFormat="1" x14ac:dyDescent="0.2">
      <c r="C1895" s="266"/>
    </row>
    <row r="1896" spans="3:3" s="39" customFormat="1" x14ac:dyDescent="0.2">
      <c r="C1896" s="266"/>
    </row>
    <row r="1897" spans="3:3" s="39" customFormat="1" x14ac:dyDescent="0.2">
      <c r="C1897" s="266"/>
    </row>
    <row r="1898" spans="3:3" s="39" customFormat="1" x14ac:dyDescent="0.2">
      <c r="C1898" s="266"/>
    </row>
    <row r="1899" spans="3:3" s="39" customFormat="1" x14ac:dyDescent="0.2">
      <c r="C1899" s="266"/>
    </row>
    <row r="1900" spans="3:3" s="39" customFormat="1" x14ac:dyDescent="0.2">
      <c r="C1900" s="266"/>
    </row>
    <row r="1901" spans="3:3" s="39" customFormat="1" x14ac:dyDescent="0.2">
      <c r="C1901" s="266"/>
    </row>
    <row r="1902" spans="3:3" s="39" customFormat="1" x14ac:dyDescent="0.2">
      <c r="C1902" s="266"/>
    </row>
    <row r="1903" spans="3:3" s="39" customFormat="1" x14ac:dyDescent="0.2">
      <c r="C1903" s="266"/>
    </row>
    <row r="1904" spans="3:3" s="39" customFormat="1" x14ac:dyDescent="0.2">
      <c r="C1904" s="266"/>
    </row>
    <row r="1905" spans="3:3" s="39" customFormat="1" x14ac:dyDescent="0.2">
      <c r="C1905" s="266"/>
    </row>
    <row r="1906" spans="3:3" s="39" customFormat="1" x14ac:dyDescent="0.2">
      <c r="C1906" s="266"/>
    </row>
    <row r="1907" spans="3:3" s="39" customFormat="1" x14ac:dyDescent="0.2">
      <c r="C1907" s="266"/>
    </row>
    <row r="1908" spans="3:3" s="39" customFormat="1" x14ac:dyDescent="0.2">
      <c r="C1908" s="266"/>
    </row>
    <row r="1909" spans="3:3" s="39" customFormat="1" x14ac:dyDescent="0.2">
      <c r="C1909" s="266"/>
    </row>
    <row r="1910" spans="3:3" s="39" customFormat="1" x14ac:dyDescent="0.2">
      <c r="C1910" s="266"/>
    </row>
    <row r="1911" spans="3:3" s="39" customFormat="1" x14ac:dyDescent="0.2">
      <c r="C1911" s="266"/>
    </row>
    <row r="1912" spans="3:3" s="39" customFormat="1" x14ac:dyDescent="0.2">
      <c r="C1912" s="266"/>
    </row>
    <row r="1913" spans="3:3" s="39" customFormat="1" x14ac:dyDescent="0.2">
      <c r="C1913" s="266"/>
    </row>
    <row r="1914" spans="3:3" s="39" customFormat="1" x14ac:dyDescent="0.2">
      <c r="C1914" s="266"/>
    </row>
    <row r="1915" spans="3:3" s="39" customFormat="1" x14ac:dyDescent="0.2">
      <c r="C1915" s="266"/>
    </row>
    <row r="1916" spans="3:3" s="39" customFormat="1" x14ac:dyDescent="0.2">
      <c r="C1916" s="266"/>
    </row>
    <row r="1917" spans="3:3" s="39" customFormat="1" x14ac:dyDescent="0.2">
      <c r="C1917" s="266"/>
    </row>
    <row r="1918" spans="3:3" s="39" customFormat="1" x14ac:dyDescent="0.2">
      <c r="C1918" s="266"/>
    </row>
    <row r="1919" spans="3:3" s="39" customFormat="1" x14ac:dyDescent="0.2">
      <c r="C1919" s="266"/>
    </row>
    <row r="1920" spans="3:3" s="39" customFormat="1" x14ac:dyDescent="0.2">
      <c r="C1920" s="266"/>
    </row>
    <row r="1921" spans="3:3" s="39" customFormat="1" x14ac:dyDescent="0.2">
      <c r="C1921" s="266"/>
    </row>
    <row r="1922" spans="3:3" s="39" customFormat="1" x14ac:dyDescent="0.2">
      <c r="C1922" s="266"/>
    </row>
    <row r="1923" spans="3:3" s="39" customFormat="1" x14ac:dyDescent="0.2">
      <c r="C1923" s="266"/>
    </row>
    <row r="1924" spans="3:3" s="39" customFormat="1" x14ac:dyDescent="0.2">
      <c r="C1924" s="266"/>
    </row>
    <row r="1925" spans="3:3" s="39" customFormat="1" x14ac:dyDescent="0.2">
      <c r="C1925" s="266"/>
    </row>
    <row r="1926" spans="3:3" s="39" customFormat="1" x14ac:dyDescent="0.2">
      <c r="C1926" s="266"/>
    </row>
    <row r="1927" spans="3:3" s="39" customFormat="1" x14ac:dyDescent="0.2">
      <c r="C1927" s="266"/>
    </row>
    <row r="1928" spans="3:3" s="39" customFormat="1" x14ac:dyDescent="0.2">
      <c r="C1928" s="266"/>
    </row>
    <row r="1929" spans="3:3" s="39" customFormat="1" x14ac:dyDescent="0.2">
      <c r="C1929" s="266"/>
    </row>
    <row r="1930" spans="3:3" s="39" customFormat="1" x14ac:dyDescent="0.2">
      <c r="C1930" s="266"/>
    </row>
    <row r="1931" spans="3:3" s="39" customFormat="1" x14ac:dyDescent="0.2">
      <c r="C1931" s="266"/>
    </row>
    <row r="1932" spans="3:3" s="39" customFormat="1" x14ac:dyDescent="0.2">
      <c r="C1932" s="266"/>
    </row>
    <row r="1933" spans="3:3" s="39" customFormat="1" x14ac:dyDescent="0.2">
      <c r="C1933" s="266"/>
    </row>
    <row r="1934" spans="3:3" s="39" customFormat="1" x14ac:dyDescent="0.2">
      <c r="C1934" s="266"/>
    </row>
    <row r="1935" spans="3:3" s="39" customFormat="1" x14ac:dyDescent="0.2">
      <c r="C1935" s="266"/>
    </row>
    <row r="1936" spans="3:3" s="39" customFormat="1" x14ac:dyDescent="0.2">
      <c r="C1936" s="266"/>
    </row>
    <row r="1937" spans="3:3" s="39" customFormat="1" x14ac:dyDescent="0.2">
      <c r="C1937" s="266"/>
    </row>
    <row r="1938" spans="3:3" s="39" customFormat="1" x14ac:dyDescent="0.2">
      <c r="C1938" s="266"/>
    </row>
    <row r="1939" spans="3:3" s="39" customFormat="1" x14ac:dyDescent="0.2">
      <c r="C1939" s="266"/>
    </row>
    <row r="1940" spans="3:3" s="39" customFormat="1" x14ac:dyDescent="0.2">
      <c r="C1940" s="266"/>
    </row>
    <row r="1941" spans="3:3" s="39" customFormat="1" x14ac:dyDescent="0.2">
      <c r="C1941" s="266"/>
    </row>
    <row r="1942" spans="3:3" s="39" customFormat="1" x14ac:dyDescent="0.2">
      <c r="C1942" s="266"/>
    </row>
    <row r="1943" spans="3:3" s="39" customFormat="1" x14ac:dyDescent="0.2">
      <c r="C1943" s="266"/>
    </row>
    <row r="1944" spans="3:3" s="39" customFormat="1" x14ac:dyDescent="0.2">
      <c r="C1944" s="266"/>
    </row>
    <row r="1945" spans="3:3" s="39" customFormat="1" x14ac:dyDescent="0.2">
      <c r="C1945" s="266"/>
    </row>
    <row r="1946" spans="3:3" s="39" customFormat="1" x14ac:dyDescent="0.2">
      <c r="C1946" s="266"/>
    </row>
    <row r="1947" spans="3:3" s="39" customFormat="1" x14ac:dyDescent="0.2">
      <c r="C1947" s="266"/>
    </row>
    <row r="1948" spans="3:3" s="39" customFormat="1" x14ac:dyDescent="0.2">
      <c r="C1948" s="266"/>
    </row>
    <row r="1949" spans="3:3" s="39" customFormat="1" x14ac:dyDescent="0.2">
      <c r="C1949" s="266"/>
    </row>
    <row r="1950" spans="3:3" s="39" customFormat="1" x14ac:dyDescent="0.2">
      <c r="C1950" s="266"/>
    </row>
    <row r="1951" spans="3:3" s="39" customFormat="1" x14ac:dyDescent="0.2">
      <c r="C1951" s="266"/>
    </row>
    <row r="1952" spans="3:3" s="39" customFormat="1" x14ac:dyDescent="0.2">
      <c r="C1952" s="266"/>
    </row>
    <row r="1953" spans="3:3" s="39" customFormat="1" x14ac:dyDescent="0.2">
      <c r="C1953" s="266"/>
    </row>
    <row r="1954" spans="3:3" s="39" customFormat="1" x14ac:dyDescent="0.2">
      <c r="C1954" s="266"/>
    </row>
    <row r="1955" spans="3:3" s="39" customFormat="1" x14ac:dyDescent="0.2">
      <c r="C1955" s="266"/>
    </row>
    <row r="1956" spans="3:3" s="39" customFormat="1" x14ac:dyDescent="0.2">
      <c r="C1956" s="266"/>
    </row>
    <row r="1957" spans="3:3" s="39" customFormat="1" x14ac:dyDescent="0.2">
      <c r="C1957" s="266"/>
    </row>
    <row r="1958" spans="3:3" s="39" customFormat="1" x14ac:dyDescent="0.2">
      <c r="C1958" s="266"/>
    </row>
    <row r="1959" spans="3:3" s="39" customFormat="1" x14ac:dyDescent="0.2">
      <c r="C1959" s="266"/>
    </row>
    <row r="1960" spans="3:3" s="39" customFormat="1" x14ac:dyDescent="0.2">
      <c r="C1960" s="266"/>
    </row>
    <row r="1961" spans="3:3" s="39" customFormat="1" x14ac:dyDescent="0.2">
      <c r="C1961" s="266"/>
    </row>
    <row r="1962" spans="3:3" s="39" customFormat="1" x14ac:dyDescent="0.2">
      <c r="C1962" s="266"/>
    </row>
    <row r="1963" spans="3:3" s="39" customFormat="1" x14ac:dyDescent="0.2">
      <c r="C1963" s="266"/>
    </row>
    <row r="1964" spans="3:3" s="39" customFormat="1" x14ac:dyDescent="0.2">
      <c r="C1964" s="266"/>
    </row>
    <row r="1965" spans="3:3" s="39" customFormat="1" x14ac:dyDescent="0.2">
      <c r="C1965" s="266"/>
    </row>
    <row r="1966" spans="3:3" s="39" customFormat="1" x14ac:dyDescent="0.2">
      <c r="C1966" s="266"/>
    </row>
    <row r="1967" spans="3:3" s="39" customFormat="1" x14ac:dyDescent="0.2">
      <c r="C1967" s="266"/>
    </row>
    <row r="1968" spans="3:3" s="39" customFormat="1" x14ac:dyDescent="0.2">
      <c r="C1968" s="266"/>
    </row>
    <row r="1969" spans="3:3" s="39" customFormat="1" x14ac:dyDescent="0.2">
      <c r="C1969" s="266"/>
    </row>
    <row r="1970" spans="3:3" s="39" customFormat="1" x14ac:dyDescent="0.2">
      <c r="C1970" s="266"/>
    </row>
    <row r="1971" spans="3:3" s="39" customFormat="1" x14ac:dyDescent="0.2">
      <c r="C1971" s="266"/>
    </row>
    <row r="1972" spans="3:3" s="39" customFormat="1" x14ac:dyDescent="0.2">
      <c r="C1972" s="266"/>
    </row>
    <row r="1973" spans="3:3" s="39" customFormat="1" x14ac:dyDescent="0.2">
      <c r="C1973" s="266"/>
    </row>
    <row r="1974" spans="3:3" s="39" customFormat="1" x14ac:dyDescent="0.2">
      <c r="C1974" s="266"/>
    </row>
    <row r="1975" spans="3:3" s="39" customFormat="1" x14ac:dyDescent="0.2">
      <c r="C1975" s="266"/>
    </row>
    <row r="1976" spans="3:3" s="39" customFormat="1" x14ac:dyDescent="0.2">
      <c r="C1976" s="266"/>
    </row>
    <row r="1977" spans="3:3" s="39" customFormat="1" x14ac:dyDescent="0.2">
      <c r="C1977" s="266"/>
    </row>
    <row r="1978" spans="3:3" s="39" customFormat="1" x14ac:dyDescent="0.2">
      <c r="C1978" s="266"/>
    </row>
    <row r="1979" spans="3:3" s="39" customFormat="1" x14ac:dyDescent="0.2">
      <c r="C1979" s="266"/>
    </row>
    <row r="1980" spans="3:3" s="39" customFormat="1" x14ac:dyDescent="0.2">
      <c r="C1980" s="266"/>
    </row>
    <row r="1981" spans="3:3" s="39" customFormat="1" x14ac:dyDescent="0.2">
      <c r="C1981" s="266"/>
    </row>
    <row r="1982" spans="3:3" s="39" customFormat="1" x14ac:dyDescent="0.2">
      <c r="C1982" s="266"/>
    </row>
    <row r="1983" spans="3:3" s="39" customFormat="1" x14ac:dyDescent="0.2">
      <c r="C1983" s="266"/>
    </row>
    <row r="1984" spans="3:3" s="39" customFormat="1" x14ac:dyDescent="0.2">
      <c r="C1984" s="266"/>
    </row>
    <row r="1985" spans="3:3" s="39" customFormat="1" x14ac:dyDescent="0.2">
      <c r="C1985" s="266"/>
    </row>
    <row r="1986" spans="3:3" s="39" customFormat="1" x14ac:dyDescent="0.2">
      <c r="C1986" s="266"/>
    </row>
    <row r="1987" spans="3:3" s="39" customFormat="1" x14ac:dyDescent="0.2">
      <c r="C1987" s="266"/>
    </row>
    <row r="1988" spans="3:3" s="39" customFormat="1" x14ac:dyDescent="0.2">
      <c r="C1988" s="266"/>
    </row>
    <row r="1989" spans="3:3" s="39" customFormat="1" x14ac:dyDescent="0.2">
      <c r="C1989" s="266"/>
    </row>
    <row r="1990" spans="3:3" s="39" customFormat="1" x14ac:dyDescent="0.2">
      <c r="C1990" s="266"/>
    </row>
    <row r="1991" spans="3:3" s="39" customFormat="1" x14ac:dyDescent="0.2">
      <c r="C1991" s="266"/>
    </row>
    <row r="1992" spans="3:3" s="39" customFormat="1" x14ac:dyDescent="0.2">
      <c r="C1992" s="266"/>
    </row>
    <row r="1993" spans="3:3" s="39" customFormat="1" x14ac:dyDescent="0.2">
      <c r="C1993" s="266"/>
    </row>
    <row r="1994" spans="3:3" s="39" customFormat="1" x14ac:dyDescent="0.2">
      <c r="C1994" s="266"/>
    </row>
    <row r="1995" spans="3:3" s="39" customFormat="1" x14ac:dyDescent="0.2">
      <c r="C1995" s="266"/>
    </row>
    <row r="1996" spans="3:3" s="39" customFormat="1" x14ac:dyDescent="0.2">
      <c r="C1996" s="266"/>
    </row>
    <row r="1997" spans="3:3" s="39" customFormat="1" x14ac:dyDescent="0.2">
      <c r="C1997" s="266"/>
    </row>
    <row r="1998" spans="3:3" s="39" customFormat="1" x14ac:dyDescent="0.2">
      <c r="C1998" s="266"/>
    </row>
    <row r="1999" spans="3:3" s="39" customFormat="1" x14ac:dyDescent="0.2">
      <c r="C1999" s="266"/>
    </row>
    <row r="2000" spans="3:3" s="39" customFormat="1" x14ac:dyDescent="0.2">
      <c r="C2000" s="266"/>
    </row>
    <row r="2001" spans="3:3" s="39" customFormat="1" x14ac:dyDescent="0.2">
      <c r="C2001" s="266"/>
    </row>
    <row r="2002" spans="3:3" s="39" customFormat="1" x14ac:dyDescent="0.2">
      <c r="C2002" s="266"/>
    </row>
    <row r="2003" spans="3:3" s="39" customFormat="1" x14ac:dyDescent="0.2">
      <c r="C2003" s="266"/>
    </row>
    <row r="2004" spans="3:3" s="39" customFormat="1" x14ac:dyDescent="0.2">
      <c r="C2004" s="266"/>
    </row>
    <row r="2005" spans="3:3" s="39" customFormat="1" x14ac:dyDescent="0.2">
      <c r="C2005" s="266"/>
    </row>
    <row r="2006" spans="3:3" s="39" customFormat="1" x14ac:dyDescent="0.2">
      <c r="C2006" s="266"/>
    </row>
    <row r="2007" spans="3:3" s="39" customFormat="1" x14ac:dyDescent="0.2">
      <c r="C2007" s="266"/>
    </row>
    <row r="2008" spans="3:3" s="39" customFormat="1" x14ac:dyDescent="0.2">
      <c r="C2008" s="266"/>
    </row>
    <row r="2009" spans="3:3" s="39" customFormat="1" x14ac:dyDescent="0.2">
      <c r="C2009" s="266"/>
    </row>
    <row r="2010" spans="3:3" s="39" customFormat="1" x14ac:dyDescent="0.2">
      <c r="C2010" s="266"/>
    </row>
    <row r="2011" spans="3:3" s="39" customFormat="1" x14ac:dyDescent="0.2">
      <c r="C2011" s="266"/>
    </row>
    <row r="2012" spans="3:3" s="39" customFormat="1" x14ac:dyDescent="0.2">
      <c r="C2012" s="266"/>
    </row>
    <row r="2013" spans="3:3" s="39" customFormat="1" x14ac:dyDescent="0.2">
      <c r="C2013" s="266"/>
    </row>
    <row r="2014" spans="3:3" s="39" customFormat="1" x14ac:dyDescent="0.2">
      <c r="C2014" s="266"/>
    </row>
    <row r="2015" spans="3:3" s="39" customFormat="1" x14ac:dyDescent="0.2">
      <c r="C2015" s="266"/>
    </row>
    <row r="2016" spans="3:3" s="39" customFormat="1" x14ac:dyDescent="0.2">
      <c r="C2016" s="266"/>
    </row>
    <row r="2017" spans="3:3" s="39" customFormat="1" x14ac:dyDescent="0.2">
      <c r="C2017" s="266"/>
    </row>
    <row r="2018" spans="3:3" s="39" customFormat="1" x14ac:dyDescent="0.2">
      <c r="C2018" s="266"/>
    </row>
    <row r="2019" spans="3:3" s="39" customFormat="1" x14ac:dyDescent="0.2">
      <c r="C2019" s="266"/>
    </row>
    <row r="2020" spans="3:3" s="39" customFormat="1" x14ac:dyDescent="0.2">
      <c r="C2020" s="266"/>
    </row>
    <row r="2021" spans="3:3" s="39" customFormat="1" x14ac:dyDescent="0.2">
      <c r="C2021" s="266"/>
    </row>
    <row r="2022" spans="3:3" s="39" customFormat="1" x14ac:dyDescent="0.2">
      <c r="C2022" s="266"/>
    </row>
    <row r="2023" spans="3:3" s="39" customFormat="1" x14ac:dyDescent="0.2">
      <c r="C2023" s="266"/>
    </row>
    <row r="2024" spans="3:3" s="39" customFormat="1" x14ac:dyDescent="0.2">
      <c r="C2024" s="266"/>
    </row>
    <row r="2025" spans="3:3" s="39" customFormat="1" x14ac:dyDescent="0.2">
      <c r="C2025" s="266"/>
    </row>
    <row r="2026" spans="3:3" s="39" customFormat="1" x14ac:dyDescent="0.2">
      <c r="C2026" s="266"/>
    </row>
    <row r="2027" spans="3:3" s="39" customFormat="1" x14ac:dyDescent="0.2">
      <c r="C2027" s="266"/>
    </row>
    <row r="2028" spans="3:3" s="39" customFormat="1" x14ac:dyDescent="0.2">
      <c r="C2028" s="266"/>
    </row>
    <row r="2029" spans="3:3" s="39" customFormat="1" x14ac:dyDescent="0.2">
      <c r="C2029" s="266"/>
    </row>
    <row r="2030" spans="3:3" s="39" customFormat="1" x14ac:dyDescent="0.2">
      <c r="C2030" s="266"/>
    </row>
    <row r="2031" spans="3:3" s="39" customFormat="1" x14ac:dyDescent="0.2">
      <c r="C2031" s="266"/>
    </row>
    <row r="2032" spans="3:3" s="39" customFormat="1" x14ac:dyDescent="0.2">
      <c r="C2032" s="266"/>
    </row>
    <row r="2033" spans="3:3" s="39" customFormat="1" x14ac:dyDescent="0.2">
      <c r="C2033" s="266"/>
    </row>
    <row r="2034" spans="3:3" s="39" customFormat="1" x14ac:dyDescent="0.2">
      <c r="C2034" s="266"/>
    </row>
    <row r="2035" spans="3:3" s="39" customFormat="1" x14ac:dyDescent="0.2">
      <c r="C2035" s="266"/>
    </row>
    <row r="2036" spans="3:3" s="39" customFormat="1" x14ac:dyDescent="0.2">
      <c r="C2036" s="266"/>
    </row>
    <row r="2037" spans="3:3" s="39" customFormat="1" x14ac:dyDescent="0.2">
      <c r="C2037" s="266"/>
    </row>
    <row r="2038" spans="3:3" s="39" customFormat="1" x14ac:dyDescent="0.2">
      <c r="C2038" s="266"/>
    </row>
    <row r="2039" spans="3:3" s="39" customFormat="1" x14ac:dyDescent="0.2">
      <c r="C2039" s="266"/>
    </row>
    <row r="2040" spans="3:3" s="39" customFormat="1" x14ac:dyDescent="0.2">
      <c r="C2040" s="266"/>
    </row>
    <row r="2041" spans="3:3" s="39" customFormat="1" x14ac:dyDescent="0.2">
      <c r="C2041" s="266"/>
    </row>
    <row r="2042" spans="3:3" s="39" customFormat="1" x14ac:dyDescent="0.2">
      <c r="C2042" s="266"/>
    </row>
    <row r="2043" spans="3:3" s="39" customFormat="1" x14ac:dyDescent="0.2">
      <c r="C2043" s="266"/>
    </row>
    <row r="2044" spans="3:3" s="39" customFormat="1" x14ac:dyDescent="0.2">
      <c r="C2044" s="266"/>
    </row>
    <row r="2045" spans="3:3" s="39" customFormat="1" x14ac:dyDescent="0.2">
      <c r="C2045" s="266"/>
    </row>
    <row r="2046" spans="3:3" s="39" customFormat="1" x14ac:dyDescent="0.2">
      <c r="C2046" s="266"/>
    </row>
    <row r="2047" spans="3:3" s="39" customFormat="1" x14ac:dyDescent="0.2">
      <c r="C2047" s="266"/>
    </row>
    <row r="2048" spans="3:3" s="39" customFormat="1" x14ac:dyDescent="0.2">
      <c r="C2048" s="266"/>
    </row>
    <row r="2049" spans="3:3" s="39" customFormat="1" x14ac:dyDescent="0.2">
      <c r="C2049" s="266"/>
    </row>
    <row r="2050" spans="3:3" s="39" customFormat="1" x14ac:dyDescent="0.2">
      <c r="C2050" s="266"/>
    </row>
    <row r="2051" spans="3:3" s="39" customFormat="1" x14ac:dyDescent="0.2">
      <c r="C2051" s="266"/>
    </row>
    <row r="2052" spans="3:3" s="39" customFormat="1" x14ac:dyDescent="0.2">
      <c r="C2052" s="266"/>
    </row>
    <row r="2053" spans="3:3" s="39" customFormat="1" x14ac:dyDescent="0.2">
      <c r="C2053" s="266"/>
    </row>
    <row r="2054" spans="3:3" s="39" customFormat="1" x14ac:dyDescent="0.2">
      <c r="C2054" s="266"/>
    </row>
    <row r="2055" spans="3:3" s="39" customFormat="1" x14ac:dyDescent="0.2">
      <c r="C2055" s="266"/>
    </row>
    <row r="2056" spans="3:3" s="39" customFormat="1" x14ac:dyDescent="0.2">
      <c r="C2056" s="266"/>
    </row>
    <row r="2057" spans="3:3" s="39" customFormat="1" x14ac:dyDescent="0.2">
      <c r="C2057" s="266"/>
    </row>
    <row r="2058" spans="3:3" s="39" customFormat="1" x14ac:dyDescent="0.2">
      <c r="C2058" s="266"/>
    </row>
    <row r="2059" spans="3:3" s="39" customFormat="1" x14ac:dyDescent="0.2">
      <c r="C2059" s="266"/>
    </row>
    <row r="2060" spans="3:3" s="39" customFormat="1" x14ac:dyDescent="0.2">
      <c r="C2060" s="266"/>
    </row>
    <row r="2061" spans="3:3" s="39" customFormat="1" x14ac:dyDescent="0.2">
      <c r="C2061" s="266"/>
    </row>
    <row r="2062" spans="3:3" s="39" customFormat="1" x14ac:dyDescent="0.2">
      <c r="C2062" s="266"/>
    </row>
    <row r="2063" spans="3:3" s="39" customFormat="1" x14ac:dyDescent="0.2">
      <c r="C2063" s="266"/>
    </row>
    <row r="2064" spans="3:3" s="39" customFormat="1" x14ac:dyDescent="0.2">
      <c r="C2064" s="266"/>
    </row>
    <row r="2065" spans="3:3" s="39" customFormat="1" x14ac:dyDescent="0.2">
      <c r="C2065" s="266"/>
    </row>
    <row r="2066" spans="3:3" s="39" customFormat="1" x14ac:dyDescent="0.2">
      <c r="C2066" s="266"/>
    </row>
    <row r="2067" spans="3:3" s="39" customFormat="1" x14ac:dyDescent="0.2">
      <c r="C2067" s="266"/>
    </row>
    <row r="2068" spans="3:3" s="39" customFormat="1" x14ac:dyDescent="0.2">
      <c r="C2068" s="266"/>
    </row>
    <row r="2069" spans="3:3" s="39" customFormat="1" x14ac:dyDescent="0.2">
      <c r="C2069" s="266"/>
    </row>
    <row r="2070" spans="3:3" s="39" customFormat="1" x14ac:dyDescent="0.2">
      <c r="C2070" s="266"/>
    </row>
    <row r="2071" spans="3:3" s="39" customFormat="1" x14ac:dyDescent="0.2">
      <c r="C2071" s="266"/>
    </row>
    <row r="2072" spans="3:3" s="39" customFormat="1" x14ac:dyDescent="0.2">
      <c r="C2072" s="266"/>
    </row>
    <row r="2073" spans="3:3" s="39" customFormat="1" x14ac:dyDescent="0.2">
      <c r="C2073" s="266"/>
    </row>
    <row r="2074" spans="3:3" s="39" customFormat="1" x14ac:dyDescent="0.2">
      <c r="C2074" s="266"/>
    </row>
    <row r="2075" spans="3:3" s="39" customFormat="1" x14ac:dyDescent="0.2">
      <c r="C2075" s="266"/>
    </row>
    <row r="2076" spans="3:3" s="39" customFormat="1" x14ac:dyDescent="0.2">
      <c r="C2076" s="266"/>
    </row>
    <row r="2077" spans="3:3" s="39" customFormat="1" x14ac:dyDescent="0.2">
      <c r="C2077" s="266"/>
    </row>
    <row r="2078" spans="3:3" s="39" customFormat="1" x14ac:dyDescent="0.2">
      <c r="C2078" s="266"/>
    </row>
    <row r="2079" spans="3:3" s="39" customFormat="1" x14ac:dyDescent="0.2">
      <c r="C2079" s="266"/>
    </row>
    <row r="2080" spans="3:3" s="39" customFormat="1" x14ac:dyDescent="0.2">
      <c r="C2080" s="266"/>
    </row>
    <row r="2081" spans="3:3" s="39" customFormat="1" x14ac:dyDescent="0.2">
      <c r="C2081" s="266"/>
    </row>
    <row r="2082" spans="3:3" s="39" customFormat="1" x14ac:dyDescent="0.2">
      <c r="C2082" s="266"/>
    </row>
    <row r="2083" spans="3:3" s="39" customFormat="1" x14ac:dyDescent="0.2">
      <c r="C2083" s="266"/>
    </row>
    <row r="2084" spans="3:3" s="39" customFormat="1" x14ac:dyDescent="0.2">
      <c r="C2084" s="266"/>
    </row>
    <row r="2085" spans="3:3" s="39" customFormat="1" x14ac:dyDescent="0.2">
      <c r="C2085" s="266"/>
    </row>
    <row r="2086" spans="3:3" s="39" customFormat="1" x14ac:dyDescent="0.2">
      <c r="C2086" s="266"/>
    </row>
    <row r="2087" spans="3:3" s="39" customFormat="1" x14ac:dyDescent="0.2">
      <c r="C2087" s="266"/>
    </row>
    <row r="2088" spans="3:3" s="39" customFormat="1" x14ac:dyDescent="0.2">
      <c r="C2088" s="266"/>
    </row>
    <row r="2089" spans="3:3" s="39" customFormat="1" x14ac:dyDescent="0.2">
      <c r="C2089" s="266"/>
    </row>
    <row r="2090" spans="3:3" s="39" customFormat="1" x14ac:dyDescent="0.2">
      <c r="C2090" s="266"/>
    </row>
    <row r="2091" spans="3:3" s="39" customFormat="1" x14ac:dyDescent="0.2">
      <c r="C2091" s="266"/>
    </row>
    <row r="2092" spans="3:3" s="39" customFormat="1" x14ac:dyDescent="0.2">
      <c r="C2092" s="266"/>
    </row>
    <row r="2093" spans="3:3" s="39" customFormat="1" x14ac:dyDescent="0.2">
      <c r="C2093" s="266"/>
    </row>
    <row r="2094" spans="3:3" s="39" customFormat="1" x14ac:dyDescent="0.2">
      <c r="C2094" s="266"/>
    </row>
    <row r="2095" spans="3:3" s="39" customFormat="1" x14ac:dyDescent="0.2">
      <c r="C2095" s="266"/>
    </row>
    <row r="2096" spans="3:3" s="39" customFormat="1" x14ac:dyDescent="0.2">
      <c r="C2096" s="266"/>
    </row>
    <row r="2097" spans="3:3" s="39" customFormat="1" x14ac:dyDescent="0.2">
      <c r="C2097" s="266"/>
    </row>
    <row r="2098" spans="3:3" s="39" customFormat="1" x14ac:dyDescent="0.2">
      <c r="C2098" s="266"/>
    </row>
    <row r="2099" spans="3:3" s="39" customFormat="1" x14ac:dyDescent="0.2">
      <c r="C2099" s="266"/>
    </row>
    <row r="2100" spans="3:3" s="39" customFormat="1" x14ac:dyDescent="0.2">
      <c r="C2100" s="266"/>
    </row>
    <row r="2101" spans="3:3" s="39" customFormat="1" x14ac:dyDescent="0.2">
      <c r="C2101" s="266"/>
    </row>
    <row r="2102" spans="3:3" s="39" customFormat="1" x14ac:dyDescent="0.2">
      <c r="C2102" s="266"/>
    </row>
    <row r="2103" spans="3:3" s="39" customFormat="1" x14ac:dyDescent="0.2">
      <c r="C2103" s="266"/>
    </row>
    <row r="2104" spans="3:3" s="39" customFormat="1" x14ac:dyDescent="0.2">
      <c r="C2104" s="266"/>
    </row>
    <row r="2105" spans="3:3" s="39" customFormat="1" x14ac:dyDescent="0.2">
      <c r="C2105" s="266"/>
    </row>
    <row r="2106" spans="3:3" s="39" customFormat="1" x14ac:dyDescent="0.2">
      <c r="C2106" s="266"/>
    </row>
    <row r="2107" spans="3:3" s="39" customFormat="1" x14ac:dyDescent="0.2">
      <c r="C2107" s="266"/>
    </row>
    <row r="2108" spans="3:3" s="39" customFormat="1" x14ac:dyDescent="0.2">
      <c r="C2108" s="266"/>
    </row>
    <row r="2109" spans="3:3" s="39" customFormat="1" x14ac:dyDescent="0.2">
      <c r="C2109" s="266"/>
    </row>
    <row r="2110" spans="3:3" s="39" customFormat="1" x14ac:dyDescent="0.2">
      <c r="C2110" s="266"/>
    </row>
    <row r="2111" spans="3:3" s="39" customFormat="1" x14ac:dyDescent="0.2">
      <c r="C2111" s="266"/>
    </row>
    <row r="2112" spans="3:3" s="39" customFormat="1" x14ac:dyDescent="0.2">
      <c r="C2112" s="266"/>
    </row>
    <row r="2113" spans="3:3" s="39" customFormat="1" x14ac:dyDescent="0.2">
      <c r="C2113" s="266"/>
    </row>
    <row r="2114" spans="3:3" s="39" customFormat="1" x14ac:dyDescent="0.2">
      <c r="C2114" s="266"/>
    </row>
    <row r="2115" spans="3:3" s="39" customFormat="1" x14ac:dyDescent="0.2">
      <c r="C2115" s="266"/>
    </row>
    <row r="2116" spans="3:3" s="39" customFormat="1" x14ac:dyDescent="0.2">
      <c r="C2116" s="266"/>
    </row>
    <row r="2117" spans="3:3" s="39" customFormat="1" x14ac:dyDescent="0.2">
      <c r="C2117" s="266"/>
    </row>
    <row r="2118" spans="3:3" s="39" customFormat="1" x14ac:dyDescent="0.2">
      <c r="C2118" s="266"/>
    </row>
    <row r="2119" spans="3:3" s="39" customFormat="1" x14ac:dyDescent="0.2">
      <c r="C2119" s="266"/>
    </row>
    <row r="2120" spans="3:3" s="39" customFormat="1" x14ac:dyDescent="0.2">
      <c r="C2120" s="266"/>
    </row>
    <row r="2121" spans="3:3" s="39" customFormat="1" x14ac:dyDescent="0.2">
      <c r="C2121" s="266"/>
    </row>
    <row r="2122" spans="3:3" s="39" customFormat="1" x14ac:dyDescent="0.2">
      <c r="C2122" s="266"/>
    </row>
    <row r="2123" spans="3:3" s="39" customFormat="1" x14ac:dyDescent="0.2">
      <c r="C2123" s="266"/>
    </row>
    <row r="2124" spans="3:3" s="39" customFormat="1" x14ac:dyDescent="0.2">
      <c r="C2124" s="266"/>
    </row>
    <row r="2125" spans="3:3" s="39" customFormat="1" x14ac:dyDescent="0.2">
      <c r="C2125" s="266"/>
    </row>
    <row r="2126" spans="3:3" s="39" customFormat="1" x14ac:dyDescent="0.2">
      <c r="C2126" s="266"/>
    </row>
    <row r="2127" spans="3:3" s="39" customFormat="1" x14ac:dyDescent="0.2">
      <c r="C2127" s="266"/>
    </row>
    <row r="2128" spans="3:3" s="39" customFormat="1" x14ac:dyDescent="0.2">
      <c r="C2128" s="266"/>
    </row>
    <row r="2129" spans="3:3" s="39" customFormat="1" x14ac:dyDescent="0.2">
      <c r="C2129" s="266"/>
    </row>
    <row r="2130" spans="3:3" s="39" customFormat="1" x14ac:dyDescent="0.2">
      <c r="C2130" s="266"/>
    </row>
    <row r="2131" spans="3:3" s="39" customFormat="1" x14ac:dyDescent="0.2">
      <c r="C2131" s="266"/>
    </row>
    <row r="2132" spans="3:3" s="39" customFormat="1" x14ac:dyDescent="0.2">
      <c r="C2132" s="266"/>
    </row>
    <row r="2133" spans="3:3" s="39" customFormat="1" x14ac:dyDescent="0.2">
      <c r="C2133" s="266"/>
    </row>
    <row r="2134" spans="3:3" s="39" customFormat="1" x14ac:dyDescent="0.2">
      <c r="C2134" s="266"/>
    </row>
    <row r="2135" spans="3:3" s="39" customFormat="1" x14ac:dyDescent="0.2">
      <c r="C2135" s="266"/>
    </row>
    <row r="2136" spans="3:3" s="39" customFormat="1" x14ac:dyDescent="0.2">
      <c r="C2136" s="266"/>
    </row>
    <row r="2137" spans="3:3" s="39" customFormat="1" x14ac:dyDescent="0.2">
      <c r="C2137" s="266"/>
    </row>
    <row r="2138" spans="3:3" s="39" customFormat="1" x14ac:dyDescent="0.2">
      <c r="C2138" s="266"/>
    </row>
    <row r="2139" spans="3:3" s="39" customFormat="1" x14ac:dyDescent="0.2">
      <c r="C2139" s="266"/>
    </row>
    <row r="2140" spans="3:3" s="39" customFormat="1" x14ac:dyDescent="0.2">
      <c r="C2140" s="266"/>
    </row>
    <row r="2141" spans="3:3" s="39" customFormat="1" x14ac:dyDescent="0.2">
      <c r="C2141" s="266"/>
    </row>
    <row r="2142" spans="3:3" s="39" customFormat="1" x14ac:dyDescent="0.2">
      <c r="C2142" s="266"/>
    </row>
    <row r="2143" spans="3:3" s="39" customFormat="1" x14ac:dyDescent="0.2">
      <c r="C2143" s="266"/>
    </row>
    <row r="2144" spans="3:3" s="39" customFormat="1" x14ac:dyDescent="0.2">
      <c r="C2144" s="266"/>
    </row>
    <row r="2145" spans="3:3" s="39" customFormat="1" x14ac:dyDescent="0.2">
      <c r="C2145" s="266"/>
    </row>
    <row r="2146" spans="3:3" s="39" customFormat="1" x14ac:dyDescent="0.2">
      <c r="C2146" s="266"/>
    </row>
    <row r="2147" spans="3:3" s="39" customFormat="1" x14ac:dyDescent="0.2">
      <c r="C2147" s="266"/>
    </row>
    <row r="2148" spans="3:3" s="39" customFormat="1" x14ac:dyDescent="0.2">
      <c r="C2148" s="266"/>
    </row>
    <row r="2149" spans="3:3" s="39" customFormat="1" x14ac:dyDescent="0.2">
      <c r="C2149" s="266"/>
    </row>
    <row r="2150" spans="3:3" s="39" customFormat="1" x14ac:dyDescent="0.2">
      <c r="C2150" s="266"/>
    </row>
    <row r="2151" spans="3:3" s="39" customFormat="1" x14ac:dyDescent="0.2">
      <c r="C2151" s="266"/>
    </row>
    <row r="2152" spans="3:3" s="39" customFormat="1" x14ac:dyDescent="0.2">
      <c r="C2152" s="266"/>
    </row>
    <row r="2153" spans="3:3" s="39" customFormat="1" x14ac:dyDescent="0.2">
      <c r="C2153" s="266"/>
    </row>
    <row r="2154" spans="3:3" s="39" customFormat="1" x14ac:dyDescent="0.2">
      <c r="C2154" s="266"/>
    </row>
    <row r="2155" spans="3:3" s="39" customFormat="1" x14ac:dyDescent="0.2">
      <c r="C2155" s="266"/>
    </row>
    <row r="2156" spans="3:3" s="39" customFormat="1" x14ac:dyDescent="0.2">
      <c r="C2156" s="266"/>
    </row>
    <row r="2157" spans="3:3" s="39" customFormat="1" x14ac:dyDescent="0.2">
      <c r="C2157" s="266"/>
    </row>
    <row r="2158" spans="3:3" s="39" customFormat="1" x14ac:dyDescent="0.2">
      <c r="C2158" s="266"/>
    </row>
    <row r="2159" spans="3:3" s="39" customFormat="1" x14ac:dyDescent="0.2">
      <c r="C2159" s="266"/>
    </row>
    <row r="2160" spans="3:3" s="39" customFormat="1" x14ac:dyDescent="0.2">
      <c r="C2160" s="266"/>
    </row>
    <row r="2161" spans="3:3" s="39" customFormat="1" x14ac:dyDescent="0.2">
      <c r="C2161" s="266"/>
    </row>
    <row r="2162" spans="3:3" s="39" customFormat="1" x14ac:dyDescent="0.2">
      <c r="C2162" s="266"/>
    </row>
    <row r="2163" spans="3:3" s="39" customFormat="1" x14ac:dyDescent="0.2">
      <c r="C2163" s="266"/>
    </row>
    <row r="2164" spans="3:3" s="39" customFormat="1" x14ac:dyDescent="0.2">
      <c r="C2164" s="266"/>
    </row>
    <row r="2165" spans="3:3" s="39" customFormat="1" x14ac:dyDescent="0.2">
      <c r="C2165" s="266"/>
    </row>
    <row r="2166" spans="3:3" s="39" customFormat="1" x14ac:dyDescent="0.2">
      <c r="C2166" s="266"/>
    </row>
    <row r="2167" spans="3:3" s="39" customFormat="1" x14ac:dyDescent="0.2">
      <c r="C2167" s="266"/>
    </row>
    <row r="2168" spans="3:3" s="39" customFormat="1" x14ac:dyDescent="0.2">
      <c r="C2168" s="266"/>
    </row>
    <row r="2169" spans="3:3" s="39" customFormat="1" x14ac:dyDescent="0.2">
      <c r="C2169" s="266"/>
    </row>
    <row r="2170" spans="3:3" s="39" customFormat="1" x14ac:dyDescent="0.2">
      <c r="C2170" s="266"/>
    </row>
    <row r="2171" spans="3:3" s="39" customFormat="1" x14ac:dyDescent="0.2">
      <c r="C2171" s="266"/>
    </row>
    <row r="2172" spans="3:3" s="39" customFormat="1" x14ac:dyDescent="0.2">
      <c r="C2172" s="266"/>
    </row>
    <row r="2173" spans="3:3" s="39" customFormat="1" x14ac:dyDescent="0.2">
      <c r="C2173" s="266"/>
    </row>
    <row r="2174" spans="3:3" s="39" customFormat="1" x14ac:dyDescent="0.2">
      <c r="C2174" s="266"/>
    </row>
    <row r="2175" spans="3:3" s="39" customFormat="1" x14ac:dyDescent="0.2">
      <c r="C2175" s="266"/>
    </row>
    <row r="2176" spans="3:3" s="39" customFormat="1" x14ac:dyDescent="0.2">
      <c r="C2176" s="266"/>
    </row>
    <row r="2177" spans="3:3" s="39" customFormat="1" x14ac:dyDescent="0.2">
      <c r="C2177" s="266"/>
    </row>
    <row r="2178" spans="3:3" s="39" customFormat="1" x14ac:dyDescent="0.2">
      <c r="C2178" s="266"/>
    </row>
    <row r="2179" spans="3:3" s="39" customFormat="1" x14ac:dyDescent="0.2">
      <c r="C2179" s="266"/>
    </row>
    <row r="2180" spans="3:3" s="39" customFormat="1" x14ac:dyDescent="0.2">
      <c r="C2180" s="266"/>
    </row>
    <row r="2181" spans="3:3" s="39" customFormat="1" x14ac:dyDescent="0.2">
      <c r="C2181" s="266"/>
    </row>
    <row r="2182" spans="3:3" s="39" customFormat="1" x14ac:dyDescent="0.2">
      <c r="C2182" s="266"/>
    </row>
    <row r="2183" spans="3:3" s="39" customFormat="1" x14ac:dyDescent="0.2">
      <c r="C2183" s="266"/>
    </row>
    <row r="2184" spans="3:3" s="39" customFormat="1" x14ac:dyDescent="0.2">
      <c r="C2184" s="266"/>
    </row>
    <row r="2185" spans="3:3" s="39" customFormat="1" x14ac:dyDescent="0.2">
      <c r="C2185" s="266"/>
    </row>
    <row r="2186" spans="3:3" s="39" customFormat="1" x14ac:dyDescent="0.2">
      <c r="C2186" s="266"/>
    </row>
    <row r="2187" spans="3:3" s="39" customFormat="1" x14ac:dyDescent="0.2">
      <c r="C2187" s="266"/>
    </row>
    <row r="2188" spans="3:3" s="39" customFormat="1" x14ac:dyDescent="0.2">
      <c r="C2188" s="266"/>
    </row>
    <row r="2189" spans="3:3" s="39" customFormat="1" x14ac:dyDescent="0.2">
      <c r="C2189" s="266"/>
    </row>
    <row r="2190" spans="3:3" s="39" customFormat="1" x14ac:dyDescent="0.2">
      <c r="C2190" s="266"/>
    </row>
    <row r="2191" spans="3:3" s="39" customFormat="1" x14ac:dyDescent="0.2">
      <c r="C2191" s="266"/>
    </row>
    <row r="2192" spans="3:3" s="39" customFormat="1" x14ac:dyDescent="0.2">
      <c r="C2192" s="266"/>
    </row>
    <row r="2193" spans="3:3" s="39" customFormat="1" x14ac:dyDescent="0.2">
      <c r="C2193" s="266"/>
    </row>
    <row r="2194" spans="3:3" s="39" customFormat="1" x14ac:dyDescent="0.2">
      <c r="C2194" s="266"/>
    </row>
    <row r="2195" spans="3:3" s="39" customFormat="1" x14ac:dyDescent="0.2">
      <c r="C2195" s="266"/>
    </row>
    <row r="2196" spans="3:3" s="39" customFormat="1" x14ac:dyDescent="0.2">
      <c r="C2196" s="266"/>
    </row>
    <row r="2197" spans="3:3" s="39" customFormat="1" x14ac:dyDescent="0.2">
      <c r="C2197" s="266"/>
    </row>
    <row r="2198" spans="3:3" s="39" customFormat="1" x14ac:dyDescent="0.2">
      <c r="C2198" s="266"/>
    </row>
    <row r="2199" spans="3:3" s="39" customFormat="1" x14ac:dyDescent="0.2">
      <c r="C2199" s="266"/>
    </row>
    <row r="2200" spans="3:3" s="39" customFormat="1" x14ac:dyDescent="0.2">
      <c r="C2200" s="266"/>
    </row>
    <row r="2201" spans="3:3" s="39" customFormat="1" x14ac:dyDescent="0.2">
      <c r="C2201" s="266"/>
    </row>
    <row r="2202" spans="3:3" s="39" customFormat="1" x14ac:dyDescent="0.2">
      <c r="C2202" s="266"/>
    </row>
    <row r="2203" spans="3:3" s="39" customFormat="1" x14ac:dyDescent="0.2">
      <c r="C2203" s="266"/>
    </row>
    <row r="2204" spans="3:3" s="39" customFormat="1" x14ac:dyDescent="0.2">
      <c r="C2204" s="266"/>
    </row>
    <row r="2205" spans="3:3" s="39" customFormat="1" x14ac:dyDescent="0.2">
      <c r="C2205" s="266"/>
    </row>
    <row r="2206" spans="3:3" s="39" customFormat="1" x14ac:dyDescent="0.2">
      <c r="C2206" s="266"/>
    </row>
    <row r="2207" spans="3:3" s="39" customFormat="1" x14ac:dyDescent="0.2">
      <c r="C2207" s="266"/>
    </row>
    <row r="2208" spans="3:3" s="39" customFormat="1" x14ac:dyDescent="0.2">
      <c r="C2208" s="266"/>
    </row>
    <row r="2209" spans="3:3" s="39" customFormat="1" x14ac:dyDescent="0.2">
      <c r="C2209" s="266"/>
    </row>
    <row r="2210" spans="3:3" s="39" customFormat="1" x14ac:dyDescent="0.2">
      <c r="C2210" s="266"/>
    </row>
    <row r="2211" spans="3:3" s="39" customFormat="1" x14ac:dyDescent="0.2">
      <c r="C2211" s="266"/>
    </row>
    <row r="2212" spans="3:3" s="39" customFormat="1" x14ac:dyDescent="0.2">
      <c r="C2212" s="266"/>
    </row>
    <row r="2213" spans="3:3" s="39" customFormat="1" x14ac:dyDescent="0.2">
      <c r="C2213" s="266"/>
    </row>
    <row r="2214" spans="3:3" s="39" customFormat="1" x14ac:dyDescent="0.2">
      <c r="C2214" s="266"/>
    </row>
    <row r="2215" spans="3:3" s="39" customFormat="1" x14ac:dyDescent="0.2">
      <c r="C2215" s="266"/>
    </row>
    <row r="2216" spans="3:3" s="39" customFormat="1" x14ac:dyDescent="0.2">
      <c r="C2216" s="266"/>
    </row>
    <row r="2217" spans="3:3" s="39" customFormat="1" x14ac:dyDescent="0.2">
      <c r="C2217" s="266"/>
    </row>
    <row r="2218" spans="3:3" s="39" customFormat="1" x14ac:dyDescent="0.2">
      <c r="C2218" s="266"/>
    </row>
    <row r="2219" spans="3:3" s="39" customFormat="1" x14ac:dyDescent="0.2">
      <c r="C2219" s="266"/>
    </row>
    <row r="2220" spans="3:3" s="39" customFormat="1" x14ac:dyDescent="0.2">
      <c r="C2220" s="266"/>
    </row>
    <row r="2221" spans="3:3" s="39" customFormat="1" x14ac:dyDescent="0.2">
      <c r="C2221" s="266"/>
    </row>
    <row r="2222" spans="3:3" s="39" customFormat="1" x14ac:dyDescent="0.2">
      <c r="C2222" s="266"/>
    </row>
    <row r="2223" spans="3:3" s="39" customFormat="1" x14ac:dyDescent="0.2">
      <c r="C2223" s="266"/>
    </row>
    <row r="2224" spans="3:3" s="39" customFormat="1" x14ac:dyDescent="0.2">
      <c r="C2224" s="266"/>
    </row>
    <row r="2225" spans="3:3" s="39" customFormat="1" x14ac:dyDescent="0.2">
      <c r="C2225" s="266"/>
    </row>
    <row r="2226" spans="3:3" s="39" customFormat="1" x14ac:dyDescent="0.2">
      <c r="C2226" s="266"/>
    </row>
    <row r="2227" spans="3:3" s="39" customFormat="1" x14ac:dyDescent="0.2">
      <c r="C2227" s="266"/>
    </row>
    <row r="2228" spans="3:3" s="39" customFormat="1" x14ac:dyDescent="0.2">
      <c r="C2228" s="266"/>
    </row>
    <row r="2229" spans="3:3" s="39" customFormat="1" x14ac:dyDescent="0.2">
      <c r="C2229" s="266"/>
    </row>
    <row r="2230" spans="3:3" s="39" customFormat="1" x14ac:dyDescent="0.2">
      <c r="C2230" s="266"/>
    </row>
    <row r="2231" spans="3:3" s="39" customFormat="1" x14ac:dyDescent="0.2">
      <c r="C2231" s="266"/>
    </row>
    <row r="2232" spans="3:3" s="39" customFormat="1" x14ac:dyDescent="0.2">
      <c r="C2232" s="266"/>
    </row>
    <row r="2233" spans="3:3" s="39" customFormat="1" x14ac:dyDescent="0.2">
      <c r="C2233" s="266"/>
    </row>
    <row r="2234" spans="3:3" s="39" customFormat="1" x14ac:dyDescent="0.2">
      <c r="C2234" s="266"/>
    </row>
    <row r="2235" spans="3:3" s="39" customFormat="1" x14ac:dyDescent="0.2">
      <c r="C2235" s="266"/>
    </row>
    <row r="2236" spans="3:3" s="39" customFormat="1" x14ac:dyDescent="0.2">
      <c r="C2236" s="266"/>
    </row>
    <row r="2237" spans="3:3" s="39" customFormat="1" x14ac:dyDescent="0.2">
      <c r="C2237" s="266"/>
    </row>
    <row r="2238" spans="3:3" s="39" customFormat="1" x14ac:dyDescent="0.2">
      <c r="C2238" s="266"/>
    </row>
    <row r="2239" spans="3:3" s="39" customFormat="1" x14ac:dyDescent="0.2">
      <c r="C2239" s="266"/>
    </row>
    <row r="2240" spans="3:3" s="39" customFormat="1" x14ac:dyDescent="0.2">
      <c r="C2240" s="266"/>
    </row>
    <row r="2241" spans="3:3" s="39" customFormat="1" x14ac:dyDescent="0.2">
      <c r="C2241" s="266"/>
    </row>
    <row r="2242" spans="3:3" s="39" customFormat="1" x14ac:dyDescent="0.2">
      <c r="C2242" s="266"/>
    </row>
    <row r="2243" spans="3:3" s="39" customFormat="1" x14ac:dyDescent="0.2">
      <c r="C2243" s="266"/>
    </row>
    <row r="2244" spans="3:3" s="39" customFormat="1" x14ac:dyDescent="0.2">
      <c r="C2244" s="266"/>
    </row>
    <row r="2245" spans="3:3" s="39" customFormat="1" x14ac:dyDescent="0.2">
      <c r="C2245" s="266"/>
    </row>
    <row r="2246" spans="3:3" s="39" customFormat="1" x14ac:dyDescent="0.2">
      <c r="C2246" s="266"/>
    </row>
    <row r="2247" spans="3:3" s="39" customFormat="1" x14ac:dyDescent="0.2">
      <c r="C2247" s="266"/>
    </row>
    <row r="2248" spans="3:3" s="39" customFormat="1" x14ac:dyDescent="0.2">
      <c r="C2248" s="266"/>
    </row>
    <row r="2249" spans="3:3" s="39" customFormat="1" x14ac:dyDescent="0.2">
      <c r="C2249" s="266"/>
    </row>
    <row r="2250" spans="3:3" s="39" customFormat="1" x14ac:dyDescent="0.2">
      <c r="C2250" s="266"/>
    </row>
    <row r="2251" spans="3:3" s="39" customFormat="1" x14ac:dyDescent="0.2">
      <c r="C2251" s="266"/>
    </row>
    <row r="2252" spans="3:3" s="39" customFormat="1" x14ac:dyDescent="0.2">
      <c r="C2252" s="266"/>
    </row>
    <row r="2253" spans="3:3" s="39" customFormat="1" x14ac:dyDescent="0.2">
      <c r="C2253" s="266"/>
    </row>
    <row r="2254" spans="3:3" s="39" customFormat="1" x14ac:dyDescent="0.2">
      <c r="C2254" s="266"/>
    </row>
    <row r="2255" spans="3:3" s="39" customFormat="1" x14ac:dyDescent="0.2">
      <c r="C2255" s="266"/>
    </row>
    <row r="2256" spans="3:3" s="39" customFormat="1" x14ac:dyDescent="0.2">
      <c r="C2256" s="266"/>
    </row>
    <row r="2257" spans="3:3" s="39" customFormat="1" x14ac:dyDescent="0.2">
      <c r="C2257" s="266"/>
    </row>
    <row r="2258" spans="3:3" s="39" customFormat="1" x14ac:dyDescent="0.2">
      <c r="C2258" s="266"/>
    </row>
    <row r="2259" spans="3:3" s="39" customFormat="1" x14ac:dyDescent="0.2">
      <c r="C2259" s="266"/>
    </row>
    <row r="2260" spans="3:3" s="39" customFormat="1" x14ac:dyDescent="0.2">
      <c r="C2260" s="266"/>
    </row>
    <row r="2261" spans="3:3" s="39" customFormat="1" x14ac:dyDescent="0.2">
      <c r="C2261" s="266"/>
    </row>
    <row r="2262" spans="3:3" s="39" customFormat="1" x14ac:dyDescent="0.2">
      <c r="C2262" s="266"/>
    </row>
    <row r="2263" spans="3:3" s="39" customFormat="1" x14ac:dyDescent="0.2">
      <c r="C2263" s="266"/>
    </row>
    <row r="2264" spans="3:3" s="39" customFormat="1" x14ac:dyDescent="0.2">
      <c r="C2264" s="266"/>
    </row>
    <row r="2265" spans="3:3" s="39" customFormat="1" x14ac:dyDescent="0.2">
      <c r="C2265" s="266"/>
    </row>
    <row r="2266" spans="3:3" s="39" customFormat="1" x14ac:dyDescent="0.2">
      <c r="C2266" s="266"/>
    </row>
    <row r="2267" spans="3:3" s="39" customFormat="1" x14ac:dyDescent="0.2">
      <c r="C2267" s="266"/>
    </row>
    <row r="2268" spans="3:3" s="39" customFormat="1" x14ac:dyDescent="0.2">
      <c r="C2268" s="266"/>
    </row>
    <row r="2269" spans="3:3" s="39" customFormat="1" x14ac:dyDescent="0.2">
      <c r="C2269" s="266"/>
    </row>
    <row r="2270" spans="3:3" s="39" customFormat="1" x14ac:dyDescent="0.2">
      <c r="C2270" s="266"/>
    </row>
    <row r="2271" spans="3:3" s="39" customFormat="1" x14ac:dyDescent="0.2">
      <c r="C2271" s="266"/>
    </row>
    <row r="2272" spans="3:3" s="39" customFormat="1" x14ac:dyDescent="0.2">
      <c r="C2272" s="266"/>
    </row>
    <row r="2273" spans="3:3" s="39" customFormat="1" x14ac:dyDescent="0.2">
      <c r="C2273" s="266"/>
    </row>
    <row r="2274" spans="3:3" s="39" customFormat="1" x14ac:dyDescent="0.2">
      <c r="C2274" s="266"/>
    </row>
    <row r="2275" spans="3:3" s="39" customFormat="1" x14ac:dyDescent="0.2">
      <c r="C2275" s="266"/>
    </row>
    <row r="2276" spans="3:3" s="39" customFormat="1" x14ac:dyDescent="0.2">
      <c r="C2276" s="266"/>
    </row>
    <row r="2277" spans="3:3" s="39" customFormat="1" x14ac:dyDescent="0.2">
      <c r="C2277" s="266"/>
    </row>
    <row r="2278" spans="3:3" s="39" customFormat="1" x14ac:dyDescent="0.2">
      <c r="C2278" s="266"/>
    </row>
    <row r="2279" spans="3:3" s="39" customFormat="1" x14ac:dyDescent="0.2">
      <c r="C2279" s="266"/>
    </row>
    <row r="2280" spans="3:3" s="39" customFormat="1" x14ac:dyDescent="0.2">
      <c r="C2280" s="266"/>
    </row>
    <row r="2281" spans="3:3" s="39" customFormat="1" x14ac:dyDescent="0.2">
      <c r="C2281" s="266"/>
    </row>
    <row r="2282" spans="3:3" s="39" customFormat="1" x14ac:dyDescent="0.2">
      <c r="C2282" s="266"/>
    </row>
    <row r="2283" spans="3:3" s="39" customFormat="1" x14ac:dyDescent="0.2">
      <c r="C2283" s="266"/>
    </row>
    <row r="2284" spans="3:3" s="39" customFormat="1" x14ac:dyDescent="0.2">
      <c r="C2284" s="266"/>
    </row>
    <row r="2285" spans="3:3" s="39" customFormat="1" x14ac:dyDescent="0.2">
      <c r="C2285" s="266"/>
    </row>
    <row r="2286" spans="3:3" s="39" customFormat="1" x14ac:dyDescent="0.2">
      <c r="C2286" s="266"/>
    </row>
    <row r="2287" spans="3:3" s="39" customFormat="1" x14ac:dyDescent="0.2">
      <c r="C2287" s="266"/>
    </row>
    <row r="2288" spans="3:3" s="39" customFormat="1" x14ac:dyDescent="0.2">
      <c r="C2288" s="266"/>
    </row>
    <row r="2289" spans="3:3" s="39" customFormat="1" x14ac:dyDescent="0.2">
      <c r="C2289" s="266"/>
    </row>
    <row r="2290" spans="3:3" s="39" customFormat="1" x14ac:dyDescent="0.2">
      <c r="C2290" s="266"/>
    </row>
    <row r="2291" spans="3:3" s="39" customFormat="1" x14ac:dyDescent="0.2">
      <c r="C2291" s="266"/>
    </row>
    <row r="2292" spans="3:3" s="39" customFormat="1" x14ac:dyDescent="0.2">
      <c r="C2292" s="266"/>
    </row>
    <row r="2293" spans="3:3" s="39" customFormat="1" x14ac:dyDescent="0.2">
      <c r="C2293" s="266"/>
    </row>
    <row r="2294" spans="3:3" s="39" customFormat="1" x14ac:dyDescent="0.2">
      <c r="C2294" s="266"/>
    </row>
    <row r="2295" spans="3:3" s="39" customFormat="1" x14ac:dyDescent="0.2">
      <c r="C2295" s="266"/>
    </row>
    <row r="2296" spans="3:3" s="39" customFormat="1" x14ac:dyDescent="0.2">
      <c r="C2296" s="266"/>
    </row>
    <row r="2297" spans="3:3" s="39" customFormat="1" x14ac:dyDescent="0.2">
      <c r="C2297" s="266"/>
    </row>
    <row r="2298" spans="3:3" s="39" customFormat="1" x14ac:dyDescent="0.2">
      <c r="C2298" s="266"/>
    </row>
    <row r="2299" spans="3:3" s="39" customFormat="1" x14ac:dyDescent="0.2">
      <c r="C2299" s="266"/>
    </row>
    <row r="2300" spans="3:3" s="39" customFormat="1" x14ac:dyDescent="0.2">
      <c r="C2300" s="266"/>
    </row>
    <row r="2301" spans="3:3" s="39" customFormat="1" x14ac:dyDescent="0.2">
      <c r="C2301" s="266"/>
    </row>
    <row r="2302" spans="3:3" s="39" customFormat="1" x14ac:dyDescent="0.2">
      <c r="C2302" s="266"/>
    </row>
    <row r="2303" spans="3:3" s="39" customFormat="1" x14ac:dyDescent="0.2">
      <c r="C2303" s="266"/>
    </row>
    <row r="2304" spans="3:3" s="39" customFormat="1" x14ac:dyDescent="0.2">
      <c r="C2304" s="266"/>
    </row>
    <row r="2305" spans="3:3" s="39" customFormat="1" x14ac:dyDescent="0.2">
      <c r="C2305" s="266"/>
    </row>
    <row r="2306" spans="3:3" s="39" customFormat="1" x14ac:dyDescent="0.2">
      <c r="C2306" s="266"/>
    </row>
    <row r="2307" spans="3:3" s="39" customFormat="1" x14ac:dyDescent="0.2">
      <c r="C2307" s="266"/>
    </row>
    <row r="2308" spans="3:3" s="39" customFormat="1" x14ac:dyDescent="0.2">
      <c r="C2308" s="266"/>
    </row>
    <row r="2309" spans="3:3" s="39" customFormat="1" x14ac:dyDescent="0.2">
      <c r="C2309" s="266"/>
    </row>
    <row r="2310" spans="3:3" s="39" customFormat="1" x14ac:dyDescent="0.2">
      <c r="C2310" s="266"/>
    </row>
    <row r="2311" spans="3:3" s="39" customFormat="1" x14ac:dyDescent="0.2">
      <c r="C2311" s="266"/>
    </row>
    <row r="2312" spans="3:3" s="39" customFormat="1" x14ac:dyDescent="0.2">
      <c r="C2312" s="266"/>
    </row>
    <row r="2313" spans="3:3" s="39" customFormat="1" x14ac:dyDescent="0.2">
      <c r="C2313" s="266"/>
    </row>
    <row r="2314" spans="3:3" s="39" customFormat="1" x14ac:dyDescent="0.2">
      <c r="C2314" s="266"/>
    </row>
    <row r="2315" spans="3:3" s="39" customFormat="1" x14ac:dyDescent="0.2">
      <c r="C2315" s="266"/>
    </row>
    <row r="2316" spans="3:3" s="39" customFormat="1" x14ac:dyDescent="0.2">
      <c r="C2316" s="266"/>
    </row>
    <row r="2317" spans="3:3" s="39" customFormat="1" x14ac:dyDescent="0.2">
      <c r="C2317" s="266"/>
    </row>
    <row r="2318" spans="3:3" s="39" customFormat="1" x14ac:dyDescent="0.2">
      <c r="C2318" s="266"/>
    </row>
    <row r="2319" spans="3:3" s="39" customFormat="1" x14ac:dyDescent="0.2">
      <c r="C2319" s="266"/>
    </row>
    <row r="2320" spans="3:3" s="39" customFormat="1" x14ac:dyDescent="0.2">
      <c r="C2320" s="266"/>
    </row>
    <row r="2321" spans="3:3" s="39" customFormat="1" x14ac:dyDescent="0.2">
      <c r="C2321" s="266"/>
    </row>
    <row r="2322" spans="3:3" s="39" customFormat="1" x14ac:dyDescent="0.2">
      <c r="C2322" s="266"/>
    </row>
    <row r="2323" spans="3:3" s="39" customFormat="1" x14ac:dyDescent="0.2">
      <c r="C2323" s="266"/>
    </row>
    <row r="2324" spans="3:3" s="39" customFormat="1" x14ac:dyDescent="0.2">
      <c r="C2324" s="266"/>
    </row>
    <row r="2325" spans="3:3" s="39" customFormat="1" x14ac:dyDescent="0.2">
      <c r="C2325" s="266"/>
    </row>
    <row r="2326" spans="3:3" s="39" customFormat="1" x14ac:dyDescent="0.2">
      <c r="C2326" s="266"/>
    </row>
    <row r="2327" spans="3:3" s="39" customFormat="1" x14ac:dyDescent="0.2">
      <c r="C2327" s="266"/>
    </row>
    <row r="2328" spans="3:3" s="39" customFormat="1" x14ac:dyDescent="0.2">
      <c r="C2328" s="266"/>
    </row>
    <row r="2329" spans="3:3" s="39" customFormat="1" x14ac:dyDescent="0.2">
      <c r="C2329" s="266"/>
    </row>
    <row r="2330" spans="3:3" s="39" customFormat="1" x14ac:dyDescent="0.2">
      <c r="C2330" s="266"/>
    </row>
    <row r="2331" spans="3:3" s="39" customFormat="1" x14ac:dyDescent="0.2">
      <c r="C2331" s="266"/>
    </row>
    <row r="2332" spans="3:3" s="39" customFormat="1" x14ac:dyDescent="0.2">
      <c r="C2332" s="266"/>
    </row>
    <row r="2333" spans="3:3" s="39" customFormat="1" x14ac:dyDescent="0.2">
      <c r="C2333" s="266"/>
    </row>
    <row r="2334" spans="3:3" s="39" customFormat="1" x14ac:dyDescent="0.2">
      <c r="C2334" s="266"/>
    </row>
    <row r="2335" spans="3:3" s="39" customFormat="1" x14ac:dyDescent="0.2">
      <c r="C2335" s="266"/>
    </row>
    <row r="2336" spans="3:3" s="39" customFormat="1" x14ac:dyDescent="0.2">
      <c r="C2336" s="266"/>
    </row>
    <row r="2337" spans="3:3" s="39" customFormat="1" x14ac:dyDescent="0.2">
      <c r="C2337" s="266"/>
    </row>
    <row r="2338" spans="3:3" s="39" customFormat="1" x14ac:dyDescent="0.2">
      <c r="C2338" s="266"/>
    </row>
    <row r="2339" spans="3:3" s="39" customFormat="1" x14ac:dyDescent="0.2">
      <c r="C2339" s="266"/>
    </row>
    <row r="2340" spans="3:3" s="39" customFormat="1" x14ac:dyDescent="0.2">
      <c r="C2340" s="266"/>
    </row>
    <row r="2341" spans="3:3" s="39" customFormat="1" x14ac:dyDescent="0.2">
      <c r="C2341" s="266"/>
    </row>
    <row r="2342" spans="3:3" s="39" customFormat="1" x14ac:dyDescent="0.2">
      <c r="C2342" s="266"/>
    </row>
    <row r="2343" spans="3:3" s="39" customFormat="1" x14ac:dyDescent="0.2">
      <c r="C2343" s="266"/>
    </row>
    <row r="2344" spans="3:3" s="39" customFormat="1" x14ac:dyDescent="0.2">
      <c r="C2344" s="266"/>
    </row>
    <row r="2345" spans="3:3" s="39" customFormat="1" x14ac:dyDescent="0.2">
      <c r="C2345" s="266"/>
    </row>
    <row r="2346" spans="3:3" s="39" customFormat="1" x14ac:dyDescent="0.2">
      <c r="C2346" s="266"/>
    </row>
    <row r="2347" spans="3:3" s="39" customFormat="1" x14ac:dyDescent="0.2">
      <c r="C2347" s="266"/>
    </row>
    <row r="2348" spans="3:3" s="39" customFormat="1" x14ac:dyDescent="0.2">
      <c r="C2348" s="266"/>
    </row>
    <row r="2349" spans="3:3" s="39" customFormat="1" x14ac:dyDescent="0.2">
      <c r="C2349" s="266"/>
    </row>
    <row r="2350" spans="3:3" s="39" customFormat="1" x14ac:dyDescent="0.2">
      <c r="C2350" s="266"/>
    </row>
    <row r="2351" spans="3:3" s="39" customFormat="1" x14ac:dyDescent="0.2">
      <c r="C2351" s="266"/>
    </row>
    <row r="2352" spans="3:3" s="39" customFormat="1" x14ac:dyDescent="0.2">
      <c r="C2352" s="266"/>
    </row>
    <row r="2353" spans="3:3" s="39" customFormat="1" x14ac:dyDescent="0.2">
      <c r="C2353" s="266"/>
    </row>
    <row r="2354" spans="3:3" s="39" customFormat="1" x14ac:dyDescent="0.2">
      <c r="C2354" s="266"/>
    </row>
    <row r="2355" spans="3:3" s="39" customFormat="1" x14ac:dyDescent="0.2">
      <c r="C2355" s="266"/>
    </row>
    <row r="2356" spans="3:3" s="39" customFormat="1" x14ac:dyDescent="0.2">
      <c r="C2356" s="266"/>
    </row>
    <row r="2357" spans="3:3" s="39" customFormat="1" x14ac:dyDescent="0.2">
      <c r="C2357" s="266"/>
    </row>
    <row r="2358" spans="3:3" s="39" customFormat="1" x14ac:dyDescent="0.2">
      <c r="C2358" s="266"/>
    </row>
    <row r="2359" spans="3:3" s="39" customFormat="1" x14ac:dyDescent="0.2">
      <c r="C2359" s="266"/>
    </row>
    <row r="2360" spans="3:3" s="39" customFormat="1" x14ac:dyDescent="0.2">
      <c r="C2360" s="266"/>
    </row>
    <row r="2361" spans="3:3" s="39" customFormat="1" x14ac:dyDescent="0.2">
      <c r="C2361" s="266"/>
    </row>
    <row r="2362" spans="3:3" s="39" customFormat="1" x14ac:dyDescent="0.2">
      <c r="C2362" s="266"/>
    </row>
    <row r="2363" spans="3:3" s="39" customFormat="1" x14ac:dyDescent="0.2">
      <c r="C2363" s="266"/>
    </row>
    <row r="2364" spans="3:3" s="39" customFormat="1" x14ac:dyDescent="0.2">
      <c r="C2364" s="266"/>
    </row>
    <row r="2365" spans="3:3" s="39" customFormat="1" x14ac:dyDescent="0.2">
      <c r="C2365" s="266"/>
    </row>
    <row r="2366" spans="3:3" s="39" customFormat="1" x14ac:dyDescent="0.2">
      <c r="C2366" s="266"/>
    </row>
    <row r="2367" spans="3:3" s="39" customFormat="1" x14ac:dyDescent="0.2">
      <c r="C2367" s="266"/>
    </row>
    <row r="2368" spans="3:3" s="39" customFormat="1" x14ac:dyDescent="0.2">
      <c r="C2368" s="266"/>
    </row>
    <row r="2369" spans="3:3" s="39" customFormat="1" x14ac:dyDescent="0.2">
      <c r="C2369" s="266"/>
    </row>
    <row r="2370" spans="3:3" s="39" customFormat="1" x14ac:dyDescent="0.2">
      <c r="C2370" s="266"/>
    </row>
    <row r="2371" spans="3:3" s="39" customFormat="1" x14ac:dyDescent="0.2">
      <c r="C2371" s="266"/>
    </row>
    <row r="2372" spans="3:3" s="39" customFormat="1" x14ac:dyDescent="0.2">
      <c r="C2372" s="266"/>
    </row>
    <row r="2373" spans="3:3" s="39" customFormat="1" x14ac:dyDescent="0.2">
      <c r="C2373" s="266"/>
    </row>
    <row r="2374" spans="3:3" s="39" customFormat="1" x14ac:dyDescent="0.2">
      <c r="C2374" s="266"/>
    </row>
    <row r="2375" spans="3:3" s="39" customFormat="1" x14ac:dyDescent="0.2">
      <c r="C2375" s="266"/>
    </row>
    <row r="2376" spans="3:3" s="39" customFormat="1" x14ac:dyDescent="0.2">
      <c r="C2376" s="266"/>
    </row>
    <row r="2377" spans="3:3" s="39" customFormat="1" x14ac:dyDescent="0.2">
      <c r="C2377" s="266"/>
    </row>
    <row r="2378" spans="3:3" s="39" customFormat="1" x14ac:dyDescent="0.2">
      <c r="C2378" s="266"/>
    </row>
    <row r="2379" spans="3:3" s="39" customFormat="1" x14ac:dyDescent="0.2">
      <c r="C2379" s="266"/>
    </row>
    <row r="2380" spans="3:3" s="39" customFormat="1" x14ac:dyDescent="0.2">
      <c r="C2380" s="266"/>
    </row>
    <row r="2381" spans="3:3" s="39" customFormat="1" x14ac:dyDescent="0.2">
      <c r="C2381" s="266"/>
    </row>
    <row r="2382" spans="3:3" s="39" customFormat="1" x14ac:dyDescent="0.2">
      <c r="C2382" s="266"/>
    </row>
    <row r="2383" spans="3:3" s="39" customFormat="1" x14ac:dyDescent="0.2">
      <c r="C2383" s="266"/>
    </row>
    <row r="2384" spans="3:3" s="39" customFormat="1" x14ac:dyDescent="0.2">
      <c r="C2384" s="266"/>
    </row>
    <row r="2385" spans="3:3" s="39" customFormat="1" x14ac:dyDescent="0.2">
      <c r="C2385" s="266"/>
    </row>
    <row r="2386" spans="3:3" s="39" customFormat="1" x14ac:dyDescent="0.2">
      <c r="C2386" s="266"/>
    </row>
    <row r="2387" spans="3:3" s="39" customFormat="1" x14ac:dyDescent="0.2">
      <c r="C2387" s="266"/>
    </row>
    <row r="2388" spans="3:3" s="39" customFormat="1" x14ac:dyDescent="0.2">
      <c r="C2388" s="266"/>
    </row>
    <row r="2389" spans="3:3" s="39" customFormat="1" x14ac:dyDescent="0.2">
      <c r="C2389" s="266"/>
    </row>
    <row r="2390" spans="3:3" s="39" customFormat="1" x14ac:dyDescent="0.2">
      <c r="C2390" s="266"/>
    </row>
    <row r="2391" spans="3:3" s="39" customFormat="1" x14ac:dyDescent="0.2">
      <c r="C2391" s="266"/>
    </row>
    <row r="2392" spans="3:3" s="39" customFormat="1" x14ac:dyDescent="0.2">
      <c r="C2392" s="266"/>
    </row>
    <row r="2393" spans="3:3" s="39" customFormat="1" x14ac:dyDescent="0.2">
      <c r="C2393" s="266"/>
    </row>
    <row r="2394" spans="3:3" s="39" customFormat="1" x14ac:dyDescent="0.2">
      <c r="C2394" s="266"/>
    </row>
    <row r="2395" spans="3:3" s="39" customFormat="1" x14ac:dyDescent="0.2">
      <c r="C2395" s="266"/>
    </row>
    <row r="2396" spans="3:3" s="39" customFormat="1" x14ac:dyDescent="0.2">
      <c r="C2396" s="266"/>
    </row>
    <row r="2397" spans="3:3" s="39" customFormat="1" x14ac:dyDescent="0.2">
      <c r="C2397" s="266"/>
    </row>
    <row r="2398" spans="3:3" s="39" customFormat="1" x14ac:dyDescent="0.2">
      <c r="C2398" s="266"/>
    </row>
    <row r="2399" spans="3:3" s="39" customFormat="1" x14ac:dyDescent="0.2">
      <c r="C2399" s="266"/>
    </row>
    <row r="2400" spans="3:3" s="39" customFormat="1" x14ac:dyDescent="0.2">
      <c r="C2400" s="266"/>
    </row>
    <row r="2401" spans="3:3" s="39" customFormat="1" x14ac:dyDescent="0.2">
      <c r="C2401" s="266"/>
    </row>
    <row r="2402" spans="3:3" s="39" customFormat="1" x14ac:dyDescent="0.2">
      <c r="C2402" s="266"/>
    </row>
    <row r="2403" spans="3:3" s="39" customFormat="1" x14ac:dyDescent="0.2">
      <c r="C2403" s="266"/>
    </row>
    <row r="2404" spans="3:3" s="39" customFormat="1" x14ac:dyDescent="0.2">
      <c r="C2404" s="266"/>
    </row>
    <row r="2405" spans="3:3" s="39" customFormat="1" x14ac:dyDescent="0.2">
      <c r="C2405" s="266"/>
    </row>
    <row r="2406" spans="3:3" s="39" customFormat="1" x14ac:dyDescent="0.2">
      <c r="C2406" s="266"/>
    </row>
    <row r="2407" spans="3:3" s="39" customFormat="1" x14ac:dyDescent="0.2">
      <c r="C2407" s="266"/>
    </row>
    <row r="2408" spans="3:3" s="39" customFormat="1" x14ac:dyDescent="0.2">
      <c r="C2408" s="266"/>
    </row>
    <row r="2409" spans="3:3" s="39" customFormat="1" x14ac:dyDescent="0.2">
      <c r="C2409" s="266"/>
    </row>
    <row r="2410" spans="3:3" s="39" customFormat="1" x14ac:dyDescent="0.2">
      <c r="C2410" s="266"/>
    </row>
    <row r="2411" spans="3:3" s="39" customFormat="1" x14ac:dyDescent="0.2">
      <c r="C2411" s="266"/>
    </row>
    <row r="2412" spans="3:3" s="39" customFormat="1" x14ac:dyDescent="0.2">
      <c r="C2412" s="266"/>
    </row>
    <row r="2413" spans="3:3" s="39" customFormat="1" x14ac:dyDescent="0.2">
      <c r="C2413" s="266"/>
    </row>
    <row r="2414" spans="3:3" s="39" customFormat="1" x14ac:dyDescent="0.2">
      <c r="C2414" s="266"/>
    </row>
    <row r="2415" spans="3:3" s="39" customFormat="1" x14ac:dyDescent="0.2">
      <c r="C2415" s="266"/>
    </row>
    <row r="2416" spans="3:3" s="39" customFormat="1" x14ac:dyDescent="0.2">
      <c r="C2416" s="266"/>
    </row>
    <row r="2417" spans="3:3" s="39" customFormat="1" x14ac:dyDescent="0.2">
      <c r="C2417" s="266"/>
    </row>
    <row r="2418" spans="3:3" s="39" customFormat="1" x14ac:dyDescent="0.2">
      <c r="C2418" s="266"/>
    </row>
    <row r="2419" spans="3:3" s="39" customFormat="1" x14ac:dyDescent="0.2">
      <c r="C2419" s="266"/>
    </row>
    <row r="2420" spans="3:3" s="39" customFormat="1" x14ac:dyDescent="0.2">
      <c r="C2420" s="266"/>
    </row>
    <row r="2421" spans="3:3" s="39" customFormat="1" x14ac:dyDescent="0.2">
      <c r="C2421" s="266"/>
    </row>
    <row r="2422" spans="3:3" s="39" customFormat="1" x14ac:dyDescent="0.2">
      <c r="C2422" s="266"/>
    </row>
    <row r="2423" spans="3:3" s="39" customFormat="1" x14ac:dyDescent="0.2">
      <c r="C2423" s="266"/>
    </row>
    <row r="2424" spans="3:3" s="39" customFormat="1" x14ac:dyDescent="0.2">
      <c r="C2424" s="266"/>
    </row>
    <row r="2425" spans="3:3" s="39" customFormat="1" x14ac:dyDescent="0.2">
      <c r="C2425" s="266"/>
    </row>
    <row r="2426" spans="3:3" s="39" customFormat="1" x14ac:dyDescent="0.2">
      <c r="C2426" s="266"/>
    </row>
    <row r="2427" spans="3:3" s="39" customFormat="1" x14ac:dyDescent="0.2">
      <c r="C2427" s="266"/>
    </row>
    <row r="2428" spans="3:3" s="39" customFormat="1" x14ac:dyDescent="0.2">
      <c r="C2428" s="266"/>
    </row>
    <row r="2429" spans="3:3" s="39" customFormat="1" x14ac:dyDescent="0.2">
      <c r="C2429" s="266"/>
    </row>
    <row r="2430" spans="3:3" s="39" customFormat="1" x14ac:dyDescent="0.2">
      <c r="C2430" s="266"/>
    </row>
    <row r="2431" spans="3:3" s="39" customFormat="1" x14ac:dyDescent="0.2">
      <c r="C2431" s="266"/>
    </row>
    <row r="2432" spans="3:3" s="39" customFormat="1" x14ac:dyDescent="0.2">
      <c r="C2432" s="266"/>
    </row>
    <row r="2433" spans="3:3" s="39" customFormat="1" x14ac:dyDescent="0.2">
      <c r="C2433" s="266"/>
    </row>
    <row r="2434" spans="3:3" s="39" customFormat="1" x14ac:dyDescent="0.2">
      <c r="C2434" s="266"/>
    </row>
    <row r="2435" spans="3:3" s="39" customFormat="1" x14ac:dyDescent="0.2">
      <c r="C2435" s="266"/>
    </row>
    <row r="2436" spans="3:3" s="39" customFormat="1" x14ac:dyDescent="0.2">
      <c r="C2436" s="266"/>
    </row>
    <row r="2437" spans="3:3" s="39" customFormat="1" x14ac:dyDescent="0.2">
      <c r="C2437" s="266"/>
    </row>
    <row r="2438" spans="3:3" s="39" customFormat="1" x14ac:dyDescent="0.2">
      <c r="C2438" s="266"/>
    </row>
    <row r="2439" spans="3:3" s="39" customFormat="1" x14ac:dyDescent="0.2">
      <c r="C2439" s="266"/>
    </row>
    <row r="2440" spans="3:3" s="39" customFormat="1" x14ac:dyDescent="0.2">
      <c r="C2440" s="266"/>
    </row>
    <row r="2441" spans="3:3" s="39" customFormat="1" x14ac:dyDescent="0.2">
      <c r="C2441" s="266"/>
    </row>
    <row r="2442" spans="3:3" s="39" customFormat="1" x14ac:dyDescent="0.2">
      <c r="C2442" s="266"/>
    </row>
    <row r="2443" spans="3:3" s="39" customFormat="1" x14ac:dyDescent="0.2">
      <c r="C2443" s="266"/>
    </row>
    <row r="2444" spans="3:3" s="39" customFormat="1" x14ac:dyDescent="0.2">
      <c r="C2444" s="266"/>
    </row>
    <row r="2445" spans="3:3" s="39" customFormat="1" x14ac:dyDescent="0.2">
      <c r="C2445" s="266"/>
    </row>
    <row r="2446" spans="3:3" s="39" customFormat="1" x14ac:dyDescent="0.2">
      <c r="C2446" s="266"/>
    </row>
    <row r="2447" spans="3:3" s="39" customFormat="1" x14ac:dyDescent="0.2">
      <c r="C2447" s="266"/>
    </row>
    <row r="2448" spans="3:3" s="39" customFormat="1" x14ac:dyDescent="0.2">
      <c r="C2448" s="266"/>
    </row>
    <row r="2449" spans="3:3" s="39" customFormat="1" x14ac:dyDescent="0.2">
      <c r="C2449" s="266"/>
    </row>
    <row r="2450" spans="3:3" s="39" customFormat="1" x14ac:dyDescent="0.2">
      <c r="C2450" s="266"/>
    </row>
    <row r="2451" spans="3:3" s="39" customFormat="1" x14ac:dyDescent="0.2">
      <c r="C2451" s="266"/>
    </row>
    <row r="2452" spans="3:3" s="39" customFormat="1" x14ac:dyDescent="0.2">
      <c r="C2452" s="266"/>
    </row>
    <row r="2453" spans="3:3" s="39" customFormat="1" x14ac:dyDescent="0.2">
      <c r="C2453" s="266"/>
    </row>
    <row r="2454" spans="3:3" s="39" customFormat="1" x14ac:dyDescent="0.2">
      <c r="C2454" s="266"/>
    </row>
    <row r="2455" spans="3:3" s="39" customFormat="1" x14ac:dyDescent="0.2">
      <c r="C2455" s="266"/>
    </row>
    <row r="2456" spans="3:3" s="39" customFormat="1" x14ac:dyDescent="0.2">
      <c r="C2456" s="266"/>
    </row>
    <row r="2457" spans="3:3" s="39" customFormat="1" x14ac:dyDescent="0.2">
      <c r="C2457" s="266"/>
    </row>
    <row r="2458" spans="3:3" s="39" customFormat="1" x14ac:dyDescent="0.2">
      <c r="C2458" s="266"/>
    </row>
    <row r="2459" spans="3:3" s="39" customFormat="1" x14ac:dyDescent="0.2">
      <c r="C2459" s="266"/>
    </row>
    <row r="2460" spans="3:3" s="39" customFormat="1" x14ac:dyDescent="0.2">
      <c r="C2460" s="266"/>
    </row>
    <row r="2461" spans="3:3" s="39" customFormat="1" x14ac:dyDescent="0.2">
      <c r="C2461" s="266"/>
    </row>
    <row r="2462" spans="3:3" s="39" customFormat="1" x14ac:dyDescent="0.2">
      <c r="C2462" s="266"/>
    </row>
    <row r="2463" spans="3:3" s="39" customFormat="1" x14ac:dyDescent="0.2">
      <c r="C2463" s="266"/>
    </row>
    <row r="2464" spans="3:3" s="39" customFormat="1" x14ac:dyDescent="0.2">
      <c r="C2464" s="266"/>
    </row>
    <row r="2465" spans="3:3" s="39" customFormat="1" x14ac:dyDescent="0.2">
      <c r="C2465" s="266"/>
    </row>
    <row r="2466" spans="3:3" s="39" customFormat="1" x14ac:dyDescent="0.2">
      <c r="C2466" s="266"/>
    </row>
    <row r="2467" spans="3:3" s="39" customFormat="1" x14ac:dyDescent="0.2">
      <c r="C2467" s="266"/>
    </row>
    <row r="2468" spans="3:3" s="39" customFormat="1" x14ac:dyDescent="0.2">
      <c r="C2468" s="266"/>
    </row>
    <row r="2469" spans="3:3" s="39" customFormat="1" x14ac:dyDescent="0.2">
      <c r="C2469" s="266"/>
    </row>
    <row r="2470" spans="3:3" s="39" customFormat="1" x14ac:dyDescent="0.2">
      <c r="C2470" s="266"/>
    </row>
    <row r="2471" spans="3:3" s="39" customFormat="1" x14ac:dyDescent="0.2">
      <c r="C2471" s="266"/>
    </row>
    <row r="2472" spans="3:3" s="39" customFormat="1" x14ac:dyDescent="0.2">
      <c r="C2472" s="266"/>
    </row>
    <row r="2473" spans="3:3" s="39" customFormat="1" x14ac:dyDescent="0.2">
      <c r="C2473" s="266"/>
    </row>
    <row r="2474" spans="3:3" s="39" customFormat="1" x14ac:dyDescent="0.2">
      <c r="C2474" s="266"/>
    </row>
    <row r="2475" spans="3:3" s="39" customFormat="1" x14ac:dyDescent="0.2">
      <c r="C2475" s="266"/>
    </row>
    <row r="2476" spans="3:3" s="39" customFormat="1" x14ac:dyDescent="0.2">
      <c r="C2476" s="266"/>
    </row>
    <row r="2477" spans="3:3" s="39" customFormat="1" x14ac:dyDescent="0.2">
      <c r="C2477" s="266"/>
    </row>
    <row r="2478" spans="3:3" s="39" customFormat="1" x14ac:dyDescent="0.2">
      <c r="C2478" s="266"/>
    </row>
    <row r="2479" spans="3:3" s="39" customFormat="1" x14ac:dyDescent="0.2">
      <c r="C2479" s="266"/>
    </row>
    <row r="2480" spans="3:3" s="39" customFormat="1" x14ac:dyDescent="0.2">
      <c r="C2480" s="266"/>
    </row>
    <row r="2481" spans="3:3" s="39" customFormat="1" x14ac:dyDescent="0.2">
      <c r="C2481" s="266"/>
    </row>
    <row r="2482" spans="3:3" s="39" customFormat="1" x14ac:dyDescent="0.2">
      <c r="C2482" s="266"/>
    </row>
    <row r="2483" spans="3:3" s="39" customFormat="1" x14ac:dyDescent="0.2">
      <c r="C2483" s="266"/>
    </row>
    <row r="2484" spans="3:3" s="39" customFormat="1" x14ac:dyDescent="0.2">
      <c r="C2484" s="266"/>
    </row>
    <row r="2485" spans="3:3" s="39" customFormat="1" x14ac:dyDescent="0.2">
      <c r="C2485" s="266"/>
    </row>
    <row r="2486" spans="3:3" s="39" customFormat="1" x14ac:dyDescent="0.2">
      <c r="C2486" s="266"/>
    </row>
    <row r="2487" spans="3:3" s="39" customFormat="1" x14ac:dyDescent="0.2">
      <c r="C2487" s="266"/>
    </row>
    <row r="2488" spans="3:3" s="39" customFormat="1" x14ac:dyDescent="0.2">
      <c r="C2488" s="266"/>
    </row>
    <row r="2489" spans="3:3" s="39" customFormat="1" x14ac:dyDescent="0.2">
      <c r="C2489" s="266"/>
    </row>
    <row r="2490" spans="3:3" s="39" customFormat="1" x14ac:dyDescent="0.2">
      <c r="C2490" s="266"/>
    </row>
    <row r="2491" spans="3:3" s="39" customFormat="1" x14ac:dyDescent="0.2">
      <c r="C2491" s="266"/>
    </row>
    <row r="2492" spans="3:3" s="39" customFormat="1" x14ac:dyDescent="0.2">
      <c r="C2492" s="266"/>
    </row>
    <row r="2493" spans="3:3" s="39" customFormat="1" x14ac:dyDescent="0.2">
      <c r="C2493" s="266"/>
    </row>
    <row r="2494" spans="3:3" s="39" customFormat="1" x14ac:dyDescent="0.2">
      <c r="C2494" s="266"/>
    </row>
    <row r="2495" spans="3:3" s="39" customFormat="1" x14ac:dyDescent="0.2">
      <c r="C2495" s="266"/>
    </row>
    <row r="2496" spans="3:3" s="39" customFormat="1" x14ac:dyDescent="0.2">
      <c r="C2496" s="266"/>
    </row>
    <row r="2497" spans="3:3" s="39" customFormat="1" x14ac:dyDescent="0.2">
      <c r="C2497" s="266"/>
    </row>
    <row r="2498" spans="3:3" s="39" customFormat="1" x14ac:dyDescent="0.2">
      <c r="C2498" s="266"/>
    </row>
    <row r="2499" spans="3:3" s="39" customFormat="1" x14ac:dyDescent="0.2">
      <c r="C2499" s="266"/>
    </row>
    <row r="2500" spans="3:3" s="39" customFormat="1" x14ac:dyDescent="0.2">
      <c r="C2500" s="266"/>
    </row>
    <row r="2501" spans="3:3" s="39" customFormat="1" x14ac:dyDescent="0.2">
      <c r="C2501" s="266"/>
    </row>
    <row r="2502" spans="3:3" s="39" customFormat="1" x14ac:dyDescent="0.2">
      <c r="C2502" s="266"/>
    </row>
    <row r="2503" spans="3:3" s="39" customFormat="1" x14ac:dyDescent="0.2">
      <c r="C2503" s="266"/>
    </row>
    <row r="2504" spans="3:3" s="39" customFormat="1" x14ac:dyDescent="0.2">
      <c r="C2504" s="266"/>
    </row>
    <row r="2505" spans="3:3" s="39" customFormat="1" x14ac:dyDescent="0.2">
      <c r="C2505" s="266"/>
    </row>
    <row r="2506" spans="3:3" s="39" customFormat="1" x14ac:dyDescent="0.2">
      <c r="C2506" s="266"/>
    </row>
    <row r="2507" spans="3:3" s="39" customFormat="1" x14ac:dyDescent="0.2">
      <c r="C2507" s="266"/>
    </row>
    <row r="2508" spans="3:3" s="39" customFormat="1" x14ac:dyDescent="0.2">
      <c r="C2508" s="266"/>
    </row>
    <row r="2509" spans="3:3" s="39" customFormat="1" x14ac:dyDescent="0.2">
      <c r="C2509" s="266"/>
    </row>
    <row r="2510" spans="3:3" s="39" customFormat="1" x14ac:dyDescent="0.2">
      <c r="C2510" s="266"/>
    </row>
    <row r="2511" spans="3:3" s="39" customFormat="1" x14ac:dyDescent="0.2">
      <c r="C2511" s="266"/>
    </row>
    <row r="2512" spans="3:3" s="39" customFormat="1" x14ac:dyDescent="0.2">
      <c r="C2512" s="266"/>
    </row>
    <row r="2513" spans="3:3" s="39" customFormat="1" x14ac:dyDescent="0.2">
      <c r="C2513" s="266"/>
    </row>
    <row r="2514" spans="3:3" s="39" customFormat="1" x14ac:dyDescent="0.2">
      <c r="C2514" s="266"/>
    </row>
    <row r="2515" spans="3:3" s="39" customFormat="1" x14ac:dyDescent="0.2">
      <c r="C2515" s="266"/>
    </row>
    <row r="2516" spans="3:3" s="39" customFormat="1" x14ac:dyDescent="0.2">
      <c r="C2516" s="266"/>
    </row>
    <row r="2517" spans="3:3" s="39" customFormat="1" x14ac:dyDescent="0.2">
      <c r="C2517" s="266"/>
    </row>
    <row r="2518" spans="3:3" s="39" customFormat="1" x14ac:dyDescent="0.2">
      <c r="C2518" s="266"/>
    </row>
    <row r="2519" spans="3:3" s="39" customFormat="1" x14ac:dyDescent="0.2">
      <c r="C2519" s="266"/>
    </row>
    <row r="2520" spans="3:3" s="39" customFormat="1" x14ac:dyDescent="0.2">
      <c r="C2520" s="266"/>
    </row>
    <row r="2521" spans="3:3" s="39" customFormat="1" x14ac:dyDescent="0.2">
      <c r="C2521" s="266"/>
    </row>
    <row r="2522" spans="3:3" s="39" customFormat="1" x14ac:dyDescent="0.2">
      <c r="C2522" s="266"/>
    </row>
    <row r="2523" spans="3:3" s="39" customFormat="1" x14ac:dyDescent="0.2">
      <c r="C2523" s="266"/>
    </row>
    <row r="2524" spans="3:3" s="39" customFormat="1" x14ac:dyDescent="0.2">
      <c r="C2524" s="266"/>
    </row>
    <row r="2525" spans="3:3" s="39" customFormat="1" x14ac:dyDescent="0.2">
      <c r="C2525" s="266"/>
    </row>
    <row r="2526" spans="3:3" s="39" customFormat="1" x14ac:dyDescent="0.2">
      <c r="C2526" s="266"/>
    </row>
    <row r="2527" spans="3:3" s="39" customFormat="1" x14ac:dyDescent="0.2">
      <c r="C2527" s="266"/>
    </row>
    <row r="2528" spans="3:3" s="39" customFormat="1" x14ac:dyDescent="0.2">
      <c r="C2528" s="266"/>
    </row>
    <row r="2529" spans="3:3" s="39" customFormat="1" x14ac:dyDescent="0.2">
      <c r="C2529" s="266"/>
    </row>
    <row r="2530" spans="3:3" s="39" customFormat="1" x14ac:dyDescent="0.2">
      <c r="C2530" s="266"/>
    </row>
    <row r="2531" spans="3:3" s="39" customFormat="1" x14ac:dyDescent="0.2">
      <c r="C2531" s="266"/>
    </row>
    <row r="2532" spans="3:3" s="39" customFormat="1" x14ac:dyDescent="0.2">
      <c r="C2532" s="266"/>
    </row>
    <row r="2533" spans="3:3" s="39" customFormat="1" x14ac:dyDescent="0.2">
      <c r="C2533" s="266"/>
    </row>
    <row r="2534" spans="3:3" s="39" customFormat="1" x14ac:dyDescent="0.2">
      <c r="C2534" s="266"/>
    </row>
    <row r="2535" spans="3:3" s="39" customFormat="1" x14ac:dyDescent="0.2">
      <c r="C2535" s="266"/>
    </row>
    <row r="2536" spans="3:3" s="39" customFormat="1" x14ac:dyDescent="0.2">
      <c r="C2536" s="266"/>
    </row>
    <row r="2537" spans="3:3" s="39" customFormat="1" x14ac:dyDescent="0.2">
      <c r="C2537" s="266"/>
    </row>
    <row r="2538" spans="3:3" s="39" customFormat="1" x14ac:dyDescent="0.2">
      <c r="C2538" s="266"/>
    </row>
    <row r="2539" spans="3:3" s="39" customFormat="1" x14ac:dyDescent="0.2">
      <c r="C2539" s="266"/>
    </row>
    <row r="2540" spans="3:3" s="39" customFormat="1" x14ac:dyDescent="0.2">
      <c r="C2540" s="266"/>
    </row>
    <row r="2541" spans="3:3" s="39" customFormat="1" x14ac:dyDescent="0.2">
      <c r="C2541" s="266"/>
    </row>
    <row r="2542" spans="3:3" s="39" customFormat="1" x14ac:dyDescent="0.2">
      <c r="C2542" s="266"/>
    </row>
    <row r="2543" spans="3:3" s="39" customFormat="1" x14ac:dyDescent="0.2">
      <c r="C2543" s="266"/>
    </row>
    <row r="2544" spans="3:3" s="39" customFormat="1" x14ac:dyDescent="0.2">
      <c r="C2544" s="266"/>
    </row>
    <row r="2545" spans="3:3" s="39" customFormat="1" x14ac:dyDescent="0.2">
      <c r="C2545" s="266"/>
    </row>
    <row r="2546" spans="3:3" s="39" customFormat="1" x14ac:dyDescent="0.2">
      <c r="C2546" s="266"/>
    </row>
    <row r="2547" spans="3:3" s="39" customFormat="1" x14ac:dyDescent="0.2">
      <c r="C2547" s="266"/>
    </row>
    <row r="2548" spans="3:3" s="39" customFormat="1" x14ac:dyDescent="0.2">
      <c r="C2548" s="266"/>
    </row>
    <row r="2549" spans="3:3" s="39" customFormat="1" x14ac:dyDescent="0.2">
      <c r="C2549" s="266"/>
    </row>
    <row r="2550" spans="3:3" s="39" customFormat="1" x14ac:dyDescent="0.2">
      <c r="C2550" s="266"/>
    </row>
    <row r="2551" spans="3:3" s="39" customFormat="1" x14ac:dyDescent="0.2">
      <c r="C2551" s="266"/>
    </row>
    <row r="2552" spans="3:3" s="39" customFormat="1" x14ac:dyDescent="0.2">
      <c r="C2552" s="266"/>
    </row>
    <row r="2553" spans="3:3" s="39" customFormat="1" x14ac:dyDescent="0.2">
      <c r="C2553" s="266"/>
    </row>
    <row r="2554" spans="3:3" s="39" customFormat="1" x14ac:dyDescent="0.2">
      <c r="C2554" s="266"/>
    </row>
    <row r="2555" spans="3:3" s="39" customFormat="1" x14ac:dyDescent="0.2">
      <c r="C2555" s="266"/>
    </row>
    <row r="2556" spans="3:3" s="39" customFormat="1" x14ac:dyDescent="0.2">
      <c r="C2556" s="266"/>
    </row>
    <row r="2557" spans="3:3" s="39" customFormat="1" x14ac:dyDescent="0.2">
      <c r="C2557" s="266"/>
    </row>
    <row r="2558" spans="3:3" s="39" customFormat="1" x14ac:dyDescent="0.2">
      <c r="C2558" s="266"/>
    </row>
    <row r="2559" spans="3:3" s="39" customFormat="1" x14ac:dyDescent="0.2">
      <c r="C2559" s="266"/>
    </row>
    <row r="2560" spans="3:3" s="39" customFormat="1" x14ac:dyDescent="0.2">
      <c r="C2560" s="266"/>
    </row>
    <row r="2561" spans="3:3" s="39" customFormat="1" x14ac:dyDescent="0.2">
      <c r="C2561" s="266"/>
    </row>
    <row r="2562" spans="3:3" s="39" customFormat="1" x14ac:dyDescent="0.2">
      <c r="C2562" s="266"/>
    </row>
    <row r="2563" spans="3:3" s="39" customFormat="1" x14ac:dyDescent="0.2">
      <c r="C2563" s="266"/>
    </row>
    <row r="2564" spans="3:3" s="39" customFormat="1" x14ac:dyDescent="0.2">
      <c r="C2564" s="266"/>
    </row>
    <row r="2565" spans="3:3" s="39" customFormat="1" x14ac:dyDescent="0.2">
      <c r="C2565" s="266"/>
    </row>
    <row r="2566" spans="3:3" s="39" customFormat="1" x14ac:dyDescent="0.2">
      <c r="C2566" s="266"/>
    </row>
    <row r="2567" spans="3:3" s="39" customFormat="1" x14ac:dyDescent="0.2">
      <c r="C2567" s="266"/>
    </row>
    <row r="2568" spans="3:3" s="39" customFormat="1" x14ac:dyDescent="0.2">
      <c r="C2568" s="266"/>
    </row>
    <row r="2569" spans="3:3" s="39" customFormat="1" x14ac:dyDescent="0.2">
      <c r="C2569" s="266"/>
    </row>
    <row r="2570" spans="3:3" s="39" customFormat="1" x14ac:dyDescent="0.2">
      <c r="C2570" s="266"/>
    </row>
    <row r="2571" spans="3:3" s="39" customFormat="1" x14ac:dyDescent="0.2">
      <c r="C2571" s="266"/>
    </row>
    <row r="2572" spans="3:3" s="39" customFormat="1" x14ac:dyDescent="0.2">
      <c r="C2572" s="266"/>
    </row>
    <row r="2573" spans="3:3" s="39" customFormat="1" x14ac:dyDescent="0.2">
      <c r="C2573" s="266"/>
    </row>
    <row r="2574" spans="3:3" s="39" customFormat="1" x14ac:dyDescent="0.2">
      <c r="C2574" s="266"/>
    </row>
    <row r="2575" spans="3:3" s="39" customFormat="1" x14ac:dyDescent="0.2">
      <c r="C2575" s="266"/>
    </row>
    <row r="2576" spans="3:3" s="39" customFormat="1" x14ac:dyDescent="0.2">
      <c r="C2576" s="266"/>
    </row>
    <row r="2577" spans="3:3" s="39" customFormat="1" x14ac:dyDescent="0.2">
      <c r="C2577" s="266"/>
    </row>
    <row r="2578" spans="3:3" s="39" customFormat="1" x14ac:dyDescent="0.2">
      <c r="C2578" s="266"/>
    </row>
    <row r="2579" spans="3:3" s="39" customFormat="1" x14ac:dyDescent="0.2">
      <c r="C2579" s="266"/>
    </row>
    <row r="2580" spans="3:3" s="39" customFormat="1" x14ac:dyDescent="0.2">
      <c r="C2580" s="266"/>
    </row>
    <row r="2581" spans="3:3" s="39" customFormat="1" x14ac:dyDescent="0.2">
      <c r="C2581" s="266"/>
    </row>
    <row r="2582" spans="3:3" s="39" customFormat="1" x14ac:dyDescent="0.2">
      <c r="C2582" s="266"/>
    </row>
    <row r="2583" spans="3:3" s="39" customFormat="1" x14ac:dyDescent="0.2">
      <c r="C2583" s="266"/>
    </row>
    <row r="2584" spans="3:3" s="39" customFormat="1" x14ac:dyDescent="0.2">
      <c r="C2584" s="266"/>
    </row>
    <row r="2585" spans="3:3" s="39" customFormat="1" x14ac:dyDescent="0.2">
      <c r="C2585" s="266"/>
    </row>
    <row r="2586" spans="3:3" s="39" customFormat="1" x14ac:dyDescent="0.2">
      <c r="C2586" s="266"/>
    </row>
    <row r="2587" spans="3:3" s="39" customFormat="1" x14ac:dyDescent="0.2">
      <c r="C2587" s="266"/>
    </row>
    <row r="2588" spans="3:3" s="39" customFormat="1" x14ac:dyDescent="0.2">
      <c r="C2588" s="266"/>
    </row>
    <row r="2589" spans="3:3" s="39" customFormat="1" x14ac:dyDescent="0.2">
      <c r="C2589" s="266"/>
    </row>
    <row r="2590" spans="3:3" s="39" customFormat="1" x14ac:dyDescent="0.2">
      <c r="C2590" s="266"/>
    </row>
    <row r="2591" spans="3:3" s="39" customFormat="1" x14ac:dyDescent="0.2">
      <c r="C2591" s="266"/>
    </row>
    <row r="2592" spans="3:3" s="39" customFormat="1" x14ac:dyDescent="0.2">
      <c r="C2592" s="266"/>
    </row>
    <row r="2593" spans="3:3" s="39" customFormat="1" x14ac:dyDescent="0.2">
      <c r="C2593" s="266"/>
    </row>
    <row r="2594" spans="3:3" s="39" customFormat="1" x14ac:dyDescent="0.2">
      <c r="C2594" s="266"/>
    </row>
    <row r="2595" spans="3:3" s="39" customFormat="1" x14ac:dyDescent="0.2">
      <c r="C2595" s="266"/>
    </row>
    <row r="2596" spans="3:3" s="39" customFormat="1" x14ac:dyDescent="0.2">
      <c r="C2596" s="266"/>
    </row>
    <row r="2597" spans="3:3" s="39" customFormat="1" x14ac:dyDescent="0.2">
      <c r="C2597" s="266"/>
    </row>
    <row r="2598" spans="3:3" s="39" customFormat="1" x14ac:dyDescent="0.2">
      <c r="C2598" s="266"/>
    </row>
    <row r="2599" spans="3:3" s="39" customFormat="1" x14ac:dyDescent="0.2">
      <c r="C2599" s="266"/>
    </row>
    <row r="2600" spans="3:3" s="39" customFormat="1" x14ac:dyDescent="0.2">
      <c r="C2600" s="266"/>
    </row>
    <row r="2601" spans="3:3" s="39" customFormat="1" x14ac:dyDescent="0.2">
      <c r="C2601" s="266"/>
    </row>
    <row r="2602" spans="3:3" s="39" customFormat="1" x14ac:dyDescent="0.2">
      <c r="C2602" s="266"/>
    </row>
    <row r="2603" spans="3:3" s="39" customFormat="1" x14ac:dyDescent="0.2">
      <c r="C2603" s="266"/>
    </row>
    <row r="2604" spans="3:3" s="39" customFormat="1" x14ac:dyDescent="0.2">
      <c r="C2604" s="266"/>
    </row>
    <row r="2605" spans="3:3" s="39" customFormat="1" x14ac:dyDescent="0.2">
      <c r="C2605" s="266"/>
    </row>
    <row r="2606" spans="3:3" s="39" customFormat="1" x14ac:dyDescent="0.2">
      <c r="C2606" s="266"/>
    </row>
    <row r="2607" spans="3:3" s="39" customFormat="1" x14ac:dyDescent="0.2">
      <c r="C2607" s="266"/>
    </row>
    <row r="2608" spans="3:3" s="39" customFormat="1" x14ac:dyDescent="0.2">
      <c r="C2608" s="266"/>
    </row>
    <row r="2609" spans="3:3" s="39" customFormat="1" x14ac:dyDescent="0.2">
      <c r="C2609" s="266"/>
    </row>
    <row r="2610" spans="3:3" s="39" customFormat="1" x14ac:dyDescent="0.2">
      <c r="C2610" s="266"/>
    </row>
    <row r="2611" spans="3:3" s="39" customFormat="1" x14ac:dyDescent="0.2">
      <c r="C2611" s="266"/>
    </row>
    <row r="2612" spans="3:3" s="39" customFormat="1" x14ac:dyDescent="0.2">
      <c r="C2612" s="266"/>
    </row>
    <row r="2613" spans="3:3" s="39" customFormat="1" x14ac:dyDescent="0.2">
      <c r="C2613" s="266"/>
    </row>
    <row r="2614" spans="3:3" s="39" customFormat="1" x14ac:dyDescent="0.2">
      <c r="C2614" s="266"/>
    </row>
    <row r="2615" spans="3:3" s="39" customFormat="1" x14ac:dyDescent="0.2">
      <c r="C2615" s="266"/>
    </row>
    <row r="2616" spans="3:3" s="39" customFormat="1" x14ac:dyDescent="0.2">
      <c r="C2616" s="266"/>
    </row>
    <row r="2617" spans="3:3" s="39" customFormat="1" x14ac:dyDescent="0.2">
      <c r="C2617" s="266"/>
    </row>
    <row r="2618" spans="3:3" s="39" customFormat="1" x14ac:dyDescent="0.2">
      <c r="C2618" s="266"/>
    </row>
    <row r="2619" spans="3:3" s="39" customFormat="1" x14ac:dyDescent="0.2">
      <c r="C2619" s="266"/>
    </row>
    <row r="2620" spans="3:3" s="39" customFormat="1" x14ac:dyDescent="0.2">
      <c r="C2620" s="266"/>
    </row>
    <row r="2621" spans="3:3" s="39" customFormat="1" x14ac:dyDescent="0.2">
      <c r="C2621" s="266"/>
    </row>
    <row r="2622" spans="3:3" s="39" customFormat="1" x14ac:dyDescent="0.2">
      <c r="C2622" s="266"/>
    </row>
    <row r="2623" spans="3:3" s="39" customFormat="1" x14ac:dyDescent="0.2">
      <c r="C2623" s="266"/>
    </row>
    <row r="2624" spans="3:3" s="39" customFormat="1" x14ac:dyDescent="0.2">
      <c r="C2624" s="266"/>
    </row>
    <row r="2625" spans="3:3" s="39" customFormat="1" x14ac:dyDescent="0.2">
      <c r="C2625" s="266"/>
    </row>
    <row r="2626" spans="3:3" s="39" customFormat="1" x14ac:dyDescent="0.2">
      <c r="C2626" s="266"/>
    </row>
    <row r="2627" spans="3:3" s="39" customFormat="1" x14ac:dyDescent="0.2">
      <c r="C2627" s="266"/>
    </row>
    <row r="2628" spans="3:3" s="39" customFormat="1" x14ac:dyDescent="0.2">
      <c r="C2628" s="266"/>
    </row>
    <row r="2629" spans="3:3" s="39" customFormat="1" x14ac:dyDescent="0.2">
      <c r="C2629" s="266"/>
    </row>
    <row r="2630" spans="3:3" s="39" customFormat="1" x14ac:dyDescent="0.2">
      <c r="C2630" s="266"/>
    </row>
    <row r="2631" spans="3:3" s="39" customFormat="1" x14ac:dyDescent="0.2">
      <c r="C2631" s="266"/>
    </row>
    <row r="2632" spans="3:3" s="39" customFormat="1" x14ac:dyDescent="0.2">
      <c r="C2632" s="266"/>
    </row>
    <row r="2633" spans="3:3" s="39" customFormat="1" x14ac:dyDescent="0.2">
      <c r="C2633" s="266"/>
    </row>
    <row r="2634" spans="3:3" s="39" customFormat="1" x14ac:dyDescent="0.2">
      <c r="C2634" s="266"/>
    </row>
    <row r="2635" spans="3:3" s="39" customFormat="1" x14ac:dyDescent="0.2">
      <c r="C2635" s="266"/>
    </row>
    <row r="2636" spans="3:3" s="39" customFormat="1" x14ac:dyDescent="0.2">
      <c r="C2636" s="266"/>
    </row>
    <row r="2637" spans="3:3" s="39" customFormat="1" x14ac:dyDescent="0.2">
      <c r="C2637" s="266"/>
    </row>
    <row r="2638" spans="3:3" s="39" customFormat="1" x14ac:dyDescent="0.2">
      <c r="C2638" s="266"/>
    </row>
    <row r="2639" spans="3:3" s="39" customFormat="1" x14ac:dyDescent="0.2">
      <c r="C2639" s="266"/>
    </row>
    <row r="2640" spans="3:3" s="39" customFormat="1" x14ac:dyDescent="0.2">
      <c r="C2640" s="266"/>
    </row>
    <row r="2641" spans="3:3" s="39" customFormat="1" x14ac:dyDescent="0.2">
      <c r="C2641" s="266"/>
    </row>
    <row r="2642" spans="3:3" s="39" customFormat="1" x14ac:dyDescent="0.2">
      <c r="C2642" s="266"/>
    </row>
    <row r="2643" spans="3:3" s="39" customFormat="1" x14ac:dyDescent="0.2">
      <c r="C2643" s="266"/>
    </row>
    <row r="2644" spans="3:3" s="39" customFormat="1" x14ac:dyDescent="0.2">
      <c r="C2644" s="266"/>
    </row>
    <row r="2645" spans="3:3" s="39" customFormat="1" x14ac:dyDescent="0.2">
      <c r="C2645" s="266"/>
    </row>
    <row r="2646" spans="3:3" s="39" customFormat="1" x14ac:dyDescent="0.2">
      <c r="C2646" s="266"/>
    </row>
    <row r="2647" spans="3:3" s="39" customFormat="1" x14ac:dyDescent="0.2">
      <c r="C2647" s="266"/>
    </row>
    <row r="2648" spans="3:3" s="39" customFormat="1" x14ac:dyDescent="0.2">
      <c r="C2648" s="266"/>
    </row>
    <row r="2649" spans="3:3" s="39" customFormat="1" x14ac:dyDescent="0.2">
      <c r="C2649" s="266"/>
    </row>
    <row r="2650" spans="3:3" s="39" customFormat="1" x14ac:dyDescent="0.2">
      <c r="C2650" s="266"/>
    </row>
    <row r="2651" spans="3:3" s="39" customFormat="1" x14ac:dyDescent="0.2">
      <c r="C2651" s="266"/>
    </row>
    <row r="2652" spans="3:3" s="39" customFormat="1" x14ac:dyDescent="0.2">
      <c r="C2652" s="266"/>
    </row>
    <row r="2653" spans="3:3" s="39" customFormat="1" x14ac:dyDescent="0.2">
      <c r="C2653" s="266"/>
    </row>
    <row r="2654" spans="3:3" s="39" customFormat="1" x14ac:dyDescent="0.2">
      <c r="C2654" s="266"/>
    </row>
    <row r="2655" spans="3:3" s="39" customFormat="1" x14ac:dyDescent="0.2">
      <c r="C2655" s="266"/>
    </row>
    <row r="2656" spans="3:3" s="39" customFormat="1" x14ac:dyDescent="0.2">
      <c r="C2656" s="266"/>
    </row>
    <row r="2657" spans="3:3" s="39" customFormat="1" x14ac:dyDescent="0.2">
      <c r="C2657" s="266"/>
    </row>
    <row r="2658" spans="3:3" s="39" customFormat="1" x14ac:dyDescent="0.2">
      <c r="C2658" s="266"/>
    </row>
    <row r="2659" spans="3:3" s="39" customFormat="1" x14ac:dyDescent="0.2">
      <c r="C2659" s="266"/>
    </row>
    <row r="2660" spans="3:3" s="39" customFormat="1" x14ac:dyDescent="0.2">
      <c r="C2660" s="266"/>
    </row>
    <row r="2661" spans="3:3" s="39" customFormat="1" x14ac:dyDescent="0.2">
      <c r="C2661" s="266"/>
    </row>
    <row r="2662" spans="3:3" s="39" customFormat="1" x14ac:dyDescent="0.2">
      <c r="C2662" s="266"/>
    </row>
    <row r="2663" spans="3:3" s="39" customFormat="1" x14ac:dyDescent="0.2">
      <c r="C2663" s="266"/>
    </row>
    <row r="2664" spans="3:3" s="39" customFormat="1" x14ac:dyDescent="0.2">
      <c r="C2664" s="266"/>
    </row>
    <row r="2665" spans="3:3" s="39" customFormat="1" x14ac:dyDescent="0.2">
      <c r="C2665" s="266"/>
    </row>
    <row r="2666" spans="3:3" s="39" customFormat="1" x14ac:dyDescent="0.2">
      <c r="C2666" s="266"/>
    </row>
    <row r="2667" spans="3:3" s="39" customFormat="1" x14ac:dyDescent="0.2">
      <c r="C2667" s="266"/>
    </row>
    <row r="2668" spans="3:3" s="39" customFormat="1" x14ac:dyDescent="0.2">
      <c r="C2668" s="266"/>
    </row>
    <row r="2669" spans="3:3" s="39" customFormat="1" x14ac:dyDescent="0.2">
      <c r="C2669" s="266"/>
    </row>
    <row r="2670" spans="3:3" s="39" customFormat="1" x14ac:dyDescent="0.2">
      <c r="C2670" s="266"/>
    </row>
    <row r="2671" spans="3:3" s="39" customFormat="1" x14ac:dyDescent="0.2">
      <c r="C2671" s="266"/>
    </row>
    <row r="2672" spans="3:3" s="39" customFormat="1" x14ac:dyDescent="0.2">
      <c r="C2672" s="266"/>
    </row>
    <row r="2673" spans="3:3" s="39" customFormat="1" x14ac:dyDescent="0.2">
      <c r="C2673" s="266"/>
    </row>
    <row r="2674" spans="3:3" s="39" customFormat="1" x14ac:dyDescent="0.2">
      <c r="C2674" s="266"/>
    </row>
    <row r="2675" spans="3:3" s="39" customFormat="1" x14ac:dyDescent="0.2">
      <c r="C2675" s="266"/>
    </row>
    <row r="2676" spans="3:3" s="39" customFormat="1" x14ac:dyDescent="0.2">
      <c r="C2676" s="266"/>
    </row>
    <row r="2677" spans="3:3" s="39" customFormat="1" x14ac:dyDescent="0.2">
      <c r="C2677" s="266"/>
    </row>
    <row r="2678" spans="3:3" s="39" customFormat="1" x14ac:dyDescent="0.2">
      <c r="C2678" s="266"/>
    </row>
    <row r="2679" spans="3:3" s="39" customFormat="1" x14ac:dyDescent="0.2">
      <c r="C2679" s="266"/>
    </row>
    <row r="2680" spans="3:3" s="39" customFormat="1" x14ac:dyDescent="0.2">
      <c r="C2680" s="266"/>
    </row>
    <row r="2681" spans="3:3" s="39" customFormat="1" x14ac:dyDescent="0.2">
      <c r="C2681" s="266"/>
    </row>
    <row r="2682" spans="3:3" s="39" customFormat="1" x14ac:dyDescent="0.2">
      <c r="C2682" s="266"/>
    </row>
    <row r="2683" spans="3:3" s="39" customFormat="1" x14ac:dyDescent="0.2">
      <c r="C2683" s="266"/>
    </row>
    <row r="2684" spans="3:3" s="39" customFormat="1" x14ac:dyDescent="0.2">
      <c r="C2684" s="266"/>
    </row>
    <row r="2685" spans="3:3" s="39" customFormat="1" x14ac:dyDescent="0.2">
      <c r="C2685" s="266"/>
    </row>
    <row r="2686" spans="3:3" s="39" customFormat="1" x14ac:dyDescent="0.2">
      <c r="C2686" s="266"/>
    </row>
    <row r="2687" spans="3:3" s="39" customFormat="1" x14ac:dyDescent="0.2">
      <c r="C2687" s="266"/>
    </row>
    <row r="2688" spans="3:3" s="39" customFormat="1" x14ac:dyDescent="0.2">
      <c r="C2688" s="266"/>
    </row>
    <row r="2689" spans="3:3" s="39" customFormat="1" x14ac:dyDescent="0.2">
      <c r="C2689" s="266"/>
    </row>
    <row r="2690" spans="3:3" s="39" customFormat="1" x14ac:dyDescent="0.2">
      <c r="C2690" s="266"/>
    </row>
    <row r="2691" spans="3:3" s="39" customFormat="1" x14ac:dyDescent="0.2">
      <c r="C2691" s="266"/>
    </row>
    <row r="2692" spans="3:3" s="39" customFormat="1" x14ac:dyDescent="0.2">
      <c r="C2692" s="266"/>
    </row>
    <row r="2693" spans="3:3" s="39" customFormat="1" x14ac:dyDescent="0.2">
      <c r="C2693" s="266"/>
    </row>
    <row r="2694" spans="3:3" s="39" customFormat="1" x14ac:dyDescent="0.2">
      <c r="C2694" s="266"/>
    </row>
    <row r="2695" spans="3:3" s="39" customFormat="1" x14ac:dyDescent="0.2">
      <c r="C2695" s="266"/>
    </row>
    <row r="2696" spans="3:3" s="39" customFormat="1" x14ac:dyDescent="0.2">
      <c r="C2696" s="266"/>
    </row>
    <row r="2697" spans="3:3" s="39" customFormat="1" x14ac:dyDescent="0.2">
      <c r="C2697" s="266"/>
    </row>
    <row r="2698" spans="3:3" s="39" customFormat="1" x14ac:dyDescent="0.2">
      <c r="C2698" s="266"/>
    </row>
    <row r="2699" spans="3:3" s="39" customFormat="1" x14ac:dyDescent="0.2">
      <c r="C2699" s="266"/>
    </row>
    <row r="2700" spans="3:3" s="39" customFormat="1" x14ac:dyDescent="0.2">
      <c r="C2700" s="266"/>
    </row>
    <row r="2701" spans="3:3" s="39" customFormat="1" x14ac:dyDescent="0.2">
      <c r="C2701" s="266"/>
    </row>
    <row r="2702" spans="3:3" s="39" customFormat="1" x14ac:dyDescent="0.2">
      <c r="C2702" s="266"/>
    </row>
    <row r="2703" spans="3:3" s="39" customFormat="1" x14ac:dyDescent="0.2">
      <c r="C2703" s="266"/>
    </row>
    <row r="2704" spans="3:3" s="39" customFormat="1" x14ac:dyDescent="0.2">
      <c r="C2704" s="266"/>
    </row>
    <row r="2705" spans="3:3" s="39" customFormat="1" x14ac:dyDescent="0.2">
      <c r="C2705" s="266"/>
    </row>
    <row r="2706" spans="3:3" s="39" customFormat="1" x14ac:dyDescent="0.2">
      <c r="C2706" s="266"/>
    </row>
    <row r="2707" spans="3:3" s="39" customFormat="1" x14ac:dyDescent="0.2">
      <c r="C2707" s="266"/>
    </row>
    <row r="2708" spans="3:3" s="39" customFormat="1" x14ac:dyDescent="0.2">
      <c r="C2708" s="266"/>
    </row>
    <row r="2709" spans="3:3" s="39" customFormat="1" x14ac:dyDescent="0.2">
      <c r="C2709" s="266"/>
    </row>
    <row r="2710" spans="3:3" s="39" customFormat="1" x14ac:dyDescent="0.2">
      <c r="C2710" s="266"/>
    </row>
    <row r="2711" spans="3:3" s="39" customFormat="1" x14ac:dyDescent="0.2">
      <c r="C2711" s="266"/>
    </row>
    <row r="2712" spans="3:3" s="39" customFormat="1" x14ac:dyDescent="0.2">
      <c r="C2712" s="266"/>
    </row>
    <row r="2713" spans="3:3" s="39" customFormat="1" x14ac:dyDescent="0.2">
      <c r="C2713" s="266"/>
    </row>
    <row r="2714" spans="3:3" s="39" customFormat="1" x14ac:dyDescent="0.2">
      <c r="C2714" s="266"/>
    </row>
    <row r="2715" spans="3:3" s="39" customFormat="1" x14ac:dyDescent="0.2">
      <c r="C2715" s="266"/>
    </row>
    <row r="2716" spans="3:3" s="39" customFormat="1" x14ac:dyDescent="0.2">
      <c r="C2716" s="266"/>
    </row>
    <row r="2717" spans="3:3" s="39" customFormat="1" x14ac:dyDescent="0.2">
      <c r="C2717" s="266"/>
    </row>
    <row r="2718" spans="3:3" s="39" customFormat="1" x14ac:dyDescent="0.2">
      <c r="C2718" s="266"/>
    </row>
    <row r="2719" spans="3:3" s="39" customFormat="1" x14ac:dyDescent="0.2">
      <c r="C2719" s="266"/>
    </row>
    <row r="2720" spans="3:3" s="39" customFormat="1" x14ac:dyDescent="0.2">
      <c r="C2720" s="266"/>
    </row>
    <row r="2721" spans="3:3" s="39" customFormat="1" x14ac:dyDescent="0.2">
      <c r="C2721" s="266"/>
    </row>
    <row r="2722" spans="3:3" s="39" customFormat="1" x14ac:dyDescent="0.2">
      <c r="C2722" s="266"/>
    </row>
    <row r="2723" spans="3:3" s="39" customFormat="1" x14ac:dyDescent="0.2">
      <c r="C2723" s="266"/>
    </row>
    <row r="2724" spans="3:3" s="39" customFormat="1" x14ac:dyDescent="0.2">
      <c r="C2724" s="266"/>
    </row>
    <row r="2725" spans="3:3" s="39" customFormat="1" x14ac:dyDescent="0.2">
      <c r="C2725" s="266"/>
    </row>
    <row r="2726" spans="3:3" s="39" customFormat="1" x14ac:dyDescent="0.2">
      <c r="C2726" s="266"/>
    </row>
    <row r="2727" spans="3:3" s="39" customFormat="1" x14ac:dyDescent="0.2">
      <c r="C2727" s="266"/>
    </row>
    <row r="2728" spans="3:3" s="39" customFormat="1" x14ac:dyDescent="0.2">
      <c r="C2728" s="266"/>
    </row>
    <row r="2729" spans="3:3" s="39" customFormat="1" x14ac:dyDescent="0.2">
      <c r="C2729" s="266"/>
    </row>
    <row r="2730" spans="3:3" s="39" customFormat="1" x14ac:dyDescent="0.2">
      <c r="C2730" s="266"/>
    </row>
    <row r="2731" spans="3:3" s="39" customFormat="1" x14ac:dyDescent="0.2">
      <c r="C2731" s="266"/>
    </row>
    <row r="2732" spans="3:3" s="39" customFormat="1" x14ac:dyDescent="0.2">
      <c r="C2732" s="266"/>
    </row>
    <row r="2733" spans="3:3" s="39" customFormat="1" x14ac:dyDescent="0.2">
      <c r="C2733" s="266"/>
    </row>
    <row r="2734" spans="3:3" s="39" customFormat="1" x14ac:dyDescent="0.2">
      <c r="C2734" s="266"/>
    </row>
    <row r="2735" spans="3:3" s="39" customFormat="1" x14ac:dyDescent="0.2">
      <c r="C2735" s="266"/>
    </row>
    <row r="2736" spans="3:3" s="39" customFormat="1" x14ac:dyDescent="0.2">
      <c r="C2736" s="266"/>
    </row>
    <row r="2737" spans="3:3" s="39" customFormat="1" x14ac:dyDescent="0.2">
      <c r="C2737" s="266"/>
    </row>
    <row r="2738" spans="3:3" s="39" customFormat="1" x14ac:dyDescent="0.2">
      <c r="C2738" s="266"/>
    </row>
    <row r="2739" spans="3:3" s="39" customFormat="1" x14ac:dyDescent="0.2">
      <c r="C2739" s="266"/>
    </row>
    <row r="2740" spans="3:3" s="39" customFormat="1" x14ac:dyDescent="0.2">
      <c r="C2740" s="266"/>
    </row>
    <row r="2741" spans="3:3" s="39" customFormat="1" x14ac:dyDescent="0.2">
      <c r="C2741" s="266"/>
    </row>
    <row r="2742" spans="3:3" s="39" customFormat="1" x14ac:dyDescent="0.2">
      <c r="C2742" s="266"/>
    </row>
    <row r="2743" spans="3:3" s="39" customFormat="1" x14ac:dyDescent="0.2">
      <c r="C2743" s="266"/>
    </row>
    <row r="2744" spans="3:3" s="39" customFormat="1" x14ac:dyDescent="0.2">
      <c r="C2744" s="266"/>
    </row>
    <row r="2745" spans="3:3" s="39" customFormat="1" x14ac:dyDescent="0.2">
      <c r="C2745" s="266"/>
    </row>
    <row r="2746" spans="3:3" s="39" customFormat="1" x14ac:dyDescent="0.2">
      <c r="C2746" s="266"/>
    </row>
    <row r="2747" spans="3:3" s="39" customFormat="1" x14ac:dyDescent="0.2">
      <c r="C2747" s="266"/>
    </row>
    <row r="2748" spans="3:3" s="39" customFormat="1" x14ac:dyDescent="0.2">
      <c r="C2748" s="266"/>
    </row>
    <row r="2749" spans="3:3" s="39" customFormat="1" x14ac:dyDescent="0.2">
      <c r="C2749" s="266"/>
    </row>
    <row r="2750" spans="3:3" s="39" customFormat="1" x14ac:dyDescent="0.2">
      <c r="C2750" s="266"/>
    </row>
    <row r="2751" spans="3:3" s="39" customFormat="1" x14ac:dyDescent="0.2">
      <c r="C2751" s="266"/>
    </row>
    <row r="2752" spans="3:3" s="39" customFormat="1" x14ac:dyDescent="0.2">
      <c r="C2752" s="266"/>
    </row>
    <row r="2753" spans="3:3" s="39" customFormat="1" x14ac:dyDescent="0.2">
      <c r="C2753" s="266"/>
    </row>
    <row r="2754" spans="3:3" s="39" customFormat="1" x14ac:dyDescent="0.2">
      <c r="C2754" s="266"/>
    </row>
    <row r="2755" spans="3:3" s="39" customFormat="1" x14ac:dyDescent="0.2">
      <c r="C2755" s="266"/>
    </row>
    <row r="2756" spans="3:3" s="39" customFormat="1" x14ac:dyDescent="0.2">
      <c r="C2756" s="266"/>
    </row>
    <row r="2757" spans="3:3" s="39" customFormat="1" x14ac:dyDescent="0.2">
      <c r="C2757" s="266"/>
    </row>
    <row r="2758" spans="3:3" s="39" customFormat="1" x14ac:dyDescent="0.2">
      <c r="C2758" s="266"/>
    </row>
    <row r="2759" spans="3:3" s="39" customFormat="1" x14ac:dyDescent="0.2">
      <c r="C2759" s="266"/>
    </row>
    <row r="2760" spans="3:3" s="39" customFormat="1" x14ac:dyDescent="0.2">
      <c r="C2760" s="266"/>
    </row>
    <row r="2761" spans="3:3" s="39" customFormat="1" x14ac:dyDescent="0.2">
      <c r="C2761" s="266"/>
    </row>
    <row r="2762" spans="3:3" s="39" customFormat="1" x14ac:dyDescent="0.2">
      <c r="C2762" s="266"/>
    </row>
    <row r="2763" spans="3:3" s="39" customFormat="1" x14ac:dyDescent="0.2">
      <c r="C2763" s="266"/>
    </row>
    <row r="2764" spans="3:3" s="39" customFormat="1" x14ac:dyDescent="0.2">
      <c r="C2764" s="266"/>
    </row>
    <row r="2765" spans="3:3" s="39" customFormat="1" x14ac:dyDescent="0.2">
      <c r="C2765" s="266"/>
    </row>
    <row r="2766" spans="3:3" s="39" customFormat="1" x14ac:dyDescent="0.2">
      <c r="C2766" s="266"/>
    </row>
    <row r="2767" spans="3:3" s="39" customFormat="1" x14ac:dyDescent="0.2">
      <c r="C2767" s="266"/>
    </row>
    <row r="2768" spans="3:3" s="39" customFormat="1" x14ac:dyDescent="0.2">
      <c r="C2768" s="266"/>
    </row>
    <row r="2769" spans="3:3" s="39" customFormat="1" x14ac:dyDescent="0.2">
      <c r="C2769" s="266"/>
    </row>
    <row r="2770" spans="3:3" s="39" customFormat="1" x14ac:dyDescent="0.2">
      <c r="C2770" s="266"/>
    </row>
    <row r="2771" spans="3:3" s="39" customFormat="1" x14ac:dyDescent="0.2">
      <c r="C2771" s="266"/>
    </row>
    <row r="2772" spans="3:3" s="39" customFormat="1" x14ac:dyDescent="0.2">
      <c r="C2772" s="266"/>
    </row>
    <row r="2773" spans="3:3" s="39" customFormat="1" x14ac:dyDescent="0.2">
      <c r="C2773" s="266"/>
    </row>
    <row r="2774" spans="3:3" s="39" customFormat="1" x14ac:dyDescent="0.2">
      <c r="C2774" s="266"/>
    </row>
    <row r="2775" spans="3:3" s="39" customFormat="1" x14ac:dyDescent="0.2">
      <c r="C2775" s="266"/>
    </row>
    <row r="2776" spans="3:3" s="39" customFormat="1" x14ac:dyDescent="0.2">
      <c r="C2776" s="266"/>
    </row>
    <row r="2777" spans="3:3" s="39" customFormat="1" x14ac:dyDescent="0.2">
      <c r="C2777" s="266"/>
    </row>
    <row r="2778" spans="3:3" s="39" customFormat="1" x14ac:dyDescent="0.2">
      <c r="C2778" s="266"/>
    </row>
    <row r="2779" spans="3:3" s="39" customFormat="1" x14ac:dyDescent="0.2">
      <c r="C2779" s="266"/>
    </row>
    <row r="2780" spans="3:3" s="39" customFormat="1" x14ac:dyDescent="0.2">
      <c r="C2780" s="266"/>
    </row>
    <row r="2781" spans="3:3" s="39" customFormat="1" x14ac:dyDescent="0.2">
      <c r="C2781" s="266"/>
    </row>
    <row r="2782" spans="3:3" s="39" customFormat="1" x14ac:dyDescent="0.2">
      <c r="C2782" s="266"/>
    </row>
    <row r="2783" spans="3:3" s="39" customFormat="1" x14ac:dyDescent="0.2">
      <c r="C2783" s="266"/>
    </row>
    <row r="2784" spans="3:3" s="39" customFormat="1" x14ac:dyDescent="0.2">
      <c r="C2784" s="266"/>
    </row>
    <row r="2785" spans="3:3" s="39" customFormat="1" x14ac:dyDescent="0.2">
      <c r="C2785" s="266"/>
    </row>
    <row r="2786" spans="3:3" s="39" customFormat="1" x14ac:dyDescent="0.2">
      <c r="C2786" s="266"/>
    </row>
    <row r="2787" spans="3:3" s="39" customFormat="1" x14ac:dyDescent="0.2">
      <c r="C2787" s="266"/>
    </row>
    <row r="2788" spans="3:3" s="39" customFormat="1" x14ac:dyDescent="0.2">
      <c r="C2788" s="266"/>
    </row>
    <row r="2789" spans="3:3" s="39" customFormat="1" x14ac:dyDescent="0.2">
      <c r="C2789" s="266"/>
    </row>
    <row r="2790" spans="3:3" s="39" customFormat="1" x14ac:dyDescent="0.2">
      <c r="C2790" s="266"/>
    </row>
    <row r="2791" spans="3:3" s="39" customFormat="1" x14ac:dyDescent="0.2">
      <c r="C2791" s="266"/>
    </row>
    <row r="2792" spans="3:3" s="39" customFormat="1" x14ac:dyDescent="0.2">
      <c r="C2792" s="266"/>
    </row>
    <row r="2793" spans="3:3" s="39" customFormat="1" x14ac:dyDescent="0.2">
      <c r="C2793" s="266"/>
    </row>
    <row r="2794" spans="3:3" s="39" customFormat="1" x14ac:dyDescent="0.2">
      <c r="C2794" s="266"/>
    </row>
    <row r="2795" spans="3:3" s="39" customFormat="1" x14ac:dyDescent="0.2">
      <c r="C2795" s="266"/>
    </row>
    <row r="2796" spans="3:3" s="39" customFormat="1" x14ac:dyDescent="0.2">
      <c r="C2796" s="266"/>
    </row>
    <row r="2797" spans="3:3" s="39" customFormat="1" x14ac:dyDescent="0.2">
      <c r="C2797" s="266"/>
    </row>
    <row r="2798" spans="3:3" s="39" customFormat="1" x14ac:dyDescent="0.2">
      <c r="C2798" s="266"/>
    </row>
    <row r="2799" spans="3:3" s="39" customFormat="1" x14ac:dyDescent="0.2">
      <c r="C2799" s="266"/>
    </row>
    <row r="2800" spans="3:3" s="39" customFormat="1" x14ac:dyDescent="0.2">
      <c r="C2800" s="266"/>
    </row>
    <row r="2801" spans="3:3" s="39" customFormat="1" x14ac:dyDescent="0.2">
      <c r="C2801" s="266"/>
    </row>
    <row r="2802" spans="3:3" s="39" customFormat="1" x14ac:dyDescent="0.2">
      <c r="C2802" s="266"/>
    </row>
    <row r="2803" spans="3:3" s="39" customFormat="1" x14ac:dyDescent="0.2">
      <c r="C2803" s="266"/>
    </row>
    <row r="2804" spans="3:3" s="39" customFormat="1" x14ac:dyDescent="0.2">
      <c r="C2804" s="266"/>
    </row>
    <row r="2805" spans="3:3" s="39" customFormat="1" x14ac:dyDescent="0.2">
      <c r="C2805" s="266"/>
    </row>
    <row r="2806" spans="3:3" s="39" customFormat="1" x14ac:dyDescent="0.2">
      <c r="C2806" s="266"/>
    </row>
    <row r="2807" spans="3:3" s="39" customFormat="1" x14ac:dyDescent="0.2">
      <c r="C2807" s="266"/>
    </row>
    <row r="2808" spans="3:3" s="39" customFormat="1" x14ac:dyDescent="0.2">
      <c r="C2808" s="266"/>
    </row>
    <row r="2809" spans="3:3" s="39" customFormat="1" x14ac:dyDescent="0.2">
      <c r="C2809" s="266"/>
    </row>
    <row r="2810" spans="3:3" s="39" customFormat="1" x14ac:dyDescent="0.2">
      <c r="C2810" s="266"/>
    </row>
    <row r="2811" spans="3:3" s="39" customFormat="1" x14ac:dyDescent="0.2">
      <c r="C2811" s="266"/>
    </row>
    <row r="2812" spans="3:3" s="39" customFormat="1" x14ac:dyDescent="0.2">
      <c r="C2812" s="266"/>
    </row>
    <row r="2813" spans="3:3" s="39" customFormat="1" x14ac:dyDescent="0.2">
      <c r="C2813" s="266"/>
    </row>
    <row r="2814" spans="3:3" s="39" customFormat="1" x14ac:dyDescent="0.2">
      <c r="C2814" s="266"/>
    </row>
    <row r="2815" spans="3:3" s="39" customFormat="1" x14ac:dyDescent="0.2">
      <c r="C2815" s="266"/>
    </row>
    <row r="2816" spans="3:3" s="39" customFormat="1" x14ac:dyDescent="0.2">
      <c r="C2816" s="266"/>
    </row>
    <row r="2817" spans="3:3" s="39" customFormat="1" x14ac:dyDescent="0.2">
      <c r="C2817" s="266"/>
    </row>
    <row r="2818" spans="3:3" s="39" customFormat="1" x14ac:dyDescent="0.2">
      <c r="C2818" s="266"/>
    </row>
    <row r="2819" spans="3:3" s="39" customFormat="1" x14ac:dyDescent="0.2">
      <c r="C2819" s="266"/>
    </row>
    <row r="2820" spans="3:3" s="39" customFormat="1" x14ac:dyDescent="0.2">
      <c r="C2820" s="266"/>
    </row>
    <row r="2821" spans="3:3" s="39" customFormat="1" x14ac:dyDescent="0.2">
      <c r="C2821" s="266"/>
    </row>
    <row r="2822" spans="3:3" s="39" customFormat="1" x14ac:dyDescent="0.2">
      <c r="C2822" s="266"/>
    </row>
    <row r="2823" spans="3:3" s="39" customFormat="1" x14ac:dyDescent="0.2">
      <c r="C2823" s="266"/>
    </row>
    <row r="2824" spans="3:3" s="39" customFormat="1" x14ac:dyDescent="0.2">
      <c r="C2824" s="266"/>
    </row>
    <row r="2825" spans="3:3" s="39" customFormat="1" x14ac:dyDescent="0.2">
      <c r="C2825" s="266"/>
    </row>
    <row r="2826" spans="3:3" s="39" customFormat="1" x14ac:dyDescent="0.2">
      <c r="C2826" s="266"/>
    </row>
    <row r="2827" spans="3:3" s="39" customFormat="1" x14ac:dyDescent="0.2">
      <c r="C2827" s="266"/>
    </row>
    <row r="2828" spans="3:3" s="39" customFormat="1" x14ac:dyDescent="0.2">
      <c r="C2828" s="266"/>
    </row>
    <row r="2829" spans="3:3" s="39" customFormat="1" x14ac:dyDescent="0.2">
      <c r="C2829" s="266"/>
    </row>
    <row r="2830" spans="3:3" s="39" customFormat="1" x14ac:dyDescent="0.2">
      <c r="C2830" s="266"/>
    </row>
    <row r="2831" spans="3:3" s="39" customFormat="1" x14ac:dyDescent="0.2">
      <c r="C2831" s="266"/>
    </row>
    <row r="2832" spans="3:3" s="39" customFormat="1" x14ac:dyDescent="0.2">
      <c r="C2832" s="266"/>
    </row>
    <row r="2833" spans="3:3" s="39" customFormat="1" x14ac:dyDescent="0.2">
      <c r="C2833" s="266"/>
    </row>
    <row r="2834" spans="3:3" s="39" customFormat="1" x14ac:dyDescent="0.2">
      <c r="C2834" s="266"/>
    </row>
    <row r="2835" spans="3:3" s="39" customFormat="1" x14ac:dyDescent="0.2">
      <c r="C2835" s="266"/>
    </row>
    <row r="2836" spans="3:3" s="39" customFormat="1" x14ac:dyDescent="0.2">
      <c r="C2836" s="266"/>
    </row>
    <row r="2837" spans="3:3" s="39" customFormat="1" x14ac:dyDescent="0.2">
      <c r="C2837" s="266"/>
    </row>
    <row r="2838" spans="3:3" s="39" customFormat="1" x14ac:dyDescent="0.2">
      <c r="C2838" s="266"/>
    </row>
    <row r="2839" spans="3:3" s="39" customFormat="1" x14ac:dyDescent="0.2">
      <c r="C2839" s="266"/>
    </row>
    <row r="2840" spans="3:3" s="39" customFormat="1" x14ac:dyDescent="0.2">
      <c r="C2840" s="266"/>
    </row>
    <row r="2841" spans="3:3" s="39" customFormat="1" x14ac:dyDescent="0.2">
      <c r="C2841" s="266"/>
    </row>
    <row r="2842" spans="3:3" s="39" customFormat="1" x14ac:dyDescent="0.2">
      <c r="C2842" s="266"/>
    </row>
    <row r="2843" spans="3:3" s="39" customFormat="1" x14ac:dyDescent="0.2">
      <c r="C2843" s="266"/>
    </row>
    <row r="2844" spans="3:3" s="39" customFormat="1" x14ac:dyDescent="0.2">
      <c r="C2844" s="266"/>
    </row>
    <row r="2845" spans="3:3" s="39" customFormat="1" x14ac:dyDescent="0.2">
      <c r="C2845" s="266"/>
    </row>
    <row r="2846" spans="3:3" s="39" customFormat="1" x14ac:dyDescent="0.2">
      <c r="C2846" s="266"/>
    </row>
    <row r="2847" spans="3:3" s="39" customFormat="1" x14ac:dyDescent="0.2">
      <c r="C2847" s="266"/>
    </row>
    <row r="2848" spans="3:3" s="39" customFormat="1" x14ac:dyDescent="0.2">
      <c r="C2848" s="266"/>
    </row>
    <row r="2849" spans="3:3" s="39" customFormat="1" x14ac:dyDescent="0.2">
      <c r="C2849" s="266"/>
    </row>
    <row r="2850" spans="3:3" s="39" customFormat="1" x14ac:dyDescent="0.2">
      <c r="C2850" s="266"/>
    </row>
    <row r="2851" spans="3:3" s="39" customFormat="1" x14ac:dyDescent="0.2">
      <c r="C2851" s="266"/>
    </row>
    <row r="2852" spans="3:3" s="39" customFormat="1" x14ac:dyDescent="0.2">
      <c r="C2852" s="266"/>
    </row>
    <row r="2853" spans="3:3" s="39" customFormat="1" x14ac:dyDescent="0.2">
      <c r="C2853" s="266"/>
    </row>
    <row r="2854" spans="3:3" s="39" customFormat="1" x14ac:dyDescent="0.2">
      <c r="C2854" s="266"/>
    </row>
    <row r="2855" spans="3:3" s="39" customFormat="1" x14ac:dyDescent="0.2">
      <c r="C2855" s="266"/>
    </row>
    <row r="2856" spans="3:3" s="39" customFormat="1" x14ac:dyDescent="0.2">
      <c r="C2856" s="266"/>
    </row>
    <row r="2857" spans="3:3" s="39" customFormat="1" x14ac:dyDescent="0.2">
      <c r="C2857" s="266"/>
    </row>
    <row r="2858" spans="3:3" s="39" customFormat="1" x14ac:dyDescent="0.2">
      <c r="C2858" s="266"/>
    </row>
    <row r="2859" spans="3:3" s="39" customFormat="1" x14ac:dyDescent="0.2">
      <c r="C2859" s="266"/>
    </row>
    <row r="2860" spans="3:3" s="39" customFormat="1" x14ac:dyDescent="0.2">
      <c r="C2860" s="266"/>
    </row>
    <row r="2861" spans="3:3" s="39" customFormat="1" x14ac:dyDescent="0.2">
      <c r="C2861" s="266"/>
    </row>
    <row r="2862" spans="3:3" s="39" customFormat="1" x14ac:dyDescent="0.2">
      <c r="C2862" s="266"/>
    </row>
    <row r="2863" spans="3:3" s="39" customFormat="1" x14ac:dyDescent="0.2">
      <c r="C2863" s="266"/>
    </row>
    <row r="2864" spans="3:3" s="39" customFormat="1" x14ac:dyDescent="0.2">
      <c r="C2864" s="266"/>
    </row>
    <row r="2865" spans="3:3" s="39" customFormat="1" x14ac:dyDescent="0.2">
      <c r="C2865" s="266"/>
    </row>
    <row r="2866" spans="3:3" s="39" customFormat="1" x14ac:dyDescent="0.2">
      <c r="C2866" s="266"/>
    </row>
    <row r="2867" spans="3:3" s="39" customFormat="1" x14ac:dyDescent="0.2">
      <c r="C2867" s="266"/>
    </row>
    <row r="2868" spans="3:3" s="39" customFormat="1" x14ac:dyDescent="0.2">
      <c r="C2868" s="266"/>
    </row>
    <row r="2869" spans="3:3" s="39" customFormat="1" x14ac:dyDescent="0.2">
      <c r="C2869" s="266"/>
    </row>
    <row r="2870" spans="3:3" s="39" customFormat="1" x14ac:dyDescent="0.2">
      <c r="C2870" s="266"/>
    </row>
    <row r="2871" spans="3:3" s="39" customFormat="1" x14ac:dyDescent="0.2">
      <c r="C2871" s="266"/>
    </row>
    <row r="2872" spans="3:3" s="39" customFormat="1" x14ac:dyDescent="0.2">
      <c r="C2872" s="266"/>
    </row>
    <row r="2873" spans="3:3" s="39" customFormat="1" x14ac:dyDescent="0.2">
      <c r="C2873" s="266"/>
    </row>
    <row r="2874" spans="3:3" s="39" customFormat="1" x14ac:dyDescent="0.2">
      <c r="C2874" s="266"/>
    </row>
    <row r="2875" spans="3:3" s="39" customFormat="1" x14ac:dyDescent="0.2">
      <c r="C2875" s="266"/>
    </row>
    <row r="2876" spans="3:3" s="39" customFormat="1" x14ac:dyDescent="0.2">
      <c r="C2876" s="266"/>
    </row>
    <row r="2877" spans="3:3" s="39" customFormat="1" x14ac:dyDescent="0.2">
      <c r="C2877" s="266"/>
    </row>
    <row r="2878" spans="3:3" s="39" customFormat="1" x14ac:dyDescent="0.2">
      <c r="C2878" s="266"/>
    </row>
    <row r="2879" spans="3:3" s="39" customFormat="1" x14ac:dyDescent="0.2">
      <c r="C2879" s="266"/>
    </row>
    <row r="2880" spans="3:3" s="39" customFormat="1" x14ac:dyDescent="0.2">
      <c r="C2880" s="266"/>
    </row>
    <row r="2881" spans="3:3" s="39" customFormat="1" x14ac:dyDescent="0.2">
      <c r="C2881" s="266"/>
    </row>
    <row r="2882" spans="3:3" s="39" customFormat="1" x14ac:dyDescent="0.2">
      <c r="C2882" s="266"/>
    </row>
    <row r="2883" spans="3:3" s="39" customFormat="1" x14ac:dyDescent="0.2">
      <c r="C2883" s="266"/>
    </row>
    <row r="2884" spans="3:3" s="39" customFormat="1" x14ac:dyDescent="0.2">
      <c r="C2884" s="266"/>
    </row>
    <row r="2885" spans="3:3" s="39" customFormat="1" x14ac:dyDescent="0.2">
      <c r="C2885" s="266"/>
    </row>
    <row r="2886" spans="3:3" s="39" customFormat="1" x14ac:dyDescent="0.2">
      <c r="C2886" s="266"/>
    </row>
    <row r="2887" spans="3:3" s="39" customFormat="1" x14ac:dyDescent="0.2">
      <c r="C2887" s="266"/>
    </row>
    <row r="2888" spans="3:3" s="39" customFormat="1" x14ac:dyDescent="0.2">
      <c r="C2888" s="266"/>
    </row>
    <row r="2889" spans="3:3" s="39" customFormat="1" x14ac:dyDescent="0.2">
      <c r="C2889" s="266"/>
    </row>
    <row r="2890" spans="3:3" s="39" customFormat="1" x14ac:dyDescent="0.2">
      <c r="C2890" s="266"/>
    </row>
    <row r="2891" spans="3:3" s="39" customFormat="1" x14ac:dyDescent="0.2">
      <c r="C2891" s="266"/>
    </row>
    <row r="2892" spans="3:3" s="39" customFormat="1" x14ac:dyDescent="0.2">
      <c r="C2892" s="266"/>
    </row>
    <row r="2893" spans="3:3" s="39" customFormat="1" x14ac:dyDescent="0.2">
      <c r="C2893" s="266"/>
    </row>
    <row r="2894" spans="3:3" s="39" customFormat="1" x14ac:dyDescent="0.2">
      <c r="C2894" s="266"/>
    </row>
    <row r="2895" spans="3:3" s="39" customFormat="1" x14ac:dyDescent="0.2">
      <c r="C2895" s="266"/>
    </row>
    <row r="2896" spans="3:3" s="39" customFormat="1" x14ac:dyDescent="0.2">
      <c r="C2896" s="266"/>
    </row>
    <row r="2897" spans="3:3" s="39" customFormat="1" x14ac:dyDescent="0.2">
      <c r="C2897" s="266"/>
    </row>
    <row r="2898" spans="3:3" s="39" customFormat="1" x14ac:dyDescent="0.2">
      <c r="C2898" s="266"/>
    </row>
    <row r="2899" spans="3:3" s="39" customFormat="1" x14ac:dyDescent="0.2">
      <c r="C2899" s="266"/>
    </row>
    <row r="2900" spans="3:3" s="39" customFormat="1" x14ac:dyDescent="0.2">
      <c r="C2900" s="266"/>
    </row>
    <row r="2901" spans="3:3" s="39" customFormat="1" x14ac:dyDescent="0.2">
      <c r="C2901" s="266"/>
    </row>
    <row r="2902" spans="3:3" s="39" customFormat="1" x14ac:dyDescent="0.2">
      <c r="C2902" s="266"/>
    </row>
    <row r="2903" spans="3:3" s="39" customFormat="1" x14ac:dyDescent="0.2">
      <c r="C2903" s="266"/>
    </row>
    <row r="2904" spans="3:3" s="39" customFormat="1" x14ac:dyDescent="0.2">
      <c r="C2904" s="266"/>
    </row>
    <row r="2905" spans="3:3" s="39" customFormat="1" x14ac:dyDescent="0.2">
      <c r="C2905" s="266"/>
    </row>
    <row r="2906" spans="3:3" s="39" customFormat="1" x14ac:dyDescent="0.2">
      <c r="C2906" s="266"/>
    </row>
    <row r="2907" spans="3:3" s="39" customFormat="1" x14ac:dyDescent="0.2">
      <c r="C2907" s="266"/>
    </row>
    <row r="2908" spans="3:3" s="39" customFormat="1" x14ac:dyDescent="0.2">
      <c r="C2908" s="266"/>
    </row>
    <row r="2909" spans="3:3" s="39" customFormat="1" x14ac:dyDescent="0.2">
      <c r="C2909" s="266"/>
    </row>
    <row r="2910" spans="3:3" s="39" customFormat="1" x14ac:dyDescent="0.2">
      <c r="C2910" s="266"/>
    </row>
    <row r="2911" spans="3:3" s="39" customFormat="1" x14ac:dyDescent="0.2">
      <c r="C2911" s="266"/>
    </row>
    <row r="2912" spans="3:3" s="39" customFormat="1" x14ac:dyDescent="0.2">
      <c r="C2912" s="266"/>
    </row>
    <row r="2913" spans="3:3" s="39" customFormat="1" x14ac:dyDescent="0.2">
      <c r="C2913" s="266"/>
    </row>
    <row r="2914" spans="3:3" s="39" customFormat="1" x14ac:dyDescent="0.2">
      <c r="C2914" s="266"/>
    </row>
    <row r="2915" spans="3:3" s="39" customFormat="1" x14ac:dyDescent="0.2">
      <c r="C2915" s="266"/>
    </row>
    <row r="2916" spans="3:3" s="39" customFormat="1" x14ac:dyDescent="0.2">
      <c r="C2916" s="266"/>
    </row>
    <row r="2917" spans="3:3" s="39" customFormat="1" x14ac:dyDescent="0.2">
      <c r="C2917" s="266"/>
    </row>
    <row r="2918" spans="3:3" s="39" customFormat="1" x14ac:dyDescent="0.2">
      <c r="C2918" s="266"/>
    </row>
    <row r="2919" spans="3:3" s="39" customFormat="1" x14ac:dyDescent="0.2">
      <c r="C2919" s="266"/>
    </row>
    <row r="2920" spans="3:3" s="39" customFormat="1" x14ac:dyDescent="0.2">
      <c r="C2920" s="266"/>
    </row>
    <row r="2921" spans="3:3" s="39" customFormat="1" x14ac:dyDescent="0.2">
      <c r="C2921" s="266"/>
    </row>
    <row r="2922" spans="3:3" s="39" customFormat="1" x14ac:dyDescent="0.2">
      <c r="C2922" s="266"/>
    </row>
    <row r="2923" spans="3:3" s="39" customFormat="1" x14ac:dyDescent="0.2">
      <c r="C2923" s="266"/>
    </row>
    <row r="2924" spans="3:3" s="39" customFormat="1" x14ac:dyDescent="0.2">
      <c r="C2924" s="266"/>
    </row>
    <row r="2925" spans="3:3" s="39" customFormat="1" x14ac:dyDescent="0.2">
      <c r="C2925" s="266"/>
    </row>
    <row r="2926" spans="3:3" s="39" customFormat="1" x14ac:dyDescent="0.2">
      <c r="C2926" s="266"/>
    </row>
    <row r="2927" spans="3:3" s="39" customFormat="1" x14ac:dyDescent="0.2">
      <c r="C2927" s="266"/>
    </row>
    <row r="2928" spans="3:3" s="39" customFormat="1" x14ac:dyDescent="0.2">
      <c r="C2928" s="266"/>
    </row>
    <row r="2929" spans="3:3" s="39" customFormat="1" x14ac:dyDescent="0.2">
      <c r="C2929" s="266"/>
    </row>
    <row r="2930" spans="3:3" s="39" customFormat="1" x14ac:dyDescent="0.2">
      <c r="C2930" s="266"/>
    </row>
    <row r="2931" spans="3:3" s="39" customFormat="1" x14ac:dyDescent="0.2">
      <c r="C2931" s="266"/>
    </row>
    <row r="2932" spans="3:3" s="39" customFormat="1" x14ac:dyDescent="0.2">
      <c r="C2932" s="266"/>
    </row>
    <row r="2933" spans="3:3" s="39" customFormat="1" x14ac:dyDescent="0.2">
      <c r="C2933" s="266"/>
    </row>
    <row r="2934" spans="3:3" s="39" customFormat="1" x14ac:dyDescent="0.2">
      <c r="C2934" s="266"/>
    </row>
    <row r="2935" spans="3:3" s="39" customFormat="1" x14ac:dyDescent="0.2">
      <c r="C2935" s="266"/>
    </row>
    <row r="2936" spans="3:3" s="39" customFormat="1" x14ac:dyDescent="0.2">
      <c r="C2936" s="266"/>
    </row>
    <row r="2937" spans="3:3" s="39" customFormat="1" x14ac:dyDescent="0.2">
      <c r="C2937" s="266"/>
    </row>
    <row r="2938" spans="3:3" s="39" customFormat="1" x14ac:dyDescent="0.2">
      <c r="C2938" s="266"/>
    </row>
    <row r="2939" spans="3:3" s="39" customFormat="1" x14ac:dyDescent="0.2">
      <c r="C2939" s="266"/>
    </row>
    <row r="2940" spans="3:3" s="39" customFormat="1" x14ac:dyDescent="0.2">
      <c r="C2940" s="266"/>
    </row>
    <row r="2941" spans="3:3" s="39" customFormat="1" x14ac:dyDescent="0.2">
      <c r="C2941" s="266"/>
    </row>
    <row r="2942" spans="3:3" s="39" customFormat="1" x14ac:dyDescent="0.2">
      <c r="C2942" s="266"/>
    </row>
    <row r="2943" spans="3:3" s="39" customFormat="1" x14ac:dyDescent="0.2">
      <c r="C2943" s="266"/>
    </row>
    <row r="2944" spans="3:3" s="39" customFormat="1" x14ac:dyDescent="0.2">
      <c r="C2944" s="266"/>
    </row>
    <row r="2945" spans="3:3" s="39" customFormat="1" x14ac:dyDescent="0.2">
      <c r="C2945" s="266"/>
    </row>
    <row r="2946" spans="3:3" s="39" customFormat="1" x14ac:dyDescent="0.2">
      <c r="C2946" s="266"/>
    </row>
    <row r="2947" spans="3:3" s="39" customFormat="1" x14ac:dyDescent="0.2">
      <c r="C2947" s="266"/>
    </row>
    <row r="2948" spans="3:3" s="39" customFormat="1" x14ac:dyDescent="0.2">
      <c r="C2948" s="266"/>
    </row>
    <row r="2949" spans="3:3" s="39" customFormat="1" x14ac:dyDescent="0.2">
      <c r="C2949" s="266"/>
    </row>
    <row r="2950" spans="3:3" s="39" customFormat="1" x14ac:dyDescent="0.2">
      <c r="C2950" s="266"/>
    </row>
    <row r="2951" spans="3:3" s="39" customFormat="1" x14ac:dyDescent="0.2">
      <c r="C2951" s="266"/>
    </row>
    <row r="2952" spans="3:3" s="39" customFormat="1" x14ac:dyDescent="0.2">
      <c r="C2952" s="266"/>
    </row>
    <row r="2953" spans="3:3" s="39" customFormat="1" x14ac:dyDescent="0.2">
      <c r="C2953" s="266"/>
    </row>
    <row r="2954" spans="3:3" s="39" customFormat="1" x14ac:dyDescent="0.2">
      <c r="C2954" s="266"/>
    </row>
    <row r="2955" spans="3:3" s="39" customFormat="1" x14ac:dyDescent="0.2">
      <c r="C2955" s="266"/>
    </row>
    <row r="2956" spans="3:3" s="39" customFormat="1" x14ac:dyDescent="0.2">
      <c r="C2956" s="266"/>
    </row>
    <row r="2957" spans="3:3" s="39" customFormat="1" x14ac:dyDescent="0.2">
      <c r="C2957" s="266"/>
    </row>
    <row r="2958" spans="3:3" s="39" customFormat="1" x14ac:dyDescent="0.2">
      <c r="C2958" s="266"/>
    </row>
    <row r="2959" spans="3:3" s="39" customFormat="1" x14ac:dyDescent="0.2">
      <c r="C2959" s="266"/>
    </row>
    <row r="2960" spans="3:3" s="39" customFormat="1" x14ac:dyDescent="0.2">
      <c r="C2960" s="266"/>
    </row>
    <row r="2961" spans="3:3" s="39" customFormat="1" x14ac:dyDescent="0.2">
      <c r="C2961" s="266"/>
    </row>
    <row r="2962" spans="3:3" s="39" customFormat="1" x14ac:dyDescent="0.2">
      <c r="C2962" s="266"/>
    </row>
    <row r="2963" spans="3:3" s="39" customFormat="1" x14ac:dyDescent="0.2">
      <c r="C2963" s="266"/>
    </row>
    <row r="2964" spans="3:3" s="39" customFormat="1" x14ac:dyDescent="0.2">
      <c r="C2964" s="266"/>
    </row>
    <row r="2965" spans="3:3" s="39" customFormat="1" x14ac:dyDescent="0.2">
      <c r="C2965" s="266"/>
    </row>
    <row r="2966" spans="3:3" s="39" customFormat="1" x14ac:dyDescent="0.2">
      <c r="C2966" s="266"/>
    </row>
    <row r="2967" spans="3:3" s="39" customFormat="1" x14ac:dyDescent="0.2">
      <c r="C2967" s="266"/>
    </row>
    <row r="2968" spans="3:3" s="39" customFormat="1" x14ac:dyDescent="0.2">
      <c r="C2968" s="266"/>
    </row>
    <row r="2969" spans="3:3" s="39" customFormat="1" x14ac:dyDescent="0.2">
      <c r="C2969" s="266"/>
    </row>
    <row r="2970" spans="3:3" s="39" customFormat="1" x14ac:dyDescent="0.2">
      <c r="C2970" s="266"/>
    </row>
    <row r="2971" spans="3:3" s="39" customFormat="1" x14ac:dyDescent="0.2">
      <c r="C2971" s="266"/>
    </row>
    <row r="2972" spans="3:3" s="39" customFormat="1" x14ac:dyDescent="0.2">
      <c r="C2972" s="266"/>
    </row>
    <row r="2973" spans="3:3" s="39" customFormat="1" x14ac:dyDescent="0.2">
      <c r="C2973" s="266"/>
    </row>
    <row r="2974" spans="3:3" s="39" customFormat="1" x14ac:dyDescent="0.2">
      <c r="C2974" s="266"/>
    </row>
    <row r="2975" spans="3:3" s="39" customFormat="1" x14ac:dyDescent="0.2">
      <c r="C2975" s="266"/>
    </row>
    <row r="2976" spans="3:3" s="39" customFormat="1" x14ac:dyDescent="0.2">
      <c r="C2976" s="266"/>
    </row>
    <row r="2977" spans="3:3" s="39" customFormat="1" x14ac:dyDescent="0.2">
      <c r="C2977" s="266"/>
    </row>
    <row r="2978" spans="3:3" s="39" customFormat="1" x14ac:dyDescent="0.2">
      <c r="C2978" s="266"/>
    </row>
    <row r="2979" spans="3:3" s="39" customFormat="1" x14ac:dyDescent="0.2">
      <c r="C2979" s="266"/>
    </row>
    <row r="2980" spans="3:3" s="39" customFormat="1" x14ac:dyDescent="0.2">
      <c r="C2980" s="266"/>
    </row>
    <row r="2981" spans="3:3" s="39" customFormat="1" x14ac:dyDescent="0.2">
      <c r="C2981" s="266"/>
    </row>
    <row r="2982" spans="3:3" s="39" customFormat="1" x14ac:dyDescent="0.2">
      <c r="C2982" s="266"/>
    </row>
    <row r="2983" spans="3:3" s="39" customFormat="1" x14ac:dyDescent="0.2">
      <c r="C2983" s="266"/>
    </row>
    <row r="2984" spans="3:3" s="39" customFormat="1" x14ac:dyDescent="0.2">
      <c r="C2984" s="266"/>
    </row>
    <row r="2985" spans="3:3" s="39" customFormat="1" x14ac:dyDescent="0.2">
      <c r="C2985" s="266"/>
    </row>
    <row r="2986" spans="3:3" s="39" customFormat="1" x14ac:dyDescent="0.2">
      <c r="C2986" s="266"/>
    </row>
    <row r="2987" spans="3:3" s="39" customFormat="1" x14ac:dyDescent="0.2">
      <c r="C2987" s="266"/>
    </row>
    <row r="2988" spans="3:3" s="39" customFormat="1" x14ac:dyDescent="0.2">
      <c r="C2988" s="266"/>
    </row>
    <row r="2989" spans="3:3" s="39" customFormat="1" x14ac:dyDescent="0.2">
      <c r="C2989" s="266"/>
    </row>
    <row r="2990" spans="3:3" s="39" customFormat="1" x14ac:dyDescent="0.2">
      <c r="C2990" s="266"/>
    </row>
    <row r="2991" spans="3:3" s="39" customFormat="1" x14ac:dyDescent="0.2">
      <c r="C2991" s="266"/>
    </row>
    <row r="2992" spans="3:3" s="39" customFormat="1" x14ac:dyDescent="0.2">
      <c r="C2992" s="266"/>
    </row>
    <row r="2993" spans="3:3" s="39" customFormat="1" x14ac:dyDescent="0.2">
      <c r="C2993" s="266"/>
    </row>
    <row r="2994" spans="3:3" s="39" customFormat="1" x14ac:dyDescent="0.2">
      <c r="C2994" s="266"/>
    </row>
    <row r="2995" spans="3:3" s="39" customFormat="1" x14ac:dyDescent="0.2">
      <c r="C2995" s="266"/>
    </row>
    <row r="2996" spans="3:3" s="39" customFormat="1" x14ac:dyDescent="0.2">
      <c r="C2996" s="266"/>
    </row>
    <row r="2997" spans="3:3" s="39" customFormat="1" x14ac:dyDescent="0.2">
      <c r="C2997" s="266"/>
    </row>
    <row r="2998" spans="3:3" s="39" customFormat="1" x14ac:dyDescent="0.2">
      <c r="C2998" s="266"/>
    </row>
    <row r="2999" spans="3:3" s="39" customFormat="1" x14ac:dyDescent="0.2">
      <c r="C2999" s="266"/>
    </row>
    <row r="3000" spans="3:3" s="39" customFormat="1" x14ac:dyDescent="0.2">
      <c r="C3000" s="266"/>
    </row>
    <row r="3001" spans="3:3" s="39" customFormat="1" x14ac:dyDescent="0.2">
      <c r="C3001" s="266"/>
    </row>
    <row r="3002" spans="3:3" s="39" customFormat="1" x14ac:dyDescent="0.2">
      <c r="C3002" s="266"/>
    </row>
    <row r="3003" spans="3:3" s="39" customFormat="1" x14ac:dyDescent="0.2">
      <c r="C3003" s="266"/>
    </row>
    <row r="3004" spans="3:3" s="39" customFormat="1" x14ac:dyDescent="0.2">
      <c r="C3004" s="266"/>
    </row>
    <row r="3005" spans="3:3" s="39" customFormat="1" x14ac:dyDescent="0.2">
      <c r="C3005" s="266"/>
    </row>
    <row r="3006" spans="3:3" s="39" customFormat="1" x14ac:dyDescent="0.2">
      <c r="C3006" s="266"/>
    </row>
    <row r="3007" spans="3:3" s="39" customFormat="1" x14ac:dyDescent="0.2">
      <c r="C3007" s="266"/>
    </row>
    <row r="3008" spans="3:3" s="39" customFormat="1" x14ac:dyDescent="0.2">
      <c r="C3008" s="266"/>
    </row>
    <row r="3009" spans="3:3" s="39" customFormat="1" x14ac:dyDescent="0.2">
      <c r="C3009" s="266"/>
    </row>
    <row r="3010" spans="3:3" s="39" customFormat="1" x14ac:dyDescent="0.2">
      <c r="C3010" s="266"/>
    </row>
    <row r="3011" spans="3:3" s="39" customFormat="1" x14ac:dyDescent="0.2">
      <c r="C3011" s="266"/>
    </row>
    <row r="3012" spans="3:3" s="39" customFormat="1" x14ac:dyDescent="0.2">
      <c r="C3012" s="266"/>
    </row>
    <row r="3013" spans="3:3" s="39" customFormat="1" x14ac:dyDescent="0.2">
      <c r="C3013" s="266"/>
    </row>
    <row r="3014" spans="3:3" s="39" customFormat="1" x14ac:dyDescent="0.2">
      <c r="C3014" s="266"/>
    </row>
    <row r="3015" spans="3:3" s="39" customFormat="1" x14ac:dyDescent="0.2">
      <c r="C3015" s="266"/>
    </row>
    <row r="3016" spans="3:3" s="39" customFormat="1" x14ac:dyDescent="0.2">
      <c r="C3016" s="266"/>
    </row>
    <row r="3017" spans="3:3" s="39" customFormat="1" x14ac:dyDescent="0.2">
      <c r="C3017" s="266"/>
    </row>
    <row r="3018" spans="3:3" s="39" customFormat="1" x14ac:dyDescent="0.2">
      <c r="C3018" s="266"/>
    </row>
    <row r="3019" spans="3:3" s="39" customFormat="1" x14ac:dyDescent="0.2">
      <c r="C3019" s="266"/>
    </row>
    <row r="3020" spans="3:3" s="39" customFormat="1" x14ac:dyDescent="0.2">
      <c r="C3020" s="266"/>
    </row>
    <row r="3021" spans="3:3" s="39" customFormat="1" x14ac:dyDescent="0.2">
      <c r="C3021" s="266"/>
    </row>
    <row r="3022" spans="3:3" s="39" customFormat="1" x14ac:dyDescent="0.2">
      <c r="C3022" s="266"/>
    </row>
    <row r="3023" spans="3:3" s="39" customFormat="1" x14ac:dyDescent="0.2">
      <c r="C3023" s="266"/>
    </row>
    <row r="3024" spans="3:3" s="39" customFormat="1" x14ac:dyDescent="0.2">
      <c r="C3024" s="266"/>
    </row>
    <row r="3025" spans="3:3" s="39" customFormat="1" x14ac:dyDescent="0.2">
      <c r="C3025" s="266"/>
    </row>
    <row r="3026" spans="3:3" s="39" customFormat="1" x14ac:dyDescent="0.2">
      <c r="C3026" s="266"/>
    </row>
    <row r="3027" spans="3:3" s="39" customFormat="1" x14ac:dyDescent="0.2">
      <c r="C3027" s="266"/>
    </row>
    <row r="3028" spans="3:3" s="39" customFormat="1" x14ac:dyDescent="0.2">
      <c r="C3028" s="266"/>
    </row>
    <row r="3029" spans="3:3" s="39" customFormat="1" x14ac:dyDescent="0.2">
      <c r="C3029" s="266"/>
    </row>
    <row r="3030" spans="3:3" s="39" customFormat="1" x14ac:dyDescent="0.2">
      <c r="C3030" s="266"/>
    </row>
    <row r="3031" spans="3:3" s="39" customFormat="1" x14ac:dyDescent="0.2">
      <c r="C3031" s="266"/>
    </row>
    <row r="3032" spans="3:3" s="39" customFormat="1" x14ac:dyDescent="0.2">
      <c r="C3032" s="266"/>
    </row>
    <row r="3033" spans="3:3" s="39" customFormat="1" x14ac:dyDescent="0.2">
      <c r="C3033" s="266"/>
    </row>
    <row r="3034" spans="3:3" s="39" customFormat="1" x14ac:dyDescent="0.2">
      <c r="C3034" s="266"/>
    </row>
    <row r="3035" spans="3:3" s="39" customFormat="1" x14ac:dyDescent="0.2">
      <c r="C3035" s="266"/>
    </row>
    <row r="3036" spans="3:3" s="39" customFormat="1" x14ac:dyDescent="0.2">
      <c r="C3036" s="266"/>
    </row>
    <row r="3037" spans="3:3" s="39" customFormat="1" x14ac:dyDescent="0.2">
      <c r="C3037" s="266"/>
    </row>
    <row r="3038" spans="3:3" s="39" customFormat="1" x14ac:dyDescent="0.2">
      <c r="C3038" s="266"/>
    </row>
    <row r="3039" spans="3:3" s="39" customFormat="1" x14ac:dyDescent="0.2">
      <c r="C3039" s="266"/>
    </row>
    <row r="3040" spans="3:3" s="39" customFormat="1" x14ac:dyDescent="0.2">
      <c r="C3040" s="266"/>
    </row>
    <row r="3041" spans="3:3" s="39" customFormat="1" x14ac:dyDescent="0.2">
      <c r="C3041" s="266"/>
    </row>
    <row r="3042" spans="3:3" s="39" customFormat="1" x14ac:dyDescent="0.2">
      <c r="C3042" s="266"/>
    </row>
    <row r="3043" spans="3:3" s="39" customFormat="1" x14ac:dyDescent="0.2">
      <c r="C3043" s="266"/>
    </row>
    <row r="3044" spans="3:3" s="39" customFormat="1" x14ac:dyDescent="0.2">
      <c r="C3044" s="266"/>
    </row>
    <row r="3045" spans="3:3" s="39" customFormat="1" x14ac:dyDescent="0.2">
      <c r="C3045" s="266"/>
    </row>
    <row r="3046" spans="3:3" s="39" customFormat="1" x14ac:dyDescent="0.2">
      <c r="C3046" s="266"/>
    </row>
    <row r="3047" spans="3:3" s="39" customFormat="1" x14ac:dyDescent="0.2">
      <c r="C3047" s="266"/>
    </row>
    <row r="3048" spans="3:3" s="39" customFormat="1" x14ac:dyDescent="0.2">
      <c r="C3048" s="266"/>
    </row>
    <row r="3049" spans="3:3" s="39" customFormat="1" x14ac:dyDescent="0.2">
      <c r="C3049" s="266"/>
    </row>
    <row r="3050" spans="3:3" s="39" customFormat="1" x14ac:dyDescent="0.2">
      <c r="C3050" s="266"/>
    </row>
    <row r="3051" spans="3:3" s="39" customFormat="1" x14ac:dyDescent="0.2">
      <c r="C3051" s="266"/>
    </row>
    <row r="3052" spans="3:3" s="39" customFormat="1" x14ac:dyDescent="0.2">
      <c r="C3052" s="266"/>
    </row>
    <row r="3053" spans="3:3" s="39" customFormat="1" x14ac:dyDescent="0.2">
      <c r="C3053" s="266"/>
    </row>
    <row r="3054" spans="3:3" s="39" customFormat="1" x14ac:dyDescent="0.2">
      <c r="C3054" s="266"/>
    </row>
    <row r="3055" spans="3:3" s="39" customFormat="1" x14ac:dyDescent="0.2">
      <c r="C3055" s="266"/>
    </row>
    <row r="3056" spans="3:3" s="39" customFormat="1" x14ac:dyDescent="0.2">
      <c r="C3056" s="266"/>
    </row>
    <row r="3057" spans="3:3" s="39" customFormat="1" x14ac:dyDescent="0.2">
      <c r="C3057" s="266"/>
    </row>
    <row r="3058" spans="3:3" s="39" customFormat="1" x14ac:dyDescent="0.2">
      <c r="C3058" s="266"/>
    </row>
    <row r="3059" spans="3:3" s="39" customFormat="1" x14ac:dyDescent="0.2">
      <c r="C3059" s="266"/>
    </row>
    <row r="3060" spans="3:3" s="39" customFormat="1" x14ac:dyDescent="0.2">
      <c r="C3060" s="266"/>
    </row>
    <row r="3061" spans="3:3" s="39" customFormat="1" x14ac:dyDescent="0.2">
      <c r="C3061" s="266"/>
    </row>
    <row r="3062" spans="3:3" s="39" customFormat="1" x14ac:dyDescent="0.2">
      <c r="C3062" s="266"/>
    </row>
    <row r="3063" spans="3:3" s="39" customFormat="1" x14ac:dyDescent="0.2">
      <c r="C3063" s="266"/>
    </row>
    <row r="3064" spans="3:3" s="39" customFormat="1" x14ac:dyDescent="0.2">
      <c r="C3064" s="266"/>
    </row>
    <row r="3065" spans="3:3" s="39" customFormat="1" x14ac:dyDescent="0.2">
      <c r="C3065" s="266"/>
    </row>
    <row r="3066" spans="3:3" s="39" customFormat="1" x14ac:dyDescent="0.2">
      <c r="C3066" s="266"/>
    </row>
    <row r="3067" spans="3:3" s="39" customFormat="1" x14ac:dyDescent="0.2">
      <c r="C3067" s="266"/>
    </row>
    <row r="3068" spans="3:3" s="39" customFormat="1" x14ac:dyDescent="0.2">
      <c r="C3068" s="266"/>
    </row>
    <row r="3069" spans="3:3" s="39" customFormat="1" x14ac:dyDescent="0.2">
      <c r="C3069" s="266"/>
    </row>
    <row r="3070" spans="3:3" s="39" customFormat="1" x14ac:dyDescent="0.2">
      <c r="C3070" s="266"/>
    </row>
    <row r="3071" spans="3:3" s="39" customFormat="1" x14ac:dyDescent="0.2">
      <c r="C3071" s="266"/>
    </row>
    <row r="3072" spans="3:3" s="39" customFormat="1" x14ac:dyDescent="0.2">
      <c r="C3072" s="266"/>
    </row>
    <row r="3073" spans="3:3" s="39" customFormat="1" x14ac:dyDescent="0.2">
      <c r="C3073" s="266"/>
    </row>
    <row r="3074" spans="3:3" s="39" customFormat="1" x14ac:dyDescent="0.2">
      <c r="C3074" s="266"/>
    </row>
    <row r="3075" spans="3:3" s="39" customFormat="1" x14ac:dyDescent="0.2">
      <c r="C3075" s="266"/>
    </row>
    <row r="3076" spans="3:3" s="39" customFormat="1" x14ac:dyDescent="0.2">
      <c r="C3076" s="266"/>
    </row>
    <row r="3077" spans="3:3" s="39" customFormat="1" x14ac:dyDescent="0.2">
      <c r="C3077" s="266"/>
    </row>
    <row r="3078" spans="3:3" s="39" customFormat="1" x14ac:dyDescent="0.2">
      <c r="C3078" s="266"/>
    </row>
    <row r="3079" spans="3:3" s="39" customFormat="1" x14ac:dyDescent="0.2">
      <c r="C3079" s="266"/>
    </row>
    <row r="3080" spans="3:3" s="39" customFormat="1" x14ac:dyDescent="0.2">
      <c r="C3080" s="266"/>
    </row>
    <row r="3081" spans="3:3" s="39" customFormat="1" x14ac:dyDescent="0.2">
      <c r="C3081" s="266"/>
    </row>
    <row r="3082" spans="3:3" s="39" customFormat="1" x14ac:dyDescent="0.2">
      <c r="C3082" s="266"/>
    </row>
    <row r="3083" spans="3:3" s="39" customFormat="1" x14ac:dyDescent="0.2">
      <c r="C3083" s="266"/>
    </row>
    <row r="3084" spans="3:3" s="39" customFormat="1" x14ac:dyDescent="0.2">
      <c r="C3084" s="266"/>
    </row>
    <row r="3085" spans="3:3" s="39" customFormat="1" x14ac:dyDescent="0.2">
      <c r="C3085" s="266"/>
    </row>
    <row r="3086" spans="3:3" s="39" customFormat="1" x14ac:dyDescent="0.2">
      <c r="C3086" s="266"/>
    </row>
    <row r="3087" spans="3:3" s="39" customFormat="1" x14ac:dyDescent="0.2">
      <c r="C3087" s="266"/>
    </row>
    <row r="3088" spans="3:3" s="39" customFormat="1" x14ac:dyDescent="0.2">
      <c r="C3088" s="266"/>
    </row>
    <row r="3089" spans="3:3" s="39" customFormat="1" x14ac:dyDescent="0.2">
      <c r="C3089" s="266"/>
    </row>
    <row r="3090" spans="3:3" s="39" customFormat="1" x14ac:dyDescent="0.2">
      <c r="C3090" s="266"/>
    </row>
    <row r="3091" spans="3:3" s="39" customFormat="1" x14ac:dyDescent="0.2">
      <c r="C3091" s="266"/>
    </row>
    <row r="3092" spans="3:3" s="39" customFormat="1" x14ac:dyDescent="0.2">
      <c r="C3092" s="266"/>
    </row>
    <row r="3093" spans="3:3" s="39" customFormat="1" x14ac:dyDescent="0.2">
      <c r="C3093" s="266"/>
    </row>
    <row r="3094" spans="3:3" s="39" customFormat="1" x14ac:dyDescent="0.2">
      <c r="C3094" s="266"/>
    </row>
    <row r="3095" spans="3:3" s="39" customFormat="1" x14ac:dyDescent="0.2">
      <c r="C3095" s="266"/>
    </row>
    <row r="3096" spans="3:3" s="39" customFormat="1" x14ac:dyDescent="0.2">
      <c r="C3096" s="266"/>
    </row>
    <row r="3097" spans="3:3" s="39" customFormat="1" x14ac:dyDescent="0.2">
      <c r="C3097" s="266"/>
    </row>
    <row r="3098" spans="3:3" s="39" customFormat="1" x14ac:dyDescent="0.2">
      <c r="C3098" s="266"/>
    </row>
    <row r="3099" spans="3:3" s="39" customFormat="1" x14ac:dyDescent="0.2">
      <c r="C3099" s="266"/>
    </row>
    <row r="3100" spans="3:3" s="39" customFormat="1" x14ac:dyDescent="0.2">
      <c r="C3100" s="266"/>
    </row>
    <row r="3101" spans="3:3" s="39" customFormat="1" x14ac:dyDescent="0.2">
      <c r="C3101" s="266"/>
    </row>
    <row r="3102" spans="3:3" s="39" customFormat="1" x14ac:dyDescent="0.2">
      <c r="C3102" s="266"/>
    </row>
    <row r="3103" spans="3:3" s="39" customFormat="1" x14ac:dyDescent="0.2">
      <c r="C3103" s="266"/>
    </row>
    <row r="3104" spans="3:3" s="39" customFormat="1" x14ac:dyDescent="0.2">
      <c r="C3104" s="266"/>
    </row>
    <row r="3105" spans="3:3" s="39" customFormat="1" x14ac:dyDescent="0.2">
      <c r="C3105" s="266"/>
    </row>
    <row r="3106" spans="3:3" s="39" customFormat="1" x14ac:dyDescent="0.2">
      <c r="C3106" s="266"/>
    </row>
    <row r="3107" spans="3:3" s="39" customFormat="1" x14ac:dyDescent="0.2">
      <c r="C3107" s="266"/>
    </row>
    <row r="3108" spans="3:3" s="39" customFormat="1" x14ac:dyDescent="0.2">
      <c r="C3108" s="266"/>
    </row>
    <row r="3109" spans="3:3" s="39" customFormat="1" x14ac:dyDescent="0.2">
      <c r="C3109" s="266"/>
    </row>
    <row r="3110" spans="3:3" s="39" customFormat="1" x14ac:dyDescent="0.2">
      <c r="C3110" s="266"/>
    </row>
    <row r="3111" spans="3:3" s="39" customFormat="1" x14ac:dyDescent="0.2">
      <c r="C3111" s="266"/>
    </row>
    <row r="3112" spans="3:3" s="39" customFormat="1" x14ac:dyDescent="0.2">
      <c r="C3112" s="266"/>
    </row>
    <row r="3113" spans="3:3" s="39" customFormat="1" x14ac:dyDescent="0.2">
      <c r="C3113" s="266"/>
    </row>
    <row r="3114" spans="3:3" s="39" customFormat="1" x14ac:dyDescent="0.2">
      <c r="C3114" s="266"/>
    </row>
    <row r="3115" spans="3:3" s="39" customFormat="1" x14ac:dyDescent="0.2">
      <c r="C3115" s="266"/>
    </row>
    <row r="3116" spans="3:3" s="39" customFormat="1" x14ac:dyDescent="0.2">
      <c r="C3116" s="266"/>
    </row>
    <row r="3117" spans="3:3" s="39" customFormat="1" x14ac:dyDescent="0.2">
      <c r="C3117" s="266"/>
    </row>
    <row r="3118" spans="3:3" s="39" customFormat="1" x14ac:dyDescent="0.2">
      <c r="C3118" s="266"/>
    </row>
    <row r="3119" spans="3:3" s="39" customFormat="1" x14ac:dyDescent="0.2">
      <c r="C3119" s="266"/>
    </row>
    <row r="3120" spans="3:3" s="39" customFormat="1" x14ac:dyDescent="0.2">
      <c r="C3120" s="266"/>
    </row>
    <row r="3121" spans="3:3" s="39" customFormat="1" x14ac:dyDescent="0.2">
      <c r="C3121" s="266"/>
    </row>
    <row r="3122" spans="3:3" s="39" customFormat="1" x14ac:dyDescent="0.2">
      <c r="C3122" s="266"/>
    </row>
    <row r="3123" spans="3:3" s="39" customFormat="1" x14ac:dyDescent="0.2">
      <c r="C3123" s="266"/>
    </row>
    <row r="3124" spans="3:3" s="39" customFormat="1" x14ac:dyDescent="0.2">
      <c r="C3124" s="266"/>
    </row>
    <row r="3125" spans="3:3" s="39" customFormat="1" x14ac:dyDescent="0.2">
      <c r="C3125" s="266"/>
    </row>
    <row r="3126" spans="3:3" s="39" customFormat="1" x14ac:dyDescent="0.2">
      <c r="C3126" s="266"/>
    </row>
    <row r="3127" spans="3:3" s="39" customFormat="1" x14ac:dyDescent="0.2">
      <c r="C3127" s="266"/>
    </row>
    <row r="3128" spans="3:3" s="39" customFormat="1" x14ac:dyDescent="0.2">
      <c r="C3128" s="266"/>
    </row>
    <row r="3129" spans="3:3" s="39" customFormat="1" x14ac:dyDescent="0.2">
      <c r="C3129" s="266"/>
    </row>
    <row r="3130" spans="3:3" s="39" customFormat="1" x14ac:dyDescent="0.2">
      <c r="C3130" s="266"/>
    </row>
    <row r="3131" spans="3:3" s="39" customFormat="1" x14ac:dyDescent="0.2">
      <c r="C3131" s="266"/>
    </row>
    <row r="3132" spans="3:3" s="39" customFormat="1" x14ac:dyDescent="0.2">
      <c r="C3132" s="266"/>
    </row>
    <row r="3133" spans="3:3" s="39" customFormat="1" x14ac:dyDescent="0.2">
      <c r="C3133" s="266"/>
    </row>
    <row r="3134" spans="3:3" s="39" customFormat="1" x14ac:dyDescent="0.2">
      <c r="C3134" s="266"/>
    </row>
    <row r="3135" spans="3:3" s="39" customFormat="1" x14ac:dyDescent="0.2">
      <c r="C3135" s="266"/>
    </row>
    <row r="3136" spans="3:3" s="39" customFormat="1" x14ac:dyDescent="0.2">
      <c r="C3136" s="266"/>
    </row>
    <row r="3137" spans="3:3" s="39" customFormat="1" x14ac:dyDescent="0.2">
      <c r="C3137" s="266"/>
    </row>
    <row r="3138" spans="3:3" s="39" customFormat="1" x14ac:dyDescent="0.2">
      <c r="C3138" s="266"/>
    </row>
    <row r="3139" spans="3:3" s="39" customFormat="1" x14ac:dyDescent="0.2">
      <c r="C3139" s="266"/>
    </row>
    <row r="3140" spans="3:3" s="39" customFormat="1" x14ac:dyDescent="0.2">
      <c r="C3140" s="266"/>
    </row>
    <row r="3141" spans="3:3" s="39" customFormat="1" x14ac:dyDescent="0.2">
      <c r="C3141" s="266"/>
    </row>
    <row r="3142" spans="3:3" s="39" customFormat="1" x14ac:dyDescent="0.2">
      <c r="C3142" s="266"/>
    </row>
    <row r="3143" spans="3:3" s="39" customFormat="1" x14ac:dyDescent="0.2">
      <c r="C3143" s="266"/>
    </row>
    <row r="3144" spans="3:3" s="39" customFormat="1" x14ac:dyDescent="0.2">
      <c r="C3144" s="266"/>
    </row>
    <row r="3145" spans="3:3" s="39" customFormat="1" x14ac:dyDescent="0.2">
      <c r="C3145" s="266"/>
    </row>
    <row r="3146" spans="3:3" s="39" customFormat="1" x14ac:dyDescent="0.2">
      <c r="C3146" s="266"/>
    </row>
    <row r="3147" spans="3:3" s="39" customFormat="1" x14ac:dyDescent="0.2">
      <c r="C3147" s="266"/>
    </row>
    <row r="3148" spans="3:3" s="39" customFormat="1" x14ac:dyDescent="0.2">
      <c r="C3148" s="266"/>
    </row>
    <row r="3149" spans="3:3" s="39" customFormat="1" x14ac:dyDescent="0.2">
      <c r="C3149" s="266"/>
    </row>
    <row r="3150" spans="3:3" s="39" customFormat="1" x14ac:dyDescent="0.2">
      <c r="C3150" s="266"/>
    </row>
    <row r="3151" spans="3:3" s="39" customFormat="1" x14ac:dyDescent="0.2">
      <c r="C3151" s="266"/>
    </row>
    <row r="3152" spans="3:3" s="39" customFormat="1" x14ac:dyDescent="0.2">
      <c r="C3152" s="266"/>
    </row>
    <row r="3153" spans="3:3" s="39" customFormat="1" x14ac:dyDescent="0.2">
      <c r="C3153" s="266"/>
    </row>
    <row r="3154" spans="3:3" s="39" customFormat="1" x14ac:dyDescent="0.2">
      <c r="C3154" s="266"/>
    </row>
    <row r="3155" spans="3:3" s="39" customFormat="1" x14ac:dyDescent="0.2">
      <c r="C3155" s="266"/>
    </row>
    <row r="3156" spans="3:3" s="39" customFormat="1" x14ac:dyDescent="0.2">
      <c r="C3156" s="266"/>
    </row>
    <row r="3157" spans="3:3" s="39" customFormat="1" x14ac:dyDescent="0.2">
      <c r="C3157" s="266"/>
    </row>
    <row r="3158" spans="3:3" s="39" customFormat="1" x14ac:dyDescent="0.2">
      <c r="C3158" s="266"/>
    </row>
    <row r="3159" spans="3:3" s="39" customFormat="1" x14ac:dyDescent="0.2">
      <c r="C3159" s="266"/>
    </row>
    <row r="3160" spans="3:3" s="39" customFormat="1" x14ac:dyDescent="0.2">
      <c r="C3160" s="266"/>
    </row>
    <row r="3161" spans="3:3" s="39" customFormat="1" x14ac:dyDescent="0.2">
      <c r="C3161" s="266"/>
    </row>
    <row r="3162" spans="3:3" s="39" customFormat="1" x14ac:dyDescent="0.2">
      <c r="C3162" s="266"/>
    </row>
    <row r="3163" spans="3:3" s="39" customFormat="1" x14ac:dyDescent="0.2">
      <c r="C3163" s="266"/>
    </row>
    <row r="3164" spans="3:3" s="39" customFormat="1" x14ac:dyDescent="0.2">
      <c r="C3164" s="266"/>
    </row>
    <row r="3165" spans="3:3" s="39" customFormat="1" x14ac:dyDescent="0.2">
      <c r="C3165" s="266"/>
    </row>
    <row r="3166" spans="3:3" s="39" customFormat="1" x14ac:dyDescent="0.2">
      <c r="C3166" s="266"/>
    </row>
    <row r="3167" spans="3:3" s="39" customFormat="1" x14ac:dyDescent="0.2">
      <c r="C3167" s="266"/>
    </row>
    <row r="3168" spans="3:3" s="39" customFormat="1" x14ac:dyDescent="0.2">
      <c r="C3168" s="266"/>
    </row>
    <row r="3169" spans="3:3" s="39" customFormat="1" x14ac:dyDescent="0.2">
      <c r="C3169" s="266"/>
    </row>
    <row r="3170" spans="3:3" s="39" customFormat="1" x14ac:dyDescent="0.2">
      <c r="C3170" s="266"/>
    </row>
    <row r="3171" spans="3:3" s="39" customFormat="1" x14ac:dyDescent="0.2">
      <c r="C3171" s="266"/>
    </row>
    <row r="3172" spans="3:3" s="39" customFormat="1" x14ac:dyDescent="0.2">
      <c r="C3172" s="266"/>
    </row>
    <row r="3173" spans="3:3" s="39" customFormat="1" x14ac:dyDescent="0.2">
      <c r="C3173" s="266"/>
    </row>
    <row r="3174" spans="3:3" s="39" customFormat="1" x14ac:dyDescent="0.2">
      <c r="C3174" s="266"/>
    </row>
    <row r="3175" spans="3:3" s="39" customFormat="1" x14ac:dyDescent="0.2">
      <c r="C3175" s="266"/>
    </row>
    <row r="3176" spans="3:3" s="39" customFormat="1" x14ac:dyDescent="0.2">
      <c r="C3176" s="266"/>
    </row>
    <row r="3177" spans="3:3" s="39" customFormat="1" x14ac:dyDescent="0.2">
      <c r="C3177" s="266"/>
    </row>
    <row r="3178" spans="3:3" s="39" customFormat="1" x14ac:dyDescent="0.2">
      <c r="C3178" s="266"/>
    </row>
    <row r="3179" spans="3:3" s="39" customFormat="1" x14ac:dyDescent="0.2">
      <c r="C3179" s="266"/>
    </row>
    <row r="3180" spans="3:3" s="39" customFormat="1" x14ac:dyDescent="0.2">
      <c r="C3180" s="266"/>
    </row>
    <row r="3181" spans="3:3" s="39" customFormat="1" x14ac:dyDescent="0.2">
      <c r="C3181" s="266"/>
    </row>
    <row r="3182" spans="3:3" s="39" customFormat="1" x14ac:dyDescent="0.2">
      <c r="C3182" s="266"/>
    </row>
    <row r="3183" spans="3:3" s="39" customFormat="1" x14ac:dyDescent="0.2">
      <c r="C3183" s="266"/>
    </row>
    <row r="3184" spans="3:3" s="39" customFormat="1" x14ac:dyDescent="0.2">
      <c r="C3184" s="266"/>
    </row>
    <row r="3185" spans="3:3" s="39" customFormat="1" x14ac:dyDescent="0.2">
      <c r="C3185" s="266"/>
    </row>
    <row r="3186" spans="3:3" s="39" customFormat="1" x14ac:dyDescent="0.2">
      <c r="C3186" s="266"/>
    </row>
    <row r="3187" spans="3:3" s="39" customFormat="1" x14ac:dyDescent="0.2">
      <c r="C3187" s="266"/>
    </row>
    <row r="3188" spans="3:3" s="39" customFormat="1" x14ac:dyDescent="0.2">
      <c r="C3188" s="266"/>
    </row>
    <row r="3189" spans="3:3" s="39" customFormat="1" x14ac:dyDescent="0.2">
      <c r="C3189" s="266"/>
    </row>
    <row r="3190" spans="3:3" s="39" customFormat="1" x14ac:dyDescent="0.2">
      <c r="C3190" s="266"/>
    </row>
    <row r="3191" spans="3:3" s="39" customFormat="1" x14ac:dyDescent="0.2">
      <c r="C3191" s="266"/>
    </row>
    <row r="3192" spans="3:3" s="39" customFormat="1" x14ac:dyDescent="0.2">
      <c r="C3192" s="266"/>
    </row>
    <row r="3193" spans="3:3" s="39" customFormat="1" x14ac:dyDescent="0.2">
      <c r="C3193" s="266"/>
    </row>
    <row r="3194" spans="3:3" s="39" customFormat="1" x14ac:dyDescent="0.2">
      <c r="C3194" s="266"/>
    </row>
    <row r="3195" spans="3:3" s="39" customFormat="1" x14ac:dyDescent="0.2">
      <c r="C3195" s="266"/>
    </row>
    <row r="3196" spans="3:3" s="39" customFormat="1" x14ac:dyDescent="0.2">
      <c r="C3196" s="266"/>
    </row>
    <row r="3197" spans="3:3" s="39" customFormat="1" x14ac:dyDescent="0.2">
      <c r="C3197" s="266"/>
    </row>
    <row r="3198" spans="3:3" s="39" customFormat="1" x14ac:dyDescent="0.2">
      <c r="C3198" s="266"/>
    </row>
    <row r="3199" spans="3:3" s="39" customFormat="1" x14ac:dyDescent="0.2">
      <c r="C3199" s="266"/>
    </row>
    <row r="3200" spans="3:3" s="39" customFormat="1" x14ac:dyDescent="0.2">
      <c r="C3200" s="266"/>
    </row>
    <row r="3201" spans="3:3" s="39" customFormat="1" x14ac:dyDescent="0.2">
      <c r="C3201" s="266"/>
    </row>
    <row r="3202" spans="3:3" s="39" customFormat="1" x14ac:dyDescent="0.2">
      <c r="C3202" s="266"/>
    </row>
    <row r="3203" spans="3:3" s="39" customFormat="1" x14ac:dyDescent="0.2">
      <c r="C3203" s="266"/>
    </row>
    <row r="3204" spans="3:3" s="39" customFormat="1" x14ac:dyDescent="0.2">
      <c r="C3204" s="266"/>
    </row>
    <row r="3205" spans="3:3" s="39" customFormat="1" x14ac:dyDescent="0.2">
      <c r="C3205" s="266"/>
    </row>
    <row r="3206" spans="3:3" s="39" customFormat="1" x14ac:dyDescent="0.2">
      <c r="C3206" s="266"/>
    </row>
    <row r="3207" spans="3:3" s="39" customFormat="1" x14ac:dyDescent="0.2">
      <c r="C3207" s="266"/>
    </row>
    <row r="3208" spans="3:3" s="39" customFormat="1" x14ac:dyDescent="0.2">
      <c r="C3208" s="266"/>
    </row>
    <row r="3209" spans="3:3" s="39" customFormat="1" x14ac:dyDescent="0.2">
      <c r="C3209" s="266"/>
    </row>
    <row r="3210" spans="3:3" s="39" customFormat="1" x14ac:dyDescent="0.2">
      <c r="C3210" s="266"/>
    </row>
    <row r="3211" spans="3:3" s="39" customFormat="1" x14ac:dyDescent="0.2">
      <c r="C3211" s="266"/>
    </row>
    <row r="3212" spans="3:3" s="39" customFormat="1" x14ac:dyDescent="0.2">
      <c r="C3212" s="266"/>
    </row>
    <row r="3213" spans="3:3" s="39" customFormat="1" x14ac:dyDescent="0.2">
      <c r="C3213" s="266"/>
    </row>
    <row r="3214" spans="3:3" s="39" customFormat="1" x14ac:dyDescent="0.2">
      <c r="C3214" s="266"/>
    </row>
    <row r="3215" spans="3:3" s="39" customFormat="1" x14ac:dyDescent="0.2">
      <c r="C3215" s="266"/>
    </row>
    <row r="3216" spans="3:3" s="39" customFormat="1" x14ac:dyDescent="0.2">
      <c r="C3216" s="266"/>
    </row>
    <row r="3217" spans="3:3" s="39" customFormat="1" x14ac:dyDescent="0.2">
      <c r="C3217" s="266"/>
    </row>
    <row r="3218" spans="3:3" s="39" customFormat="1" x14ac:dyDescent="0.2">
      <c r="C3218" s="266"/>
    </row>
    <row r="3219" spans="3:3" s="39" customFormat="1" x14ac:dyDescent="0.2">
      <c r="C3219" s="266"/>
    </row>
    <row r="3220" spans="3:3" s="39" customFormat="1" x14ac:dyDescent="0.2">
      <c r="C3220" s="266"/>
    </row>
    <row r="3221" spans="3:3" s="39" customFormat="1" x14ac:dyDescent="0.2">
      <c r="C3221" s="266"/>
    </row>
    <row r="3222" spans="3:3" s="39" customFormat="1" x14ac:dyDescent="0.2">
      <c r="C3222" s="266"/>
    </row>
    <row r="3223" spans="3:3" s="39" customFormat="1" x14ac:dyDescent="0.2">
      <c r="C3223" s="266"/>
    </row>
    <row r="3224" spans="3:3" s="39" customFormat="1" x14ac:dyDescent="0.2">
      <c r="C3224" s="266"/>
    </row>
    <row r="3225" spans="3:3" s="39" customFormat="1" x14ac:dyDescent="0.2">
      <c r="C3225" s="266"/>
    </row>
    <row r="3226" spans="3:3" s="39" customFormat="1" x14ac:dyDescent="0.2">
      <c r="C3226" s="266"/>
    </row>
    <row r="3227" spans="3:3" s="39" customFormat="1" x14ac:dyDescent="0.2">
      <c r="C3227" s="266"/>
    </row>
    <row r="3228" spans="3:3" s="39" customFormat="1" x14ac:dyDescent="0.2">
      <c r="C3228" s="266"/>
    </row>
    <row r="3229" spans="3:3" s="39" customFormat="1" x14ac:dyDescent="0.2">
      <c r="C3229" s="266"/>
    </row>
    <row r="3230" spans="3:3" s="39" customFormat="1" x14ac:dyDescent="0.2">
      <c r="C3230" s="266"/>
    </row>
    <row r="3231" spans="3:3" s="39" customFormat="1" x14ac:dyDescent="0.2">
      <c r="C3231" s="266"/>
    </row>
    <row r="3232" spans="3:3" s="39" customFormat="1" x14ac:dyDescent="0.2">
      <c r="C3232" s="266"/>
    </row>
    <row r="3233" spans="3:3" s="39" customFormat="1" x14ac:dyDescent="0.2">
      <c r="C3233" s="266"/>
    </row>
    <row r="3234" spans="3:3" s="39" customFormat="1" x14ac:dyDescent="0.2">
      <c r="C3234" s="266"/>
    </row>
    <row r="3235" spans="3:3" s="39" customFormat="1" x14ac:dyDescent="0.2">
      <c r="C3235" s="266"/>
    </row>
    <row r="3236" spans="3:3" s="39" customFormat="1" x14ac:dyDescent="0.2">
      <c r="C3236" s="266"/>
    </row>
    <row r="3237" spans="3:3" s="39" customFormat="1" x14ac:dyDescent="0.2">
      <c r="C3237" s="266"/>
    </row>
    <row r="3238" spans="3:3" s="39" customFormat="1" x14ac:dyDescent="0.2">
      <c r="C3238" s="266"/>
    </row>
    <row r="3239" spans="3:3" s="39" customFormat="1" x14ac:dyDescent="0.2">
      <c r="C3239" s="266"/>
    </row>
    <row r="3240" spans="3:3" s="39" customFormat="1" x14ac:dyDescent="0.2">
      <c r="C3240" s="266"/>
    </row>
    <row r="3241" spans="3:3" s="39" customFormat="1" x14ac:dyDescent="0.2">
      <c r="C3241" s="266"/>
    </row>
    <row r="3242" spans="3:3" s="39" customFormat="1" x14ac:dyDescent="0.2">
      <c r="C3242" s="266"/>
    </row>
    <row r="3243" spans="3:3" s="39" customFormat="1" x14ac:dyDescent="0.2">
      <c r="C3243" s="266"/>
    </row>
    <row r="3244" spans="3:3" s="39" customFormat="1" x14ac:dyDescent="0.2">
      <c r="C3244" s="266"/>
    </row>
    <row r="3245" spans="3:3" s="39" customFormat="1" x14ac:dyDescent="0.2">
      <c r="C3245" s="266"/>
    </row>
    <row r="3246" spans="3:3" s="39" customFormat="1" x14ac:dyDescent="0.2">
      <c r="C3246" s="266"/>
    </row>
    <row r="3247" spans="3:3" s="39" customFormat="1" x14ac:dyDescent="0.2">
      <c r="C3247" s="266"/>
    </row>
    <row r="3248" spans="3:3" s="39" customFormat="1" x14ac:dyDescent="0.2">
      <c r="C3248" s="266"/>
    </row>
    <row r="3249" spans="3:3" s="39" customFormat="1" x14ac:dyDescent="0.2">
      <c r="C3249" s="266"/>
    </row>
    <row r="3250" spans="3:3" s="39" customFormat="1" x14ac:dyDescent="0.2">
      <c r="C3250" s="266"/>
    </row>
    <row r="3251" spans="3:3" s="39" customFormat="1" x14ac:dyDescent="0.2">
      <c r="C3251" s="266"/>
    </row>
    <row r="3252" spans="3:3" s="39" customFormat="1" x14ac:dyDescent="0.2">
      <c r="C3252" s="266"/>
    </row>
    <row r="3253" spans="3:3" s="39" customFormat="1" x14ac:dyDescent="0.2">
      <c r="C3253" s="266"/>
    </row>
    <row r="3254" spans="3:3" s="39" customFormat="1" x14ac:dyDescent="0.2">
      <c r="C3254" s="266"/>
    </row>
    <row r="3255" spans="3:3" s="39" customFormat="1" x14ac:dyDescent="0.2">
      <c r="C3255" s="266"/>
    </row>
    <row r="3256" spans="3:3" s="39" customFormat="1" x14ac:dyDescent="0.2">
      <c r="C3256" s="266"/>
    </row>
    <row r="3257" spans="3:3" s="39" customFormat="1" x14ac:dyDescent="0.2">
      <c r="C3257" s="266"/>
    </row>
    <row r="3258" spans="3:3" s="39" customFormat="1" x14ac:dyDescent="0.2">
      <c r="C3258" s="266"/>
    </row>
    <row r="3259" spans="3:3" s="39" customFormat="1" x14ac:dyDescent="0.2">
      <c r="C3259" s="266"/>
    </row>
    <row r="3260" spans="3:3" s="39" customFormat="1" x14ac:dyDescent="0.2">
      <c r="C3260" s="266"/>
    </row>
    <row r="3261" spans="3:3" s="39" customFormat="1" x14ac:dyDescent="0.2">
      <c r="C3261" s="266"/>
    </row>
    <row r="3262" spans="3:3" s="39" customFormat="1" x14ac:dyDescent="0.2">
      <c r="C3262" s="266"/>
    </row>
    <row r="3263" spans="3:3" s="39" customFormat="1" x14ac:dyDescent="0.2">
      <c r="C3263" s="266"/>
    </row>
    <row r="3264" spans="3:3" s="39" customFormat="1" x14ac:dyDescent="0.2">
      <c r="C3264" s="266"/>
    </row>
    <row r="3265" spans="3:3" s="39" customFormat="1" x14ac:dyDescent="0.2">
      <c r="C3265" s="266"/>
    </row>
    <row r="3266" spans="3:3" s="39" customFormat="1" x14ac:dyDescent="0.2">
      <c r="C3266" s="266"/>
    </row>
    <row r="3267" spans="3:3" s="39" customFormat="1" x14ac:dyDescent="0.2">
      <c r="C3267" s="266"/>
    </row>
    <row r="3268" spans="3:3" s="39" customFormat="1" x14ac:dyDescent="0.2">
      <c r="C3268" s="266"/>
    </row>
    <row r="3269" spans="3:3" s="39" customFormat="1" x14ac:dyDescent="0.2">
      <c r="C3269" s="266"/>
    </row>
    <row r="3270" spans="3:3" s="39" customFormat="1" x14ac:dyDescent="0.2">
      <c r="C3270" s="266"/>
    </row>
    <row r="3271" spans="3:3" s="39" customFormat="1" x14ac:dyDescent="0.2">
      <c r="C3271" s="266"/>
    </row>
    <row r="3272" spans="3:3" s="39" customFormat="1" x14ac:dyDescent="0.2">
      <c r="C3272" s="266"/>
    </row>
    <row r="3273" spans="3:3" s="39" customFormat="1" x14ac:dyDescent="0.2">
      <c r="C3273" s="266"/>
    </row>
    <row r="3274" spans="3:3" s="39" customFormat="1" x14ac:dyDescent="0.2">
      <c r="C3274" s="266"/>
    </row>
    <row r="3275" spans="3:3" s="39" customFormat="1" x14ac:dyDescent="0.2">
      <c r="C3275" s="266"/>
    </row>
    <row r="3276" spans="3:3" s="39" customFormat="1" x14ac:dyDescent="0.2">
      <c r="C3276" s="266"/>
    </row>
    <row r="3277" spans="3:3" s="39" customFormat="1" x14ac:dyDescent="0.2">
      <c r="C3277" s="266"/>
    </row>
    <row r="3278" spans="3:3" s="39" customFormat="1" x14ac:dyDescent="0.2">
      <c r="C3278" s="266"/>
    </row>
    <row r="3279" spans="3:3" s="39" customFormat="1" x14ac:dyDescent="0.2">
      <c r="C3279" s="266"/>
    </row>
    <row r="3280" spans="3:3" s="39" customFormat="1" x14ac:dyDescent="0.2">
      <c r="C3280" s="266"/>
    </row>
    <row r="3281" spans="3:3" s="39" customFormat="1" x14ac:dyDescent="0.2">
      <c r="C3281" s="266"/>
    </row>
    <row r="3282" spans="3:3" s="39" customFormat="1" x14ac:dyDescent="0.2">
      <c r="C3282" s="266"/>
    </row>
    <row r="3283" spans="3:3" s="39" customFormat="1" x14ac:dyDescent="0.2">
      <c r="C3283" s="266"/>
    </row>
    <row r="3284" spans="3:3" s="39" customFormat="1" x14ac:dyDescent="0.2">
      <c r="C3284" s="266"/>
    </row>
    <row r="3285" spans="3:3" s="39" customFormat="1" x14ac:dyDescent="0.2">
      <c r="C3285" s="266"/>
    </row>
    <row r="3286" spans="3:3" s="39" customFormat="1" x14ac:dyDescent="0.2">
      <c r="C3286" s="266"/>
    </row>
    <row r="3287" spans="3:3" s="39" customFormat="1" x14ac:dyDescent="0.2">
      <c r="C3287" s="266"/>
    </row>
    <row r="3288" spans="3:3" s="39" customFormat="1" x14ac:dyDescent="0.2">
      <c r="C3288" s="266"/>
    </row>
    <row r="3289" spans="3:3" s="39" customFormat="1" x14ac:dyDescent="0.2">
      <c r="C3289" s="266"/>
    </row>
    <row r="3290" spans="3:3" s="39" customFormat="1" x14ac:dyDescent="0.2">
      <c r="C3290" s="266"/>
    </row>
    <row r="3291" spans="3:3" s="39" customFormat="1" x14ac:dyDescent="0.2">
      <c r="C3291" s="266"/>
    </row>
    <row r="3292" spans="3:3" s="39" customFormat="1" x14ac:dyDescent="0.2">
      <c r="C3292" s="266"/>
    </row>
    <row r="3293" spans="3:3" s="39" customFormat="1" x14ac:dyDescent="0.2">
      <c r="C3293" s="266"/>
    </row>
    <row r="3294" spans="3:3" s="39" customFormat="1" x14ac:dyDescent="0.2">
      <c r="C3294" s="266"/>
    </row>
    <row r="3295" spans="3:3" s="39" customFormat="1" x14ac:dyDescent="0.2">
      <c r="C3295" s="266"/>
    </row>
    <row r="3296" spans="3:3" s="39" customFormat="1" x14ac:dyDescent="0.2">
      <c r="C3296" s="266"/>
    </row>
    <row r="3297" spans="3:3" s="39" customFormat="1" x14ac:dyDescent="0.2">
      <c r="C3297" s="266"/>
    </row>
    <row r="3298" spans="3:3" s="39" customFormat="1" x14ac:dyDescent="0.2">
      <c r="C3298" s="266"/>
    </row>
    <row r="3299" spans="3:3" s="39" customFormat="1" x14ac:dyDescent="0.2">
      <c r="C3299" s="266"/>
    </row>
    <row r="3300" spans="3:3" s="39" customFormat="1" x14ac:dyDescent="0.2">
      <c r="C3300" s="266"/>
    </row>
    <row r="3301" spans="3:3" s="39" customFormat="1" x14ac:dyDescent="0.2">
      <c r="C3301" s="266"/>
    </row>
    <row r="3302" spans="3:3" s="39" customFormat="1" x14ac:dyDescent="0.2">
      <c r="C3302" s="266"/>
    </row>
    <row r="3303" spans="3:3" s="39" customFormat="1" x14ac:dyDescent="0.2">
      <c r="C3303" s="266"/>
    </row>
    <row r="3304" spans="3:3" s="39" customFormat="1" x14ac:dyDescent="0.2">
      <c r="C3304" s="266"/>
    </row>
    <row r="3305" spans="3:3" s="39" customFormat="1" x14ac:dyDescent="0.2">
      <c r="C3305" s="266"/>
    </row>
    <row r="3306" spans="3:3" s="39" customFormat="1" x14ac:dyDescent="0.2">
      <c r="C3306" s="266"/>
    </row>
    <row r="3307" spans="3:3" s="39" customFormat="1" x14ac:dyDescent="0.2">
      <c r="C3307" s="266"/>
    </row>
    <row r="3308" spans="3:3" s="39" customFormat="1" x14ac:dyDescent="0.2">
      <c r="C3308" s="266"/>
    </row>
    <row r="3309" spans="3:3" s="39" customFormat="1" x14ac:dyDescent="0.2">
      <c r="C3309" s="266"/>
    </row>
    <row r="3310" spans="3:3" s="39" customFormat="1" x14ac:dyDescent="0.2">
      <c r="C3310" s="266"/>
    </row>
    <row r="3311" spans="3:3" s="39" customFormat="1" x14ac:dyDescent="0.2">
      <c r="C3311" s="266"/>
    </row>
    <row r="3312" spans="3:3" s="39" customFormat="1" x14ac:dyDescent="0.2">
      <c r="C3312" s="266"/>
    </row>
    <row r="3313" spans="3:3" s="39" customFormat="1" x14ac:dyDescent="0.2">
      <c r="C3313" s="266"/>
    </row>
    <row r="3314" spans="3:3" s="39" customFormat="1" x14ac:dyDescent="0.2">
      <c r="C3314" s="266"/>
    </row>
    <row r="3315" spans="3:3" s="39" customFormat="1" x14ac:dyDescent="0.2">
      <c r="C3315" s="266"/>
    </row>
    <row r="3316" spans="3:3" s="39" customFormat="1" x14ac:dyDescent="0.2">
      <c r="C3316" s="266"/>
    </row>
    <row r="3317" spans="3:3" s="39" customFormat="1" x14ac:dyDescent="0.2">
      <c r="C3317" s="266"/>
    </row>
    <row r="3318" spans="3:3" s="39" customFormat="1" x14ac:dyDescent="0.2">
      <c r="C3318" s="266"/>
    </row>
    <row r="3319" spans="3:3" s="39" customFormat="1" x14ac:dyDescent="0.2">
      <c r="C3319" s="266"/>
    </row>
    <row r="3320" spans="3:3" s="39" customFormat="1" x14ac:dyDescent="0.2">
      <c r="C3320" s="266"/>
    </row>
    <row r="3321" spans="3:3" s="39" customFormat="1" x14ac:dyDescent="0.2">
      <c r="C3321" s="266"/>
    </row>
    <row r="3322" spans="3:3" s="39" customFormat="1" x14ac:dyDescent="0.2">
      <c r="C3322" s="266"/>
    </row>
    <row r="3323" spans="3:3" s="39" customFormat="1" x14ac:dyDescent="0.2">
      <c r="C3323" s="266"/>
    </row>
    <row r="3324" spans="3:3" s="39" customFormat="1" x14ac:dyDescent="0.2">
      <c r="C3324" s="266"/>
    </row>
    <row r="3325" spans="3:3" s="39" customFormat="1" x14ac:dyDescent="0.2">
      <c r="C3325" s="266"/>
    </row>
    <row r="3326" spans="3:3" s="39" customFormat="1" x14ac:dyDescent="0.2">
      <c r="C3326" s="266"/>
    </row>
    <row r="3327" spans="3:3" s="39" customFormat="1" x14ac:dyDescent="0.2">
      <c r="C3327" s="266"/>
    </row>
    <row r="3328" spans="3:3" s="39" customFormat="1" x14ac:dyDescent="0.2">
      <c r="C3328" s="266"/>
    </row>
    <row r="3329" spans="3:3" s="39" customFormat="1" x14ac:dyDescent="0.2">
      <c r="C3329" s="266"/>
    </row>
    <row r="3330" spans="3:3" s="39" customFormat="1" x14ac:dyDescent="0.2">
      <c r="C3330" s="266"/>
    </row>
    <row r="3331" spans="3:3" s="39" customFormat="1" x14ac:dyDescent="0.2">
      <c r="C3331" s="266"/>
    </row>
    <row r="3332" spans="3:3" s="39" customFormat="1" x14ac:dyDescent="0.2">
      <c r="C3332" s="266"/>
    </row>
    <row r="3333" spans="3:3" s="39" customFormat="1" x14ac:dyDescent="0.2">
      <c r="C3333" s="266"/>
    </row>
    <row r="3334" spans="3:3" s="39" customFormat="1" x14ac:dyDescent="0.2">
      <c r="C3334" s="266"/>
    </row>
    <row r="3335" spans="3:3" s="39" customFormat="1" x14ac:dyDescent="0.2">
      <c r="C3335" s="266"/>
    </row>
    <row r="3336" spans="3:3" s="39" customFormat="1" x14ac:dyDescent="0.2">
      <c r="C3336" s="266"/>
    </row>
    <row r="3337" spans="3:3" s="39" customFormat="1" x14ac:dyDescent="0.2">
      <c r="C3337" s="266"/>
    </row>
    <row r="3338" spans="3:3" s="39" customFormat="1" x14ac:dyDescent="0.2">
      <c r="C3338" s="266"/>
    </row>
    <row r="3339" spans="3:3" s="39" customFormat="1" x14ac:dyDescent="0.2">
      <c r="C3339" s="266"/>
    </row>
    <row r="3340" spans="3:3" s="39" customFormat="1" x14ac:dyDescent="0.2">
      <c r="C3340" s="266"/>
    </row>
    <row r="3341" spans="3:3" s="39" customFormat="1" x14ac:dyDescent="0.2">
      <c r="C3341" s="266"/>
    </row>
    <row r="3342" spans="3:3" s="39" customFormat="1" x14ac:dyDescent="0.2">
      <c r="C3342" s="266"/>
    </row>
    <row r="3343" spans="3:3" s="39" customFormat="1" x14ac:dyDescent="0.2">
      <c r="C3343" s="266"/>
    </row>
    <row r="3344" spans="3:3" s="39" customFormat="1" x14ac:dyDescent="0.2">
      <c r="C3344" s="266"/>
    </row>
    <row r="3345" spans="3:3" s="39" customFormat="1" x14ac:dyDescent="0.2">
      <c r="C3345" s="266"/>
    </row>
    <row r="3346" spans="3:3" s="39" customFormat="1" x14ac:dyDescent="0.2">
      <c r="C3346" s="266"/>
    </row>
    <row r="3347" spans="3:3" s="39" customFormat="1" x14ac:dyDescent="0.2">
      <c r="C3347" s="266"/>
    </row>
    <row r="3348" spans="3:3" s="39" customFormat="1" x14ac:dyDescent="0.2">
      <c r="C3348" s="266"/>
    </row>
    <row r="3349" spans="3:3" s="39" customFormat="1" x14ac:dyDescent="0.2">
      <c r="C3349" s="266"/>
    </row>
    <row r="3350" spans="3:3" s="39" customFormat="1" x14ac:dyDescent="0.2">
      <c r="C3350" s="266"/>
    </row>
    <row r="3351" spans="3:3" s="39" customFormat="1" x14ac:dyDescent="0.2">
      <c r="C3351" s="266"/>
    </row>
    <row r="3352" spans="3:3" s="39" customFormat="1" x14ac:dyDescent="0.2">
      <c r="C3352" s="266"/>
    </row>
    <row r="3353" spans="3:3" s="39" customFormat="1" x14ac:dyDescent="0.2">
      <c r="C3353" s="266"/>
    </row>
    <row r="3354" spans="3:3" s="39" customFormat="1" x14ac:dyDescent="0.2">
      <c r="C3354" s="266"/>
    </row>
    <row r="3355" spans="3:3" s="39" customFormat="1" x14ac:dyDescent="0.2">
      <c r="C3355" s="266"/>
    </row>
    <row r="3356" spans="3:3" s="39" customFormat="1" x14ac:dyDescent="0.2">
      <c r="C3356" s="266"/>
    </row>
    <row r="3357" spans="3:3" s="39" customFormat="1" x14ac:dyDescent="0.2">
      <c r="C3357" s="266"/>
    </row>
    <row r="3358" spans="3:3" s="39" customFormat="1" x14ac:dyDescent="0.2">
      <c r="C3358" s="266"/>
    </row>
    <row r="3359" spans="3:3" s="39" customFormat="1" x14ac:dyDescent="0.2">
      <c r="C3359" s="266"/>
    </row>
    <row r="3360" spans="3:3" s="39" customFormat="1" x14ac:dyDescent="0.2">
      <c r="C3360" s="266"/>
    </row>
    <row r="3361" spans="3:3" s="39" customFormat="1" x14ac:dyDescent="0.2">
      <c r="C3361" s="266"/>
    </row>
    <row r="3362" spans="3:3" s="39" customFormat="1" x14ac:dyDescent="0.2">
      <c r="C3362" s="266"/>
    </row>
    <row r="3363" spans="3:3" s="39" customFormat="1" x14ac:dyDescent="0.2">
      <c r="C3363" s="266"/>
    </row>
    <row r="3364" spans="3:3" s="39" customFormat="1" x14ac:dyDescent="0.2">
      <c r="C3364" s="266"/>
    </row>
    <row r="3365" spans="3:3" s="39" customFormat="1" x14ac:dyDescent="0.2">
      <c r="C3365" s="266"/>
    </row>
    <row r="3366" spans="3:3" s="39" customFormat="1" x14ac:dyDescent="0.2">
      <c r="C3366" s="266"/>
    </row>
    <row r="3367" spans="3:3" s="39" customFormat="1" x14ac:dyDescent="0.2">
      <c r="C3367" s="266"/>
    </row>
    <row r="3368" spans="3:3" s="39" customFormat="1" x14ac:dyDescent="0.2">
      <c r="C3368" s="266"/>
    </row>
    <row r="3369" spans="3:3" s="39" customFormat="1" x14ac:dyDescent="0.2">
      <c r="C3369" s="266"/>
    </row>
    <row r="3370" spans="3:3" s="39" customFormat="1" x14ac:dyDescent="0.2">
      <c r="C3370" s="266"/>
    </row>
    <row r="3371" spans="3:3" s="39" customFormat="1" x14ac:dyDescent="0.2">
      <c r="C3371" s="266"/>
    </row>
    <row r="3372" spans="3:3" s="39" customFormat="1" x14ac:dyDescent="0.2">
      <c r="C3372" s="266"/>
    </row>
    <row r="3373" spans="3:3" s="39" customFormat="1" x14ac:dyDescent="0.2">
      <c r="C3373" s="266"/>
    </row>
    <row r="3374" spans="3:3" s="39" customFormat="1" x14ac:dyDescent="0.2">
      <c r="C3374" s="266"/>
    </row>
    <row r="3375" spans="3:3" s="39" customFormat="1" x14ac:dyDescent="0.2">
      <c r="C3375" s="266"/>
    </row>
    <row r="3376" spans="3:3" s="39" customFormat="1" x14ac:dyDescent="0.2">
      <c r="C3376" s="266"/>
    </row>
    <row r="3377" spans="3:3" s="39" customFormat="1" x14ac:dyDescent="0.2">
      <c r="C3377" s="266"/>
    </row>
    <row r="3378" spans="3:3" s="39" customFormat="1" x14ac:dyDescent="0.2">
      <c r="C3378" s="266"/>
    </row>
    <row r="3379" spans="3:3" s="39" customFormat="1" x14ac:dyDescent="0.2">
      <c r="C3379" s="266"/>
    </row>
    <row r="3380" spans="3:3" s="39" customFormat="1" x14ac:dyDescent="0.2">
      <c r="C3380" s="266"/>
    </row>
    <row r="3381" spans="3:3" s="39" customFormat="1" x14ac:dyDescent="0.2">
      <c r="C3381" s="266"/>
    </row>
    <row r="3382" spans="3:3" s="39" customFormat="1" x14ac:dyDescent="0.2">
      <c r="C3382" s="266"/>
    </row>
    <row r="3383" spans="3:3" s="39" customFormat="1" x14ac:dyDescent="0.2">
      <c r="C3383" s="266"/>
    </row>
    <row r="3384" spans="3:3" s="39" customFormat="1" x14ac:dyDescent="0.2">
      <c r="C3384" s="266"/>
    </row>
    <row r="3385" spans="3:3" s="39" customFormat="1" x14ac:dyDescent="0.2">
      <c r="C3385" s="266"/>
    </row>
    <row r="3386" spans="3:3" s="39" customFormat="1" x14ac:dyDescent="0.2">
      <c r="C3386" s="266"/>
    </row>
    <row r="3387" spans="3:3" s="39" customFormat="1" x14ac:dyDescent="0.2">
      <c r="C3387" s="266"/>
    </row>
    <row r="3388" spans="3:3" s="39" customFormat="1" x14ac:dyDescent="0.2">
      <c r="C3388" s="266"/>
    </row>
    <row r="3389" spans="3:3" s="39" customFormat="1" x14ac:dyDescent="0.2">
      <c r="C3389" s="266"/>
    </row>
    <row r="3390" spans="3:3" s="39" customFormat="1" x14ac:dyDescent="0.2">
      <c r="C3390" s="266"/>
    </row>
    <row r="3391" spans="3:3" s="39" customFormat="1" x14ac:dyDescent="0.2">
      <c r="C3391" s="266"/>
    </row>
    <row r="3392" spans="3:3" s="39" customFormat="1" x14ac:dyDescent="0.2">
      <c r="C3392" s="266"/>
    </row>
    <row r="3393" spans="3:3" s="39" customFormat="1" x14ac:dyDescent="0.2">
      <c r="C3393" s="266"/>
    </row>
    <row r="3394" spans="3:3" s="39" customFormat="1" x14ac:dyDescent="0.2">
      <c r="C3394" s="266"/>
    </row>
    <row r="3395" spans="3:3" s="39" customFormat="1" x14ac:dyDescent="0.2">
      <c r="C3395" s="266"/>
    </row>
    <row r="3396" spans="3:3" s="39" customFormat="1" x14ac:dyDescent="0.2">
      <c r="C3396" s="266"/>
    </row>
    <row r="3397" spans="3:3" s="39" customFormat="1" x14ac:dyDescent="0.2">
      <c r="C3397" s="266"/>
    </row>
    <row r="3398" spans="3:3" s="39" customFormat="1" x14ac:dyDescent="0.2">
      <c r="C3398" s="266"/>
    </row>
    <row r="3399" spans="3:3" s="39" customFormat="1" x14ac:dyDescent="0.2">
      <c r="C3399" s="266"/>
    </row>
    <row r="3400" spans="3:3" s="39" customFormat="1" x14ac:dyDescent="0.2">
      <c r="C3400" s="266"/>
    </row>
    <row r="3401" spans="3:3" s="39" customFormat="1" x14ac:dyDescent="0.2">
      <c r="C3401" s="266"/>
    </row>
    <row r="3402" spans="3:3" s="39" customFormat="1" x14ac:dyDescent="0.2">
      <c r="C3402" s="266"/>
    </row>
    <row r="3403" spans="3:3" s="39" customFormat="1" x14ac:dyDescent="0.2">
      <c r="C3403" s="266"/>
    </row>
    <row r="3404" spans="3:3" s="39" customFormat="1" x14ac:dyDescent="0.2">
      <c r="C3404" s="266"/>
    </row>
    <row r="3405" spans="3:3" s="39" customFormat="1" x14ac:dyDescent="0.2">
      <c r="C3405" s="266"/>
    </row>
    <row r="3406" spans="3:3" s="39" customFormat="1" x14ac:dyDescent="0.2">
      <c r="C3406" s="266"/>
    </row>
    <row r="3407" spans="3:3" s="39" customFormat="1" x14ac:dyDescent="0.2">
      <c r="C3407" s="266"/>
    </row>
    <row r="3408" spans="3:3" s="39" customFormat="1" x14ac:dyDescent="0.2">
      <c r="C3408" s="266"/>
    </row>
    <row r="3409" spans="3:3" s="39" customFormat="1" x14ac:dyDescent="0.2">
      <c r="C3409" s="266"/>
    </row>
    <row r="3410" spans="3:3" s="39" customFormat="1" x14ac:dyDescent="0.2">
      <c r="C3410" s="266"/>
    </row>
    <row r="3411" spans="3:3" s="39" customFormat="1" x14ac:dyDescent="0.2">
      <c r="C3411" s="266"/>
    </row>
    <row r="3412" spans="3:3" s="39" customFormat="1" x14ac:dyDescent="0.2">
      <c r="C3412" s="266"/>
    </row>
    <row r="3413" spans="3:3" s="39" customFormat="1" x14ac:dyDescent="0.2">
      <c r="C3413" s="266"/>
    </row>
    <row r="3414" spans="3:3" s="39" customFormat="1" x14ac:dyDescent="0.2">
      <c r="C3414" s="266"/>
    </row>
    <row r="3415" spans="3:3" s="39" customFormat="1" x14ac:dyDescent="0.2">
      <c r="C3415" s="266"/>
    </row>
    <row r="3416" spans="3:3" s="39" customFormat="1" x14ac:dyDescent="0.2">
      <c r="C3416" s="266"/>
    </row>
    <row r="3417" spans="3:3" s="39" customFormat="1" x14ac:dyDescent="0.2">
      <c r="C3417" s="266"/>
    </row>
    <row r="3418" spans="3:3" s="39" customFormat="1" x14ac:dyDescent="0.2">
      <c r="C3418" s="266"/>
    </row>
    <row r="3419" spans="3:3" s="39" customFormat="1" x14ac:dyDescent="0.2">
      <c r="C3419" s="266"/>
    </row>
    <row r="3420" spans="3:3" s="39" customFormat="1" x14ac:dyDescent="0.2">
      <c r="C3420" s="266"/>
    </row>
    <row r="3421" spans="3:3" s="39" customFormat="1" x14ac:dyDescent="0.2">
      <c r="C3421" s="266"/>
    </row>
    <row r="3422" spans="3:3" s="39" customFormat="1" x14ac:dyDescent="0.2">
      <c r="C3422" s="266"/>
    </row>
    <row r="3423" spans="3:3" s="39" customFormat="1" x14ac:dyDescent="0.2">
      <c r="C3423" s="266"/>
    </row>
    <row r="3424" spans="3:3" s="39" customFormat="1" x14ac:dyDescent="0.2">
      <c r="C3424" s="266"/>
    </row>
    <row r="3425" spans="3:3" s="39" customFormat="1" x14ac:dyDescent="0.2">
      <c r="C3425" s="266"/>
    </row>
    <row r="3426" spans="3:3" s="39" customFormat="1" x14ac:dyDescent="0.2">
      <c r="C3426" s="266"/>
    </row>
    <row r="3427" spans="3:3" s="39" customFormat="1" x14ac:dyDescent="0.2">
      <c r="C3427" s="266"/>
    </row>
    <row r="3428" spans="3:3" s="39" customFormat="1" x14ac:dyDescent="0.2">
      <c r="C3428" s="266"/>
    </row>
    <row r="3429" spans="3:3" s="39" customFormat="1" x14ac:dyDescent="0.2">
      <c r="C3429" s="266"/>
    </row>
    <row r="3430" spans="3:3" s="39" customFormat="1" x14ac:dyDescent="0.2">
      <c r="C3430" s="266"/>
    </row>
    <row r="3431" spans="3:3" s="39" customFormat="1" x14ac:dyDescent="0.2">
      <c r="C3431" s="266"/>
    </row>
    <row r="3432" spans="3:3" s="39" customFormat="1" x14ac:dyDescent="0.2">
      <c r="C3432" s="266"/>
    </row>
    <row r="3433" spans="3:3" s="39" customFormat="1" x14ac:dyDescent="0.2">
      <c r="C3433" s="266"/>
    </row>
    <row r="3434" spans="3:3" s="39" customFormat="1" x14ac:dyDescent="0.2">
      <c r="C3434" s="266"/>
    </row>
    <row r="3435" spans="3:3" s="39" customFormat="1" x14ac:dyDescent="0.2">
      <c r="C3435" s="266"/>
    </row>
    <row r="3436" spans="3:3" s="39" customFormat="1" x14ac:dyDescent="0.2">
      <c r="C3436" s="266"/>
    </row>
    <row r="3437" spans="3:3" s="39" customFormat="1" x14ac:dyDescent="0.2">
      <c r="C3437" s="266"/>
    </row>
    <row r="3438" spans="3:3" s="39" customFormat="1" x14ac:dyDescent="0.2">
      <c r="C3438" s="266"/>
    </row>
    <row r="3439" spans="3:3" s="39" customFormat="1" x14ac:dyDescent="0.2">
      <c r="C3439" s="266"/>
    </row>
    <row r="3440" spans="3:3" s="39" customFormat="1" x14ac:dyDescent="0.2">
      <c r="C3440" s="266"/>
    </row>
    <row r="3441" spans="3:3" s="39" customFormat="1" x14ac:dyDescent="0.2">
      <c r="C3441" s="266"/>
    </row>
    <row r="3442" spans="3:3" s="39" customFormat="1" x14ac:dyDescent="0.2">
      <c r="C3442" s="266"/>
    </row>
    <row r="3443" spans="3:3" s="39" customFormat="1" x14ac:dyDescent="0.2">
      <c r="C3443" s="266"/>
    </row>
    <row r="3444" spans="3:3" s="39" customFormat="1" x14ac:dyDescent="0.2">
      <c r="C3444" s="266"/>
    </row>
    <row r="3445" spans="3:3" s="39" customFormat="1" x14ac:dyDescent="0.2">
      <c r="C3445" s="266"/>
    </row>
    <row r="3446" spans="3:3" s="39" customFormat="1" x14ac:dyDescent="0.2">
      <c r="C3446" s="266"/>
    </row>
    <row r="3447" spans="3:3" s="39" customFormat="1" x14ac:dyDescent="0.2">
      <c r="C3447" s="266"/>
    </row>
    <row r="3448" spans="3:3" s="39" customFormat="1" x14ac:dyDescent="0.2">
      <c r="C3448" s="266"/>
    </row>
    <row r="3449" spans="3:3" s="39" customFormat="1" x14ac:dyDescent="0.2">
      <c r="C3449" s="266"/>
    </row>
    <row r="3450" spans="3:3" s="39" customFormat="1" x14ac:dyDescent="0.2">
      <c r="C3450" s="266"/>
    </row>
    <row r="3451" spans="3:3" s="39" customFormat="1" x14ac:dyDescent="0.2">
      <c r="C3451" s="266"/>
    </row>
    <row r="3452" spans="3:3" s="39" customFormat="1" x14ac:dyDescent="0.2">
      <c r="C3452" s="266"/>
    </row>
    <row r="3453" spans="3:3" s="39" customFormat="1" x14ac:dyDescent="0.2">
      <c r="C3453" s="266"/>
    </row>
    <row r="3454" spans="3:3" s="39" customFormat="1" x14ac:dyDescent="0.2">
      <c r="C3454" s="266"/>
    </row>
    <row r="3455" spans="3:3" s="39" customFormat="1" x14ac:dyDescent="0.2">
      <c r="C3455" s="266"/>
    </row>
    <row r="3456" spans="3:3" s="39" customFormat="1" x14ac:dyDescent="0.2">
      <c r="C3456" s="266"/>
    </row>
    <row r="3457" spans="3:3" s="39" customFormat="1" x14ac:dyDescent="0.2">
      <c r="C3457" s="266"/>
    </row>
    <row r="3458" spans="3:3" s="39" customFormat="1" x14ac:dyDescent="0.2">
      <c r="C3458" s="266"/>
    </row>
    <row r="3459" spans="3:3" s="39" customFormat="1" x14ac:dyDescent="0.2">
      <c r="C3459" s="266"/>
    </row>
    <row r="3460" spans="3:3" s="39" customFormat="1" x14ac:dyDescent="0.2">
      <c r="C3460" s="266"/>
    </row>
    <row r="3461" spans="3:3" s="39" customFormat="1" x14ac:dyDescent="0.2">
      <c r="C3461" s="266"/>
    </row>
    <row r="3462" spans="3:3" s="39" customFormat="1" x14ac:dyDescent="0.2">
      <c r="C3462" s="266"/>
    </row>
    <row r="3463" spans="3:3" s="39" customFormat="1" x14ac:dyDescent="0.2">
      <c r="C3463" s="266"/>
    </row>
    <row r="3464" spans="3:3" s="39" customFormat="1" x14ac:dyDescent="0.2">
      <c r="C3464" s="266"/>
    </row>
    <row r="3465" spans="3:3" s="39" customFormat="1" x14ac:dyDescent="0.2">
      <c r="C3465" s="266"/>
    </row>
    <row r="3466" spans="3:3" s="39" customFormat="1" x14ac:dyDescent="0.2">
      <c r="C3466" s="266"/>
    </row>
    <row r="3467" spans="3:3" s="39" customFormat="1" x14ac:dyDescent="0.2">
      <c r="C3467" s="266"/>
    </row>
    <row r="3468" spans="3:3" s="39" customFormat="1" x14ac:dyDescent="0.2">
      <c r="C3468" s="266"/>
    </row>
    <row r="3469" spans="3:3" s="39" customFormat="1" x14ac:dyDescent="0.2">
      <c r="C3469" s="266"/>
    </row>
    <row r="3470" spans="3:3" s="39" customFormat="1" x14ac:dyDescent="0.2">
      <c r="C3470" s="266"/>
    </row>
    <row r="3471" spans="3:3" s="39" customFormat="1" x14ac:dyDescent="0.2">
      <c r="C3471" s="266"/>
    </row>
    <row r="3472" spans="3:3" s="39" customFormat="1" x14ac:dyDescent="0.2">
      <c r="C3472" s="266"/>
    </row>
    <row r="3473" spans="3:3" s="39" customFormat="1" x14ac:dyDescent="0.2">
      <c r="C3473" s="266"/>
    </row>
    <row r="3474" spans="3:3" s="39" customFormat="1" x14ac:dyDescent="0.2">
      <c r="C3474" s="266"/>
    </row>
    <row r="3475" spans="3:3" s="39" customFormat="1" x14ac:dyDescent="0.2">
      <c r="C3475" s="266"/>
    </row>
    <row r="3476" spans="3:3" s="39" customFormat="1" x14ac:dyDescent="0.2">
      <c r="C3476" s="266"/>
    </row>
    <row r="3477" spans="3:3" s="39" customFormat="1" x14ac:dyDescent="0.2">
      <c r="C3477" s="266"/>
    </row>
    <row r="3478" spans="3:3" s="39" customFormat="1" x14ac:dyDescent="0.2">
      <c r="C3478" s="266"/>
    </row>
    <row r="3479" spans="3:3" s="39" customFormat="1" x14ac:dyDescent="0.2">
      <c r="C3479" s="266"/>
    </row>
    <row r="3480" spans="3:3" s="39" customFormat="1" x14ac:dyDescent="0.2">
      <c r="C3480" s="266"/>
    </row>
    <row r="3481" spans="3:3" s="39" customFormat="1" x14ac:dyDescent="0.2">
      <c r="C3481" s="266"/>
    </row>
    <row r="3482" spans="3:3" s="39" customFormat="1" x14ac:dyDescent="0.2">
      <c r="C3482" s="266"/>
    </row>
    <row r="3483" spans="3:3" s="39" customFormat="1" x14ac:dyDescent="0.2">
      <c r="C3483" s="266"/>
    </row>
    <row r="3484" spans="3:3" s="39" customFormat="1" x14ac:dyDescent="0.2">
      <c r="C3484" s="266"/>
    </row>
    <row r="3485" spans="3:3" s="39" customFormat="1" x14ac:dyDescent="0.2">
      <c r="C3485" s="266"/>
    </row>
    <row r="3486" spans="3:3" s="39" customFormat="1" x14ac:dyDescent="0.2">
      <c r="C3486" s="266"/>
    </row>
    <row r="3487" spans="3:3" s="39" customFormat="1" x14ac:dyDescent="0.2">
      <c r="C3487" s="266"/>
    </row>
    <row r="3488" spans="3:3" s="39" customFormat="1" x14ac:dyDescent="0.2">
      <c r="C3488" s="266"/>
    </row>
    <row r="3489" spans="3:3" s="39" customFormat="1" x14ac:dyDescent="0.2">
      <c r="C3489" s="266"/>
    </row>
    <row r="3490" spans="3:3" s="39" customFormat="1" x14ac:dyDescent="0.2">
      <c r="C3490" s="266"/>
    </row>
    <row r="3491" spans="3:3" s="39" customFormat="1" x14ac:dyDescent="0.2">
      <c r="C3491" s="266"/>
    </row>
    <row r="3492" spans="3:3" s="39" customFormat="1" x14ac:dyDescent="0.2">
      <c r="C3492" s="266"/>
    </row>
    <row r="3493" spans="3:3" s="39" customFormat="1" x14ac:dyDescent="0.2">
      <c r="C3493" s="266"/>
    </row>
    <row r="3494" spans="3:3" s="39" customFormat="1" x14ac:dyDescent="0.2">
      <c r="C3494" s="266"/>
    </row>
    <row r="3495" spans="3:3" s="39" customFormat="1" x14ac:dyDescent="0.2">
      <c r="C3495" s="266"/>
    </row>
    <row r="3496" spans="3:3" s="39" customFormat="1" x14ac:dyDescent="0.2">
      <c r="C3496" s="266"/>
    </row>
    <row r="3497" spans="3:3" s="39" customFormat="1" x14ac:dyDescent="0.2">
      <c r="C3497" s="266"/>
    </row>
    <row r="3498" spans="3:3" s="39" customFormat="1" x14ac:dyDescent="0.2">
      <c r="C3498" s="266"/>
    </row>
    <row r="3499" spans="3:3" s="39" customFormat="1" x14ac:dyDescent="0.2">
      <c r="C3499" s="266"/>
    </row>
    <row r="3500" spans="3:3" s="39" customFormat="1" x14ac:dyDescent="0.2">
      <c r="C3500" s="266"/>
    </row>
    <row r="3501" spans="3:3" s="39" customFormat="1" x14ac:dyDescent="0.2">
      <c r="C3501" s="266"/>
    </row>
    <row r="3502" spans="3:3" s="39" customFormat="1" x14ac:dyDescent="0.2">
      <c r="C3502" s="266"/>
    </row>
    <row r="3503" spans="3:3" s="39" customFormat="1" x14ac:dyDescent="0.2">
      <c r="C3503" s="266"/>
    </row>
    <row r="3504" spans="3:3" s="39" customFormat="1" x14ac:dyDescent="0.2">
      <c r="C3504" s="266"/>
    </row>
    <row r="3505" spans="3:3" s="39" customFormat="1" x14ac:dyDescent="0.2">
      <c r="C3505" s="266"/>
    </row>
    <row r="3506" spans="3:3" s="39" customFormat="1" x14ac:dyDescent="0.2">
      <c r="C3506" s="266"/>
    </row>
    <row r="3507" spans="3:3" s="39" customFormat="1" x14ac:dyDescent="0.2">
      <c r="C3507" s="266"/>
    </row>
    <row r="3508" spans="3:3" s="39" customFormat="1" x14ac:dyDescent="0.2">
      <c r="C3508" s="266"/>
    </row>
    <row r="3509" spans="3:3" s="39" customFormat="1" x14ac:dyDescent="0.2">
      <c r="C3509" s="266"/>
    </row>
    <row r="3510" spans="3:3" s="39" customFormat="1" x14ac:dyDescent="0.2">
      <c r="C3510" s="266"/>
    </row>
    <row r="3511" spans="3:3" s="39" customFormat="1" x14ac:dyDescent="0.2">
      <c r="C3511" s="266"/>
    </row>
    <row r="3512" spans="3:3" s="39" customFormat="1" x14ac:dyDescent="0.2">
      <c r="C3512" s="266"/>
    </row>
    <row r="3513" spans="3:3" s="39" customFormat="1" x14ac:dyDescent="0.2">
      <c r="C3513" s="266"/>
    </row>
    <row r="3514" spans="3:3" s="39" customFormat="1" x14ac:dyDescent="0.2">
      <c r="C3514" s="266"/>
    </row>
    <row r="3515" spans="3:3" s="39" customFormat="1" x14ac:dyDescent="0.2">
      <c r="C3515" s="266"/>
    </row>
    <row r="3516" spans="3:3" s="39" customFormat="1" x14ac:dyDescent="0.2">
      <c r="C3516" s="266"/>
    </row>
    <row r="3517" spans="3:3" s="39" customFormat="1" x14ac:dyDescent="0.2">
      <c r="C3517" s="266"/>
    </row>
    <row r="3518" spans="3:3" s="39" customFormat="1" x14ac:dyDescent="0.2">
      <c r="C3518" s="266"/>
    </row>
    <row r="3519" spans="3:3" s="39" customFormat="1" x14ac:dyDescent="0.2">
      <c r="C3519" s="266"/>
    </row>
    <row r="3520" spans="3:3" s="39" customFormat="1" x14ac:dyDescent="0.2">
      <c r="C3520" s="266"/>
    </row>
    <row r="3521" spans="3:3" s="39" customFormat="1" x14ac:dyDescent="0.2">
      <c r="C3521" s="266"/>
    </row>
    <row r="3522" spans="3:3" s="39" customFormat="1" x14ac:dyDescent="0.2">
      <c r="C3522" s="266"/>
    </row>
    <row r="3523" spans="3:3" s="39" customFormat="1" x14ac:dyDescent="0.2">
      <c r="C3523" s="266"/>
    </row>
    <row r="3524" spans="3:3" s="39" customFormat="1" x14ac:dyDescent="0.2">
      <c r="C3524" s="266"/>
    </row>
    <row r="3525" spans="3:3" s="39" customFormat="1" x14ac:dyDescent="0.2">
      <c r="C3525" s="266"/>
    </row>
    <row r="3526" spans="3:3" s="39" customFormat="1" x14ac:dyDescent="0.2">
      <c r="C3526" s="266"/>
    </row>
    <row r="3527" spans="3:3" s="39" customFormat="1" x14ac:dyDescent="0.2">
      <c r="C3527" s="266"/>
    </row>
    <row r="3528" spans="3:3" s="39" customFormat="1" x14ac:dyDescent="0.2">
      <c r="C3528" s="266"/>
    </row>
    <row r="3529" spans="3:3" s="39" customFormat="1" x14ac:dyDescent="0.2">
      <c r="C3529" s="266"/>
    </row>
    <row r="3530" spans="3:3" s="39" customFormat="1" x14ac:dyDescent="0.2">
      <c r="C3530" s="266"/>
    </row>
    <row r="3531" spans="3:3" s="39" customFormat="1" x14ac:dyDescent="0.2">
      <c r="C3531" s="266"/>
    </row>
    <row r="3532" spans="3:3" s="39" customFormat="1" x14ac:dyDescent="0.2">
      <c r="C3532" s="266"/>
    </row>
    <row r="3533" spans="3:3" s="39" customFormat="1" x14ac:dyDescent="0.2">
      <c r="C3533" s="266"/>
    </row>
    <row r="3534" spans="3:3" s="39" customFormat="1" x14ac:dyDescent="0.2">
      <c r="C3534" s="266"/>
    </row>
    <row r="3535" spans="3:3" s="39" customFormat="1" x14ac:dyDescent="0.2">
      <c r="C3535" s="266"/>
    </row>
    <row r="3536" spans="3:3" s="39" customFormat="1" x14ac:dyDescent="0.2">
      <c r="C3536" s="266"/>
    </row>
    <row r="3537" spans="3:3" s="39" customFormat="1" x14ac:dyDescent="0.2">
      <c r="C3537" s="266"/>
    </row>
    <row r="3538" spans="3:3" s="39" customFormat="1" x14ac:dyDescent="0.2">
      <c r="C3538" s="266"/>
    </row>
    <row r="3539" spans="3:3" s="39" customFormat="1" x14ac:dyDescent="0.2">
      <c r="C3539" s="266"/>
    </row>
    <row r="3540" spans="3:3" s="39" customFormat="1" x14ac:dyDescent="0.2">
      <c r="C3540" s="266"/>
    </row>
    <row r="3541" spans="3:3" s="39" customFormat="1" x14ac:dyDescent="0.2">
      <c r="C3541" s="266"/>
    </row>
    <row r="3542" spans="3:3" s="39" customFormat="1" x14ac:dyDescent="0.2">
      <c r="C3542" s="266"/>
    </row>
    <row r="3543" spans="3:3" s="39" customFormat="1" x14ac:dyDescent="0.2">
      <c r="C3543" s="266"/>
    </row>
    <row r="3544" spans="3:3" s="39" customFormat="1" x14ac:dyDescent="0.2">
      <c r="C3544" s="266"/>
    </row>
    <row r="3545" spans="3:3" s="39" customFormat="1" x14ac:dyDescent="0.2">
      <c r="C3545" s="266"/>
    </row>
    <row r="3546" spans="3:3" s="39" customFormat="1" x14ac:dyDescent="0.2">
      <c r="C3546" s="266"/>
    </row>
    <row r="3547" spans="3:3" s="39" customFormat="1" x14ac:dyDescent="0.2">
      <c r="C3547" s="266"/>
    </row>
    <row r="3548" spans="3:3" s="39" customFormat="1" x14ac:dyDescent="0.2">
      <c r="C3548" s="266"/>
    </row>
    <row r="3549" spans="3:3" s="39" customFormat="1" x14ac:dyDescent="0.2">
      <c r="C3549" s="266"/>
    </row>
    <row r="3550" spans="3:3" s="39" customFormat="1" x14ac:dyDescent="0.2">
      <c r="C3550" s="266"/>
    </row>
    <row r="3551" spans="3:3" s="39" customFormat="1" x14ac:dyDescent="0.2">
      <c r="C3551" s="266"/>
    </row>
    <row r="3552" spans="3:3" s="39" customFormat="1" x14ac:dyDescent="0.2">
      <c r="C3552" s="266"/>
    </row>
    <row r="3553" spans="3:3" s="39" customFormat="1" x14ac:dyDescent="0.2">
      <c r="C3553" s="266"/>
    </row>
    <row r="3554" spans="3:3" s="39" customFormat="1" x14ac:dyDescent="0.2">
      <c r="C3554" s="266"/>
    </row>
    <row r="3555" spans="3:3" s="39" customFormat="1" x14ac:dyDescent="0.2">
      <c r="C3555" s="266"/>
    </row>
    <row r="3556" spans="3:3" s="39" customFormat="1" x14ac:dyDescent="0.2">
      <c r="C3556" s="266"/>
    </row>
    <row r="3557" spans="3:3" s="39" customFormat="1" x14ac:dyDescent="0.2">
      <c r="C3557" s="266"/>
    </row>
    <row r="3558" spans="3:3" s="39" customFormat="1" x14ac:dyDescent="0.2">
      <c r="C3558" s="266"/>
    </row>
    <row r="3559" spans="3:3" s="39" customFormat="1" x14ac:dyDescent="0.2">
      <c r="C3559" s="266"/>
    </row>
    <row r="3560" spans="3:3" s="39" customFormat="1" x14ac:dyDescent="0.2">
      <c r="C3560" s="266"/>
    </row>
    <row r="3561" spans="3:3" s="39" customFormat="1" x14ac:dyDescent="0.2">
      <c r="C3561" s="266"/>
    </row>
    <row r="3562" spans="3:3" s="39" customFormat="1" x14ac:dyDescent="0.2">
      <c r="C3562" s="266"/>
    </row>
    <row r="3563" spans="3:3" s="39" customFormat="1" x14ac:dyDescent="0.2">
      <c r="C3563" s="266"/>
    </row>
    <row r="3564" spans="3:3" s="39" customFormat="1" x14ac:dyDescent="0.2">
      <c r="C3564" s="266"/>
    </row>
    <row r="3565" spans="3:3" s="39" customFormat="1" x14ac:dyDescent="0.2">
      <c r="C3565" s="266"/>
    </row>
    <row r="3566" spans="3:3" s="39" customFormat="1" x14ac:dyDescent="0.2">
      <c r="C3566" s="266"/>
    </row>
    <row r="3567" spans="3:3" s="39" customFormat="1" x14ac:dyDescent="0.2">
      <c r="C3567" s="266"/>
    </row>
    <row r="3568" spans="3:3" s="39" customFormat="1" x14ac:dyDescent="0.2">
      <c r="C3568" s="266"/>
    </row>
    <row r="3569" spans="3:3" s="39" customFormat="1" x14ac:dyDescent="0.2">
      <c r="C3569" s="266"/>
    </row>
    <row r="3570" spans="3:3" s="39" customFormat="1" x14ac:dyDescent="0.2">
      <c r="C3570" s="266"/>
    </row>
    <row r="3571" spans="3:3" s="39" customFormat="1" x14ac:dyDescent="0.2">
      <c r="C3571" s="266"/>
    </row>
    <row r="3572" spans="3:3" s="39" customFormat="1" x14ac:dyDescent="0.2">
      <c r="C3572" s="266"/>
    </row>
    <row r="3573" spans="3:3" s="39" customFormat="1" x14ac:dyDescent="0.2">
      <c r="C3573" s="266"/>
    </row>
    <row r="3574" spans="3:3" s="39" customFormat="1" x14ac:dyDescent="0.2">
      <c r="C3574" s="266"/>
    </row>
    <row r="3575" spans="3:3" s="39" customFormat="1" x14ac:dyDescent="0.2">
      <c r="C3575" s="266"/>
    </row>
    <row r="3576" spans="3:3" s="39" customFormat="1" x14ac:dyDescent="0.2">
      <c r="C3576" s="266"/>
    </row>
    <row r="3577" spans="3:3" s="39" customFormat="1" x14ac:dyDescent="0.2">
      <c r="C3577" s="266"/>
    </row>
    <row r="3578" spans="3:3" s="39" customFormat="1" x14ac:dyDescent="0.2">
      <c r="C3578" s="266"/>
    </row>
    <row r="3579" spans="3:3" s="39" customFormat="1" x14ac:dyDescent="0.2">
      <c r="C3579" s="266"/>
    </row>
    <row r="3580" spans="3:3" s="39" customFormat="1" x14ac:dyDescent="0.2">
      <c r="C3580" s="266"/>
    </row>
    <row r="3581" spans="3:3" s="39" customFormat="1" x14ac:dyDescent="0.2">
      <c r="C3581" s="266"/>
    </row>
    <row r="3582" spans="3:3" s="39" customFormat="1" x14ac:dyDescent="0.2">
      <c r="C3582" s="266"/>
    </row>
    <row r="3583" spans="3:3" s="39" customFormat="1" x14ac:dyDescent="0.2">
      <c r="C3583" s="266"/>
    </row>
    <row r="3584" spans="3:3" s="39" customFormat="1" x14ac:dyDescent="0.2">
      <c r="C3584" s="266"/>
    </row>
    <row r="3585" spans="3:3" s="39" customFormat="1" x14ac:dyDescent="0.2">
      <c r="C3585" s="266"/>
    </row>
    <row r="3586" spans="3:3" s="39" customFormat="1" x14ac:dyDescent="0.2">
      <c r="C3586" s="266"/>
    </row>
    <row r="3587" spans="3:3" s="39" customFormat="1" x14ac:dyDescent="0.2">
      <c r="C3587" s="266"/>
    </row>
    <row r="3588" spans="3:3" s="39" customFormat="1" x14ac:dyDescent="0.2">
      <c r="C3588" s="266"/>
    </row>
    <row r="3589" spans="3:3" s="39" customFormat="1" x14ac:dyDescent="0.2">
      <c r="C3589" s="266"/>
    </row>
    <row r="3590" spans="3:3" s="39" customFormat="1" x14ac:dyDescent="0.2">
      <c r="C3590" s="266"/>
    </row>
    <row r="3591" spans="3:3" s="39" customFormat="1" x14ac:dyDescent="0.2">
      <c r="C3591" s="266"/>
    </row>
    <row r="3592" spans="3:3" s="39" customFormat="1" x14ac:dyDescent="0.2">
      <c r="C3592" s="266"/>
    </row>
    <row r="3593" spans="3:3" s="39" customFormat="1" x14ac:dyDescent="0.2">
      <c r="C3593" s="266"/>
    </row>
    <row r="3594" spans="3:3" s="39" customFormat="1" x14ac:dyDescent="0.2">
      <c r="C3594" s="266"/>
    </row>
    <row r="3595" spans="3:3" s="39" customFormat="1" x14ac:dyDescent="0.2">
      <c r="C3595" s="266"/>
    </row>
    <row r="3596" spans="3:3" s="39" customFormat="1" x14ac:dyDescent="0.2">
      <c r="C3596" s="266"/>
    </row>
    <row r="3597" spans="3:3" s="39" customFormat="1" x14ac:dyDescent="0.2">
      <c r="C3597" s="266"/>
    </row>
    <row r="3598" spans="3:3" s="39" customFormat="1" x14ac:dyDescent="0.2">
      <c r="C3598" s="266"/>
    </row>
    <row r="3599" spans="3:3" s="39" customFormat="1" x14ac:dyDescent="0.2">
      <c r="C3599" s="266"/>
    </row>
    <row r="3600" spans="3:3" s="39" customFormat="1" x14ac:dyDescent="0.2">
      <c r="C3600" s="266"/>
    </row>
    <row r="3601" spans="3:3" s="39" customFormat="1" x14ac:dyDescent="0.2">
      <c r="C3601" s="266"/>
    </row>
    <row r="3602" spans="3:3" s="39" customFormat="1" x14ac:dyDescent="0.2">
      <c r="C3602" s="266"/>
    </row>
    <row r="3603" spans="3:3" s="39" customFormat="1" x14ac:dyDescent="0.2">
      <c r="C3603" s="266"/>
    </row>
    <row r="3604" spans="3:3" s="39" customFormat="1" x14ac:dyDescent="0.2">
      <c r="C3604" s="266"/>
    </row>
    <row r="3605" spans="3:3" s="39" customFormat="1" x14ac:dyDescent="0.2">
      <c r="C3605" s="266"/>
    </row>
    <row r="3606" spans="3:3" s="39" customFormat="1" x14ac:dyDescent="0.2">
      <c r="C3606" s="266"/>
    </row>
    <row r="3607" spans="3:3" s="39" customFormat="1" x14ac:dyDescent="0.2">
      <c r="C3607" s="266"/>
    </row>
    <row r="3608" spans="3:3" s="39" customFormat="1" x14ac:dyDescent="0.2">
      <c r="C3608" s="266"/>
    </row>
    <row r="3609" spans="3:3" s="39" customFormat="1" x14ac:dyDescent="0.2">
      <c r="C3609" s="266"/>
    </row>
    <row r="3610" spans="3:3" s="39" customFormat="1" x14ac:dyDescent="0.2">
      <c r="C3610" s="266"/>
    </row>
    <row r="3611" spans="3:3" s="39" customFormat="1" x14ac:dyDescent="0.2">
      <c r="C3611" s="266"/>
    </row>
    <row r="3612" spans="3:3" s="39" customFormat="1" x14ac:dyDescent="0.2">
      <c r="C3612" s="266"/>
    </row>
    <row r="3613" spans="3:3" s="39" customFormat="1" x14ac:dyDescent="0.2">
      <c r="C3613" s="266"/>
    </row>
    <row r="3614" spans="3:3" s="39" customFormat="1" x14ac:dyDescent="0.2">
      <c r="C3614" s="266"/>
    </row>
    <row r="3615" spans="3:3" s="39" customFormat="1" x14ac:dyDescent="0.2">
      <c r="C3615" s="266"/>
    </row>
    <row r="3616" spans="3:3" s="39" customFormat="1" x14ac:dyDescent="0.2">
      <c r="C3616" s="266"/>
    </row>
    <row r="3617" spans="3:3" s="39" customFormat="1" x14ac:dyDescent="0.2">
      <c r="C3617" s="266"/>
    </row>
    <row r="3618" spans="3:3" s="39" customFormat="1" x14ac:dyDescent="0.2">
      <c r="C3618" s="266"/>
    </row>
    <row r="3619" spans="3:3" s="39" customFormat="1" x14ac:dyDescent="0.2">
      <c r="C3619" s="266"/>
    </row>
    <row r="3620" spans="3:3" s="39" customFormat="1" x14ac:dyDescent="0.2">
      <c r="C3620" s="266"/>
    </row>
    <row r="3621" spans="3:3" s="39" customFormat="1" x14ac:dyDescent="0.2">
      <c r="C3621" s="266"/>
    </row>
    <row r="3622" spans="3:3" s="39" customFormat="1" x14ac:dyDescent="0.2">
      <c r="C3622" s="266"/>
    </row>
    <row r="3623" spans="3:3" s="39" customFormat="1" x14ac:dyDescent="0.2">
      <c r="C3623" s="266"/>
    </row>
    <row r="3624" spans="3:3" s="39" customFormat="1" x14ac:dyDescent="0.2">
      <c r="C3624" s="266"/>
    </row>
    <row r="3625" spans="3:3" s="39" customFormat="1" x14ac:dyDescent="0.2">
      <c r="C3625" s="266"/>
    </row>
    <row r="3626" spans="3:3" s="39" customFormat="1" x14ac:dyDescent="0.2">
      <c r="C3626" s="266"/>
    </row>
    <row r="3627" spans="3:3" s="39" customFormat="1" x14ac:dyDescent="0.2">
      <c r="C3627" s="266"/>
    </row>
    <row r="3628" spans="3:3" s="39" customFormat="1" x14ac:dyDescent="0.2">
      <c r="C3628" s="266"/>
    </row>
    <row r="3629" spans="3:3" s="39" customFormat="1" x14ac:dyDescent="0.2">
      <c r="C3629" s="266"/>
    </row>
    <row r="3630" spans="3:3" s="39" customFormat="1" x14ac:dyDescent="0.2">
      <c r="C3630" s="266"/>
    </row>
    <row r="3631" spans="3:3" s="39" customFormat="1" x14ac:dyDescent="0.2">
      <c r="C3631" s="266"/>
    </row>
    <row r="3632" spans="3:3" s="39" customFormat="1" x14ac:dyDescent="0.2">
      <c r="C3632" s="266"/>
    </row>
    <row r="3633" spans="3:3" s="39" customFormat="1" x14ac:dyDescent="0.2">
      <c r="C3633" s="266"/>
    </row>
    <row r="3634" spans="3:3" s="39" customFormat="1" x14ac:dyDescent="0.2">
      <c r="C3634" s="266"/>
    </row>
    <row r="3635" spans="3:3" s="39" customFormat="1" x14ac:dyDescent="0.2">
      <c r="C3635" s="266"/>
    </row>
    <row r="3636" spans="3:3" s="39" customFormat="1" x14ac:dyDescent="0.2">
      <c r="C3636" s="266"/>
    </row>
    <row r="3637" spans="3:3" s="39" customFormat="1" x14ac:dyDescent="0.2">
      <c r="C3637" s="266"/>
    </row>
    <row r="3638" spans="3:3" s="39" customFormat="1" x14ac:dyDescent="0.2">
      <c r="C3638" s="266"/>
    </row>
    <row r="3639" spans="3:3" s="39" customFormat="1" x14ac:dyDescent="0.2">
      <c r="C3639" s="266"/>
    </row>
    <row r="3640" spans="3:3" s="39" customFormat="1" x14ac:dyDescent="0.2">
      <c r="C3640" s="266"/>
    </row>
    <row r="3641" spans="3:3" s="39" customFormat="1" x14ac:dyDescent="0.2">
      <c r="C3641" s="266"/>
    </row>
    <row r="3642" spans="3:3" s="39" customFormat="1" x14ac:dyDescent="0.2">
      <c r="C3642" s="266"/>
    </row>
    <row r="3643" spans="3:3" s="39" customFormat="1" x14ac:dyDescent="0.2">
      <c r="C3643" s="266"/>
    </row>
    <row r="3644" spans="3:3" s="39" customFormat="1" x14ac:dyDescent="0.2">
      <c r="C3644" s="266"/>
    </row>
    <row r="3645" spans="3:3" s="39" customFormat="1" x14ac:dyDescent="0.2">
      <c r="C3645" s="266"/>
    </row>
    <row r="3646" spans="3:3" s="39" customFormat="1" x14ac:dyDescent="0.2">
      <c r="C3646" s="266"/>
    </row>
    <row r="3647" spans="3:3" s="39" customFormat="1" x14ac:dyDescent="0.2">
      <c r="C3647" s="266"/>
    </row>
    <row r="3648" spans="3:3" s="39" customFormat="1" x14ac:dyDescent="0.2">
      <c r="C3648" s="266"/>
    </row>
    <row r="3649" spans="3:3" s="39" customFormat="1" x14ac:dyDescent="0.2">
      <c r="C3649" s="266"/>
    </row>
    <row r="3650" spans="3:3" s="39" customFormat="1" x14ac:dyDescent="0.2">
      <c r="C3650" s="266"/>
    </row>
    <row r="3651" spans="3:3" s="39" customFormat="1" x14ac:dyDescent="0.2">
      <c r="C3651" s="266"/>
    </row>
    <row r="3652" spans="3:3" s="39" customFormat="1" x14ac:dyDescent="0.2">
      <c r="C3652" s="266"/>
    </row>
    <row r="3653" spans="3:3" s="39" customFormat="1" x14ac:dyDescent="0.2">
      <c r="C3653" s="266"/>
    </row>
    <row r="3654" spans="3:3" s="39" customFormat="1" x14ac:dyDescent="0.2">
      <c r="C3654" s="266"/>
    </row>
    <row r="3655" spans="3:3" s="39" customFormat="1" x14ac:dyDescent="0.2">
      <c r="C3655" s="266"/>
    </row>
    <row r="3656" spans="3:3" s="39" customFormat="1" x14ac:dyDescent="0.2">
      <c r="C3656" s="266"/>
    </row>
    <row r="3657" spans="3:3" s="39" customFormat="1" x14ac:dyDescent="0.2">
      <c r="C3657" s="266"/>
    </row>
    <row r="3658" spans="3:3" s="39" customFormat="1" x14ac:dyDescent="0.2">
      <c r="C3658" s="266"/>
    </row>
    <row r="3659" spans="3:3" s="39" customFormat="1" x14ac:dyDescent="0.2">
      <c r="C3659" s="266"/>
    </row>
    <row r="3660" spans="3:3" s="39" customFormat="1" x14ac:dyDescent="0.2">
      <c r="C3660" s="266"/>
    </row>
    <row r="3661" spans="3:3" s="39" customFormat="1" x14ac:dyDescent="0.2">
      <c r="C3661" s="266"/>
    </row>
    <row r="3662" spans="3:3" s="39" customFormat="1" x14ac:dyDescent="0.2">
      <c r="C3662" s="266"/>
    </row>
    <row r="3663" spans="3:3" s="39" customFormat="1" x14ac:dyDescent="0.2">
      <c r="C3663" s="266"/>
    </row>
    <row r="3664" spans="3:3" s="39" customFormat="1" x14ac:dyDescent="0.2">
      <c r="C3664" s="266"/>
    </row>
    <row r="3665" spans="3:3" s="39" customFormat="1" x14ac:dyDescent="0.2">
      <c r="C3665" s="266"/>
    </row>
    <row r="3666" spans="3:3" s="39" customFormat="1" x14ac:dyDescent="0.2">
      <c r="C3666" s="266"/>
    </row>
    <row r="3667" spans="3:3" s="39" customFormat="1" x14ac:dyDescent="0.2">
      <c r="C3667" s="266"/>
    </row>
    <row r="3668" spans="3:3" s="39" customFormat="1" x14ac:dyDescent="0.2">
      <c r="C3668" s="266"/>
    </row>
    <row r="3669" spans="3:3" s="39" customFormat="1" x14ac:dyDescent="0.2">
      <c r="C3669" s="266"/>
    </row>
    <row r="3670" spans="3:3" s="39" customFormat="1" x14ac:dyDescent="0.2">
      <c r="C3670" s="266"/>
    </row>
    <row r="3671" spans="3:3" s="39" customFormat="1" x14ac:dyDescent="0.2">
      <c r="C3671" s="266"/>
    </row>
    <row r="3672" spans="3:3" s="39" customFormat="1" x14ac:dyDescent="0.2">
      <c r="C3672" s="266"/>
    </row>
    <row r="3673" spans="3:3" s="39" customFormat="1" x14ac:dyDescent="0.2">
      <c r="C3673" s="266"/>
    </row>
    <row r="3674" spans="3:3" s="39" customFormat="1" x14ac:dyDescent="0.2">
      <c r="C3674" s="266"/>
    </row>
    <row r="3675" spans="3:3" s="39" customFormat="1" x14ac:dyDescent="0.2">
      <c r="C3675" s="266"/>
    </row>
    <row r="3676" spans="3:3" s="39" customFormat="1" x14ac:dyDescent="0.2">
      <c r="C3676" s="266"/>
    </row>
    <row r="3677" spans="3:3" s="39" customFormat="1" x14ac:dyDescent="0.2">
      <c r="C3677" s="266"/>
    </row>
    <row r="3678" spans="3:3" s="39" customFormat="1" x14ac:dyDescent="0.2">
      <c r="C3678" s="266"/>
    </row>
    <row r="3679" spans="3:3" s="39" customFormat="1" x14ac:dyDescent="0.2">
      <c r="C3679" s="266"/>
    </row>
    <row r="3680" spans="3:3" s="39" customFormat="1" x14ac:dyDescent="0.2">
      <c r="C3680" s="266"/>
    </row>
    <row r="3681" spans="3:3" s="39" customFormat="1" x14ac:dyDescent="0.2">
      <c r="C3681" s="266"/>
    </row>
    <row r="3682" spans="3:3" s="39" customFormat="1" x14ac:dyDescent="0.2">
      <c r="C3682" s="266"/>
    </row>
    <row r="3683" spans="3:3" s="39" customFormat="1" x14ac:dyDescent="0.2">
      <c r="C3683" s="266"/>
    </row>
    <row r="3684" spans="3:3" s="39" customFormat="1" x14ac:dyDescent="0.2">
      <c r="C3684" s="266"/>
    </row>
    <row r="3685" spans="3:3" s="39" customFormat="1" x14ac:dyDescent="0.2">
      <c r="C3685" s="266"/>
    </row>
    <row r="3686" spans="3:3" s="39" customFormat="1" x14ac:dyDescent="0.2">
      <c r="C3686" s="266"/>
    </row>
    <row r="3687" spans="3:3" s="39" customFormat="1" x14ac:dyDescent="0.2">
      <c r="C3687" s="266"/>
    </row>
    <row r="3688" spans="3:3" s="39" customFormat="1" x14ac:dyDescent="0.2">
      <c r="C3688" s="266"/>
    </row>
    <row r="3689" spans="3:3" s="39" customFormat="1" x14ac:dyDescent="0.2">
      <c r="C3689" s="266"/>
    </row>
    <row r="3690" spans="3:3" s="39" customFormat="1" x14ac:dyDescent="0.2">
      <c r="C3690" s="266"/>
    </row>
    <row r="3691" spans="3:3" s="39" customFormat="1" x14ac:dyDescent="0.2">
      <c r="C3691" s="266"/>
    </row>
    <row r="3692" spans="3:3" s="39" customFormat="1" x14ac:dyDescent="0.2">
      <c r="C3692" s="266"/>
    </row>
    <row r="3693" spans="3:3" s="39" customFormat="1" x14ac:dyDescent="0.2">
      <c r="C3693" s="266"/>
    </row>
    <row r="3694" spans="3:3" s="39" customFormat="1" x14ac:dyDescent="0.2">
      <c r="C3694" s="266"/>
    </row>
    <row r="3695" spans="3:3" s="39" customFormat="1" x14ac:dyDescent="0.2">
      <c r="C3695" s="266"/>
    </row>
    <row r="3696" spans="3:3" s="39" customFormat="1" x14ac:dyDescent="0.2">
      <c r="C3696" s="266"/>
    </row>
    <row r="3697" spans="3:3" s="39" customFormat="1" x14ac:dyDescent="0.2">
      <c r="C3697" s="266"/>
    </row>
    <row r="3698" spans="3:3" s="39" customFormat="1" x14ac:dyDescent="0.2">
      <c r="C3698" s="266"/>
    </row>
    <row r="3699" spans="3:3" s="39" customFormat="1" x14ac:dyDescent="0.2">
      <c r="C3699" s="266"/>
    </row>
    <row r="3700" spans="3:3" s="39" customFormat="1" x14ac:dyDescent="0.2">
      <c r="C3700" s="266"/>
    </row>
    <row r="3701" spans="3:3" s="39" customFormat="1" x14ac:dyDescent="0.2">
      <c r="C3701" s="266"/>
    </row>
    <row r="3702" spans="3:3" s="39" customFormat="1" x14ac:dyDescent="0.2">
      <c r="C3702" s="266"/>
    </row>
    <row r="3703" spans="3:3" s="39" customFormat="1" x14ac:dyDescent="0.2">
      <c r="C3703" s="266"/>
    </row>
    <row r="3704" spans="3:3" s="39" customFormat="1" x14ac:dyDescent="0.2">
      <c r="C3704" s="266"/>
    </row>
    <row r="3705" spans="3:3" s="39" customFormat="1" x14ac:dyDescent="0.2">
      <c r="C3705" s="266"/>
    </row>
    <row r="3706" spans="3:3" s="39" customFormat="1" x14ac:dyDescent="0.2">
      <c r="C3706" s="266"/>
    </row>
    <row r="3707" spans="3:3" s="39" customFormat="1" x14ac:dyDescent="0.2">
      <c r="C3707" s="266"/>
    </row>
    <row r="3708" spans="3:3" s="39" customFormat="1" x14ac:dyDescent="0.2">
      <c r="C3708" s="266"/>
    </row>
    <row r="3709" spans="3:3" s="39" customFormat="1" x14ac:dyDescent="0.2">
      <c r="C3709" s="266"/>
    </row>
    <row r="3710" spans="3:3" s="39" customFormat="1" x14ac:dyDescent="0.2">
      <c r="C3710" s="266"/>
    </row>
    <row r="3711" spans="3:3" s="39" customFormat="1" x14ac:dyDescent="0.2">
      <c r="C3711" s="266"/>
    </row>
    <row r="3712" spans="3:3" s="39" customFormat="1" x14ac:dyDescent="0.2">
      <c r="C3712" s="266"/>
    </row>
    <row r="3713" spans="3:3" s="39" customFormat="1" x14ac:dyDescent="0.2">
      <c r="C3713" s="266"/>
    </row>
    <row r="3714" spans="3:3" s="39" customFormat="1" x14ac:dyDescent="0.2">
      <c r="C3714" s="266"/>
    </row>
    <row r="3715" spans="3:3" s="39" customFormat="1" x14ac:dyDescent="0.2">
      <c r="C3715" s="266"/>
    </row>
    <row r="3716" spans="3:3" s="39" customFormat="1" x14ac:dyDescent="0.2">
      <c r="C3716" s="266"/>
    </row>
    <row r="3717" spans="3:3" s="39" customFormat="1" x14ac:dyDescent="0.2">
      <c r="C3717" s="266"/>
    </row>
    <row r="3718" spans="3:3" s="39" customFormat="1" x14ac:dyDescent="0.2">
      <c r="C3718" s="266"/>
    </row>
    <row r="3719" spans="3:3" s="39" customFormat="1" x14ac:dyDescent="0.2">
      <c r="C3719" s="266"/>
    </row>
    <row r="3720" spans="3:3" s="39" customFormat="1" x14ac:dyDescent="0.2">
      <c r="C3720" s="266"/>
    </row>
    <row r="3721" spans="3:3" s="39" customFormat="1" x14ac:dyDescent="0.2">
      <c r="C3721" s="266"/>
    </row>
    <row r="3722" spans="3:3" s="39" customFormat="1" x14ac:dyDescent="0.2">
      <c r="C3722" s="266"/>
    </row>
    <row r="3723" spans="3:3" s="39" customFormat="1" x14ac:dyDescent="0.2">
      <c r="C3723" s="266"/>
    </row>
    <row r="3724" spans="3:3" s="39" customFormat="1" x14ac:dyDescent="0.2">
      <c r="C3724" s="266"/>
    </row>
    <row r="3725" spans="3:3" s="39" customFormat="1" x14ac:dyDescent="0.2">
      <c r="C3725" s="266"/>
    </row>
    <row r="3726" spans="3:3" s="39" customFormat="1" x14ac:dyDescent="0.2">
      <c r="C3726" s="266"/>
    </row>
    <row r="3727" spans="3:3" s="39" customFormat="1" x14ac:dyDescent="0.2">
      <c r="C3727" s="266"/>
    </row>
    <row r="3728" spans="3:3" s="39" customFormat="1" x14ac:dyDescent="0.2">
      <c r="C3728" s="266"/>
    </row>
    <row r="3729" spans="3:3" s="39" customFormat="1" x14ac:dyDescent="0.2">
      <c r="C3729" s="266"/>
    </row>
    <row r="3730" spans="3:3" s="39" customFormat="1" x14ac:dyDescent="0.2">
      <c r="C3730" s="266"/>
    </row>
    <row r="3731" spans="3:3" s="39" customFormat="1" x14ac:dyDescent="0.2">
      <c r="C3731" s="266"/>
    </row>
    <row r="3732" spans="3:3" s="39" customFormat="1" x14ac:dyDescent="0.2">
      <c r="C3732" s="266"/>
    </row>
    <row r="3733" spans="3:3" s="39" customFormat="1" x14ac:dyDescent="0.2">
      <c r="C3733" s="266"/>
    </row>
    <row r="3734" spans="3:3" s="39" customFormat="1" x14ac:dyDescent="0.2">
      <c r="C3734" s="266"/>
    </row>
    <row r="3735" spans="3:3" s="39" customFormat="1" x14ac:dyDescent="0.2">
      <c r="C3735" s="266"/>
    </row>
    <row r="3736" spans="3:3" s="39" customFormat="1" x14ac:dyDescent="0.2">
      <c r="C3736" s="266"/>
    </row>
    <row r="3737" spans="3:3" s="39" customFormat="1" x14ac:dyDescent="0.2">
      <c r="C3737" s="266"/>
    </row>
    <row r="3738" spans="3:3" s="39" customFormat="1" x14ac:dyDescent="0.2">
      <c r="C3738" s="266"/>
    </row>
    <row r="3739" spans="3:3" s="39" customFormat="1" x14ac:dyDescent="0.2">
      <c r="C3739" s="266"/>
    </row>
    <row r="3740" spans="3:3" s="39" customFormat="1" x14ac:dyDescent="0.2">
      <c r="C3740" s="266"/>
    </row>
    <row r="3741" spans="3:3" s="39" customFormat="1" x14ac:dyDescent="0.2">
      <c r="C3741" s="266"/>
    </row>
    <row r="3742" spans="3:3" s="39" customFormat="1" x14ac:dyDescent="0.2">
      <c r="C3742" s="266"/>
    </row>
    <row r="3743" spans="3:3" s="39" customFormat="1" x14ac:dyDescent="0.2">
      <c r="C3743" s="266"/>
    </row>
    <row r="3744" spans="3:3" s="39" customFormat="1" x14ac:dyDescent="0.2">
      <c r="C3744" s="266"/>
    </row>
    <row r="3745" spans="3:3" s="39" customFormat="1" x14ac:dyDescent="0.2">
      <c r="C3745" s="266"/>
    </row>
    <row r="3746" spans="3:3" s="39" customFormat="1" x14ac:dyDescent="0.2">
      <c r="C3746" s="266"/>
    </row>
    <row r="3747" spans="3:3" s="39" customFormat="1" x14ac:dyDescent="0.2">
      <c r="C3747" s="266"/>
    </row>
    <row r="3748" spans="3:3" s="39" customFormat="1" x14ac:dyDescent="0.2">
      <c r="C3748" s="266"/>
    </row>
    <row r="3749" spans="3:3" s="39" customFormat="1" x14ac:dyDescent="0.2">
      <c r="C3749" s="266"/>
    </row>
    <row r="3750" spans="3:3" s="39" customFormat="1" x14ac:dyDescent="0.2">
      <c r="C3750" s="266"/>
    </row>
    <row r="3751" spans="3:3" s="39" customFormat="1" x14ac:dyDescent="0.2">
      <c r="C3751" s="266"/>
    </row>
    <row r="3752" spans="3:3" s="39" customFormat="1" x14ac:dyDescent="0.2">
      <c r="C3752" s="266"/>
    </row>
    <row r="3753" spans="3:3" s="39" customFormat="1" x14ac:dyDescent="0.2">
      <c r="C3753" s="266"/>
    </row>
    <row r="3754" spans="3:3" s="39" customFormat="1" x14ac:dyDescent="0.2">
      <c r="C3754" s="266"/>
    </row>
    <row r="3755" spans="3:3" s="39" customFormat="1" x14ac:dyDescent="0.2">
      <c r="C3755" s="266"/>
    </row>
    <row r="3756" spans="3:3" s="39" customFormat="1" x14ac:dyDescent="0.2">
      <c r="C3756" s="266"/>
    </row>
    <row r="3757" spans="3:3" s="39" customFormat="1" x14ac:dyDescent="0.2">
      <c r="C3757" s="266"/>
    </row>
    <row r="3758" spans="3:3" s="39" customFormat="1" x14ac:dyDescent="0.2">
      <c r="C3758" s="266"/>
    </row>
    <row r="3759" spans="3:3" s="39" customFormat="1" x14ac:dyDescent="0.2">
      <c r="C3759" s="266"/>
    </row>
    <row r="3760" spans="3:3" s="39" customFormat="1" x14ac:dyDescent="0.2">
      <c r="C3760" s="266"/>
    </row>
    <row r="3761" spans="3:3" s="39" customFormat="1" x14ac:dyDescent="0.2">
      <c r="C3761" s="266"/>
    </row>
    <row r="3762" spans="3:3" s="39" customFormat="1" x14ac:dyDescent="0.2">
      <c r="C3762" s="266"/>
    </row>
    <row r="3763" spans="3:3" s="39" customFormat="1" x14ac:dyDescent="0.2">
      <c r="C3763" s="266"/>
    </row>
    <row r="3764" spans="3:3" s="39" customFormat="1" x14ac:dyDescent="0.2">
      <c r="C3764" s="266"/>
    </row>
    <row r="3765" spans="3:3" s="39" customFormat="1" x14ac:dyDescent="0.2">
      <c r="C3765" s="266"/>
    </row>
    <row r="3766" spans="3:3" s="39" customFormat="1" x14ac:dyDescent="0.2">
      <c r="C3766" s="266"/>
    </row>
    <row r="3767" spans="3:3" s="39" customFormat="1" x14ac:dyDescent="0.2">
      <c r="C3767" s="266"/>
    </row>
    <row r="3768" spans="3:3" s="39" customFormat="1" x14ac:dyDescent="0.2">
      <c r="C3768" s="266"/>
    </row>
    <row r="3769" spans="3:3" s="39" customFormat="1" x14ac:dyDescent="0.2">
      <c r="C3769" s="266"/>
    </row>
    <row r="3770" spans="3:3" s="39" customFormat="1" x14ac:dyDescent="0.2">
      <c r="C3770" s="266"/>
    </row>
    <row r="3771" spans="3:3" s="39" customFormat="1" x14ac:dyDescent="0.2">
      <c r="C3771" s="266"/>
    </row>
    <row r="3772" spans="3:3" s="39" customFormat="1" x14ac:dyDescent="0.2">
      <c r="C3772" s="266"/>
    </row>
    <row r="3773" spans="3:3" s="39" customFormat="1" x14ac:dyDescent="0.2">
      <c r="C3773" s="266"/>
    </row>
    <row r="3774" spans="3:3" s="39" customFormat="1" x14ac:dyDescent="0.2">
      <c r="C3774" s="266"/>
    </row>
    <row r="3775" spans="3:3" s="39" customFormat="1" x14ac:dyDescent="0.2">
      <c r="C3775" s="266"/>
    </row>
    <row r="3776" spans="3:3" s="39" customFormat="1" x14ac:dyDescent="0.2">
      <c r="C3776" s="266"/>
    </row>
    <row r="3777" spans="3:3" s="39" customFormat="1" x14ac:dyDescent="0.2">
      <c r="C3777" s="266"/>
    </row>
    <row r="3778" spans="3:3" s="39" customFormat="1" x14ac:dyDescent="0.2">
      <c r="C3778" s="266"/>
    </row>
    <row r="3779" spans="3:3" s="39" customFormat="1" x14ac:dyDescent="0.2">
      <c r="C3779" s="266"/>
    </row>
    <row r="3780" spans="3:3" s="39" customFormat="1" x14ac:dyDescent="0.2">
      <c r="C3780" s="266"/>
    </row>
    <row r="3781" spans="3:3" s="39" customFormat="1" x14ac:dyDescent="0.2">
      <c r="C3781" s="266"/>
    </row>
    <row r="3782" spans="3:3" s="39" customFormat="1" x14ac:dyDescent="0.2">
      <c r="C3782" s="266"/>
    </row>
    <row r="3783" spans="3:3" s="39" customFormat="1" x14ac:dyDescent="0.2">
      <c r="C3783" s="266"/>
    </row>
    <row r="3784" spans="3:3" s="39" customFormat="1" x14ac:dyDescent="0.2">
      <c r="C3784" s="266"/>
    </row>
    <row r="3785" spans="3:3" s="39" customFormat="1" x14ac:dyDescent="0.2">
      <c r="C3785" s="266"/>
    </row>
    <row r="3786" spans="3:3" s="39" customFormat="1" x14ac:dyDescent="0.2">
      <c r="C3786" s="266"/>
    </row>
    <row r="3787" spans="3:3" s="39" customFormat="1" x14ac:dyDescent="0.2">
      <c r="C3787" s="266"/>
    </row>
    <row r="3788" spans="3:3" s="39" customFormat="1" x14ac:dyDescent="0.2">
      <c r="C3788" s="266"/>
    </row>
    <row r="3789" spans="3:3" s="39" customFormat="1" x14ac:dyDescent="0.2">
      <c r="C3789" s="266"/>
    </row>
    <row r="3790" spans="3:3" s="39" customFormat="1" x14ac:dyDescent="0.2">
      <c r="C3790" s="266"/>
    </row>
    <row r="3791" spans="3:3" s="39" customFormat="1" x14ac:dyDescent="0.2">
      <c r="C3791" s="266"/>
    </row>
    <row r="3792" spans="3:3" s="39" customFormat="1" x14ac:dyDescent="0.2">
      <c r="C3792" s="266"/>
    </row>
    <row r="3793" spans="3:3" s="39" customFormat="1" x14ac:dyDescent="0.2">
      <c r="C3793" s="266"/>
    </row>
    <row r="3794" spans="3:3" s="39" customFormat="1" x14ac:dyDescent="0.2">
      <c r="C3794" s="266"/>
    </row>
    <row r="3795" spans="3:3" s="39" customFormat="1" x14ac:dyDescent="0.2">
      <c r="C3795" s="266"/>
    </row>
    <row r="3796" spans="3:3" s="39" customFormat="1" x14ac:dyDescent="0.2">
      <c r="C3796" s="266"/>
    </row>
    <row r="3797" spans="3:3" s="39" customFormat="1" x14ac:dyDescent="0.2">
      <c r="C3797" s="266"/>
    </row>
    <row r="3798" spans="3:3" s="39" customFormat="1" x14ac:dyDescent="0.2">
      <c r="C3798" s="266"/>
    </row>
    <row r="3799" spans="3:3" s="39" customFormat="1" x14ac:dyDescent="0.2">
      <c r="C3799" s="266"/>
    </row>
    <row r="3800" spans="3:3" s="39" customFormat="1" x14ac:dyDescent="0.2">
      <c r="C3800" s="266"/>
    </row>
    <row r="3801" spans="3:3" s="39" customFormat="1" x14ac:dyDescent="0.2">
      <c r="C3801" s="266"/>
    </row>
    <row r="3802" spans="3:3" s="39" customFormat="1" x14ac:dyDescent="0.2">
      <c r="C3802" s="266"/>
    </row>
    <row r="3803" spans="3:3" s="39" customFormat="1" x14ac:dyDescent="0.2">
      <c r="C3803" s="266"/>
    </row>
    <row r="3804" spans="3:3" s="39" customFormat="1" x14ac:dyDescent="0.2">
      <c r="C3804" s="266"/>
    </row>
    <row r="3805" spans="3:3" s="39" customFormat="1" x14ac:dyDescent="0.2">
      <c r="C3805" s="266"/>
    </row>
    <row r="3806" spans="3:3" s="39" customFormat="1" x14ac:dyDescent="0.2">
      <c r="C3806" s="266"/>
    </row>
    <row r="3807" spans="3:3" s="39" customFormat="1" x14ac:dyDescent="0.2">
      <c r="C3807" s="266"/>
    </row>
    <row r="3808" spans="3:3" s="39" customFormat="1" x14ac:dyDescent="0.2">
      <c r="C3808" s="266"/>
    </row>
    <row r="3809" spans="3:3" s="39" customFormat="1" x14ac:dyDescent="0.2">
      <c r="C3809" s="266"/>
    </row>
    <row r="3810" spans="3:3" s="39" customFormat="1" x14ac:dyDescent="0.2">
      <c r="C3810" s="266"/>
    </row>
    <row r="3811" spans="3:3" s="39" customFormat="1" x14ac:dyDescent="0.2">
      <c r="C3811" s="266"/>
    </row>
    <row r="3812" spans="3:3" s="39" customFormat="1" x14ac:dyDescent="0.2">
      <c r="C3812" s="266"/>
    </row>
    <row r="3813" spans="3:3" s="39" customFormat="1" x14ac:dyDescent="0.2">
      <c r="C3813" s="266"/>
    </row>
    <row r="3814" spans="3:3" s="39" customFormat="1" x14ac:dyDescent="0.2">
      <c r="C3814" s="266"/>
    </row>
    <row r="3815" spans="3:3" s="39" customFormat="1" x14ac:dyDescent="0.2">
      <c r="C3815" s="266"/>
    </row>
    <row r="3816" spans="3:3" s="39" customFormat="1" x14ac:dyDescent="0.2">
      <c r="C3816" s="266"/>
    </row>
    <row r="3817" spans="3:3" s="39" customFormat="1" x14ac:dyDescent="0.2">
      <c r="C3817" s="266"/>
    </row>
    <row r="3818" spans="3:3" s="39" customFormat="1" x14ac:dyDescent="0.2">
      <c r="C3818" s="266"/>
    </row>
    <row r="3819" spans="3:3" s="39" customFormat="1" x14ac:dyDescent="0.2">
      <c r="C3819" s="266"/>
    </row>
    <row r="3820" spans="3:3" s="39" customFormat="1" x14ac:dyDescent="0.2">
      <c r="C3820" s="266"/>
    </row>
    <row r="3821" spans="3:3" s="39" customFormat="1" x14ac:dyDescent="0.2">
      <c r="C3821" s="266"/>
    </row>
    <row r="3822" spans="3:3" s="39" customFormat="1" x14ac:dyDescent="0.2">
      <c r="C3822" s="266"/>
    </row>
    <row r="3823" spans="3:3" s="39" customFormat="1" x14ac:dyDescent="0.2">
      <c r="C3823" s="266"/>
    </row>
    <row r="3824" spans="3:3" s="39" customFormat="1" x14ac:dyDescent="0.2">
      <c r="C3824" s="266"/>
    </row>
    <row r="3825" spans="3:3" s="39" customFormat="1" x14ac:dyDescent="0.2">
      <c r="C3825" s="266"/>
    </row>
    <row r="3826" spans="3:3" s="39" customFormat="1" x14ac:dyDescent="0.2">
      <c r="C3826" s="266"/>
    </row>
    <row r="3827" spans="3:3" s="39" customFormat="1" x14ac:dyDescent="0.2">
      <c r="C3827" s="266"/>
    </row>
    <row r="3828" spans="3:3" s="39" customFormat="1" x14ac:dyDescent="0.2">
      <c r="C3828" s="266"/>
    </row>
    <row r="3829" spans="3:3" s="39" customFormat="1" x14ac:dyDescent="0.2">
      <c r="C3829" s="266"/>
    </row>
    <row r="3830" spans="3:3" s="39" customFormat="1" x14ac:dyDescent="0.2">
      <c r="C3830" s="266"/>
    </row>
    <row r="3831" spans="3:3" s="39" customFormat="1" x14ac:dyDescent="0.2">
      <c r="C3831" s="266"/>
    </row>
    <row r="3832" spans="3:3" s="39" customFormat="1" x14ac:dyDescent="0.2">
      <c r="C3832" s="266"/>
    </row>
    <row r="3833" spans="3:3" s="39" customFormat="1" x14ac:dyDescent="0.2">
      <c r="C3833" s="266"/>
    </row>
    <row r="3834" spans="3:3" s="39" customFormat="1" x14ac:dyDescent="0.2">
      <c r="C3834" s="266"/>
    </row>
    <row r="3835" spans="3:3" s="39" customFormat="1" x14ac:dyDescent="0.2">
      <c r="C3835" s="266"/>
    </row>
    <row r="3836" spans="3:3" s="39" customFormat="1" x14ac:dyDescent="0.2">
      <c r="C3836" s="266"/>
    </row>
    <row r="3837" spans="3:3" s="39" customFormat="1" x14ac:dyDescent="0.2">
      <c r="C3837" s="266"/>
    </row>
    <row r="3838" spans="3:3" s="39" customFormat="1" x14ac:dyDescent="0.2">
      <c r="C3838" s="266"/>
    </row>
    <row r="3839" spans="3:3" s="39" customFormat="1" x14ac:dyDescent="0.2">
      <c r="C3839" s="266"/>
    </row>
    <row r="3840" spans="3:3" s="39" customFormat="1" x14ac:dyDescent="0.2">
      <c r="C3840" s="266"/>
    </row>
    <row r="3841" spans="3:3" s="39" customFormat="1" x14ac:dyDescent="0.2">
      <c r="C3841" s="266"/>
    </row>
    <row r="3842" spans="3:3" s="39" customFormat="1" x14ac:dyDescent="0.2">
      <c r="C3842" s="266"/>
    </row>
    <row r="3843" spans="3:3" s="39" customFormat="1" x14ac:dyDescent="0.2">
      <c r="C3843" s="266"/>
    </row>
    <row r="3844" spans="3:3" s="39" customFormat="1" x14ac:dyDescent="0.2">
      <c r="C3844" s="266"/>
    </row>
    <row r="3845" spans="3:3" s="39" customFormat="1" x14ac:dyDescent="0.2">
      <c r="C3845" s="266"/>
    </row>
    <row r="3846" spans="3:3" s="39" customFormat="1" x14ac:dyDescent="0.2">
      <c r="C3846" s="266"/>
    </row>
    <row r="3847" spans="3:3" s="39" customFormat="1" x14ac:dyDescent="0.2">
      <c r="C3847" s="266"/>
    </row>
    <row r="3848" spans="3:3" s="39" customFormat="1" x14ac:dyDescent="0.2">
      <c r="C3848" s="266"/>
    </row>
    <row r="3849" spans="3:3" s="39" customFormat="1" x14ac:dyDescent="0.2">
      <c r="C3849" s="266"/>
    </row>
    <row r="3850" spans="3:3" s="39" customFormat="1" x14ac:dyDescent="0.2">
      <c r="C3850" s="266"/>
    </row>
    <row r="3851" spans="3:3" s="39" customFormat="1" x14ac:dyDescent="0.2">
      <c r="C3851" s="266"/>
    </row>
    <row r="3852" spans="3:3" s="39" customFormat="1" x14ac:dyDescent="0.2">
      <c r="C3852" s="266"/>
    </row>
    <row r="3853" spans="3:3" s="39" customFormat="1" x14ac:dyDescent="0.2">
      <c r="C3853" s="266"/>
    </row>
    <row r="3854" spans="3:3" s="39" customFormat="1" x14ac:dyDescent="0.2">
      <c r="C3854" s="266"/>
    </row>
    <row r="3855" spans="3:3" s="39" customFormat="1" x14ac:dyDescent="0.2">
      <c r="C3855" s="266"/>
    </row>
    <row r="3856" spans="3:3" s="39" customFormat="1" x14ac:dyDescent="0.2">
      <c r="C3856" s="266"/>
    </row>
    <row r="3857" spans="3:3" s="39" customFormat="1" x14ac:dyDescent="0.2">
      <c r="C3857" s="266"/>
    </row>
    <row r="3858" spans="3:3" s="39" customFormat="1" x14ac:dyDescent="0.2">
      <c r="C3858" s="266"/>
    </row>
    <row r="3859" spans="3:3" s="39" customFormat="1" x14ac:dyDescent="0.2">
      <c r="C3859" s="266"/>
    </row>
    <row r="3860" spans="3:3" s="39" customFormat="1" x14ac:dyDescent="0.2">
      <c r="C3860" s="266"/>
    </row>
    <row r="3861" spans="3:3" s="39" customFormat="1" x14ac:dyDescent="0.2">
      <c r="C3861" s="266"/>
    </row>
    <row r="3862" spans="3:3" s="39" customFormat="1" x14ac:dyDescent="0.2">
      <c r="C3862" s="266"/>
    </row>
    <row r="3863" spans="3:3" s="39" customFormat="1" x14ac:dyDescent="0.2">
      <c r="C3863" s="266"/>
    </row>
    <row r="3864" spans="3:3" s="39" customFormat="1" x14ac:dyDescent="0.2">
      <c r="C3864" s="266"/>
    </row>
    <row r="3865" spans="3:3" s="39" customFormat="1" x14ac:dyDescent="0.2">
      <c r="C3865" s="266"/>
    </row>
    <row r="3866" spans="3:3" s="39" customFormat="1" x14ac:dyDescent="0.2">
      <c r="C3866" s="266"/>
    </row>
    <row r="3867" spans="3:3" s="39" customFormat="1" x14ac:dyDescent="0.2">
      <c r="C3867" s="266"/>
    </row>
    <row r="3868" spans="3:3" s="39" customFormat="1" x14ac:dyDescent="0.2">
      <c r="C3868" s="266"/>
    </row>
    <row r="3869" spans="3:3" s="39" customFormat="1" x14ac:dyDescent="0.2">
      <c r="C3869" s="266"/>
    </row>
    <row r="3870" spans="3:3" s="39" customFormat="1" x14ac:dyDescent="0.2">
      <c r="C3870" s="266"/>
    </row>
    <row r="3871" spans="3:3" s="39" customFormat="1" x14ac:dyDescent="0.2">
      <c r="C3871" s="266"/>
    </row>
    <row r="3872" spans="3:3" s="39" customFormat="1" x14ac:dyDescent="0.2">
      <c r="C3872" s="266"/>
    </row>
    <row r="3873" spans="3:3" s="39" customFormat="1" x14ac:dyDescent="0.2">
      <c r="C3873" s="266"/>
    </row>
    <row r="3874" spans="3:3" s="39" customFormat="1" x14ac:dyDescent="0.2">
      <c r="C3874" s="266"/>
    </row>
    <row r="3875" spans="3:3" s="39" customFormat="1" x14ac:dyDescent="0.2">
      <c r="C3875" s="266"/>
    </row>
    <row r="3876" spans="3:3" s="39" customFormat="1" x14ac:dyDescent="0.2">
      <c r="C3876" s="266"/>
    </row>
    <row r="3877" spans="3:3" s="39" customFormat="1" x14ac:dyDescent="0.2">
      <c r="C3877" s="266"/>
    </row>
    <row r="3878" spans="3:3" s="39" customFormat="1" x14ac:dyDescent="0.2">
      <c r="C3878" s="266"/>
    </row>
    <row r="3879" spans="3:3" s="39" customFormat="1" x14ac:dyDescent="0.2">
      <c r="C3879" s="266"/>
    </row>
    <row r="3880" spans="3:3" s="39" customFormat="1" x14ac:dyDescent="0.2">
      <c r="C3880" s="266"/>
    </row>
    <row r="3881" spans="3:3" s="39" customFormat="1" x14ac:dyDescent="0.2">
      <c r="C3881" s="266"/>
    </row>
    <row r="3882" spans="3:3" s="39" customFormat="1" x14ac:dyDescent="0.2">
      <c r="C3882" s="266"/>
    </row>
    <row r="3883" spans="3:3" s="39" customFormat="1" x14ac:dyDescent="0.2">
      <c r="C3883" s="266"/>
    </row>
    <row r="3884" spans="3:3" s="39" customFormat="1" x14ac:dyDescent="0.2">
      <c r="C3884" s="266"/>
    </row>
    <row r="3885" spans="3:3" s="39" customFormat="1" x14ac:dyDescent="0.2">
      <c r="C3885" s="266"/>
    </row>
    <row r="3886" spans="3:3" s="39" customFormat="1" x14ac:dyDescent="0.2">
      <c r="C3886" s="266"/>
    </row>
    <row r="3887" spans="3:3" s="39" customFormat="1" x14ac:dyDescent="0.2">
      <c r="C3887" s="266"/>
    </row>
    <row r="3888" spans="3:3" s="39" customFormat="1" x14ac:dyDescent="0.2">
      <c r="C3888" s="266"/>
    </row>
    <row r="3889" spans="3:3" s="39" customFormat="1" x14ac:dyDescent="0.2">
      <c r="C3889" s="266"/>
    </row>
    <row r="3890" spans="3:3" s="39" customFormat="1" x14ac:dyDescent="0.2">
      <c r="C3890" s="266"/>
    </row>
    <row r="3891" spans="3:3" s="39" customFormat="1" x14ac:dyDescent="0.2">
      <c r="C3891" s="266"/>
    </row>
    <row r="3892" spans="3:3" s="39" customFormat="1" x14ac:dyDescent="0.2">
      <c r="C3892" s="266"/>
    </row>
    <row r="3893" spans="3:3" s="39" customFormat="1" x14ac:dyDescent="0.2">
      <c r="C3893" s="266"/>
    </row>
    <row r="3894" spans="3:3" s="39" customFormat="1" x14ac:dyDescent="0.2">
      <c r="C3894" s="266"/>
    </row>
    <row r="3895" spans="3:3" s="39" customFormat="1" x14ac:dyDescent="0.2">
      <c r="C3895" s="266"/>
    </row>
    <row r="3896" spans="3:3" s="39" customFormat="1" x14ac:dyDescent="0.2">
      <c r="C3896" s="266"/>
    </row>
    <row r="3897" spans="3:3" s="39" customFormat="1" x14ac:dyDescent="0.2">
      <c r="C3897" s="266"/>
    </row>
    <row r="3898" spans="3:3" s="39" customFormat="1" x14ac:dyDescent="0.2">
      <c r="C3898" s="266"/>
    </row>
    <row r="3899" spans="3:3" s="39" customFormat="1" x14ac:dyDescent="0.2">
      <c r="C3899" s="266"/>
    </row>
    <row r="3900" spans="3:3" s="39" customFormat="1" x14ac:dyDescent="0.2">
      <c r="C3900" s="266"/>
    </row>
    <row r="3901" spans="3:3" s="39" customFormat="1" x14ac:dyDescent="0.2">
      <c r="C3901" s="266"/>
    </row>
    <row r="3902" spans="3:3" s="39" customFormat="1" x14ac:dyDescent="0.2">
      <c r="C3902" s="266"/>
    </row>
    <row r="3903" spans="3:3" s="39" customFormat="1" x14ac:dyDescent="0.2">
      <c r="C3903" s="266"/>
    </row>
    <row r="3904" spans="3:3" s="39" customFormat="1" x14ac:dyDescent="0.2">
      <c r="C3904" s="266"/>
    </row>
    <row r="3905" spans="3:3" s="39" customFormat="1" x14ac:dyDescent="0.2">
      <c r="C3905" s="266"/>
    </row>
    <row r="3906" spans="3:3" s="39" customFormat="1" x14ac:dyDescent="0.2">
      <c r="C3906" s="266"/>
    </row>
    <row r="3907" spans="3:3" s="39" customFormat="1" x14ac:dyDescent="0.2">
      <c r="C3907" s="266"/>
    </row>
    <row r="3908" spans="3:3" s="39" customFormat="1" x14ac:dyDescent="0.2">
      <c r="C3908" s="266"/>
    </row>
    <row r="3909" spans="3:3" s="39" customFormat="1" x14ac:dyDescent="0.2">
      <c r="C3909" s="266"/>
    </row>
    <row r="3910" spans="3:3" s="39" customFormat="1" x14ac:dyDescent="0.2">
      <c r="C3910" s="266"/>
    </row>
    <row r="3911" spans="3:3" s="39" customFormat="1" x14ac:dyDescent="0.2">
      <c r="C3911" s="266"/>
    </row>
    <row r="3912" spans="3:3" s="39" customFormat="1" x14ac:dyDescent="0.2">
      <c r="C3912" s="266"/>
    </row>
    <row r="3913" spans="3:3" s="39" customFormat="1" x14ac:dyDescent="0.2">
      <c r="C3913" s="266"/>
    </row>
    <row r="3914" spans="3:3" s="39" customFormat="1" x14ac:dyDescent="0.2">
      <c r="C3914" s="266"/>
    </row>
    <row r="3915" spans="3:3" s="39" customFormat="1" x14ac:dyDescent="0.2">
      <c r="C3915" s="266"/>
    </row>
    <row r="3916" spans="3:3" s="39" customFormat="1" x14ac:dyDescent="0.2">
      <c r="C3916" s="266"/>
    </row>
    <row r="3917" spans="3:3" s="39" customFormat="1" x14ac:dyDescent="0.2">
      <c r="C3917" s="266"/>
    </row>
    <row r="3918" spans="3:3" s="39" customFormat="1" x14ac:dyDescent="0.2">
      <c r="C3918" s="266"/>
    </row>
    <row r="3919" spans="3:3" s="39" customFormat="1" x14ac:dyDescent="0.2">
      <c r="C3919" s="266"/>
    </row>
    <row r="3920" spans="3:3" s="39" customFormat="1" x14ac:dyDescent="0.2">
      <c r="C3920" s="266"/>
    </row>
    <row r="3921" spans="3:3" s="39" customFormat="1" x14ac:dyDescent="0.2">
      <c r="C3921" s="266"/>
    </row>
    <row r="3922" spans="3:3" s="39" customFormat="1" x14ac:dyDescent="0.2">
      <c r="C3922" s="266"/>
    </row>
    <row r="3923" spans="3:3" s="39" customFormat="1" x14ac:dyDescent="0.2">
      <c r="C3923" s="266"/>
    </row>
    <row r="3924" spans="3:3" s="39" customFormat="1" x14ac:dyDescent="0.2">
      <c r="C3924" s="266"/>
    </row>
    <row r="3925" spans="3:3" s="39" customFormat="1" x14ac:dyDescent="0.2">
      <c r="C3925" s="266"/>
    </row>
    <row r="3926" spans="3:3" s="39" customFormat="1" x14ac:dyDescent="0.2">
      <c r="C3926" s="266"/>
    </row>
    <row r="3927" spans="3:3" s="39" customFormat="1" x14ac:dyDescent="0.2">
      <c r="C3927" s="266"/>
    </row>
    <row r="3928" spans="3:3" s="39" customFormat="1" x14ac:dyDescent="0.2">
      <c r="C3928" s="266"/>
    </row>
    <row r="3929" spans="3:3" s="39" customFormat="1" x14ac:dyDescent="0.2">
      <c r="C3929" s="266"/>
    </row>
    <row r="3930" spans="3:3" s="39" customFormat="1" x14ac:dyDescent="0.2">
      <c r="C3930" s="266"/>
    </row>
    <row r="3931" spans="3:3" s="39" customFormat="1" x14ac:dyDescent="0.2">
      <c r="C3931" s="266"/>
    </row>
    <row r="3932" spans="3:3" s="39" customFormat="1" x14ac:dyDescent="0.2">
      <c r="C3932" s="266"/>
    </row>
    <row r="3933" spans="3:3" s="39" customFormat="1" x14ac:dyDescent="0.2">
      <c r="C3933" s="266"/>
    </row>
    <row r="3934" spans="3:3" s="39" customFormat="1" x14ac:dyDescent="0.2">
      <c r="C3934" s="266"/>
    </row>
    <row r="3935" spans="3:3" s="39" customFormat="1" x14ac:dyDescent="0.2">
      <c r="C3935" s="266"/>
    </row>
    <row r="3936" spans="3:3" s="39" customFormat="1" x14ac:dyDescent="0.2">
      <c r="C3936" s="266"/>
    </row>
    <row r="3937" spans="3:3" s="39" customFormat="1" x14ac:dyDescent="0.2">
      <c r="C3937" s="266"/>
    </row>
    <row r="3938" spans="3:3" s="39" customFormat="1" x14ac:dyDescent="0.2">
      <c r="C3938" s="266"/>
    </row>
    <row r="3939" spans="3:3" s="39" customFormat="1" x14ac:dyDescent="0.2">
      <c r="C3939" s="266"/>
    </row>
    <row r="3940" spans="3:3" s="39" customFormat="1" x14ac:dyDescent="0.2">
      <c r="C3940" s="266"/>
    </row>
    <row r="3941" spans="3:3" s="39" customFormat="1" x14ac:dyDescent="0.2">
      <c r="C3941" s="266"/>
    </row>
    <row r="3942" spans="3:3" s="39" customFormat="1" x14ac:dyDescent="0.2">
      <c r="C3942" s="266"/>
    </row>
    <row r="3943" spans="3:3" s="39" customFormat="1" x14ac:dyDescent="0.2">
      <c r="C3943" s="266"/>
    </row>
    <row r="3944" spans="3:3" s="39" customFormat="1" x14ac:dyDescent="0.2">
      <c r="C3944" s="266"/>
    </row>
    <row r="3945" spans="3:3" s="39" customFormat="1" x14ac:dyDescent="0.2">
      <c r="C3945" s="266"/>
    </row>
    <row r="3946" spans="3:3" s="39" customFormat="1" x14ac:dyDescent="0.2">
      <c r="C3946" s="266"/>
    </row>
    <row r="3947" spans="3:3" s="39" customFormat="1" x14ac:dyDescent="0.2">
      <c r="C3947" s="266"/>
    </row>
    <row r="3948" spans="3:3" s="39" customFormat="1" x14ac:dyDescent="0.2">
      <c r="C3948" s="266"/>
    </row>
    <row r="3949" spans="3:3" s="39" customFormat="1" x14ac:dyDescent="0.2">
      <c r="C3949" s="266"/>
    </row>
    <row r="3950" spans="3:3" s="39" customFormat="1" x14ac:dyDescent="0.2">
      <c r="C3950" s="266"/>
    </row>
    <row r="3951" spans="3:3" s="39" customFormat="1" x14ac:dyDescent="0.2">
      <c r="C3951" s="266"/>
    </row>
    <row r="3952" spans="3:3" s="39" customFormat="1" x14ac:dyDescent="0.2">
      <c r="C3952" s="266"/>
    </row>
    <row r="3953" spans="3:3" s="39" customFormat="1" x14ac:dyDescent="0.2">
      <c r="C3953" s="266"/>
    </row>
    <row r="3954" spans="3:3" s="39" customFormat="1" x14ac:dyDescent="0.2">
      <c r="C3954" s="266"/>
    </row>
    <row r="3955" spans="3:3" s="39" customFormat="1" x14ac:dyDescent="0.2">
      <c r="C3955" s="266"/>
    </row>
    <row r="3956" spans="3:3" s="39" customFormat="1" x14ac:dyDescent="0.2">
      <c r="C3956" s="266"/>
    </row>
    <row r="3957" spans="3:3" s="39" customFormat="1" x14ac:dyDescent="0.2">
      <c r="C3957" s="266"/>
    </row>
    <row r="3958" spans="3:3" s="39" customFormat="1" x14ac:dyDescent="0.2">
      <c r="C3958" s="266"/>
    </row>
    <row r="3959" spans="3:3" s="39" customFormat="1" x14ac:dyDescent="0.2">
      <c r="C3959" s="266"/>
    </row>
    <row r="3960" spans="3:3" s="39" customFormat="1" x14ac:dyDescent="0.2">
      <c r="C3960" s="266"/>
    </row>
    <row r="3961" spans="3:3" s="39" customFormat="1" x14ac:dyDescent="0.2">
      <c r="C3961" s="266"/>
    </row>
    <row r="3962" spans="3:3" s="39" customFormat="1" x14ac:dyDescent="0.2">
      <c r="C3962" s="266"/>
    </row>
    <row r="3963" spans="3:3" s="39" customFormat="1" x14ac:dyDescent="0.2">
      <c r="C3963" s="266"/>
    </row>
    <row r="3964" spans="3:3" s="39" customFormat="1" x14ac:dyDescent="0.2">
      <c r="C3964" s="266"/>
    </row>
    <row r="3965" spans="3:3" s="39" customFormat="1" x14ac:dyDescent="0.2">
      <c r="C3965" s="266"/>
    </row>
    <row r="3966" spans="3:3" s="39" customFormat="1" x14ac:dyDescent="0.2">
      <c r="C3966" s="266"/>
    </row>
    <row r="3967" spans="3:3" s="39" customFormat="1" x14ac:dyDescent="0.2">
      <c r="C3967" s="266"/>
    </row>
    <row r="3968" spans="3:3" s="39" customFormat="1" x14ac:dyDescent="0.2">
      <c r="C3968" s="266"/>
    </row>
    <row r="3969" spans="3:3" s="39" customFormat="1" x14ac:dyDescent="0.2">
      <c r="C3969" s="266"/>
    </row>
    <row r="3970" spans="3:3" s="39" customFormat="1" x14ac:dyDescent="0.2">
      <c r="C3970" s="266"/>
    </row>
    <row r="3971" spans="3:3" s="39" customFormat="1" x14ac:dyDescent="0.2">
      <c r="C3971" s="266"/>
    </row>
    <row r="3972" spans="3:3" s="39" customFormat="1" x14ac:dyDescent="0.2">
      <c r="C3972" s="266"/>
    </row>
    <row r="3973" spans="3:3" s="39" customFormat="1" x14ac:dyDescent="0.2">
      <c r="C3973" s="266"/>
    </row>
    <row r="3974" spans="3:3" s="39" customFormat="1" x14ac:dyDescent="0.2">
      <c r="C3974" s="266"/>
    </row>
    <row r="3975" spans="3:3" s="39" customFormat="1" x14ac:dyDescent="0.2">
      <c r="C3975" s="266"/>
    </row>
    <row r="3976" spans="3:3" s="39" customFormat="1" x14ac:dyDescent="0.2">
      <c r="C3976" s="266"/>
    </row>
    <row r="3977" spans="3:3" s="39" customFormat="1" x14ac:dyDescent="0.2">
      <c r="C3977" s="266"/>
    </row>
    <row r="3978" spans="3:3" s="39" customFormat="1" x14ac:dyDescent="0.2">
      <c r="C3978" s="266"/>
    </row>
    <row r="3979" spans="3:3" s="39" customFormat="1" x14ac:dyDescent="0.2">
      <c r="C3979" s="266"/>
    </row>
    <row r="3980" spans="3:3" s="39" customFormat="1" x14ac:dyDescent="0.2">
      <c r="C3980" s="266"/>
    </row>
    <row r="3981" spans="3:3" s="39" customFormat="1" x14ac:dyDescent="0.2">
      <c r="C3981" s="266"/>
    </row>
    <row r="3982" spans="3:3" s="39" customFormat="1" x14ac:dyDescent="0.2">
      <c r="C3982" s="266"/>
    </row>
    <row r="3983" spans="3:3" s="39" customFormat="1" x14ac:dyDescent="0.2">
      <c r="C3983" s="266"/>
    </row>
    <row r="3984" spans="3:3" s="39" customFormat="1" x14ac:dyDescent="0.2">
      <c r="C3984" s="266"/>
    </row>
    <row r="3985" spans="3:3" s="39" customFormat="1" x14ac:dyDescent="0.2">
      <c r="C3985" s="266"/>
    </row>
    <row r="3986" spans="3:3" s="39" customFormat="1" x14ac:dyDescent="0.2">
      <c r="C3986" s="266"/>
    </row>
    <row r="3987" spans="3:3" s="39" customFormat="1" x14ac:dyDescent="0.2">
      <c r="C3987" s="266"/>
    </row>
    <row r="3988" spans="3:3" s="39" customFormat="1" x14ac:dyDescent="0.2">
      <c r="C3988" s="266"/>
    </row>
    <row r="3989" spans="3:3" s="39" customFormat="1" x14ac:dyDescent="0.2">
      <c r="C3989" s="266"/>
    </row>
    <row r="3990" spans="3:3" s="39" customFormat="1" x14ac:dyDescent="0.2">
      <c r="C3990" s="266"/>
    </row>
    <row r="3991" spans="3:3" s="39" customFormat="1" x14ac:dyDescent="0.2">
      <c r="C3991" s="266"/>
    </row>
    <row r="3992" spans="3:3" s="39" customFormat="1" x14ac:dyDescent="0.2">
      <c r="C3992" s="266"/>
    </row>
    <row r="3993" spans="3:3" s="39" customFormat="1" x14ac:dyDescent="0.2">
      <c r="C3993" s="266"/>
    </row>
    <row r="3994" spans="3:3" s="39" customFormat="1" x14ac:dyDescent="0.2">
      <c r="C3994" s="266"/>
    </row>
    <row r="3995" spans="3:3" s="39" customFormat="1" x14ac:dyDescent="0.2">
      <c r="C3995" s="266"/>
    </row>
    <row r="3996" spans="3:3" s="39" customFormat="1" x14ac:dyDescent="0.2">
      <c r="C3996" s="266"/>
    </row>
    <row r="3997" spans="3:3" s="39" customFormat="1" x14ac:dyDescent="0.2">
      <c r="C3997" s="266"/>
    </row>
    <row r="3998" spans="3:3" s="39" customFormat="1" x14ac:dyDescent="0.2">
      <c r="C3998" s="266"/>
    </row>
    <row r="3999" spans="3:3" s="39" customFormat="1" x14ac:dyDescent="0.2">
      <c r="C3999" s="266"/>
    </row>
    <row r="4000" spans="3:3" s="39" customFormat="1" x14ac:dyDescent="0.2">
      <c r="C4000" s="266"/>
    </row>
    <row r="4001" spans="3:3" s="39" customFormat="1" x14ac:dyDescent="0.2">
      <c r="C4001" s="266"/>
    </row>
    <row r="4002" spans="3:3" s="39" customFormat="1" x14ac:dyDescent="0.2">
      <c r="C4002" s="266"/>
    </row>
    <row r="4003" spans="3:3" s="39" customFormat="1" x14ac:dyDescent="0.2">
      <c r="C4003" s="266"/>
    </row>
    <row r="4004" spans="3:3" s="39" customFormat="1" x14ac:dyDescent="0.2">
      <c r="C4004" s="266"/>
    </row>
    <row r="4005" spans="3:3" s="39" customFormat="1" x14ac:dyDescent="0.2">
      <c r="C4005" s="266"/>
    </row>
    <row r="4006" spans="3:3" s="39" customFormat="1" x14ac:dyDescent="0.2">
      <c r="C4006" s="266"/>
    </row>
    <row r="4007" spans="3:3" s="39" customFormat="1" x14ac:dyDescent="0.2">
      <c r="C4007" s="266"/>
    </row>
    <row r="4008" spans="3:3" s="39" customFormat="1" x14ac:dyDescent="0.2">
      <c r="C4008" s="266"/>
    </row>
    <row r="4009" spans="3:3" s="39" customFormat="1" x14ac:dyDescent="0.2">
      <c r="C4009" s="266"/>
    </row>
    <row r="4010" spans="3:3" s="39" customFormat="1" x14ac:dyDescent="0.2">
      <c r="C4010" s="266"/>
    </row>
    <row r="4011" spans="3:3" s="39" customFormat="1" x14ac:dyDescent="0.2">
      <c r="C4011" s="266"/>
    </row>
    <row r="4012" spans="3:3" s="39" customFormat="1" x14ac:dyDescent="0.2">
      <c r="C4012" s="266"/>
    </row>
    <row r="4013" spans="3:3" s="39" customFormat="1" x14ac:dyDescent="0.2">
      <c r="C4013" s="266"/>
    </row>
    <row r="4014" spans="3:3" s="39" customFormat="1" x14ac:dyDescent="0.2">
      <c r="C4014" s="266"/>
    </row>
    <row r="4015" spans="3:3" s="39" customFormat="1" x14ac:dyDescent="0.2">
      <c r="C4015" s="266"/>
    </row>
    <row r="4016" spans="3:3" s="39" customFormat="1" x14ac:dyDescent="0.2">
      <c r="C4016" s="266"/>
    </row>
    <row r="4017" spans="3:3" s="39" customFormat="1" x14ac:dyDescent="0.2">
      <c r="C4017" s="266"/>
    </row>
    <row r="4018" spans="3:3" s="39" customFormat="1" x14ac:dyDescent="0.2">
      <c r="C4018" s="266"/>
    </row>
    <row r="4019" spans="3:3" s="39" customFormat="1" x14ac:dyDescent="0.2">
      <c r="C4019" s="266"/>
    </row>
    <row r="4020" spans="3:3" s="39" customFormat="1" x14ac:dyDescent="0.2">
      <c r="C4020" s="266"/>
    </row>
    <row r="4021" spans="3:3" s="39" customFormat="1" x14ac:dyDescent="0.2">
      <c r="C4021" s="266"/>
    </row>
    <row r="4022" spans="3:3" s="39" customFormat="1" x14ac:dyDescent="0.2">
      <c r="C4022" s="266"/>
    </row>
    <row r="4023" spans="3:3" s="39" customFormat="1" x14ac:dyDescent="0.2">
      <c r="C4023" s="266"/>
    </row>
    <row r="4024" spans="3:3" s="39" customFormat="1" x14ac:dyDescent="0.2">
      <c r="C4024" s="266"/>
    </row>
    <row r="4025" spans="3:3" s="39" customFormat="1" x14ac:dyDescent="0.2">
      <c r="C4025" s="266"/>
    </row>
    <row r="4026" spans="3:3" s="39" customFormat="1" x14ac:dyDescent="0.2">
      <c r="C4026" s="266"/>
    </row>
    <row r="4027" spans="3:3" s="39" customFormat="1" x14ac:dyDescent="0.2">
      <c r="C4027" s="266"/>
    </row>
    <row r="4028" spans="3:3" s="39" customFormat="1" x14ac:dyDescent="0.2">
      <c r="C4028" s="266"/>
    </row>
    <row r="4029" spans="3:3" s="39" customFormat="1" x14ac:dyDescent="0.2">
      <c r="C4029" s="266"/>
    </row>
    <row r="4030" spans="3:3" s="39" customFormat="1" x14ac:dyDescent="0.2">
      <c r="C4030" s="266"/>
    </row>
    <row r="4031" spans="3:3" s="39" customFormat="1" x14ac:dyDescent="0.2">
      <c r="C4031" s="266"/>
    </row>
    <row r="4032" spans="3:3" s="39" customFormat="1" x14ac:dyDescent="0.2">
      <c r="C4032" s="266"/>
    </row>
    <row r="4033" spans="3:3" s="39" customFormat="1" x14ac:dyDescent="0.2">
      <c r="C4033" s="266"/>
    </row>
    <row r="4034" spans="3:3" s="39" customFormat="1" x14ac:dyDescent="0.2">
      <c r="C4034" s="266"/>
    </row>
    <row r="4035" spans="3:3" s="39" customFormat="1" x14ac:dyDescent="0.2">
      <c r="C4035" s="266"/>
    </row>
    <row r="4036" spans="3:3" s="39" customFormat="1" x14ac:dyDescent="0.2">
      <c r="C4036" s="266"/>
    </row>
    <row r="4037" spans="3:3" s="39" customFormat="1" x14ac:dyDescent="0.2">
      <c r="C4037" s="266"/>
    </row>
    <row r="4038" spans="3:3" s="39" customFormat="1" x14ac:dyDescent="0.2">
      <c r="C4038" s="266"/>
    </row>
    <row r="4039" spans="3:3" s="39" customFormat="1" x14ac:dyDescent="0.2">
      <c r="C4039" s="266"/>
    </row>
    <row r="4040" spans="3:3" s="39" customFormat="1" x14ac:dyDescent="0.2">
      <c r="C4040" s="266"/>
    </row>
    <row r="4041" spans="3:3" s="39" customFormat="1" x14ac:dyDescent="0.2">
      <c r="C4041" s="266"/>
    </row>
    <row r="4042" spans="3:3" s="39" customFormat="1" x14ac:dyDescent="0.2">
      <c r="C4042" s="266"/>
    </row>
    <row r="4043" spans="3:3" s="39" customFormat="1" x14ac:dyDescent="0.2">
      <c r="C4043" s="266"/>
    </row>
    <row r="4044" spans="3:3" s="39" customFormat="1" x14ac:dyDescent="0.2">
      <c r="C4044" s="266"/>
    </row>
    <row r="4045" spans="3:3" s="39" customFormat="1" x14ac:dyDescent="0.2">
      <c r="C4045" s="266"/>
    </row>
    <row r="4046" spans="3:3" s="39" customFormat="1" x14ac:dyDescent="0.2">
      <c r="C4046" s="266"/>
    </row>
    <row r="4047" spans="3:3" s="39" customFormat="1" x14ac:dyDescent="0.2">
      <c r="C4047" s="266"/>
    </row>
    <row r="4048" spans="3:3" s="39" customFormat="1" x14ac:dyDescent="0.2">
      <c r="C4048" s="266"/>
    </row>
    <row r="4049" spans="3:3" s="39" customFormat="1" x14ac:dyDescent="0.2">
      <c r="C4049" s="266"/>
    </row>
    <row r="4050" spans="3:3" s="39" customFormat="1" x14ac:dyDescent="0.2">
      <c r="C4050" s="266"/>
    </row>
    <row r="4051" spans="3:3" s="39" customFormat="1" x14ac:dyDescent="0.2">
      <c r="C4051" s="266"/>
    </row>
    <row r="4052" spans="3:3" s="39" customFormat="1" x14ac:dyDescent="0.2">
      <c r="C4052" s="266"/>
    </row>
    <row r="4053" spans="3:3" s="39" customFormat="1" x14ac:dyDescent="0.2">
      <c r="C4053" s="266"/>
    </row>
    <row r="4054" spans="3:3" s="39" customFormat="1" x14ac:dyDescent="0.2">
      <c r="C4054" s="266"/>
    </row>
    <row r="4055" spans="3:3" s="39" customFormat="1" x14ac:dyDescent="0.2">
      <c r="C4055" s="266"/>
    </row>
    <row r="4056" spans="3:3" s="39" customFormat="1" x14ac:dyDescent="0.2">
      <c r="C4056" s="266"/>
    </row>
    <row r="4057" spans="3:3" s="39" customFormat="1" x14ac:dyDescent="0.2">
      <c r="C4057" s="266"/>
    </row>
    <row r="4058" spans="3:3" s="39" customFormat="1" x14ac:dyDescent="0.2">
      <c r="C4058" s="266"/>
    </row>
    <row r="4059" spans="3:3" s="39" customFormat="1" x14ac:dyDescent="0.2">
      <c r="C4059" s="266"/>
    </row>
    <row r="4060" spans="3:3" s="39" customFormat="1" x14ac:dyDescent="0.2">
      <c r="C4060" s="266"/>
    </row>
    <row r="4061" spans="3:3" s="39" customFormat="1" x14ac:dyDescent="0.2">
      <c r="C4061" s="266"/>
    </row>
    <row r="4062" spans="3:3" s="39" customFormat="1" x14ac:dyDescent="0.2">
      <c r="C4062" s="266"/>
    </row>
    <row r="4063" spans="3:3" s="39" customFormat="1" x14ac:dyDescent="0.2">
      <c r="C4063" s="266"/>
    </row>
    <row r="4064" spans="3:3" s="39" customFormat="1" x14ac:dyDescent="0.2">
      <c r="C4064" s="266"/>
    </row>
    <row r="4065" spans="3:3" s="39" customFormat="1" x14ac:dyDescent="0.2">
      <c r="C4065" s="266"/>
    </row>
    <row r="4066" spans="3:3" s="39" customFormat="1" x14ac:dyDescent="0.2">
      <c r="C4066" s="266"/>
    </row>
    <row r="4067" spans="3:3" s="39" customFormat="1" x14ac:dyDescent="0.2">
      <c r="C4067" s="266"/>
    </row>
    <row r="4068" spans="3:3" s="39" customFormat="1" x14ac:dyDescent="0.2">
      <c r="C4068" s="266"/>
    </row>
    <row r="4069" spans="3:3" s="39" customFormat="1" x14ac:dyDescent="0.2">
      <c r="C4069" s="266"/>
    </row>
    <row r="4070" spans="3:3" s="39" customFormat="1" x14ac:dyDescent="0.2">
      <c r="C4070" s="266"/>
    </row>
    <row r="4071" spans="3:3" s="39" customFormat="1" x14ac:dyDescent="0.2">
      <c r="C4071" s="266"/>
    </row>
    <row r="4072" spans="3:3" s="39" customFormat="1" x14ac:dyDescent="0.2">
      <c r="C4072" s="266"/>
    </row>
    <row r="4073" spans="3:3" s="39" customFormat="1" x14ac:dyDescent="0.2">
      <c r="C4073" s="266"/>
    </row>
    <row r="4074" spans="3:3" s="39" customFormat="1" x14ac:dyDescent="0.2">
      <c r="C4074" s="266"/>
    </row>
    <row r="4075" spans="3:3" s="39" customFormat="1" x14ac:dyDescent="0.2">
      <c r="C4075" s="266"/>
    </row>
    <row r="4076" spans="3:3" s="39" customFormat="1" x14ac:dyDescent="0.2">
      <c r="C4076" s="266"/>
    </row>
    <row r="4077" spans="3:3" s="39" customFormat="1" x14ac:dyDescent="0.2">
      <c r="C4077" s="266"/>
    </row>
    <row r="4078" spans="3:3" s="39" customFormat="1" x14ac:dyDescent="0.2">
      <c r="C4078" s="266"/>
    </row>
    <row r="4079" spans="3:3" s="39" customFormat="1" x14ac:dyDescent="0.2">
      <c r="C4079" s="266"/>
    </row>
    <row r="4080" spans="3:3" s="39" customFormat="1" x14ac:dyDescent="0.2">
      <c r="C4080" s="266"/>
    </row>
    <row r="4081" spans="3:3" s="39" customFormat="1" x14ac:dyDescent="0.2">
      <c r="C4081" s="266"/>
    </row>
    <row r="4082" spans="3:3" s="39" customFormat="1" x14ac:dyDescent="0.2">
      <c r="C4082" s="266"/>
    </row>
    <row r="4083" spans="3:3" s="39" customFormat="1" x14ac:dyDescent="0.2">
      <c r="C4083" s="266"/>
    </row>
    <row r="4084" spans="3:3" s="39" customFormat="1" x14ac:dyDescent="0.2">
      <c r="C4084" s="266"/>
    </row>
    <row r="4085" spans="3:3" s="39" customFormat="1" x14ac:dyDescent="0.2">
      <c r="C4085" s="266"/>
    </row>
    <row r="4086" spans="3:3" s="39" customFormat="1" x14ac:dyDescent="0.2">
      <c r="C4086" s="266"/>
    </row>
    <row r="4087" spans="3:3" s="39" customFormat="1" x14ac:dyDescent="0.2">
      <c r="C4087" s="266"/>
    </row>
    <row r="4088" spans="3:3" s="39" customFormat="1" x14ac:dyDescent="0.2">
      <c r="C4088" s="266"/>
    </row>
    <row r="4089" spans="3:3" s="39" customFormat="1" x14ac:dyDescent="0.2">
      <c r="C4089" s="266"/>
    </row>
    <row r="4090" spans="3:3" s="39" customFormat="1" x14ac:dyDescent="0.2">
      <c r="C4090" s="266"/>
    </row>
    <row r="4091" spans="3:3" s="39" customFormat="1" x14ac:dyDescent="0.2">
      <c r="C4091" s="266"/>
    </row>
    <row r="4092" spans="3:3" s="39" customFormat="1" x14ac:dyDescent="0.2">
      <c r="C4092" s="266"/>
    </row>
    <row r="4093" spans="3:3" s="39" customFormat="1" x14ac:dyDescent="0.2">
      <c r="C4093" s="266"/>
    </row>
    <row r="4094" spans="3:3" s="39" customFormat="1" x14ac:dyDescent="0.2">
      <c r="C4094" s="266"/>
    </row>
    <row r="4095" spans="3:3" s="39" customFormat="1" x14ac:dyDescent="0.2">
      <c r="C4095" s="266"/>
    </row>
    <row r="4096" spans="3:3" s="39" customFormat="1" x14ac:dyDescent="0.2">
      <c r="C4096" s="266"/>
    </row>
    <row r="4097" spans="3:3" s="39" customFormat="1" x14ac:dyDescent="0.2">
      <c r="C4097" s="266"/>
    </row>
    <row r="4098" spans="3:3" s="39" customFormat="1" x14ac:dyDescent="0.2">
      <c r="C4098" s="266"/>
    </row>
    <row r="4099" spans="3:3" s="39" customFormat="1" x14ac:dyDescent="0.2">
      <c r="C4099" s="266"/>
    </row>
    <row r="4100" spans="3:3" s="39" customFormat="1" x14ac:dyDescent="0.2">
      <c r="C4100" s="266"/>
    </row>
    <row r="4101" spans="3:3" s="39" customFormat="1" x14ac:dyDescent="0.2">
      <c r="C4101" s="266"/>
    </row>
    <row r="4102" spans="3:3" s="39" customFormat="1" x14ac:dyDescent="0.2">
      <c r="C4102" s="266"/>
    </row>
    <row r="4103" spans="3:3" s="39" customFormat="1" x14ac:dyDescent="0.2">
      <c r="C4103" s="266"/>
    </row>
    <row r="4104" spans="3:3" s="39" customFormat="1" x14ac:dyDescent="0.2">
      <c r="C4104" s="266"/>
    </row>
    <row r="4105" spans="3:3" s="39" customFormat="1" x14ac:dyDescent="0.2">
      <c r="C4105" s="266"/>
    </row>
    <row r="4106" spans="3:3" s="39" customFormat="1" x14ac:dyDescent="0.2">
      <c r="C4106" s="266"/>
    </row>
    <row r="4107" spans="3:3" s="39" customFormat="1" x14ac:dyDescent="0.2">
      <c r="C4107" s="266"/>
    </row>
    <row r="4108" spans="3:3" s="39" customFormat="1" x14ac:dyDescent="0.2">
      <c r="C4108" s="266"/>
    </row>
    <row r="4109" spans="3:3" s="39" customFormat="1" x14ac:dyDescent="0.2">
      <c r="C4109" s="266"/>
    </row>
    <row r="4110" spans="3:3" s="39" customFormat="1" x14ac:dyDescent="0.2">
      <c r="C4110" s="266"/>
    </row>
    <row r="4111" spans="3:3" s="39" customFormat="1" x14ac:dyDescent="0.2">
      <c r="C4111" s="266"/>
    </row>
    <row r="4112" spans="3:3" s="39" customFormat="1" x14ac:dyDescent="0.2">
      <c r="C4112" s="266"/>
    </row>
    <row r="4113" spans="3:3" s="39" customFormat="1" x14ac:dyDescent="0.2">
      <c r="C4113" s="266"/>
    </row>
    <row r="4114" spans="3:3" s="39" customFormat="1" x14ac:dyDescent="0.2">
      <c r="C4114" s="266"/>
    </row>
    <row r="4115" spans="3:3" s="39" customFormat="1" x14ac:dyDescent="0.2">
      <c r="C4115" s="266"/>
    </row>
    <row r="4116" spans="3:3" s="39" customFormat="1" x14ac:dyDescent="0.2">
      <c r="C4116" s="266"/>
    </row>
    <row r="4117" spans="3:3" s="39" customFormat="1" x14ac:dyDescent="0.2">
      <c r="C4117" s="266"/>
    </row>
    <row r="4118" spans="3:3" s="39" customFormat="1" x14ac:dyDescent="0.2">
      <c r="C4118" s="266"/>
    </row>
    <row r="4119" spans="3:3" s="39" customFormat="1" x14ac:dyDescent="0.2">
      <c r="C4119" s="266"/>
    </row>
    <row r="4120" spans="3:3" s="39" customFormat="1" x14ac:dyDescent="0.2">
      <c r="C4120" s="266"/>
    </row>
    <row r="4121" spans="3:3" s="39" customFormat="1" x14ac:dyDescent="0.2">
      <c r="C4121" s="266"/>
    </row>
    <row r="4122" spans="3:3" s="39" customFormat="1" x14ac:dyDescent="0.2">
      <c r="C4122" s="266"/>
    </row>
    <row r="4123" spans="3:3" s="39" customFormat="1" x14ac:dyDescent="0.2">
      <c r="C4123" s="266"/>
    </row>
    <row r="4124" spans="3:3" s="39" customFormat="1" x14ac:dyDescent="0.2">
      <c r="C4124" s="266"/>
    </row>
    <row r="4125" spans="3:3" s="39" customFormat="1" x14ac:dyDescent="0.2">
      <c r="C4125" s="266"/>
    </row>
    <row r="4126" spans="3:3" s="39" customFormat="1" x14ac:dyDescent="0.2">
      <c r="C4126" s="266"/>
    </row>
    <row r="4127" spans="3:3" s="39" customFormat="1" x14ac:dyDescent="0.2">
      <c r="C4127" s="266"/>
    </row>
    <row r="4128" spans="3:3" s="39" customFormat="1" x14ac:dyDescent="0.2">
      <c r="C4128" s="266"/>
    </row>
    <row r="4129" spans="3:3" s="39" customFormat="1" x14ac:dyDescent="0.2">
      <c r="C4129" s="266"/>
    </row>
    <row r="4130" spans="3:3" s="39" customFormat="1" x14ac:dyDescent="0.2">
      <c r="C4130" s="266"/>
    </row>
    <row r="4131" spans="3:3" s="39" customFormat="1" x14ac:dyDescent="0.2">
      <c r="C4131" s="266"/>
    </row>
    <row r="4132" spans="3:3" s="39" customFormat="1" x14ac:dyDescent="0.2">
      <c r="C4132" s="266"/>
    </row>
    <row r="4133" spans="3:3" s="39" customFormat="1" x14ac:dyDescent="0.2">
      <c r="C4133" s="266"/>
    </row>
    <row r="4134" spans="3:3" s="39" customFormat="1" x14ac:dyDescent="0.2">
      <c r="C4134" s="266"/>
    </row>
    <row r="4135" spans="3:3" s="39" customFormat="1" x14ac:dyDescent="0.2">
      <c r="C4135" s="266"/>
    </row>
    <row r="4136" spans="3:3" s="39" customFormat="1" x14ac:dyDescent="0.2">
      <c r="C4136" s="266"/>
    </row>
    <row r="4137" spans="3:3" s="39" customFormat="1" x14ac:dyDescent="0.2">
      <c r="C4137" s="266"/>
    </row>
    <row r="4138" spans="3:3" s="39" customFormat="1" x14ac:dyDescent="0.2">
      <c r="C4138" s="266"/>
    </row>
    <row r="4139" spans="3:3" s="39" customFormat="1" x14ac:dyDescent="0.2">
      <c r="C4139" s="266"/>
    </row>
    <row r="4140" spans="3:3" s="39" customFormat="1" x14ac:dyDescent="0.2">
      <c r="C4140" s="266"/>
    </row>
    <row r="4141" spans="3:3" s="39" customFormat="1" x14ac:dyDescent="0.2">
      <c r="C4141" s="266"/>
    </row>
    <row r="4142" spans="3:3" s="39" customFormat="1" x14ac:dyDescent="0.2">
      <c r="C4142" s="266"/>
    </row>
    <row r="4143" spans="3:3" s="39" customFormat="1" x14ac:dyDescent="0.2">
      <c r="C4143" s="266"/>
    </row>
    <row r="4144" spans="3:3" s="39" customFormat="1" x14ac:dyDescent="0.2">
      <c r="C4144" s="266"/>
    </row>
    <row r="4145" spans="3:3" s="39" customFormat="1" x14ac:dyDescent="0.2">
      <c r="C4145" s="266"/>
    </row>
    <row r="4146" spans="3:3" s="39" customFormat="1" x14ac:dyDescent="0.2">
      <c r="C4146" s="266"/>
    </row>
    <row r="4147" spans="3:3" s="39" customFormat="1" x14ac:dyDescent="0.2">
      <c r="C4147" s="266"/>
    </row>
    <row r="4148" spans="3:3" s="39" customFormat="1" x14ac:dyDescent="0.2">
      <c r="C4148" s="266"/>
    </row>
    <row r="4149" spans="3:3" s="39" customFormat="1" x14ac:dyDescent="0.2">
      <c r="C4149" s="266"/>
    </row>
    <row r="4150" spans="3:3" s="39" customFormat="1" x14ac:dyDescent="0.2">
      <c r="C4150" s="266"/>
    </row>
    <row r="4151" spans="3:3" s="39" customFormat="1" x14ac:dyDescent="0.2">
      <c r="C4151" s="266"/>
    </row>
    <row r="4152" spans="3:3" s="39" customFormat="1" x14ac:dyDescent="0.2">
      <c r="C4152" s="266"/>
    </row>
    <row r="4153" spans="3:3" s="39" customFormat="1" x14ac:dyDescent="0.2">
      <c r="C4153" s="266"/>
    </row>
    <row r="4154" spans="3:3" s="39" customFormat="1" x14ac:dyDescent="0.2">
      <c r="C4154" s="266"/>
    </row>
    <row r="4155" spans="3:3" s="39" customFormat="1" x14ac:dyDescent="0.2">
      <c r="C4155" s="266"/>
    </row>
    <row r="4156" spans="3:3" s="39" customFormat="1" x14ac:dyDescent="0.2">
      <c r="C4156" s="266"/>
    </row>
    <row r="4157" spans="3:3" s="39" customFormat="1" x14ac:dyDescent="0.2">
      <c r="C4157" s="266"/>
    </row>
    <row r="4158" spans="3:3" s="39" customFormat="1" x14ac:dyDescent="0.2">
      <c r="C4158" s="266"/>
    </row>
    <row r="4159" spans="3:3" s="39" customFormat="1" x14ac:dyDescent="0.2">
      <c r="C4159" s="266"/>
    </row>
    <row r="4160" spans="3:3" s="39" customFormat="1" x14ac:dyDescent="0.2">
      <c r="C4160" s="266"/>
    </row>
    <row r="4161" spans="3:3" s="39" customFormat="1" x14ac:dyDescent="0.2">
      <c r="C4161" s="266"/>
    </row>
    <row r="4162" spans="3:3" s="39" customFormat="1" x14ac:dyDescent="0.2">
      <c r="C4162" s="266"/>
    </row>
    <row r="4163" spans="3:3" s="39" customFormat="1" x14ac:dyDescent="0.2">
      <c r="C4163" s="266"/>
    </row>
    <row r="4164" spans="3:3" s="39" customFormat="1" x14ac:dyDescent="0.2">
      <c r="C4164" s="266"/>
    </row>
    <row r="4165" spans="3:3" s="39" customFormat="1" x14ac:dyDescent="0.2">
      <c r="C4165" s="266"/>
    </row>
    <row r="4166" spans="3:3" s="39" customFormat="1" x14ac:dyDescent="0.2">
      <c r="C4166" s="266"/>
    </row>
    <row r="4167" spans="3:3" s="39" customFormat="1" x14ac:dyDescent="0.2">
      <c r="C4167" s="266"/>
    </row>
    <row r="4168" spans="3:3" s="39" customFormat="1" x14ac:dyDescent="0.2">
      <c r="C4168" s="266"/>
    </row>
    <row r="4169" spans="3:3" s="39" customFormat="1" x14ac:dyDescent="0.2">
      <c r="C4169" s="266"/>
    </row>
    <row r="4170" spans="3:3" s="39" customFormat="1" x14ac:dyDescent="0.2">
      <c r="C4170" s="266"/>
    </row>
    <row r="4171" spans="3:3" s="39" customFormat="1" x14ac:dyDescent="0.2">
      <c r="C4171" s="266"/>
    </row>
    <row r="4172" spans="3:3" s="39" customFormat="1" x14ac:dyDescent="0.2">
      <c r="C4172" s="266"/>
    </row>
    <row r="4173" spans="3:3" s="39" customFormat="1" x14ac:dyDescent="0.2">
      <c r="C4173" s="266"/>
    </row>
    <row r="4174" spans="3:3" s="39" customFormat="1" x14ac:dyDescent="0.2">
      <c r="C4174" s="266"/>
    </row>
    <row r="4175" spans="3:3" s="39" customFormat="1" x14ac:dyDescent="0.2">
      <c r="C4175" s="266"/>
    </row>
    <row r="4176" spans="3:3" s="39" customFormat="1" x14ac:dyDescent="0.2">
      <c r="C4176" s="266"/>
    </row>
    <row r="4177" spans="3:3" s="39" customFormat="1" x14ac:dyDescent="0.2">
      <c r="C4177" s="266"/>
    </row>
    <row r="4178" spans="3:3" s="39" customFormat="1" x14ac:dyDescent="0.2">
      <c r="C4178" s="266"/>
    </row>
    <row r="4179" spans="3:3" s="39" customFormat="1" x14ac:dyDescent="0.2">
      <c r="C4179" s="266"/>
    </row>
    <row r="4180" spans="3:3" s="39" customFormat="1" x14ac:dyDescent="0.2">
      <c r="C4180" s="266"/>
    </row>
    <row r="4181" spans="3:3" s="39" customFormat="1" x14ac:dyDescent="0.2">
      <c r="C4181" s="266"/>
    </row>
    <row r="4182" spans="3:3" s="39" customFormat="1" x14ac:dyDescent="0.2">
      <c r="C4182" s="266"/>
    </row>
    <row r="4183" spans="3:3" s="39" customFormat="1" x14ac:dyDescent="0.2">
      <c r="C4183" s="266"/>
    </row>
    <row r="4184" spans="3:3" s="39" customFormat="1" x14ac:dyDescent="0.2">
      <c r="C4184" s="266"/>
    </row>
    <row r="4185" spans="3:3" s="39" customFormat="1" x14ac:dyDescent="0.2">
      <c r="C4185" s="266"/>
    </row>
    <row r="4186" spans="3:3" s="39" customFormat="1" x14ac:dyDescent="0.2">
      <c r="C4186" s="266"/>
    </row>
    <row r="4187" spans="3:3" s="39" customFormat="1" x14ac:dyDescent="0.2">
      <c r="C4187" s="266"/>
    </row>
    <row r="4188" spans="3:3" s="39" customFormat="1" x14ac:dyDescent="0.2">
      <c r="C4188" s="266"/>
    </row>
    <row r="4189" spans="3:3" s="39" customFormat="1" x14ac:dyDescent="0.2">
      <c r="C4189" s="266"/>
    </row>
    <row r="4190" spans="3:3" s="39" customFormat="1" x14ac:dyDescent="0.2">
      <c r="C4190" s="266"/>
    </row>
    <row r="4191" spans="3:3" s="39" customFormat="1" x14ac:dyDescent="0.2">
      <c r="C4191" s="266"/>
    </row>
    <row r="4192" spans="3:3" s="39" customFormat="1" x14ac:dyDescent="0.2">
      <c r="C4192" s="266"/>
    </row>
    <row r="4193" spans="3:3" s="39" customFormat="1" x14ac:dyDescent="0.2">
      <c r="C4193" s="266"/>
    </row>
    <row r="4194" spans="3:3" s="39" customFormat="1" x14ac:dyDescent="0.2">
      <c r="C4194" s="266"/>
    </row>
    <row r="4195" spans="3:3" s="39" customFormat="1" x14ac:dyDescent="0.2">
      <c r="C4195" s="266"/>
    </row>
    <row r="4196" spans="3:3" s="39" customFormat="1" x14ac:dyDescent="0.2">
      <c r="C4196" s="266"/>
    </row>
    <row r="4197" spans="3:3" s="39" customFormat="1" x14ac:dyDescent="0.2">
      <c r="C4197" s="266"/>
    </row>
    <row r="4198" spans="3:3" s="39" customFormat="1" x14ac:dyDescent="0.2">
      <c r="C4198" s="266"/>
    </row>
    <row r="4199" spans="3:3" s="39" customFormat="1" x14ac:dyDescent="0.2">
      <c r="C4199" s="266"/>
    </row>
    <row r="4200" spans="3:3" s="39" customFormat="1" x14ac:dyDescent="0.2">
      <c r="C4200" s="266"/>
    </row>
    <row r="4201" spans="3:3" s="39" customFormat="1" x14ac:dyDescent="0.2">
      <c r="C4201" s="266"/>
    </row>
    <row r="4202" spans="3:3" s="39" customFormat="1" x14ac:dyDescent="0.2">
      <c r="C4202" s="266"/>
    </row>
    <row r="4203" spans="3:3" s="39" customFormat="1" x14ac:dyDescent="0.2">
      <c r="C4203" s="266"/>
    </row>
    <row r="4204" spans="3:3" s="39" customFormat="1" x14ac:dyDescent="0.2">
      <c r="C4204" s="266"/>
    </row>
    <row r="4205" spans="3:3" s="39" customFormat="1" x14ac:dyDescent="0.2">
      <c r="C4205" s="266"/>
    </row>
    <row r="4206" spans="3:3" s="39" customFormat="1" x14ac:dyDescent="0.2">
      <c r="C4206" s="266"/>
    </row>
    <row r="4207" spans="3:3" s="39" customFormat="1" x14ac:dyDescent="0.2">
      <c r="C4207" s="266"/>
    </row>
    <row r="4208" spans="3:3" s="39" customFormat="1" x14ac:dyDescent="0.2">
      <c r="C4208" s="266"/>
    </row>
    <row r="4209" spans="3:3" s="39" customFormat="1" x14ac:dyDescent="0.2">
      <c r="C4209" s="266"/>
    </row>
    <row r="4210" spans="3:3" s="39" customFormat="1" x14ac:dyDescent="0.2">
      <c r="C4210" s="266"/>
    </row>
    <row r="4211" spans="3:3" s="39" customFormat="1" x14ac:dyDescent="0.2">
      <c r="C4211" s="266"/>
    </row>
    <row r="4212" spans="3:3" s="39" customFormat="1" x14ac:dyDescent="0.2">
      <c r="C4212" s="266"/>
    </row>
    <row r="4213" spans="3:3" s="39" customFormat="1" x14ac:dyDescent="0.2">
      <c r="C4213" s="266"/>
    </row>
    <row r="4214" spans="3:3" s="39" customFormat="1" x14ac:dyDescent="0.2">
      <c r="C4214" s="266"/>
    </row>
    <row r="4215" spans="3:3" s="39" customFormat="1" x14ac:dyDescent="0.2">
      <c r="C4215" s="266"/>
    </row>
    <row r="4216" spans="3:3" s="39" customFormat="1" x14ac:dyDescent="0.2">
      <c r="C4216" s="266"/>
    </row>
    <row r="4217" spans="3:3" s="39" customFormat="1" x14ac:dyDescent="0.2">
      <c r="C4217" s="266"/>
    </row>
    <row r="4218" spans="3:3" s="39" customFormat="1" x14ac:dyDescent="0.2">
      <c r="C4218" s="266"/>
    </row>
    <row r="4219" spans="3:3" s="39" customFormat="1" x14ac:dyDescent="0.2">
      <c r="C4219" s="266"/>
    </row>
    <row r="4220" spans="3:3" s="39" customFormat="1" x14ac:dyDescent="0.2">
      <c r="C4220" s="266"/>
    </row>
    <row r="4221" spans="3:3" s="39" customFormat="1" x14ac:dyDescent="0.2">
      <c r="C4221" s="266"/>
    </row>
    <row r="4222" spans="3:3" s="39" customFormat="1" x14ac:dyDescent="0.2">
      <c r="C4222" s="266"/>
    </row>
    <row r="4223" spans="3:3" s="39" customFormat="1" x14ac:dyDescent="0.2">
      <c r="C4223" s="266"/>
    </row>
    <row r="4224" spans="3:3" s="39" customFormat="1" x14ac:dyDescent="0.2">
      <c r="C4224" s="266"/>
    </row>
    <row r="4225" spans="3:3" s="39" customFormat="1" x14ac:dyDescent="0.2">
      <c r="C4225" s="266"/>
    </row>
    <row r="4226" spans="3:3" s="39" customFormat="1" x14ac:dyDescent="0.2">
      <c r="C4226" s="266"/>
    </row>
    <row r="4227" spans="3:3" s="39" customFormat="1" x14ac:dyDescent="0.2">
      <c r="C4227" s="266"/>
    </row>
    <row r="4228" spans="3:3" s="39" customFormat="1" x14ac:dyDescent="0.2">
      <c r="C4228" s="266"/>
    </row>
    <row r="4229" spans="3:3" s="39" customFormat="1" x14ac:dyDescent="0.2">
      <c r="C4229" s="266"/>
    </row>
    <row r="4230" spans="3:3" s="39" customFormat="1" x14ac:dyDescent="0.2">
      <c r="C4230" s="266"/>
    </row>
    <row r="4231" spans="3:3" s="39" customFormat="1" x14ac:dyDescent="0.2">
      <c r="C4231" s="266"/>
    </row>
    <row r="4232" spans="3:3" s="39" customFormat="1" x14ac:dyDescent="0.2">
      <c r="C4232" s="266"/>
    </row>
    <row r="4233" spans="3:3" s="39" customFormat="1" x14ac:dyDescent="0.2">
      <c r="C4233" s="266"/>
    </row>
    <row r="4234" spans="3:3" s="39" customFormat="1" x14ac:dyDescent="0.2">
      <c r="C4234" s="266"/>
    </row>
    <row r="4235" spans="3:3" s="39" customFormat="1" x14ac:dyDescent="0.2">
      <c r="C4235" s="266"/>
    </row>
    <row r="4236" spans="3:3" s="39" customFormat="1" x14ac:dyDescent="0.2">
      <c r="C4236" s="266"/>
    </row>
    <row r="4237" spans="3:3" s="39" customFormat="1" x14ac:dyDescent="0.2">
      <c r="C4237" s="266"/>
    </row>
    <row r="4238" spans="3:3" s="39" customFormat="1" x14ac:dyDescent="0.2">
      <c r="C4238" s="266"/>
    </row>
    <row r="4239" spans="3:3" s="39" customFormat="1" x14ac:dyDescent="0.2">
      <c r="C4239" s="266"/>
    </row>
    <row r="4240" spans="3:3" s="39" customFormat="1" x14ac:dyDescent="0.2">
      <c r="C4240" s="266"/>
    </row>
    <row r="4241" spans="3:3" s="39" customFormat="1" x14ac:dyDescent="0.2">
      <c r="C4241" s="266"/>
    </row>
    <row r="4242" spans="3:3" s="39" customFormat="1" x14ac:dyDescent="0.2">
      <c r="C4242" s="266"/>
    </row>
    <row r="4243" spans="3:3" s="39" customFormat="1" x14ac:dyDescent="0.2">
      <c r="C4243" s="266"/>
    </row>
    <row r="4244" spans="3:3" s="39" customFormat="1" x14ac:dyDescent="0.2">
      <c r="C4244" s="266"/>
    </row>
    <row r="4245" spans="3:3" s="39" customFormat="1" x14ac:dyDescent="0.2">
      <c r="C4245" s="266"/>
    </row>
    <row r="4246" spans="3:3" s="39" customFormat="1" x14ac:dyDescent="0.2">
      <c r="C4246" s="266"/>
    </row>
    <row r="4247" spans="3:3" s="39" customFormat="1" x14ac:dyDescent="0.2">
      <c r="C4247" s="266"/>
    </row>
    <row r="4248" spans="3:3" s="39" customFormat="1" x14ac:dyDescent="0.2">
      <c r="C4248" s="266"/>
    </row>
    <row r="4249" spans="3:3" s="39" customFormat="1" x14ac:dyDescent="0.2">
      <c r="C4249" s="266"/>
    </row>
    <row r="4250" spans="3:3" s="39" customFormat="1" x14ac:dyDescent="0.2">
      <c r="C4250" s="266"/>
    </row>
    <row r="4251" spans="3:3" s="39" customFormat="1" x14ac:dyDescent="0.2">
      <c r="C4251" s="266"/>
    </row>
    <row r="4252" spans="3:3" s="39" customFormat="1" x14ac:dyDescent="0.2">
      <c r="C4252" s="266"/>
    </row>
    <row r="4253" spans="3:3" s="39" customFormat="1" x14ac:dyDescent="0.2">
      <c r="C4253" s="266"/>
    </row>
    <row r="4254" spans="3:3" s="39" customFormat="1" x14ac:dyDescent="0.2">
      <c r="C4254" s="266"/>
    </row>
    <row r="4255" spans="3:3" s="39" customFormat="1" x14ac:dyDescent="0.2">
      <c r="C4255" s="266"/>
    </row>
    <row r="4256" spans="3:3" s="39" customFormat="1" x14ac:dyDescent="0.2">
      <c r="C4256" s="266"/>
    </row>
    <row r="4257" spans="3:3" s="39" customFormat="1" x14ac:dyDescent="0.2">
      <c r="C4257" s="266"/>
    </row>
    <row r="4258" spans="3:3" s="39" customFormat="1" x14ac:dyDescent="0.2">
      <c r="C4258" s="266"/>
    </row>
    <row r="4259" spans="3:3" s="39" customFormat="1" x14ac:dyDescent="0.2">
      <c r="C4259" s="266"/>
    </row>
    <row r="4260" spans="3:3" s="39" customFormat="1" x14ac:dyDescent="0.2">
      <c r="C4260" s="266"/>
    </row>
    <row r="4261" spans="3:3" s="39" customFormat="1" x14ac:dyDescent="0.2">
      <c r="C4261" s="266"/>
    </row>
    <row r="4262" spans="3:3" s="39" customFormat="1" x14ac:dyDescent="0.2">
      <c r="C4262" s="266"/>
    </row>
    <row r="4263" spans="3:3" s="39" customFormat="1" x14ac:dyDescent="0.2">
      <c r="C4263" s="266"/>
    </row>
    <row r="4264" spans="3:3" s="39" customFormat="1" x14ac:dyDescent="0.2">
      <c r="C4264" s="266"/>
    </row>
    <row r="4265" spans="3:3" s="39" customFormat="1" x14ac:dyDescent="0.2">
      <c r="C4265" s="266"/>
    </row>
    <row r="4266" spans="3:3" s="39" customFormat="1" x14ac:dyDescent="0.2">
      <c r="C4266" s="266"/>
    </row>
    <row r="4267" spans="3:3" s="39" customFormat="1" x14ac:dyDescent="0.2">
      <c r="C4267" s="266"/>
    </row>
    <row r="4268" spans="3:3" s="39" customFormat="1" x14ac:dyDescent="0.2">
      <c r="C4268" s="266"/>
    </row>
    <row r="4269" spans="3:3" s="39" customFormat="1" x14ac:dyDescent="0.2">
      <c r="C4269" s="266"/>
    </row>
    <row r="4270" spans="3:3" s="39" customFormat="1" x14ac:dyDescent="0.2">
      <c r="C4270" s="266"/>
    </row>
    <row r="4271" spans="3:3" s="39" customFormat="1" x14ac:dyDescent="0.2">
      <c r="C4271" s="266"/>
    </row>
    <row r="4272" spans="3:3" s="39" customFormat="1" x14ac:dyDescent="0.2">
      <c r="C4272" s="266"/>
    </row>
    <row r="4273" spans="3:3" s="39" customFormat="1" x14ac:dyDescent="0.2">
      <c r="C4273" s="266"/>
    </row>
    <row r="4274" spans="3:3" s="39" customFormat="1" x14ac:dyDescent="0.2">
      <c r="C4274" s="266"/>
    </row>
    <row r="4275" spans="3:3" s="39" customFormat="1" x14ac:dyDescent="0.2">
      <c r="C4275" s="266"/>
    </row>
    <row r="4276" spans="3:3" s="39" customFormat="1" x14ac:dyDescent="0.2">
      <c r="C4276" s="266"/>
    </row>
    <row r="4277" spans="3:3" s="39" customFormat="1" x14ac:dyDescent="0.2">
      <c r="C4277" s="266"/>
    </row>
    <row r="4278" spans="3:3" s="39" customFormat="1" x14ac:dyDescent="0.2">
      <c r="C4278" s="266"/>
    </row>
    <row r="4279" spans="3:3" s="39" customFormat="1" x14ac:dyDescent="0.2">
      <c r="C4279" s="266"/>
    </row>
    <row r="4280" spans="3:3" s="39" customFormat="1" x14ac:dyDescent="0.2">
      <c r="C4280" s="266"/>
    </row>
    <row r="4281" spans="3:3" s="39" customFormat="1" x14ac:dyDescent="0.2">
      <c r="C4281" s="266"/>
    </row>
    <row r="4282" spans="3:3" s="39" customFormat="1" x14ac:dyDescent="0.2">
      <c r="C4282" s="266"/>
    </row>
    <row r="4283" spans="3:3" s="39" customFormat="1" x14ac:dyDescent="0.2">
      <c r="C4283" s="266"/>
    </row>
    <row r="4284" spans="3:3" s="39" customFormat="1" x14ac:dyDescent="0.2">
      <c r="C4284" s="266"/>
    </row>
    <row r="4285" spans="3:3" s="39" customFormat="1" x14ac:dyDescent="0.2">
      <c r="C4285" s="266"/>
    </row>
    <row r="4286" spans="3:3" s="39" customFormat="1" x14ac:dyDescent="0.2">
      <c r="C4286" s="266"/>
    </row>
    <row r="4287" spans="3:3" s="39" customFormat="1" x14ac:dyDescent="0.2">
      <c r="C4287" s="266"/>
    </row>
    <row r="4288" spans="3:3" s="39" customFormat="1" x14ac:dyDescent="0.2">
      <c r="C4288" s="266"/>
    </row>
    <row r="4289" spans="3:3" s="39" customFormat="1" x14ac:dyDescent="0.2">
      <c r="C4289" s="266"/>
    </row>
    <row r="4290" spans="3:3" s="39" customFormat="1" x14ac:dyDescent="0.2">
      <c r="C4290" s="266"/>
    </row>
    <row r="4291" spans="3:3" s="39" customFormat="1" x14ac:dyDescent="0.2">
      <c r="C4291" s="266"/>
    </row>
    <row r="4292" spans="3:3" s="39" customFormat="1" x14ac:dyDescent="0.2">
      <c r="C4292" s="266"/>
    </row>
    <row r="4293" spans="3:3" s="39" customFormat="1" x14ac:dyDescent="0.2">
      <c r="C4293" s="266"/>
    </row>
    <row r="4294" spans="3:3" s="39" customFormat="1" x14ac:dyDescent="0.2">
      <c r="C4294" s="266"/>
    </row>
    <row r="4295" spans="3:3" s="39" customFormat="1" x14ac:dyDescent="0.2">
      <c r="C4295" s="266"/>
    </row>
    <row r="4296" spans="3:3" s="39" customFormat="1" x14ac:dyDescent="0.2">
      <c r="C4296" s="266"/>
    </row>
    <row r="4297" spans="3:3" s="39" customFormat="1" x14ac:dyDescent="0.2">
      <c r="C4297" s="266"/>
    </row>
    <row r="4298" spans="3:3" s="39" customFormat="1" x14ac:dyDescent="0.2">
      <c r="C4298" s="266"/>
    </row>
    <row r="4299" spans="3:3" s="39" customFormat="1" x14ac:dyDescent="0.2">
      <c r="C4299" s="266"/>
    </row>
    <row r="4300" spans="3:3" s="39" customFormat="1" x14ac:dyDescent="0.2">
      <c r="C4300" s="266"/>
    </row>
    <row r="4301" spans="3:3" s="39" customFormat="1" x14ac:dyDescent="0.2">
      <c r="C4301" s="266"/>
    </row>
    <row r="4302" spans="3:3" s="39" customFormat="1" x14ac:dyDescent="0.2">
      <c r="C4302" s="266"/>
    </row>
    <row r="4303" spans="3:3" s="39" customFormat="1" x14ac:dyDescent="0.2">
      <c r="C4303" s="266"/>
    </row>
    <row r="4304" spans="3:3" s="39" customFormat="1" x14ac:dyDescent="0.2">
      <c r="C4304" s="266"/>
    </row>
    <row r="4305" spans="3:3" s="39" customFormat="1" x14ac:dyDescent="0.2">
      <c r="C4305" s="266"/>
    </row>
    <row r="4306" spans="3:3" s="39" customFormat="1" x14ac:dyDescent="0.2">
      <c r="C4306" s="266"/>
    </row>
    <row r="4307" spans="3:3" s="39" customFormat="1" x14ac:dyDescent="0.2">
      <c r="C4307" s="266"/>
    </row>
    <row r="4308" spans="3:3" s="39" customFormat="1" x14ac:dyDescent="0.2">
      <c r="C4308" s="266"/>
    </row>
    <row r="4309" spans="3:3" s="39" customFormat="1" x14ac:dyDescent="0.2">
      <c r="C4309" s="266"/>
    </row>
    <row r="4310" spans="3:3" s="39" customFormat="1" x14ac:dyDescent="0.2">
      <c r="C4310" s="266"/>
    </row>
    <row r="4311" spans="3:3" s="39" customFormat="1" x14ac:dyDescent="0.2">
      <c r="C4311" s="266"/>
    </row>
    <row r="4312" spans="3:3" s="39" customFormat="1" x14ac:dyDescent="0.2">
      <c r="C4312" s="266"/>
    </row>
    <row r="4313" spans="3:3" s="39" customFormat="1" x14ac:dyDescent="0.2">
      <c r="C4313" s="266"/>
    </row>
    <row r="4314" spans="3:3" s="39" customFormat="1" x14ac:dyDescent="0.2">
      <c r="C4314" s="266"/>
    </row>
    <row r="4315" spans="3:3" s="39" customFormat="1" x14ac:dyDescent="0.2">
      <c r="C4315" s="266"/>
    </row>
    <row r="4316" spans="3:3" s="39" customFormat="1" x14ac:dyDescent="0.2">
      <c r="C4316" s="266"/>
    </row>
    <row r="4317" spans="3:3" s="39" customFormat="1" x14ac:dyDescent="0.2">
      <c r="C4317" s="266"/>
    </row>
    <row r="4318" spans="3:3" s="39" customFormat="1" x14ac:dyDescent="0.2">
      <c r="C4318" s="266"/>
    </row>
    <row r="4319" spans="3:3" s="39" customFormat="1" x14ac:dyDescent="0.2">
      <c r="C4319" s="266"/>
    </row>
    <row r="4320" spans="3:3" s="39" customFormat="1" x14ac:dyDescent="0.2">
      <c r="C4320" s="266"/>
    </row>
    <row r="4321" spans="3:3" s="39" customFormat="1" x14ac:dyDescent="0.2">
      <c r="C4321" s="266"/>
    </row>
    <row r="4322" spans="3:3" s="39" customFormat="1" x14ac:dyDescent="0.2">
      <c r="C4322" s="266"/>
    </row>
    <row r="4323" spans="3:3" s="39" customFormat="1" x14ac:dyDescent="0.2">
      <c r="C4323" s="266"/>
    </row>
    <row r="4324" spans="3:3" s="39" customFormat="1" x14ac:dyDescent="0.2">
      <c r="C4324" s="266"/>
    </row>
    <row r="4325" spans="3:3" s="39" customFormat="1" x14ac:dyDescent="0.2">
      <c r="C4325" s="266"/>
    </row>
    <row r="4326" spans="3:3" s="39" customFormat="1" x14ac:dyDescent="0.2">
      <c r="C4326" s="266"/>
    </row>
    <row r="4327" spans="3:3" s="39" customFormat="1" x14ac:dyDescent="0.2">
      <c r="C4327" s="266"/>
    </row>
    <row r="4328" spans="3:3" s="39" customFormat="1" x14ac:dyDescent="0.2">
      <c r="C4328" s="266"/>
    </row>
    <row r="4329" spans="3:3" s="39" customFormat="1" x14ac:dyDescent="0.2">
      <c r="C4329" s="266"/>
    </row>
    <row r="4330" spans="3:3" s="39" customFormat="1" x14ac:dyDescent="0.2">
      <c r="C4330" s="266"/>
    </row>
    <row r="4331" spans="3:3" s="39" customFormat="1" x14ac:dyDescent="0.2">
      <c r="C4331" s="266"/>
    </row>
    <row r="4332" spans="3:3" s="39" customFormat="1" x14ac:dyDescent="0.2">
      <c r="C4332" s="266"/>
    </row>
    <row r="4333" spans="3:3" s="39" customFormat="1" x14ac:dyDescent="0.2">
      <c r="C4333" s="266"/>
    </row>
    <row r="4334" spans="3:3" s="39" customFormat="1" x14ac:dyDescent="0.2">
      <c r="C4334" s="266"/>
    </row>
    <row r="4335" spans="3:3" s="39" customFormat="1" x14ac:dyDescent="0.2">
      <c r="C4335" s="266"/>
    </row>
    <row r="4336" spans="3:3" s="39" customFormat="1" x14ac:dyDescent="0.2">
      <c r="C4336" s="266"/>
    </row>
    <row r="4337" spans="3:3" s="39" customFormat="1" x14ac:dyDescent="0.2">
      <c r="C4337" s="266"/>
    </row>
    <row r="4338" spans="3:3" s="39" customFormat="1" x14ac:dyDescent="0.2">
      <c r="C4338" s="266"/>
    </row>
    <row r="4339" spans="3:3" s="39" customFormat="1" x14ac:dyDescent="0.2">
      <c r="C4339" s="266"/>
    </row>
    <row r="4340" spans="3:3" s="39" customFormat="1" x14ac:dyDescent="0.2">
      <c r="C4340" s="266"/>
    </row>
    <row r="4341" spans="3:3" s="39" customFormat="1" x14ac:dyDescent="0.2">
      <c r="C4341" s="266"/>
    </row>
    <row r="4342" spans="3:3" s="39" customFormat="1" x14ac:dyDescent="0.2">
      <c r="C4342" s="266"/>
    </row>
    <row r="4343" spans="3:3" s="39" customFormat="1" x14ac:dyDescent="0.2">
      <c r="C4343" s="266"/>
    </row>
    <row r="4344" spans="3:3" s="39" customFormat="1" x14ac:dyDescent="0.2">
      <c r="C4344" s="266"/>
    </row>
    <row r="4345" spans="3:3" s="39" customFormat="1" x14ac:dyDescent="0.2">
      <c r="C4345" s="266"/>
    </row>
    <row r="4346" spans="3:3" s="39" customFormat="1" x14ac:dyDescent="0.2">
      <c r="C4346" s="266"/>
    </row>
    <row r="4347" spans="3:3" s="39" customFormat="1" x14ac:dyDescent="0.2">
      <c r="C4347" s="266"/>
    </row>
    <row r="4348" spans="3:3" s="39" customFormat="1" x14ac:dyDescent="0.2">
      <c r="C4348" s="266"/>
    </row>
    <row r="4349" spans="3:3" s="39" customFormat="1" x14ac:dyDescent="0.2">
      <c r="C4349" s="266"/>
    </row>
    <row r="4350" spans="3:3" s="39" customFormat="1" x14ac:dyDescent="0.2">
      <c r="C4350" s="266"/>
    </row>
    <row r="4351" spans="3:3" s="39" customFormat="1" x14ac:dyDescent="0.2">
      <c r="C4351" s="266"/>
    </row>
    <row r="4352" spans="3:3" s="39" customFormat="1" x14ac:dyDescent="0.2">
      <c r="C4352" s="266"/>
    </row>
    <row r="4353" spans="3:3" s="39" customFormat="1" x14ac:dyDescent="0.2">
      <c r="C4353" s="266"/>
    </row>
    <row r="4354" spans="3:3" s="39" customFormat="1" x14ac:dyDescent="0.2">
      <c r="C4354" s="266"/>
    </row>
    <row r="4355" spans="3:3" s="39" customFormat="1" x14ac:dyDescent="0.2">
      <c r="C4355" s="266"/>
    </row>
    <row r="4356" spans="3:3" s="39" customFormat="1" x14ac:dyDescent="0.2">
      <c r="C4356" s="266"/>
    </row>
    <row r="4357" spans="3:3" s="39" customFormat="1" x14ac:dyDescent="0.2">
      <c r="C4357" s="266"/>
    </row>
    <row r="4358" spans="3:3" s="39" customFormat="1" x14ac:dyDescent="0.2">
      <c r="C4358" s="266"/>
    </row>
    <row r="4359" spans="3:3" s="39" customFormat="1" x14ac:dyDescent="0.2">
      <c r="C4359" s="266"/>
    </row>
    <row r="4360" spans="3:3" s="39" customFormat="1" x14ac:dyDescent="0.2">
      <c r="C4360" s="266"/>
    </row>
    <row r="4361" spans="3:3" s="39" customFormat="1" x14ac:dyDescent="0.2">
      <c r="C4361" s="266"/>
    </row>
    <row r="4362" spans="3:3" s="39" customFormat="1" x14ac:dyDescent="0.2">
      <c r="C4362" s="266"/>
    </row>
    <row r="4363" spans="3:3" s="39" customFormat="1" x14ac:dyDescent="0.2">
      <c r="C4363" s="266"/>
    </row>
    <row r="4364" spans="3:3" s="39" customFormat="1" x14ac:dyDescent="0.2">
      <c r="C4364" s="266"/>
    </row>
    <row r="4365" spans="3:3" s="39" customFormat="1" x14ac:dyDescent="0.2">
      <c r="C4365" s="266"/>
    </row>
    <row r="4366" spans="3:3" s="39" customFormat="1" x14ac:dyDescent="0.2">
      <c r="C4366" s="266"/>
    </row>
    <row r="4367" spans="3:3" s="39" customFormat="1" x14ac:dyDescent="0.2">
      <c r="C4367" s="266"/>
    </row>
    <row r="4368" spans="3:3" s="39" customFormat="1" x14ac:dyDescent="0.2">
      <c r="C4368" s="266"/>
    </row>
    <row r="4369" spans="3:3" s="39" customFormat="1" x14ac:dyDescent="0.2">
      <c r="C4369" s="266"/>
    </row>
    <row r="4370" spans="3:3" s="39" customFormat="1" x14ac:dyDescent="0.2">
      <c r="C4370" s="266"/>
    </row>
    <row r="4371" spans="3:3" s="39" customFormat="1" x14ac:dyDescent="0.2">
      <c r="C4371" s="266"/>
    </row>
    <row r="4372" spans="3:3" s="39" customFormat="1" x14ac:dyDescent="0.2">
      <c r="C4372" s="266"/>
    </row>
    <row r="4373" spans="3:3" s="39" customFormat="1" x14ac:dyDescent="0.2">
      <c r="C4373" s="266"/>
    </row>
    <row r="4374" spans="3:3" s="39" customFormat="1" x14ac:dyDescent="0.2">
      <c r="C4374" s="266"/>
    </row>
    <row r="4375" spans="3:3" s="39" customFormat="1" x14ac:dyDescent="0.2">
      <c r="C4375" s="266"/>
    </row>
    <row r="4376" spans="3:3" s="39" customFormat="1" x14ac:dyDescent="0.2">
      <c r="C4376" s="266"/>
    </row>
    <row r="4377" spans="3:3" s="39" customFormat="1" x14ac:dyDescent="0.2">
      <c r="C4377" s="266"/>
    </row>
    <row r="4378" spans="3:3" s="39" customFormat="1" x14ac:dyDescent="0.2">
      <c r="C4378" s="266"/>
    </row>
    <row r="4379" spans="3:3" s="39" customFormat="1" x14ac:dyDescent="0.2">
      <c r="C4379" s="266"/>
    </row>
    <row r="4380" spans="3:3" s="39" customFormat="1" x14ac:dyDescent="0.2">
      <c r="C4380" s="266"/>
    </row>
    <row r="4381" spans="3:3" s="39" customFormat="1" x14ac:dyDescent="0.2">
      <c r="C4381" s="266"/>
    </row>
    <row r="4382" spans="3:3" s="39" customFormat="1" x14ac:dyDescent="0.2">
      <c r="C4382" s="266"/>
    </row>
    <row r="4383" spans="3:3" s="39" customFormat="1" x14ac:dyDescent="0.2">
      <c r="C4383" s="266"/>
    </row>
    <row r="4384" spans="3:3" s="39" customFormat="1" x14ac:dyDescent="0.2">
      <c r="C4384" s="266"/>
    </row>
    <row r="4385" spans="3:3" s="39" customFormat="1" x14ac:dyDescent="0.2">
      <c r="C4385" s="266"/>
    </row>
    <row r="4386" spans="3:3" s="39" customFormat="1" x14ac:dyDescent="0.2">
      <c r="C4386" s="266"/>
    </row>
    <row r="4387" spans="3:3" s="39" customFormat="1" x14ac:dyDescent="0.2">
      <c r="C4387" s="266"/>
    </row>
    <row r="4388" spans="3:3" s="39" customFormat="1" x14ac:dyDescent="0.2">
      <c r="C4388" s="266"/>
    </row>
    <row r="4389" spans="3:3" s="39" customFormat="1" x14ac:dyDescent="0.2">
      <c r="C4389" s="266"/>
    </row>
    <row r="4390" spans="3:3" s="39" customFormat="1" x14ac:dyDescent="0.2">
      <c r="C4390" s="266"/>
    </row>
    <row r="4391" spans="3:3" s="39" customFormat="1" x14ac:dyDescent="0.2">
      <c r="C4391" s="266"/>
    </row>
    <row r="4392" spans="3:3" s="39" customFormat="1" x14ac:dyDescent="0.2">
      <c r="C4392" s="266"/>
    </row>
    <row r="4393" spans="3:3" s="39" customFormat="1" x14ac:dyDescent="0.2">
      <c r="C4393" s="266"/>
    </row>
    <row r="4394" spans="3:3" s="39" customFormat="1" x14ac:dyDescent="0.2">
      <c r="C4394" s="266"/>
    </row>
    <row r="4395" spans="3:3" s="39" customFormat="1" x14ac:dyDescent="0.2">
      <c r="C4395" s="266"/>
    </row>
    <row r="4396" spans="3:3" s="39" customFormat="1" x14ac:dyDescent="0.2">
      <c r="C4396" s="266"/>
    </row>
    <row r="4397" spans="3:3" s="39" customFormat="1" x14ac:dyDescent="0.2">
      <c r="C4397" s="266"/>
    </row>
    <row r="4398" spans="3:3" s="39" customFormat="1" x14ac:dyDescent="0.2">
      <c r="C4398" s="266"/>
    </row>
    <row r="4399" spans="3:3" s="39" customFormat="1" x14ac:dyDescent="0.2">
      <c r="C4399" s="266"/>
    </row>
    <row r="4400" spans="3:3" s="39" customFormat="1" x14ac:dyDescent="0.2">
      <c r="C4400" s="266"/>
    </row>
    <row r="4401" spans="3:3" s="39" customFormat="1" x14ac:dyDescent="0.2">
      <c r="C4401" s="266"/>
    </row>
    <row r="4402" spans="3:3" s="39" customFormat="1" x14ac:dyDescent="0.2">
      <c r="C4402" s="266"/>
    </row>
    <row r="4403" spans="3:3" s="39" customFormat="1" x14ac:dyDescent="0.2">
      <c r="C4403" s="266"/>
    </row>
    <row r="4404" spans="3:3" s="39" customFormat="1" x14ac:dyDescent="0.2">
      <c r="C4404" s="266"/>
    </row>
    <row r="4405" spans="3:3" s="39" customFormat="1" x14ac:dyDescent="0.2">
      <c r="C4405" s="266"/>
    </row>
    <row r="4406" spans="3:3" s="39" customFormat="1" x14ac:dyDescent="0.2">
      <c r="C4406" s="266"/>
    </row>
    <row r="4407" spans="3:3" s="39" customFormat="1" x14ac:dyDescent="0.2">
      <c r="C4407" s="266"/>
    </row>
    <row r="4408" spans="3:3" s="39" customFormat="1" x14ac:dyDescent="0.2">
      <c r="C4408" s="266"/>
    </row>
    <row r="4409" spans="3:3" s="39" customFormat="1" x14ac:dyDescent="0.2">
      <c r="C4409" s="266"/>
    </row>
    <row r="4410" spans="3:3" s="39" customFormat="1" x14ac:dyDescent="0.2">
      <c r="C4410" s="266"/>
    </row>
    <row r="4411" spans="3:3" s="39" customFormat="1" x14ac:dyDescent="0.2">
      <c r="C4411" s="266"/>
    </row>
    <row r="4412" spans="3:3" s="39" customFormat="1" x14ac:dyDescent="0.2">
      <c r="C4412" s="266"/>
    </row>
    <row r="4413" spans="3:3" s="39" customFormat="1" x14ac:dyDescent="0.2">
      <c r="C4413" s="266"/>
    </row>
    <row r="4414" spans="3:3" s="39" customFormat="1" x14ac:dyDescent="0.2">
      <c r="C4414" s="266"/>
    </row>
    <row r="4415" spans="3:3" s="39" customFormat="1" x14ac:dyDescent="0.2">
      <c r="C4415" s="266"/>
    </row>
    <row r="4416" spans="3:3" s="39" customFormat="1" x14ac:dyDescent="0.2">
      <c r="C4416" s="266"/>
    </row>
    <row r="4417" spans="3:3" s="39" customFormat="1" x14ac:dyDescent="0.2">
      <c r="C4417" s="266"/>
    </row>
    <row r="4418" spans="3:3" s="39" customFormat="1" x14ac:dyDescent="0.2">
      <c r="C4418" s="266"/>
    </row>
    <row r="4419" spans="3:3" s="39" customFormat="1" x14ac:dyDescent="0.2">
      <c r="C4419" s="266"/>
    </row>
    <row r="4420" spans="3:3" s="39" customFormat="1" x14ac:dyDescent="0.2">
      <c r="C4420" s="266"/>
    </row>
    <row r="4421" spans="3:3" s="39" customFormat="1" x14ac:dyDescent="0.2">
      <c r="C4421" s="266"/>
    </row>
    <row r="4422" spans="3:3" s="39" customFormat="1" x14ac:dyDescent="0.2">
      <c r="C4422" s="266"/>
    </row>
    <row r="4423" spans="3:3" s="39" customFormat="1" x14ac:dyDescent="0.2">
      <c r="C4423" s="266"/>
    </row>
    <row r="4424" spans="3:3" s="39" customFormat="1" x14ac:dyDescent="0.2">
      <c r="C4424" s="266"/>
    </row>
    <row r="4425" spans="3:3" s="39" customFormat="1" x14ac:dyDescent="0.2">
      <c r="C4425" s="266"/>
    </row>
    <row r="4426" spans="3:3" s="39" customFormat="1" x14ac:dyDescent="0.2">
      <c r="C4426" s="266"/>
    </row>
    <row r="4427" spans="3:3" s="39" customFormat="1" x14ac:dyDescent="0.2">
      <c r="C4427" s="266"/>
    </row>
    <row r="4428" spans="3:3" s="39" customFormat="1" x14ac:dyDescent="0.2">
      <c r="C4428" s="266"/>
    </row>
    <row r="4429" spans="3:3" s="39" customFormat="1" x14ac:dyDescent="0.2">
      <c r="C4429" s="266"/>
    </row>
    <row r="4430" spans="3:3" s="39" customFormat="1" x14ac:dyDescent="0.2">
      <c r="C4430" s="266"/>
    </row>
    <row r="4431" spans="3:3" s="39" customFormat="1" x14ac:dyDescent="0.2">
      <c r="C4431" s="266"/>
    </row>
    <row r="4432" spans="3:3" s="39" customFormat="1" x14ac:dyDescent="0.2">
      <c r="C4432" s="266"/>
    </row>
    <row r="4433" spans="3:3" s="39" customFormat="1" x14ac:dyDescent="0.2">
      <c r="C4433" s="266"/>
    </row>
    <row r="4434" spans="3:3" s="39" customFormat="1" x14ac:dyDescent="0.2">
      <c r="C4434" s="266"/>
    </row>
    <row r="4435" spans="3:3" s="39" customFormat="1" x14ac:dyDescent="0.2">
      <c r="C4435" s="266"/>
    </row>
    <row r="4436" spans="3:3" s="39" customFormat="1" x14ac:dyDescent="0.2">
      <c r="C4436" s="266"/>
    </row>
    <row r="4437" spans="3:3" s="39" customFormat="1" x14ac:dyDescent="0.2">
      <c r="C4437" s="266"/>
    </row>
    <row r="4438" spans="3:3" s="39" customFormat="1" x14ac:dyDescent="0.2">
      <c r="C4438" s="266"/>
    </row>
    <row r="4439" spans="3:3" s="39" customFormat="1" x14ac:dyDescent="0.2">
      <c r="C4439" s="266"/>
    </row>
    <row r="4440" spans="3:3" s="39" customFormat="1" x14ac:dyDescent="0.2">
      <c r="C4440" s="266"/>
    </row>
    <row r="4441" spans="3:3" s="39" customFormat="1" x14ac:dyDescent="0.2">
      <c r="C4441" s="266"/>
    </row>
    <row r="4442" spans="3:3" s="39" customFormat="1" x14ac:dyDescent="0.2">
      <c r="C4442" s="266"/>
    </row>
    <row r="4443" spans="3:3" s="39" customFormat="1" x14ac:dyDescent="0.2">
      <c r="C4443" s="266"/>
    </row>
    <row r="4444" spans="3:3" s="39" customFormat="1" x14ac:dyDescent="0.2">
      <c r="C4444" s="266"/>
    </row>
    <row r="4445" spans="3:3" s="39" customFormat="1" x14ac:dyDescent="0.2">
      <c r="C4445" s="266"/>
    </row>
    <row r="4446" spans="3:3" s="39" customFormat="1" x14ac:dyDescent="0.2">
      <c r="C4446" s="266"/>
    </row>
    <row r="4447" spans="3:3" s="39" customFormat="1" x14ac:dyDescent="0.2">
      <c r="C4447" s="266"/>
    </row>
    <row r="4448" spans="3:3" s="39" customFormat="1" x14ac:dyDescent="0.2">
      <c r="C4448" s="266"/>
    </row>
    <row r="4449" spans="3:3" s="39" customFormat="1" x14ac:dyDescent="0.2">
      <c r="C4449" s="266"/>
    </row>
    <row r="4450" spans="3:3" s="39" customFormat="1" x14ac:dyDescent="0.2">
      <c r="C4450" s="266"/>
    </row>
    <row r="4451" spans="3:3" s="39" customFormat="1" x14ac:dyDescent="0.2">
      <c r="C4451" s="266"/>
    </row>
    <row r="4452" spans="3:3" s="39" customFormat="1" x14ac:dyDescent="0.2">
      <c r="C4452" s="266"/>
    </row>
    <row r="4453" spans="3:3" s="39" customFormat="1" x14ac:dyDescent="0.2">
      <c r="C4453" s="266"/>
    </row>
    <row r="4454" spans="3:3" s="39" customFormat="1" x14ac:dyDescent="0.2">
      <c r="C4454" s="266"/>
    </row>
    <row r="4455" spans="3:3" s="39" customFormat="1" x14ac:dyDescent="0.2">
      <c r="C4455" s="266"/>
    </row>
    <row r="4456" spans="3:3" s="39" customFormat="1" x14ac:dyDescent="0.2">
      <c r="C4456" s="266"/>
    </row>
    <row r="4457" spans="3:3" s="39" customFormat="1" x14ac:dyDescent="0.2">
      <c r="C4457" s="266"/>
    </row>
    <row r="4458" spans="3:3" s="39" customFormat="1" x14ac:dyDescent="0.2">
      <c r="C4458" s="266"/>
    </row>
    <row r="4459" spans="3:3" s="39" customFormat="1" x14ac:dyDescent="0.2">
      <c r="C4459" s="266"/>
    </row>
    <row r="4460" spans="3:3" s="39" customFormat="1" x14ac:dyDescent="0.2">
      <c r="C4460" s="266"/>
    </row>
    <row r="4461" spans="3:3" s="39" customFormat="1" x14ac:dyDescent="0.2">
      <c r="C4461" s="266"/>
    </row>
    <row r="4462" spans="3:3" s="39" customFormat="1" x14ac:dyDescent="0.2">
      <c r="C4462" s="266"/>
    </row>
    <row r="4463" spans="3:3" s="39" customFormat="1" x14ac:dyDescent="0.2">
      <c r="C4463" s="266"/>
    </row>
    <row r="4464" spans="3:3" s="39" customFormat="1" x14ac:dyDescent="0.2">
      <c r="C4464" s="266"/>
    </row>
    <row r="4465" spans="3:3" s="39" customFormat="1" x14ac:dyDescent="0.2">
      <c r="C4465" s="266"/>
    </row>
    <row r="4466" spans="3:3" s="39" customFormat="1" x14ac:dyDescent="0.2">
      <c r="C4466" s="266"/>
    </row>
    <row r="4467" spans="3:3" s="39" customFormat="1" x14ac:dyDescent="0.2">
      <c r="C4467" s="266"/>
    </row>
    <row r="4468" spans="3:3" s="39" customFormat="1" x14ac:dyDescent="0.2">
      <c r="C4468" s="266"/>
    </row>
    <row r="4469" spans="3:3" s="39" customFormat="1" x14ac:dyDescent="0.2">
      <c r="C4469" s="266"/>
    </row>
    <row r="4470" spans="3:3" s="39" customFormat="1" x14ac:dyDescent="0.2">
      <c r="C4470" s="266"/>
    </row>
    <row r="4471" spans="3:3" s="39" customFormat="1" x14ac:dyDescent="0.2">
      <c r="C4471" s="266"/>
    </row>
    <row r="4472" spans="3:3" s="39" customFormat="1" x14ac:dyDescent="0.2">
      <c r="C4472" s="266"/>
    </row>
    <row r="4473" spans="3:3" s="39" customFormat="1" x14ac:dyDescent="0.2">
      <c r="C4473" s="266"/>
    </row>
    <row r="4474" spans="3:3" s="39" customFormat="1" x14ac:dyDescent="0.2">
      <c r="C4474" s="266"/>
    </row>
    <row r="4475" spans="3:3" s="39" customFormat="1" x14ac:dyDescent="0.2">
      <c r="C4475" s="266"/>
    </row>
    <row r="4476" spans="3:3" s="39" customFormat="1" x14ac:dyDescent="0.2">
      <c r="C4476" s="266"/>
    </row>
    <row r="4477" spans="3:3" s="39" customFormat="1" x14ac:dyDescent="0.2">
      <c r="C4477" s="266"/>
    </row>
    <row r="4478" spans="3:3" s="39" customFormat="1" x14ac:dyDescent="0.2">
      <c r="C4478" s="266"/>
    </row>
    <row r="4479" spans="3:3" s="39" customFormat="1" x14ac:dyDescent="0.2">
      <c r="C4479" s="266"/>
    </row>
    <row r="4480" spans="3:3" s="39" customFormat="1" x14ac:dyDescent="0.2">
      <c r="C4480" s="266"/>
    </row>
    <row r="4481" spans="3:3" s="39" customFormat="1" x14ac:dyDescent="0.2">
      <c r="C4481" s="266"/>
    </row>
    <row r="4482" spans="3:3" s="39" customFormat="1" x14ac:dyDescent="0.2">
      <c r="C4482" s="266"/>
    </row>
    <row r="4483" spans="3:3" s="39" customFormat="1" x14ac:dyDescent="0.2">
      <c r="C4483" s="266"/>
    </row>
    <row r="4484" spans="3:3" s="39" customFormat="1" x14ac:dyDescent="0.2">
      <c r="C4484" s="266"/>
    </row>
    <row r="4485" spans="3:3" s="39" customFormat="1" x14ac:dyDescent="0.2">
      <c r="C4485" s="266"/>
    </row>
    <row r="4486" spans="3:3" s="39" customFormat="1" x14ac:dyDescent="0.2">
      <c r="C4486" s="266"/>
    </row>
    <row r="4487" spans="3:3" s="39" customFormat="1" x14ac:dyDescent="0.2">
      <c r="C4487" s="266"/>
    </row>
    <row r="4488" spans="3:3" s="39" customFormat="1" x14ac:dyDescent="0.2">
      <c r="C4488" s="266"/>
    </row>
    <row r="4489" spans="3:3" s="39" customFormat="1" x14ac:dyDescent="0.2">
      <c r="C4489" s="266"/>
    </row>
    <row r="4490" spans="3:3" s="39" customFormat="1" x14ac:dyDescent="0.2">
      <c r="C4490" s="266"/>
    </row>
    <row r="4491" spans="3:3" s="39" customFormat="1" x14ac:dyDescent="0.2">
      <c r="C4491" s="266"/>
    </row>
    <row r="4492" spans="3:3" s="39" customFormat="1" x14ac:dyDescent="0.2">
      <c r="C4492" s="266"/>
    </row>
    <row r="4493" spans="3:3" s="39" customFormat="1" x14ac:dyDescent="0.2">
      <c r="C4493" s="266"/>
    </row>
    <row r="4494" spans="3:3" s="39" customFormat="1" x14ac:dyDescent="0.2">
      <c r="C4494" s="266"/>
    </row>
    <row r="4495" spans="3:3" s="39" customFormat="1" x14ac:dyDescent="0.2">
      <c r="C4495" s="266"/>
    </row>
    <row r="4496" spans="3:3" s="39" customFormat="1" x14ac:dyDescent="0.2">
      <c r="C4496" s="266"/>
    </row>
    <row r="4497" spans="3:3" s="39" customFormat="1" x14ac:dyDescent="0.2">
      <c r="C4497" s="266"/>
    </row>
    <row r="4498" spans="3:3" s="39" customFormat="1" x14ac:dyDescent="0.2">
      <c r="C4498" s="266"/>
    </row>
    <row r="4499" spans="3:3" s="39" customFormat="1" x14ac:dyDescent="0.2">
      <c r="C4499" s="266"/>
    </row>
    <row r="4500" spans="3:3" s="39" customFormat="1" x14ac:dyDescent="0.2">
      <c r="C4500" s="266"/>
    </row>
    <row r="4501" spans="3:3" s="39" customFormat="1" x14ac:dyDescent="0.2">
      <c r="C4501" s="266"/>
    </row>
    <row r="4502" spans="3:3" s="39" customFormat="1" x14ac:dyDescent="0.2">
      <c r="C4502" s="266"/>
    </row>
    <row r="4503" spans="3:3" s="39" customFormat="1" x14ac:dyDescent="0.2">
      <c r="C4503" s="266"/>
    </row>
    <row r="4504" spans="3:3" s="39" customFormat="1" x14ac:dyDescent="0.2">
      <c r="C4504" s="266"/>
    </row>
    <row r="4505" spans="3:3" s="39" customFormat="1" x14ac:dyDescent="0.2">
      <c r="C4505" s="266"/>
    </row>
    <row r="4506" spans="3:3" s="39" customFormat="1" x14ac:dyDescent="0.2">
      <c r="C4506" s="266"/>
    </row>
    <row r="4507" spans="3:3" s="39" customFormat="1" x14ac:dyDescent="0.2">
      <c r="C4507" s="266"/>
    </row>
    <row r="4508" spans="3:3" s="39" customFormat="1" x14ac:dyDescent="0.2">
      <c r="C4508" s="266"/>
    </row>
    <row r="4509" spans="3:3" s="39" customFormat="1" x14ac:dyDescent="0.2">
      <c r="C4509" s="266"/>
    </row>
    <row r="4510" spans="3:3" s="39" customFormat="1" x14ac:dyDescent="0.2">
      <c r="C4510" s="266"/>
    </row>
    <row r="4511" spans="3:3" s="39" customFormat="1" x14ac:dyDescent="0.2">
      <c r="C4511" s="266"/>
    </row>
    <row r="4512" spans="3:3" s="39" customFormat="1" x14ac:dyDescent="0.2">
      <c r="C4512" s="266"/>
    </row>
    <row r="4513" spans="3:3" s="39" customFormat="1" x14ac:dyDescent="0.2">
      <c r="C4513" s="266"/>
    </row>
    <row r="4514" spans="3:3" s="39" customFormat="1" x14ac:dyDescent="0.2">
      <c r="C4514" s="266"/>
    </row>
    <row r="4515" spans="3:3" s="39" customFormat="1" x14ac:dyDescent="0.2">
      <c r="C4515" s="266"/>
    </row>
    <row r="4516" spans="3:3" s="39" customFormat="1" x14ac:dyDescent="0.2">
      <c r="C4516" s="266"/>
    </row>
    <row r="4517" spans="3:3" s="39" customFormat="1" x14ac:dyDescent="0.2">
      <c r="C4517" s="266"/>
    </row>
    <row r="4518" spans="3:3" s="39" customFormat="1" x14ac:dyDescent="0.2">
      <c r="C4518" s="266"/>
    </row>
    <row r="4519" spans="3:3" s="39" customFormat="1" x14ac:dyDescent="0.2">
      <c r="C4519" s="266"/>
    </row>
    <row r="4520" spans="3:3" s="39" customFormat="1" x14ac:dyDescent="0.2">
      <c r="C4520" s="266"/>
    </row>
    <row r="4521" spans="3:3" s="39" customFormat="1" x14ac:dyDescent="0.2">
      <c r="C4521" s="266"/>
    </row>
    <row r="4522" spans="3:3" s="39" customFormat="1" x14ac:dyDescent="0.2">
      <c r="C4522" s="266"/>
    </row>
    <row r="4523" spans="3:3" s="39" customFormat="1" x14ac:dyDescent="0.2">
      <c r="C4523" s="266"/>
    </row>
    <row r="4524" spans="3:3" s="39" customFormat="1" x14ac:dyDescent="0.2">
      <c r="C4524" s="266"/>
    </row>
    <row r="4525" spans="3:3" s="39" customFormat="1" x14ac:dyDescent="0.2">
      <c r="C4525" s="266"/>
    </row>
    <row r="4526" spans="3:3" s="39" customFormat="1" x14ac:dyDescent="0.2">
      <c r="C4526" s="266"/>
    </row>
    <row r="4527" spans="3:3" s="39" customFormat="1" x14ac:dyDescent="0.2">
      <c r="C4527" s="266"/>
    </row>
    <row r="4528" spans="3:3" s="39" customFormat="1" x14ac:dyDescent="0.2">
      <c r="C4528" s="266"/>
    </row>
    <row r="4529" spans="3:3" s="39" customFormat="1" x14ac:dyDescent="0.2">
      <c r="C4529" s="266"/>
    </row>
    <row r="4530" spans="3:3" s="39" customFormat="1" x14ac:dyDescent="0.2">
      <c r="C4530" s="266"/>
    </row>
    <row r="4531" spans="3:3" s="39" customFormat="1" x14ac:dyDescent="0.2">
      <c r="C4531" s="266"/>
    </row>
    <row r="4532" spans="3:3" s="39" customFormat="1" x14ac:dyDescent="0.2">
      <c r="C4532" s="266"/>
    </row>
    <row r="4533" spans="3:3" s="39" customFormat="1" x14ac:dyDescent="0.2">
      <c r="C4533" s="266"/>
    </row>
    <row r="4534" spans="3:3" s="39" customFormat="1" x14ac:dyDescent="0.2">
      <c r="C4534" s="266"/>
    </row>
    <row r="4535" spans="3:3" s="39" customFormat="1" x14ac:dyDescent="0.2">
      <c r="C4535" s="266"/>
    </row>
    <row r="4536" spans="3:3" s="39" customFormat="1" x14ac:dyDescent="0.2">
      <c r="C4536" s="266"/>
    </row>
    <row r="4537" spans="3:3" s="39" customFormat="1" x14ac:dyDescent="0.2">
      <c r="C4537" s="266"/>
    </row>
    <row r="4538" spans="3:3" s="39" customFormat="1" x14ac:dyDescent="0.2">
      <c r="C4538" s="266"/>
    </row>
    <row r="4539" spans="3:3" s="39" customFormat="1" x14ac:dyDescent="0.2">
      <c r="C4539" s="266"/>
    </row>
    <row r="4540" spans="3:3" s="39" customFormat="1" x14ac:dyDescent="0.2">
      <c r="C4540" s="266"/>
    </row>
    <row r="4541" spans="3:3" s="39" customFormat="1" x14ac:dyDescent="0.2">
      <c r="C4541" s="266"/>
    </row>
    <row r="4542" spans="3:3" s="39" customFormat="1" x14ac:dyDescent="0.2">
      <c r="C4542" s="266"/>
    </row>
    <row r="4543" spans="3:3" s="39" customFormat="1" x14ac:dyDescent="0.2">
      <c r="C4543" s="266"/>
    </row>
    <row r="4544" spans="3:3" s="39" customFormat="1" x14ac:dyDescent="0.2">
      <c r="C4544" s="266"/>
    </row>
    <row r="4545" spans="3:3" s="39" customFormat="1" x14ac:dyDescent="0.2">
      <c r="C4545" s="266"/>
    </row>
    <row r="4546" spans="3:3" s="39" customFormat="1" x14ac:dyDescent="0.2">
      <c r="C4546" s="266"/>
    </row>
    <row r="4547" spans="3:3" s="39" customFormat="1" x14ac:dyDescent="0.2">
      <c r="C4547" s="266"/>
    </row>
    <row r="4548" spans="3:3" s="39" customFormat="1" x14ac:dyDescent="0.2">
      <c r="C4548" s="266"/>
    </row>
    <row r="4549" spans="3:3" s="39" customFormat="1" x14ac:dyDescent="0.2">
      <c r="C4549" s="266"/>
    </row>
    <row r="4550" spans="3:3" s="39" customFormat="1" x14ac:dyDescent="0.2">
      <c r="C4550" s="266"/>
    </row>
    <row r="4551" spans="3:3" s="39" customFormat="1" x14ac:dyDescent="0.2">
      <c r="C4551" s="266"/>
    </row>
    <row r="4552" spans="3:3" s="39" customFormat="1" x14ac:dyDescent="0.2">
      <c r="C4552" s="266"/>
    </row>
    <row r="4553" spans="3:3" s="39" customFormat="1" x14ac:dyDescent="0.2">
      <c r="C4553" s="266"/>
    </row>
    <row r="4554" spans="3:3" s="39" customFormat="1" x14ac:dyDescent="0.2">
      <c r="C4554" s="266"/>
    </row>
    <row r="4555" spans="3:3" s="39" customFormat="1" x14ac:dyDescent="0.2">
      <c r="C4555" s="266"/>
    </row>
    <row r="4556" spans="3:3" s="39" customFormat="1" x14ac:dyDescent="0.2">
      <c r="C4556" s="266"/>
    </row>
    <row r="4557" spans="3:3" s="39" customFormat="1" x14ac:dyDescent="0.2">
      <c r="C4557" s="266"/>
    </row>
    <row r="4558" spans="3:3" s="39" customFormat="1" x14ac:dyDescent="0.2">
      <c r="C4558" s="266"/>
    </row>
    <row r="4559" spans="3:3" s="39" customFormat="1" x14ac:dyDescent="0.2">
      <c r="C4559" s="266"/>
    </row>
    <row r="4560" spans="3:3" s="39" customFormat="1" x14ac:dyDescent="0.2">
      <c r="C4560" s="266"/>
    </row>
    <row r="4561" spans="3:3" s="39" customFormat="1" x14ac:dyDescent="0.2">
      <c r="C4561" s="266"/>
    </row>
    <row r="4562" spans="3:3" s="39" customFormat="1" x14ac:dyDescent="0.2">
      <c r="C4562" s="266"/>
    </row>
    <row r="4563" spans="3:3" s="39" customFormat="1" x14ac:dyDescent="0.2">
      <c r="C4563" s="266"/>
    </row>
    <row r="4564" spans="3:3" s="39" customFormat="1" x14ac:dyDescent="0.2">
      <c r="C4564" s="266"/>
    </row>
    <row r="4565" spans="3:3" s="39" customFormat="1" x14ac:dyDescent="0.2">
      <c r="C4565" s="266"/>
    </row>
    <row r="4566" spans="3:3" s="39" customFormat="1" x14ac:dyDescent="0.2">
      <c r="C4566" s="266"/>
    </row>
    <row r="4567" spans="3:3" s="39" customFormat="1" x14ac:dyDescent="0.2">
      <c r="C4567" s="266"/>
    </row>
    <row r="4568" spans="3:3" s="39" customFormat="1" x14ac:dyDescent="0.2">
      <c r="C4568" s="266"/>
    </row>
    <row r="4569" spans="3:3" s="39" customFormat="1" x14ac:dyDescent="0.2">
      <c r="C4569" s="266"/>
    </row>
    <row r="4570" spans="3:3" s="39" customFormat="1" x14ac:dyDescent="0.2">
      <c r="C4570" s="266"/>
    </row>
    <row r="4571" spans="3:3" s="39" customFormat="1" x14ac:dyDescent="0.2">
      <c r="C4571" s="266"/>
    </row>
    <row r="4572" spans="3:3" s="39" customFormat="1" x14ac:dyDescent="0.2">
      <c r="C4572" s="266"/>
    </row>
    <row r="4573" spans="3:3" s="39" customFormat="1" x14ac:dyDescent="0.2">
      <c r="C4573" s="266"/>
    </row>
    <row r="4574" spans="3:3" s="39" customFormat="1" x14ac:dyDescent="0.2">
      <c r="C4574" s="266"/>
    </row>
    <row r="4575" spans="3:3" s="39" customFormat="1" x14ac:dyDescent="0.2">
      <c r="C4575" s="266"/>
    </row>
    <row r="4576" spans="3:3" s="39" customFormat="1" x14ac:dyDescent="0.2">
      <c r="C4576" s="266"/>
    </row>
    <row r="4577" spans="3:3" s="39" customFormat="1" x14ac:dyDescent="0.2">
      <c r="C4577" s="266"/>
    </row>
    <row r="4578" spans="3:3" s="39" customFormat="1" x14ac:dyDescent="0.2">
      <c r="C4578" s="266"/>
    </row>
    <row r="4579" spans="3:3" s="39" customFormat="1" x14ac:dyDescent="0.2">
      <c r="C4579" s="266"/>
    </row>
    <row r="4580" spans="3:3" s="39" customFormat="1" x14ac:dyDescent="0.2">
      <c r="C4580" s="266"/>
    </row>
    <row r="4581" spans="3:3" s="39" customFormat="1" x14ac:dyDescent="0.2">
      <c r="C4581" s="266"/>
    </row>
    <row r="4582" spans="3:3" s="39" customFormat="1" x14ac:dyDescent="0.2">
      <c r="C4582" s="266"/>
    </row>
    <row r="4583" spans="3:3" s="39" customFormat="1" x14ac:dyDescent="0.2">
      <c r="C4583" s="266"/>
    </row>
    <row r="4584" spans="3:3" s="39" customFormat="1" x14ac:dyDescent="0.2">
      <c r="C4584" s="266"/>
    </row>
    <row r="4585" spans="3:3" s="39" customFormat="1" x14ac:dyDescent="0.2">
      <c r="C4585" s="266"/>
    </row>
    <row r="4586" spans="3:3" s="39" customFormat="1" x14ac:dyDescent="0.2">
      <c r="C4586" s="266"/>
    </row>
    <row r="4587" spans="3:3" s="39" customFormat="1" x14ac:dyDescent="0.2">
      <c r="C4587" s="266"/>
    </row>
    <row r="4588" spans="3:3" s="39" customFormat="1" x14ac:dyDescent="0.2">
      <c r="C4588" s="266"/>
    </row>
    <row r="4589" spans="3:3" s="39" customFormat="1" x14ac:dyDescent="0.2">
      <c r="C4589" s="266"/>
    </row>
    <row r="4590" spans="3:3" s="39" customFormat="1" x14ac:dyDescent="0.2">
      <c r="C4590" s="266"/>
    </row>
    <row r="4591" spans="3:3" s="39" customFormat="1" x14ac:dyDescent="0.2">
      <c r="C4591" s="266"/>
    </row>
    <row r="4592" spans="3:3" s="39" customFormat="1" x14ac:dyDescent="0.2">
      <c r="C4592" s="266"/>
    </row>
    <row r="4593" spans="3:3" s="39" customFormat="1" x14ac:dyDescent="0.2">
      <c r="C4593" s="266"/>
    </row>
    <row r="4594" spans="3:3" s="39" customFormat="1" x14ac:dyDescent="0.2">
      <c r="C4594" s="266"/>
    </row>
    <row r="4595" spans="3:3" s="39" customFormat="1" x14ac:dyDescent="0.2">
      <c r="C4595" s="266"/>
    </row>
    <row r="4596" spans="3:3" s="39" customFormat="1" x14ac:dyDescent="0.2">
      <c r="C4596" s="266"/>
    </row>
    <row r="4597" spans="3:3" s="39" customFormat="1" x14ac:dyDescent="0.2">
      <c r="C4597" s="266"/>
    </row>
    <row r="4598" spans="3:3" s="39" customFormat="1" x14ac:dyDescent="0.2">
      <c r="C4598" s="266"/>
    </row>
    <row r="4599" spans="3:3" s="39" customFormat="1" x14ac:dyDescent="0.2">
      <c r="C4599" s="266"/>
    </row>
    <row r="4600" spans="3:3" s="39" customFormat="1" x14ac:dyDescent="0.2">
      <c r="C4600" s="266"/>
    </row>
    <row r="4601" spans="3:3" s="39" customFormat="1" x14ac:dyDescent="0.2">
      <c r="C4601" s="266"/>
    </row>
    <row r="4602" spans="3:3" s="39" customFormat="1" x14ac:dyDescent="0.2">
      <c r="C4602" s="266"/>
    </row>
    <row r="4603" spans="3:3" s="39" customFormat="1" x14ac:dyDescent="0.2">
      <c r="C4603" s="266"/>
    </row>
    <row r="4604" spans="3:3" s="39" customFormat="1" x14ac:dyDescent="0.2">
      <c r="C4604" s="266"/>
    </row>
    <row r="4605" spans="3:3" s="39" customFormat="1" x14ac:dyDescent="0.2">
      <c r="C4605" s="266"/>
    </row>
    <row r="4606" spans="3:3" s="39" customFormat="1" x14ac:dyDescent="0.2">
      <c r="C4606" s="266"/>
    </row>
    <row r="4607" spans="3:3" s="39" customFormat="1" x14ac:dyDescent="0.2">
      <c r="C4607" s="266"/>
    </row>
    <row r="4608" spans="3:3" s="39" customFormat="1" x14ac:dyDescent="0.2">
      <c r="C4608" s="266"/>
    </row>
    <row r="4609" spans="3:3" s="39" customFormat="1" x14ac:dyDescent="0.2">
      <c r="C4609" s="266"/>
    </row>
    <row r="4610" spans="3:3" s="39" customFormat="1" x14ac:dyDescent="0.2">
      <c r="C4610" s="266"/>
    </row>
    <row r="4611" spans="3:3" s="39" customFormat="1" x14ac:dyDescent="0.2">
      <c r="C4611" s="266"/>
    </row>
    <row r="4612" spans="3:3" s="39" customFormat="1" x14ac:dyDescent="0.2">
      <c r="C4612" s="266"/>
    </row>
    <row r="4613" spans="3:3" s="39" customFormat="1" x14ac:dyDescent="0.2">
      <c r="C4613" s="266"/>
    </row>
    <row r="4614" spans="3:3" s="39" customFormat="1" x14ac:dyDescent="0.2">
      <c r="C4614" s="266"/>
    </row>
    <row r="4615" spans="3:3" s="39" customFormat="1" x14ac:dyDescent="0.2">
      <c r="C4615" s="266"/>
    </row>
    <row r="4616" spans="3:3" s="39" customFormat="1" x14ac:dyDescent="0.2">
      <c r="C4616" s="266"/>
    </row>
    <row r="4617" spans="3:3" s="39" customFormat="1" x14ac:dyDescent="0.2">
      <c r="C4617" s="266"/>
    </row>
    <row r="4618" spans="3:3" s="39" customFormat="1" x14ac:dyDescent="0.2">
      <c r="C4618" s="266"/>
    </row>
    <row r="4619" spans="3:3" s="39" customFormat="1" x14ac:dyDescent="0.2">
      <c r="C4619" s="266"/>
    </row>
    <row r="4620" spans="3:3" s="39" customFormat="1" x14ac:dyDescent="0.2">
      <c r="C4620" s="266"/>
    </row>
    <row r="4621" spans="3:3" s="39" customFormat="1" x14ac:dyDescent="0.2">
      <c r="C4621" s="266"/>
    </row>
    <row r="4622" spans="3:3" s="39" customFormat="1" x14ac:dyDescent="0.2">
      <c r="C4622" s="266"/>
    </row>
    <row r="4623" spans="3:3" s="39" customFormat="1" x14ac:dyDescent="0.2">
      <c r="C4623" s="266"/>
    </row>
    <row r="4624" spans="3:3" s="39" customFormat="1" x14ac:dyDescent="0.2">
      <c r="C4624" s="266"/>
    </row>
    <row r="4625" spans="3:3" s="39" customFormat="1" x14ac:dyDescent="0.2">
      <c r="C4625" s="266"/>
    </row>
    <row r="4626" spans="3:3" s="39" customFormat="1" x14ac:dyDescent="0.2">
      <c r="C4626" s="266"/>
    </row>
    <row r="4627" spans="3:3" s="39" customFormat="1" x14ac:dyDescent="0.2">
      <c r="C4627" s="266"/>
    </row>
    <row r="4628" spans="3:3" s="39" customFormat="1" x14ac:dyDescent="0.2">
      <c r="C4628" s="266"/>
    </row>
    <row r="4629" spans="3:3" s="39" customFormat="1" x14ac:dyDescent="0.2">
      <c r="C4629" s="266"/>
    </row>
    <row r="4630" spans="3:3" s="39" customFormat="1" x14ac:dyDescent="0.2">
      <c r="C4630" s="266"/>
    </row>
    <row r="4631" spans="3:3" s="39" customFormat="1" x14ac:dyDescent="0.2">
      <c r="C4631" s="266"/>
    </row>
    <row r="4632" spans="3:3" s="39" customFormat="1" x14ac:dyDescent="0.2">
      <c r="C4632" s="266"/>
    </row>
    <row r="4633" spans="3:3" s="39" customFormat="1" x14ac:dyDescent="0.2">
      <c r="C4633" s="266"/>
    </row>
    <row r="4634" spans="3:3" s="39" customFormat="1" x14ac:dyDescent="0.2">
      <c r="C4634" s="266"/>
    </row>
    <row r="4635" spans="3:3" s="39" customFormat="1" x14ac:dyDescent="0.2">
      <c r="C4635" s="266"/>
    </row>
    <row r="4636" spans="3:3" s="39" customFormat="1" x14ac:dyDescent="0.2">
      <c r="C4636" s="266"/>
    </row>
    <row r="4637" spans="3:3" s="39" customFormat="1" x14ac:dyDescent="0.2">
      <c r="C4637" s="266"/>
    </row>
    <row r="4638" spans="3:3" s="39" customFormat="1" x14ac:dyDescent="0.2">
      <c r="C4638" s="266"/>
    </row>
    <row r="4639" spans="3:3" s="39" customFormat="1" x14ac:dyDescent="0.2">
      <c r="C4639" s="266"/>
    </row>
    <row r="4640" spans="3:3" s="39" customFormat="1" x14ac:dyDescent="0.2">
      <c r="C4640" s="266"/>
    </row>
    <row r="4641" spans="3:3" s="39" customFormat="1" x14ac:dyDescent="0.2">
      <c r="C4641" s="266"/>
    </row>
    <row r="4642" spans="3:3" s="39" customFormat="1" x14ac:dyDescent="0.2">
      <c r="C4642" s="266"/>
    </row>
    <row r="4643" spans="3:3" s="39" customFormat="1" x14ac:dyDescent="0.2">
      <c r="C4643" s="266"/>
    </row>
    <row r="4644" spans="3:3" s="39" customFormat="1" x14ac:dyDescent="0.2">
      <c r="C4644" s="266"/>
    </row>
    <row r="4645" spans="3:3" s="39" customFormat="1" x14ac:dyDescent="0.2">
      <c r="C4645" s="266"/>
    </row>
    <row r="4646" spans="3:3" s="39" customFormat="1" x14ac:dyDescent="0.2">
      <c r="C4646" s="266"/>
    </row>
    <row r="4647" spans="3:3" s="39" customFormat="1" x14ac:dyDescent="0.2">
      <c r="C4647" s="266"/>
    </row>
    <row r="4648" spans="3:3" s="39" customFormat="1" x14ac:dyDescent="0.2">
      <c r="C4648" s="266"/>
    </row>
    <row r="4649" spans="3:3" s="39" customFormat="1" x14ac:dyDescent="0.2">
      <c r="C4649" s="266"/>
    </row>
    <row r="4650" spans="3:3" s="39" customFormat="1" x14ac:dyDescent="0.2">
      <c r="C4650" s="266"/>
    </row>
    <row r="4651" spans="3:3" s="39" customFormat="1" x14ac:dyDescent="0.2">
      <c r="C4651" s="266"/>
    </row>
    <row r="4652" spans="3:3" s="39" customFormat="1" x14ac:dyDescent="0.2">
      <c r="C4652" s="266"/>
    </row>
    <row r="4653" spans="3:3" s="39" customFormat="1" x14ac:dyDescent="0.2">
      <c r="C4653" s="266"/>
    </row>
    <row r="4654" spans="3:3" s="39" customFormat="1" x14ac:dyDescent="0.2">
      <c r="C4654" s="266"/>
    </row>
    <row r="4655" spans="3:3" s="39" customFormat="1" x14ac:dyDescent="0.2">
      <c r="C4655" s="266"/>
    </row>
    <row r="4656" spans="3:3" s="39" customFormat="1" x14ac:dyDescent="0.2">
      <c r="C4656" s="266"/>
    </row>
    <row r="4657" spans="3:3" s="39" customFormat="1" x14ac:dyDescent="0.2">
      <c r="C4657" s="266"/>
    </row>
    <row r="4658" spans="3:3" s="39" customFormat="1" x14ac:dyDescent="0.2">
      <c r="C4658" s="266"/>
    </row>
    <row r="4659" spans="3:3" s="39" customFormat="1" x14ac:dyDescent="0.2">
      <c r="C4659" s="266"/>
    </row>
    <row r="4660" spans="3:3" s="39" customFormat="1" x14ac:dyDescent="0.2">
      <c r="C4660" s="266"/>
    </row>
    <row r="4661" spans="3:3" s="39" customFormat="1" x14ac:dyDescent="0.2">
      <c r="C4661" s="266"/>
    </row>
    <row r="4662" spans="3:3" s="39" customFormat="1" x14ac:dyDescent="0.2">
      <c r="C4662" s="266"/>
    </row>
    <row r="4663" spans="3:3" s="39" customFormat="1" x14ac:dyDescent="0.2">
      <c r="C4663" s="266"/>
    </row>
    <row r="4664" spans="3:3" s="39" customFormat="1" x14ac:dyDescent="0.2">
      <c r="C4664" s="266"/>
    </row>
    <row r="4665" spans="3:3" s="39" customFormat="1" x14ac:dyDescent="0.2">
      <c r="C4665" s="266"/>
    </row>
    <row r="4666" spans="3:3" s="39" customFormat="1" x14ac:dyDescent="0.2">
      <c r="C4666" s="266"/>
    </row>
    <row r="4667" spans="3:3" s="39" customFormat="1" x14ac:dyDescent="0.2">
      <c r="C4667" s="266"/>
    </row>
    <row r="4668" spans="3:3" s="39" customFormat="1" x14ac:dyDescent="0.2">
      <c r="C4668" s="266"/>
    </row>
    <row r="4669" spans="3:3" s="39" customFormat="1" x14ac:dyDescent="0.2">
      <c r="C4669" s="266"/>
    </row>
    <row r="4670" spans="3:3" s="39" customFormat="1" x14ac:dyDescent="0.2">
      <c r="C4670" s="266"/>
    </row>
    <row r="4671" spans="3:3" s="39" customFormat="1" x14ac:dyDescent="0.2">
      <c r="C4671" s="266"/>
    </row>
    <row r="4672" spans="3:3" s="39" customFormat="1" x14ac:dyDescent="0.2">
      <c r="C4672" s="266"/>
    </row>
    <row r="4673" spans="3:3" s="39" customFormat="1" x14ac:dyDescent="0.2">
      <c r="C4673" s="266"/>
    </row>
    <row r="4674" spans="3:3" s="39" customFormat="1" x14ac:dyDescent="0.2">
      <c r="C4674" s="266"/>
    </row>
    <row r="4675" spans="3:3" s="39" customFormat="1" x14ac:dyDescent="0.2">
      <c r="C4675" s="266"/>
    </row>
    <row r="4676" spans="3:3" s="39" customFormat="1" x14ac:dyDescent="0.2">
      <c r="C4676" s="266"/>
    </row>
    <row r="4677" spans="3:3" s="39" customFormat="1" x14ac:dyDescent="0.2">
      <c r="C4677" s="266"/>
    </row>
    <row r="4678" spans="3:3" s="39" customFormat="1" x14ac:dyDescent="0.2">
      <c r="C4678" s="266"/>
    </row>
    <row r="4679" spans="3:3" s="39" customFormat="1" x14ac:dyDescent="0.2">
      <c r="C4679" s="266"/>
    </row>
    <row r="4680" spans="3:3" s="39" customFormat="1" x14ac:dyDescent="0.2">
      <c r="C4680" s="266"/>
    </row>
    <row r="4681" spans="3:3" s="39" customFormat="1" x14ac:dyDescent="0.2">
      <c r="C4681" s="266"/>
    </row>
    <row r="4682" spans="3:3" s="39" customFormat="1" x14ac:dyDescent="0.2">
      <c r="C4682" s="266"/>
    </row>
    <row r="4683" spans="3:3" s="39" customFormat="1" x14ac:dyDescent="0.2">
      <c r="C4683" s="266"/>
    </row>
    <row r="4684" spans="3:3" s="39" customFormat="1" x14ac:dyDescent="0.2">
      <c r="C4684" s="266"/>
    </row>
    <row r="4685" spans="3:3" s="39" customFormat="1" x14ac:dyDescent="0.2">
      <c r="C4685" s="266"/>
    </row>
    <row r="4686" spans="3:3" s="39" customFormat="1" x14ac:dyDescent="0.2">
      <c r="C4686" s="266"/>
    </row>
    <row r="4687" spans="3:3" s="39" customFormat="1" x14ac:dyDescent="0.2">
      <c r="C4687" s="266"/>
    </row>
    <row r="4688" spans="3:3" s="39" customFormat="1" x14ac:dyDescent="0.2">
      <c r="C4688" s="266"/>
    </row>
    <row r="4689" spans="3:3" s="39" customFormat="1" x14ac:dyDescent="0.2">
      <c r="C4689" s="266"/>
    </row>
    <row r="4690" spans="3:3" s="39" customFormat="1" x14ac:dyDescent="0.2">
      <c r="C4690" s="266"/>
    </row>
    <row r="4691" spans="3:3" s="39" customFormat="1" x14ac:dyDescent="0.2">
      <c r="C4691" s="266"/>
    </row>
    <row r="4692" spans="3:3" s="39" customFormat="1" x14ac:dyDescent="0.2">
      <c r="C4692" s="266"/>
    </row>
    <row r="4693" spans="3:3" s="39" customFormat="1" x14ac:dyDescent="0.2">
      <c r="C4693" s="266"/>
    </row>
    <row r="4694" spans="3:3" s="39" customFormat="1" x14ac:dyDescent="0.2">
      <c r="C4694" s="266"/>
    </row>
    <row r="4695" spans="3:3" s="39" customFormat="1" x14ac:dyDescent="0.2">
      <c r="C4695" s="266"/>
    </row>
    <row r="4696" spans="3:3" s="39" customFormat="1" x14ac:dyDescent="0.2">
      <c r="C4696" s="266"/>
    </row>
    <row r="4697" spans="3:3" s="39" customFormat="1" x14ac:dyDescent="0.2">
      <c r="C4697" s="266"/>
    </row>
    <row r="4698" spans="3:3" s="39" customFormat="1" x14ac:dyDescent="0.2">
      <c r="C4698" s="266"/>
    </row>
    <row r="4699" spans="3:3" s="39" customFormat="1" x14ac:dyDescent="0.2">
      <c r="C4699" s="266"/>
    </row>
    <row r="4700" spans="3:3" s="39" customFormat="1" x14ac:dyDescent="0.2">
      <c r="C4700" s="266"/>
    </row>
    <row r="4701" spans="3:3" s="39" customFormat="1" x14ac:dyDescent="0.2">
      <c r="C4701" s="266"/>
    </row>
    <row r="4702" spans="3:3" s="39" customFormat="1" x14ac:dyDescent="0.2">
      <c r="C4702" s="266"/>
    </row>
    <row r="4703" spans="3:3" s="39" customFormat="1" x14ac:dyDescent="0.2">
      <c r="C4703" s="266"/>
    </row>
    <row r="4704" spans="3:3" s="39" customFormat="1" x14ac:dyDescent="0.2">
      <c r="C4704" s="266"/>
    </row>
    <row r="4705" spans="3:3" s="39" customFormat="1" x14ac:dyDescent="0.2">
      <c r="C4705" s="266"/>
    </row>
    <row r="4706" spans="3:3" s="39" customFormat="1" x14ac:dyDescent="0.2">
      <c r="C4706" s="266"/>
    </row>
    <row r="4707" spans="3:3" s="39" customFormat="1" x14ac:dyDescent="0.2">
      <c r="C4707" s="266"/>
    </row>
    <row r="4708" spans="3:3" s="39" customFormat="1" x14ac:dyDescent="0.2">
      <c r="C4708" s="266"/>
    </row>
    <row r="4709" spans="3:3" s="39" customFormat="1" x14ac:dyDescent="0.2">
      <c r="C4709" s="266"/>
    </row>
    <row r="4710" spans="3:3" s="39" customFormat="1" x14ac:dyDescent="0.2">
      <c r="C4710" s="266"/>
    </row>
    <row r="4711" spans="3:3" s="39" customFormat="1" x14ac:dyDescent="0.2">
      <c r="C4711" s="266"/>
    </row>
    <row r="4712" spans="3:3" s="39" customFormat="1" x14ac:dyDescent="0.2">
      <c r="C4712" s="266"/>
    </row>
    <row r="4713" spans="3:3" s="39" customFormat="1" x14ac:dyDescent="0.2">
      <c r="C4713" s="266"/>
    </row>
    <row r="4714" spans="3:3" s="39" customFormat="1" x14ac:dyDescent="0.2">
      <c r="C4714" s="266"/>
    </row>
    <row r="4715" spans="3:3" s="39" customFormat="1" x14ac:dyDescent="0.2">
      <c r="C4715" s="266"/>
    </row>
    <row r="4716" spans="3:3" s="39" customFormat="1" x14ac:dyDescent="0.2">
      <c r="C4716" s="266"/>
    </row>
    <row r="4717" spans="3:3" s="39" customFormat="1" x14ac:dyDescent="0.2">
      <c r="C4717" s="266"/>
    </row>
    <row r="4718" spans="3:3" s="39" customFormat="1" x14ac:dyDescent="0.2">
      <c r="C4718" s="266"/>
    </row>
    <row r="4719" spans="3:3" s="39" customFormat="1" x14ac:dyDescent="0.2">
      <c r="C4719" s="266"/>
    </row>
    <row r="4720" spans="3:3" s="39" customFormat="1" x14ac:dyDescent="0.2">
      <c r="C4720" s="266"/>
    </row>
    <row r="4721" spans="3:3" s="39" customFormat="1" x14ac:dyDescent="0.2">
      <c r="C4721" s="266"/>
    </row>
    <row r="4722" spans="3:3" s="39" customFormat="1" x14ac:dyDescent="0.2">
      <c r="C4722" s="266"/>
    </row>
    <row r="4723" spans="3:3" s="39" customFormat="1" x14ac:dyDescent="0.2">
      <c r="C4723" s="266"/>
    </row>
    <row r="4724" spans="3:3" s="39" customFormat="1" x14ac:dyDescent="0.2">
      <c r="C4724" s="266"/>
    </row>
    <row r="4725" spans="3:3" s="39" customFormat="1" x14ac:dyDescent="0.2">
      <c r="C4725" s="266"/>
    </row>
    <row r="4726" spans="3:3" s="39" customFormat="1" x14ac:dyDescent="0.2">
      <c r="C4726" s="266"/>
    </row>
    <row r="4727" spans="3:3" s="39" customFormat="1" x14ac:dyDescent="0.2">
      <c r="C4727" s="266"/>
    </row>
    <row r="4728" spans="3:3" s="39" customFormat="1" x14ac:dyDescent="0.2">
      <c r="C4728" s="266"/>
    </row>
    <row r="4729" spans="3:3" s="39" customFormat="1" x14ac:dyDescent="0.2">
      <c r="C4729" s="266"/>
    </row>
    <row r="4730" spans="3:3" s="39" customFormat="1" x14ac:dyDescent="0.2">
      <c r="C4730" s="266"/>
    </row>
    <row r="4731" spans="3:3" s="39" customFormat="1" x14ac:dyDescent="0.2">
      <c r="C4731" s="266"/>
    </row>
    <row r="4732" spans="3:3" s="39" customFormat="1" x14ac:dyDescent="0.2">
      <c r="C4732" s="266"/>
    </row>
    <row r="4733" spans="3:3" s="39" customFormat="1" x14ac:dyDescent="0.2">
      <c r="C4733" s="266"/>
    </row>
    <row r="4734" spans="3:3" s="39" customFormat="1" x14ac:dyDescent="0.2">
      <c r="C4734" s="266"/>
    </row>
    <row r="4735" spans="3:3" s="39" customFormat="1" x14ac:dyDescent="0.2">
      <c r="C4735" s="266"/>
    </row>
    <row r="4736" spans="3:3" s="39" customFormat="1" x14ac:dyDescent="0.2">
      <c r="C4736" s="266"/>
    </row>
    <row r="4737" spans="3:3" s="39" customFormat="1" x14ac:dyDescent="0.2">
      <c r="C4737" s="266"/>
    </row>
    <row r="4738" spans="3:3" s="39" customFormat="1" x14ac:dyDescent="0.2">
      <c r="C4738" s="266"/>
    </row>
    <row r="4739" spans="3:3" s="39" customFormat="1" x14ac:dyDescent="0.2">
      <c r="C4739" s="266"/>
    </row>
    <row r="4740" spans="3:3" s="39" customFormat="1" x14ac:dyDescent="0.2">
      <c r="C4740" s="266"/>
    </row>
    <row r="4741" spans="3:3" s="39" customFormat="1" x14ac:dyDescent="0.2">
      <c r="C4741" s="266"/>
    </row>
    <row r="4742" spans="3:3" s="39" customFormat="1" x14ac:dyDescent="0.2">
      <c r="C4742" s="266"/>
    </row>
    <row r="4743" spans="3:3" s="39" customFormat="1" x14ac:dyDescent="0.2">
      <c r="C4743" s="266"/>
    </row>
    <row r="4744" spans="3:3" s="39" customFormat="1" x14ac:dyDescent="0.2">
      <c r="C4744" s="266"/>
    </row>
    <row r="4745" spans="3:3" s="39" customFormat="1" x14ac:dyDescent="0.2">
      <c r="C4745" s="266"/>
    </row>
    <row r="4746" spans="3:3" s="39" customFormat="1" x14ac:dyDescent="0.2">
      <c r="C4746" s="266"/>
    </row>
    <row r="4747" spans="3:3" s="39" customFormat="1" x14ac:dyDescent="0.2">
      <c r="C4747" s="266"/>
    </row>
    <row r="4748" spans="3:3" s="39" customFormat="1" x14ac:dyDescent="0.2">
      <c r="C4748" s="266"/>
    </row>
    <row r="4749" spans="3:3" s="39" customFormat="1" x14ac:dyDescent="0.2">
      <c r="C4749" s="266"/>
    </row>
    <row r="4750" spans="3:3" s="39" customFormat="1" x14ac:dyDescent="0.2">
      <c r="C4750" s="266"/>
    </row>
    <row r="4751" spans="3:3" s="39" customFormat="1" x14ac:dyDescent="0.2">
      <c r="C4751" s="266"/>
    </row>
    <row r="4752" spans="3:3" s="39" customFormat="1" x14ac:dyDescent="0.2">
      <c r="C4752" s="266"/>
    </row>
    <row r="4753" spans="3:3" s="39" customFormat="1" x14ac:dyDescent="0.2">
      <c r="C4753" s="266"/>
    </row>
    <row r="4754" spans="3:3" s="39" customFormat="1" x14ac:dyDescent="0.2">
      <c r="C4754" s="266"/>
    </row>
    <row r="4755" spans="3:3" s="39" customFormat="1" x14ac:dyDescent="0.2">
      <c r="C4755" s="266"/>
    </row>
    <row r="4756" spans="3:3" s="39" customFormat="1" x14ac:dyDescent="0.2">
      <c r="C4756" s="266"/>
    </row>
    <row r="4757" spans="3:3" s="39" customFormat="1" x14ac:dyDescent="0.2">
      <c r="C4757" s="266"/>
    </row>
    <row r="4758" spans="3:3" s="39" customFormat="1" x14ac:dyDescent="0.2">
      <c r="C4758" s="266"/>
    </row>
    <row r="4759" spans="3:3" s="39" customFormat="1" x14ac:dyDescent="0.2">
      <c r="C4759" s="266"/>
    </row>
    <row r="4760" spans="3:3" s="39" customFormat="1" x14ac:dyDescent="0.2">
      <c r="C4760" s="266"/>
    </row>
    <row r="4761" spans="3:3" s="39" customFormat="1" x14ac:dyDescent="0.2">
      <c r="C4761" s="266"/>
    </row>
    <row r="4762" spans="3:3" s="39" customFormat="1" x14ac:dyDescent="0.2">
      <c r="C4762" s="266"/>
    </row>
    <row r="4763" spans="3:3" s="39" customFormat="1" x14ac:dyDescent="0.2">
      <c r="C4763" s="266"/>
    </row>
    <row r="4764" spans="3:3" s="39" customFormat="1" x14ac:dyDescent="0.2">
      <c r="C4764" s="266"/>
    </row>
    <row r="4765" spans="3:3" s="39" customFormat="1" x14ac:dyDescent="0.2">
      <c r="C4765" s="266"/>
    </row>
    <row r="4766" spans="3:3" s="39" customFormat="1" x14ac:dyDescent="0.2">
      <c r="C4766" s="266"/>
    </row>
    <row r="4767" spans="3:3" s="39" customFormat="1" x14ac:dyDescent="0.2">
      <c r="C4767" s="266"/>
    </row>
    <row r="4768" spans="3:3" s="39" customFormat="1" x14ac:dyDescent="0.2">
      <c r="C4768" s="266"/>
    </row>
    <row r="4769" spans="3:3" s="39" customFormat="1" x14ac:dyDescent="0.2">
      <c r="C4769" s="266"/>
    </row>
    <row r="4770" spans="3:3" s="39" customFormat="1" x14ac:dyDescent="0.2">
      <c r="C4770" s="266"/>
    </row>
    <row r="4771" spans="3:3" s="39" customFormat="1" x14ac:dyDescent="0.2">
      <c r="C4771" s="266"/>
    </row>
    <row r="4772" spans="3:3" s="39" customFormat="1" x14ac:dyDescent="0.2">
      <c r="C4772" s="266"/>
    </row>
    <row r="4773" spans="3:3" s="39" customFormat="1" x14ac:dyDescent="0.2">
      <c r="C4773" s="266"/>
    </row>
    <row r="4774" spans="3:3" s="39" customFormat="1" x14ac:dyDescent="0.2">
      <c r="C4774" s="266"/>
    </row>
    <row r="4775" spans="3:3" s="39" customFormat="1" x14ac:dyDescent="0.2">
      <c r="C4775" s="266"/>
    </row>
    <row r="4776" spans="3:3" s="39" customFormat="1" x14ac:dyDescent="0.2">
      <c r="C4776" s="266"/>
    </row>
    <row r="4777" spans="3:3" s="39" customFormat="1" x14ac:dyDescent="0.2">
      <c r="C4777" s="266"/>
    </row>
    <row r="4778" spans="3:3" s="39" customFormat="1" x14ac:dyDescent="0.2">
      <c r="C4778" s="266"/>
    </row>
    <row r="4779" spans="3:3" s="39" customFormat="1" x14ac:dyDescent="0.2">
      <c r="C4779" s="266"/>
    </row>
    <row r="4780" spans="3:3" s="39" customFormat="1" x14ac:dyDescent="0.2">
      <c r="C4780" s="266"/>
    </row>
    <row r="4781" spans="3:3" s="39" customFormat="1" x14ac:dyDescent="0.2">
      <c r="C4781" s="266"/>
    </row>
    <row r="4782" spans="3:3" s="39" customFormat="1" x14ac:dyDescent="0.2">
      <c r="C4782" s="266"/>
    </row>
    <row r="4783" spans="3:3" s="39" customFormat="1" x14ac:dyDescent="0.2">
      <c r="C4783" s="266"/>
    </row>
    <row r="4784" spans="3:3" s="39" customFormat="1" x14ac:dyDescent="0.2">
      <c r="C4784" s="266"/>
    </row>
    <row r="4785" spans="3:3" s="39" customFormat="1" x14ac:dyDescent="0.2">
      <c r="C4785" s="266"/>
    </row>
    <row r="4786" spans="3:3" s="39" customFormat="1" x14ac:dyDescent="0.2">
      <c r="C4786" s="266"/>
    </row>
    <row r="4787" spans="3:3" s="39" customFormat="1" x14ac:dyDescent="0.2">
      <c r="C4787" s="266"/>
    </row>
    <row r="4788" spans="3:3" s="39" customFormat="1" x14ac:dyDescent="0.2">
      <c r="C4788" s="266"/>
    </row>
    <row r="4789" spans="3:3" s="39" customFormat="1" x14ac:dyDescent="0.2">
      <c r="C4789" s="266"/>
    </row>
    <row r="4790" spans="3:3" s="39" customFormat="1" x14ac:dyDescent="0.2">
      <c r="C4790" s="266"/>
    </row>
    <row r="4791" spans="3:3" s="39" customFormat="1" x14ac:dyDescent="0.2">
      <c r="C4791" s="266"/>
    </row>
    <row r="4792" spans="3:3" s="39" customFormat="1" x14ac:dyDescent="0.2">
      <c r="C4792" s="266"/>
    </row>
    <row r="4793" spans="3:3" s="39" customFormat="1" x14ac:dyDescent="0.2">
      <c r="C4793" s="266"/>
    </row>
    <row r="4794" spans="3:3" s="39" customFormat="1" x14ac:dyDescent="0.2">
      <c r="C4794" s="266"/>
    </row>
    <row r="4795" spans="3:3" s="39" customFormat="1" x14ac:dyDescent="0.2">
      <c r="C4795" s="266"/>
    </row>
    <row r="4796" spans="3:3" s="39" customFormat="1" x14ac:dyDescent="0.2">
      <c r="C4796" s="266"/>
    </row>
    <row r="4797" spans="3:3" s="39" customFormat="1" x14ac:dyDescent="0.2">
      <c r="C4797" s="266"/>
    </row>
    <row r="4798" spans="3:3" s="39" customFormat="1" x14ac:dyDescent="0.2">
      <c r="C4798" s="266"/>
    </row>
    <row r="4799" spans="3:3" s="39" customFormat="1" x14ac:dyDescent="0.2">
      <c r="C4799" s="266"/>
    </row>
    <row r="4800" spans="3:3" s="39" customFormat="1" x14ac:dyDescent="0.2">
      <c r="C4800" s="266"/>
    </row>
    <row r="4801" spans="3:3" s="39" customFormat="1" x14ac:dyDescent="0.2">
      <c r="C4801" s="266"/>
    </row>
    <row r="4802" spans="3:3" s="39" customFormat="1" x14ac:dyDescent="0.2">
      <c r="C4802" s="266"/>
    </row>
    <row r="4803" spans="3:3" s="39" customFormat="1" x14ac:dyDescent="0.2">
      <c r="C4803" s="266"/>
    </row>
    <row r="4804" spans="3:3" s="39" customFormat="1" x14ac:dyDescent="0.2">
      <c r="C4804" s="266"/>
    </row>
    <row r="4805" spans="3:3" s="39" customFormat="1" x14ac:dyDescent="0.2">
      <c r="C4805" s="266"/>
    </row>
    <row r="4806" spans="3:3" s="39" customFormat="1" x14ac:dyDescent="0.2">
      <c r="C4806" s="266"/>
    </row>
    <row r="4807" spans="3:3" s="39" customFormat="1" x14ac:dyDescent="0.2">
      <c r="C4807" s="266"/>
    </row>
    <row r="4808" spans="3:3" s="39" customFormat="1" x14ac:dyDescent="0.2">
      <c r="C4808" s="266"/>
    </row>
    <row r="4809" spans="3:3" s="39" customFormat="1" x14ac:dyDescent="0.2">
      <c r="C4809" s="266"/>
    </row>
    <row r="4810" spans="3:3" s="39" customFormat="1" x14ac:dyDescent="0.2">
      <c r="C4810" s="266"/>
    </row>
    <row r="4811" spans="3:3" s="39" customFormat="1" x14ac:dyDescent="0.2">
      <c r="C4811" s="266"/>
    </row>
    <row r="4812" spans="3:3" s="39" customFormat="1" x14ac:dyDescent="0.2">
      <c r="C4812" s="266"/>
    </row>
    <row r="4813" spans="3:3" s="39" customFormat="1" x14ac:dyDescent="0.2">
      <c r="C4813" s="266"/>
    </row>
    <row r="4814" spans="3:3" s="39" customFormat="1" x14ac:dyDescent="0.2">
      <c r="C4814" s="266"/>
    </row>
    <row r="4815" spans="3:3" s="39" customFormat="1" x14ac:dyDescent="0.2">
      <c r="C4815" s="266"/>
    </row>
    <row r="4816" spans="3:3" s="39" customFormat="1" x14ac:dyDescent="0.2">
      <c r="C4816" s="266"/>
    </row>
    <row r="4817" spans="3:3" s="39" customFormat="1" x14ac:dyDescent="0.2">
      <c r="C4817" s="266"/>
    </row>
    <row r="4818" spans="3:3" s="39" customFormat="1" x14ac:dyDescent="0.2">
      <c r="C4818" s="266"/>
    </row>
    <row r="4819" spans="3:3" s="39" customFormat="1" x14ac:dyDescent="0.2">
      <c r="C4819" s="266"/>
    </row>
    <row r="4820" spans="3:3" s="39" customFormat="1" x14ac:dyDescent="0.2">
      <c r="C4820" s="266"/>
    </row>
    <row r="4821" spans="3:3" s="39" customFormat="1" x14ac:dyDescent="0.2">
      <c r="C4821" s="266"/>
    </row>
    <row r="4822" spans="3:3" s="39" customFormat="1" x14ac:dyDescent="0.2">
      <c r="C4822" s="266"/>
    </row>
    <row r="4823" spans="3:3" s="39" customFormat="1" x14ac:dyDescent="0.2">
      <c r="C4823" s="266"/>
    </row>
    <row r="4824" spans="3:3" s="39" customFormat="1" x14ac:dyDescent="0.2">
      <c r="C4824" s="266"/>
    </row>
    <row r="4825" spans="3:3" s="39" customFormat="1" x14ac:dyDescent="0.2">
      <c r="C4825" s="266"/>
    </row>
    <row r="4826" spans="3:3" s="39" customFormat="1" x14ac:dyDescent="0.2">
      <c r="C4826" s="266"/>
    </row>
    <row r="4827" spans="3:3" s="39" customFormat="1" x14ac:dyDescent="0.2">
      <c r="C4827" s="266"/>
    </row>
    <row r="4828" spans="3:3" s="39" customFormat="1" x14ac:dyDescent="0.2">
      <c r="C4828" s="266"/>
    </row>
    <row r="4829" spans="3:3" s="39" customFormat="1" x14ac:dyDescent="0.2">
      <c r="C4829" s="266"/>
    </row>
    <row r="4830" spans="3:3" s="39" customFormat="1" x14ac:dyDescent="0.2">
      <c r="C4830" s="266"/>
    </row>
    <row r="4831" spans="3:3" s="39" customFormat="1" x14ac:dyDescent="0.2">
      <c r="C4831" s="266"/>
    </row>
    <row r="4832" spans="3:3" s="39" customFormat="1" x14ac:dyDescent="0.2">
      <c r="C4832" s="266"/>
    </row>
    <row r="4833" spans="3:3" s="39" customFormat="1" x14ac:dyDescent="0.2">
      <c r="C4833" s="266"/>
    </row>
    <row r="4834" spans="3:3" s="39" customFormat="1" x14ac:dyDescent="0.2">
      <c r="C4834" s="266"/>
    </row>
    <row r="4835" spans="3:3" s="39" customFormat="1" x14ac:dyDescent="0.2">
      <c r="C4835" s="266"/>
    </row>
    <row r="4836" spans="3:3" s="39" customFormat="1" x14ac:dyDescent="0.2">
      <c r="C4836" s="266"/>
    </row>
    <row r="4837" spans="3:3" s="39" customFormat="1" x14ac:dyDescent="0.2">
      <c r="C4837" s="266"/>
    </row>
    <row r="4838" spans="3:3" s="39" customFormat="1" x14ac:dyDescent="0.2">
      <c r="C4838" s="266"/>
    </row>
    <row r="4839" spans="3:3" s="39" customFormat="1" x14ac:dyDescent="0.2">
      <c r="C4839" s="266"/>
    </row>
    <row r="4840" spans="3:3" s="39" customFormat="1" x14ac:dyDescent="0.2">
      <c r="C4840" s="266"/>
    </row>
    <row r="4841" spans="3:3" s="39" customFormat="1" x14ac:dyDescent="0.2">
      <c r="C4841" s="266"/>
    </row>
    <row r="4842" spans="3:3" s="39" customFormat="1" x14ac:dyDescent="0.2">
      <c r="C4842" s="266"/>
    </row>
    <row r="4843" spans="3:3" s="39" customFormat="1" x14ac:dyDescent="0.2">
      <c r="C4843" s="266"/>
    </row>
    <row r="4844" spans="3:3" s="39" customFormat="1" x14ac:dyDescent="0.2">
      <c r="C4844" s="266"/>
    </row>
    <row r="4845" spans="3:3" s="39" customFormat="1" x14ac:dyDescent="0.2">
      <c r="C4845" s="266"/>
    </row>
    <row r="4846" spans="3:3" s="39" customFormat="1" x14ac:dyDescent="0.2">
      <c r="C4846" s="266"/>
    </row>
    <row r="4847" spans="3:3" s="39" customFormat="1" x14ac:dyDescent="0.2">
      <c r="C4847" s="266"/>
    </row>
    <row r="4848" spans="3:3" s="39" customFormat="1" x14ac:dyDescent="0.2">
      <c r="C4848" s="266"/>
    </row>
    <row r="4849" spans="3:3" s="39" customFormat="1" x14ac:dyDescent="0.2">
      <c r="C4849" s="266"/>
    </row>
    <row r="4850" spans="3:3" s="39" customFormat="1" x14ac:dyDescent="0.2">
      <c r="C4850" s="266"/>
    </row>
    <row r="4851" spans="3:3" s="39" customFormat="1" x14ac:dyDescent="0.2">
      <c r="C4851" s="266"/>
    </row>
    <row r="4852" spans="3:3" s="39" customFormat="1" x14ac:dyDescent="0.2">
      <c r="C4852" s="266"/>
    </row>
    <row r="4853" spans="3:3" s="39" customFormat="1" x14ac:dyDescent="0.2">
      <c r="C4853" s="266"/>
    </row>
    <row r="4854" spans="3:3" s="39" customFormat="1" x14ac:dyDescent="0.2">
      <c r="C4854" s="266"/>
    </row>
    <row r="4855" spans="3:3" s="39" customFormat="1" x14ac:dyDescent="0.2">
      <c r="C4855" s="266"/>
    </row>
    <row r="4856" spans="3:3" s="39" customFormat="1" x14ac:dyDescent="0.2">
      <c r="C4856" s="266"/>
    </row>
    <row r="4857" spans="3:3" s="39" customFormat="1" x14ac:dyDescent="0.2">
      <c r="C4857" s="266"/>
    </row>
    <row r="4858" spans="3:3" s="39" customFormat="1" x14ac:dyDescent="0.2">
      <c r="C4858" s="266"/>
    </row>
    <row r="4859" spans="3:3" s="39" customFormat="1" x14ac:dyDescent="0.2">
      <c r="C4859" s="266"/>
    </row>
    <row r="4860" spans="3:3" s="39" customFormat="1" x14ac:dyDescent="0.2">
      <c r="C4860" s="266"/>
    </row>
    <row r="4861" spans="3:3" s="39" customFormat="1" x14ac:dyDescent="0.2">
      <c r="C4861" s="266"/>
    </row>
    <row r="4862" spans="3:3" s="39" customFormat="1" x14ac:dyDescent="0.2">
      <c r="C4862" s="266"/>
    </row>
    <row r="4863" spans="3:3" s="39" customFormat="1" x14ac:dyDescent="0.2">
      <c r="C4863" s="266"/>
    </row>
    <row r="4864" spans="3:3" s="39" customFormat="1" x14ac:dyDescent="0.2">
      <c r="C4864" s="266"/>
    </row>
    <row r="4865" spans="3:3" s="39" customFormat="1" x14ac:dyDescent="0.2">
      <c r="C4865" s="266"/>
    </row>
    <row r="4866" spans="3:3" s="39" customFormat="1" x14ac:dyDescent="0.2">
      <c r="C4866" s="266"/>
    </row>
    <row r="4867" spans="3:3" s="39" customFormat="1" x14ac:dyDescent="0.2">
      <c r="C4867" s="266"/>
    </row>
    <row r="4868" spans="3:3" s="39" customFormat="1" x14ac:dyDescent="0.2">
      <c r="C4868" s="266"/>
    </row>
    <row r="4869" spans="3:3" s="39" customFormat="1" x14ac:dyDescent="0.2">
      <c r="C4869" s="266"/>
    </row>
    <row r="4870" spans="3:3" s="39" customFormat="1" x14ac:dyDescent="0.2">
      <c r="C4870" s="266"/>
    </row>
    <row r="4871" spans="3:3" s="39" customFormat="1" x14ac:dyDescent="0.2">
      <c r="C4871" s="266"/>
    </row>
    <row r="4872" spans="3:3" s="39" customFormat="1" x14ac:dyDescent="0.2">
      <c r="C4872" s="266"/>
    </row>
    <row r="4873" spans="3:3" s="39" customFormat="1" x14ac:dyDescent="0.2">
      <c r="C4873" s="266"/>
    </row>
    <row r="4874" spans="3:3" s="39" customFormat="1" x14ac:dyDescent="0.2">
      <c r="C4874" s="266"/>
    </row>
    <row r="4875" spans="3:3" s="39" customFormat="1" x14ac:dyDescent="0.2">
      <c r="C4875" s="266"/>
    </row>
    <row r="4876" spans="3:3" s="39" customFormat="1" x14ac:dyDescent="0.2">
      <c r="C4876" s="266"/>
    </row>
    <row r="4877" spans="3:3" s="39" customFormat="1" x14ac:dyDescent="0.2">
      <c r="C4877" s="266"/>
    </row>
    <row r="4878" spans="3:3" s="39" customFormat="1" x14ac:dyDescent="0.2">
      <c r="C4878" s="266"/>
    </row>
    <row r="4879" spans="3:3" s="39" customFormat="1" x14ac:dyDescent="0.2">
      <c r="C4879" s="266"/>
    </row>
    <row r="4880" spans="3:3" s="39" customFormat="1" x14ac:dyDescent="0.2">
      <c r="C4880" s="266"/>
    </row>
    <row r="4881" spans="3:3" s="39" customFormat="1" x14ac:dyDescent="0.2">
      <c r="C4881" s="266"/>
    </row>
    <row r="4882" spans="3:3" s="39" customFormat="1" x14ac:dyDescent="0.2">
      <c r="C4882" s="266"/>
    </row>
    <row r="4883" spans="3:3" s="39" customFormat="1" x14ac:dyDescent="0.2">
      <c r="C4883" s="266"/>
    </row>
    <row r="4884" spans="3:3" s="39" customFormat="1" x14ac:dyDescent="0.2">
      <c r="C4884" s="266"/>
    </row>
    <row r="4885" spans="3:3" s="39" customFormat="1" x14ac:dyDescent="0.2">
      <c r="C4885" s="266"/>
    </row>
    <row r="4886" spans="3:3" s="39" customFormat="1" x14ac:dyDescent="0.2">
      <c r="C4886" s="266"/>
    </row>
    <row r="4887" spans="3:3" s="39" customFormat="1" x14ac:dyDescent="0.2">
      <c r="C4887" s="266"/>
    </row>
    <row r="4888" spans="3:3" s="39" customFormat="1" x14ac:dyDescent="0.2">
      <c r="C4888" s="266"/>
    </row>
    <row r="4889" spans="3:3" s="39" customFormat="1" x14ac:dyDescent="0.2">
      <c r="C4889" s="266"/>
    </row>
    <row r="4890" spans="3:3" s="39" customFormat="1" x14ac:dyDescent="0.2">
      <c r="C4890" s="266"/>
    </row>
    <row r="4891" spans="3:3" s="39" customFormat="1" x14ac:dyDescent="0.2">
      <c r="C4891" s="266"/>
    </row>
    <row r="4892" spans="3:3" s="39" customFormat="1" x14ac:dyDescent="0.2">
      <c r="C4892" s="266"/>
    </row>
    <row r="4893" spans="3:3" s="39" customFormat="1" x14ac:dyDescent="0.2">
      <c r="C4893" s="266"/>
    </row>
    <row r="4894" spans="3:3" s="39" customFormat="1" x14ac:dyDescent="0.2">
      <c r="C4894" s="266"/>
    </row>
    <row r="4895" spans="3:3" s="39" customFormat="1" x14ac:dyDescent="0.2">
      <c r="C4895" s="266"/>
    </row>
    <row r="4896" spans="3:3" s="39" customFormat="1" x14ac:dyDescent="0.2">
      <c r="C4896" s="266"/>
    </row>
    <row r="4897" spans="3:3" s="39" customFormat="1" x14ac:dyDescent="0.2">
      <c r="C4897" s="266"/>
    </row>
    <row r="4898" spans="3:3" s="39" customFormat="1" x14ac:dyDescent="0.2">
      <c r="C4898" s="266"/>
    </row>
    <row r="4899" spans="3:3" s="39" customFormat="1" x14ac:dyDescent="0.2">
      <c r="C4899" s="266"/>
    </row>
    <row r="4900" spans="3:3" s="39" customFormat="1" x14ac:dyDescent="0.2">
      <c r="C4900" s="266"/>
    </row>
    <row r="4901" spans="3:3" s="39" customFormat="1" x14ac:dyDescent="0.2">
      <c r="C4901" s="266"/>
    </row>
    <row r="4902" spans="3:3" s="39" customFormat="1" x14ac:dyDescent="0.2">
      <c r="C4902" s="266"/>
    </row>
    <row r="4903" spans="3:3" s="39" customFormat="1" x14ac:dyDescent="0.2">
      <c r="C4903" s="266"/>
    </row>
    <row r="4904" spans="3:3" s="39" customFormat="1" x14ac:dyDescent="0.2">
      <c r="C4904" s="266"/>
    </row>
    <row r="4905" spans="3:3" s="39" customFormat="1" x14ac:dyDescent="0.2">
      <c r="C4905" s="266"/>
    </row>
    <row r="4906" spans="3:3" s="39" customFormat="1" x14ac:dyDescent="0.2">
      <c r="C4906" s="266"/>
    </row>
    <row r="4907" spans="3:3" s="39" customFormat="1" x14ac:dyDescent="0.2">
      <c r="C4907" s="266"/>
    </row>
    <row r="4908" spans="3:3" s="39" customFormat="1" x14ac:dyDescent="0.2">
      <c r="C4908" s="266"/>
    </row>
    <row r="4909" spans="3:3" s="39" customFormat="1" x14ac:dyDescent="0.2">
      <c r="C4909" s="266"/>
    </row>
    <row r="4910" spans="3:3" s="39" customFormat="1" x14ac:dyDescent="0.2">
      <c r="C4910" s="266"/>
    </row>
    <row r="4911" spans="3:3" s="39" customFormat="1" x14ac:dyDescent="0.2">
      <c r="C4911" s="266"/>
    </row>
    <row r="4912" spans="3:3" s="39" customFormat="1" x14ac:dyDescent="0.2">
      <c r="C4912" s="266"/>
    </row>
    <row r="4913" spans="3:3" s="39" customFormat="1" x14ac:dyDescent="0.2">
      <c r="C4913" s="266"/>
    </row>
    <row r="4914" spans="3:3" s="39" customFormat="1" x14ac:dyDescent="0.2">
      <c r="C4914" s="266"/>
    </row>
    <row r="4915" spans="3:3" s="39" customFormat="1" x14ac:dyDescent="0.2">
      <c r="C4915" s="266"/>
    </row>
    <row r="4916" spans="3:3" s="39" customFormat="1" x14ac:dyDescent="0.2">
      <c r="C4916" s="266"/>
    </row>
    <row r="4917" spans="3:3" s="39" customFormat="1" x14ac:dyDescent="0.2">
      <c r="C4917" s="266"/>
    </row>
    <row r="4918" spans="3:3" s="39" customFormat="1" x14ac:dyDescent="0.2">
      <c r="C4918" s="266"/>
    </row>
    <row r="4919" spans="3:3" s="39" customFormat="1" x14ac:dyDescent="0.2">
      <c r="C4919" s="266"/>
    </row>
    <row r="4920" spans="3:3" s="39" customFormat="1" x14ac:dyDescent="0.2">
      <c r="C4920" s="266"/>
    </row>
    <row r="4921" spans="3:3" s="39" customFormat="1" x14ac:dyDescent="0.2">
      <c r="C4921" s="266"/>
    </row>
    <row r="4922" spans="3:3" s="39" customFormat="1" x14ac:dyDescent="0.2">
      <c r="C4922" s="266"/>
    </row>
    <row r="4923" spans="3:3" s="39" customFormat="1" x14ac:dyDescent="0.2">
      <c r="C4923" s="266"/>
    </row>
    <row r="4924" spans="3:3" s="39" customFormat="1" x14ac:dyDescent="0.2">
      <c r="C4924" s="266"/>
    </row>
    <row r="4925" spans="3:3" s="39" customFormat="1" x14ac:dyDescent="0.2">
      <c r="C4925" s="266"/>
    </row>
    <row r="4926" spans="3:3" s="39" customFormat="1" x14ac:dyDescent="0.2">
      <c r="C4926" s="266"/>
    </row>
    <row r="4927" spans="3:3" s="39" customFormat="1" x14ac:dyDescent="0.2">
      <c r="C4927" s="266"/>
    </row>
    <row r="4928" spans="3:3" s="39" customFormat="1" x14ac:dyDescent="0.2">
      <c r="C4928" s="266"/>
    </row>
    <row r="4929" spans="3:3" s="39" customFormat="1" x14ac:dyDescent="0.2">
      <c r="C4929" s="266"/>
    </row>
    <row r="4930" spans="3:3" s="39" customFormat="1" x14ac:dyDescent="0.2">
      <c r="C4930" s="266"/>
    </row>
    <row r="4931" spans="3:3" s="39" customFormat="1" x14ac:dyDescent="0.2">
      <c r="C4931" s="266"/>
    </row>
    <row r="4932" spans="3:3" s="39" customFormat="1" x14ac:dyDescent="0.2">
      <c r="C4932" s="266"/>
    </row>
    <row r="4933" spans="3:3" s="39" customFormat="1" x14ac:dyDescent="0.2">
      <c r="C4933" s="266"/>
    </row>
    <row r="4934" spans="3:3" s="39" customFormat="1" x14ac:dyDescent="0.2">
      <c r="C4934" s="266"/>
    </row>
    <row r="4935" spans="3:3" s="39" customFormat="1" x14ac:dyDescent="0.2">
      <c r="C4935" s="266"/>
    </row>
    <row r="4936" spans="3:3" s="39" customFormat="1" x14ac:dyDescent="0.2">
      <c r="C4936" s="266"/>
    </row>
    <row r="4937" spans="3:3" s="39" customFormat="1" x14ac:dyDescent="0.2">
      <c r="C4937" s="266"/>
    </row>
    <row r="4938" spans="3:3" s="39" customFormat="1" x14ac:dyDescent="0.2">
      <c r="C4938" s="266"/>
    </row>
    <row r="4939" spans="3:3" s="39" customFormat="1" x14ac:dyDescent="0.2">
      <c r="C4939" s="266"/>
    </row>
    <row r="4940" spans="3:3" s="39" customFormat="1" x14ac:dyDescent="0.2">
      <c r="C4940" s="266"/>
    </row>
    <row r="4941" spans="3:3" s="39" customFormat="1" x14ac:dyDescent="0.2">
      <c r="C4941" s="266"/>
    </row>
    <row r="4942" spans="3:3" s="39" customFormat="1" x14ac:dyDescent="0.2">
      <c r="C4942" s="266"/>
    </row>
    <row r="4943" spans="3:3" s="39" customFormat="1" x14ac:dyDescent="0.2">
      <c r="C4943" s="266"/>
    </row>
    <row r="4944" spans="3:3" s="39" customFormat="1" x14ac:dyDescent="0.2">
      <c r="C4944" s="266"/>
    </row>
    <row r="4945" spans="3:3" s="39" customFormat="1" x14ac:dyDescent="0.2">
      <c r="C4945" s="266"/>
    </row>
    <row r="4946" spans="3:3" s="39" customFormat="1" x14ac:dyDescent="0.2">
      <c r="C4946" s="266"/>
    </row>
    <row r="4947" spans="3:3" s="39" customFormat="1" x14ac:dyDescent="0.2">
      <c r="C4947" s="266"/>
    </row>
    <row r="4948" spans="3:3" s="39" customFormat="1" x14ac:dyDescent="0.2">
      <c r="C4948" s="266"/>
    </row>
    <row r="4949" spans="3:3" s="39" customFormat="1" x14ac:dyDescent="0.2">
      <c r="C4949" s="266"/>
    </row>
    <row r="4950" spans="3:3" s="39" customFormat="1" x14ac:dyDescent="0.2">
      <c r="C4950" s="266"/>
    </row>
    <row r="4951" spans="3:3" s="39" customFormat="1" x14ac:dyDescent="0.2">
      <c r="C4951" s="266"/>
    </row>
    <row r="4952" spans="3:3" s="39" customFormat="1" x14ac:dyDescent="0.2">
      <c r="C4952" s="266"/>
    </row>
    <row r="4953" spans="3:3" s="39" customFormat="1" x14ac:dyDescent="0.2">
      <c r="C4953" s="266"/>
    </row>
    <row r="4954" spans="3:3" s="39" customFormat="1" x14ac:dyDescent="0.2">
      <c r="C4954" s="266"/>
    </row>
    <row r="4955" spans="3:3" s="39" customFormat="1" x14ac:dyDescent="0.2">
      <c r="C4955" s="266"/>
    </row>
    <row r="4956" spans="3:3" s="39" customFormat="1" x14ac:dyDescent="0.2">
      <c r="C4956" s="266"/>
    </row>
    <row r="4957" spans="3:3" s="39" customFormat="1" x14ac:dyDescent="0.2">
      <c r="C4957" s="266"/>
    </row>
    <row r="4958" spans="3:3" s="39" customFormat="1" x14ac:dyDescent="0.2">
      <c r="C4958" s="266"/>
    </row>
    <row r="4959" spans="3:3" s="39" customFormat="1" x14ac:dyDescent="0.2">
      <c r="C4959" s="266"/>
    </row>
    <row r="4960" spans="3:3" s="39" customFormat="1" x14ac:dyDescent="0.2">
      <c r="C4960" s="266"/>
    </row>
    <row r="4961" spans="3:3" s="39" customFormat="1" x14ac:dyDescent="0.2">
      <c r="C4961" s="266"/>
    </row>
    <row r="4962" spans="3:3" s="39" customFormat="1" x14ac:dyDescent="0.2">
      <c r="C4962" s="266"/>
    </row>
    <row r="4963" spans="3:3" s="39" customFormat="1" x14ac:dyDescent="0.2">
      <c r="C4963" s="266"/>
    </row>
    <row r="4964" spans="3:3" s="39" customFormat="1" x14ac:dyDescent="0.2">
      <c r="C4964" s="266"/>
    </row>
    <row r="4965" spans="3:3" s="39" customFormat="1" x14ac:dyDescent="0.2">
      <c r="C4965" s="266"/>
    </row>
    <row r="4966" spans="3:3" s="39" customFormat="1" x14ac:dyDescent="0.2">
      <c r="C4966" s="266"/>
    </row>
    <row r="4967" spans="3:3" s="39" customFormat="1" x14ac:dyDescent="0.2">
      <c r="C4967" s="266"/>
    </row>
    <row r="4968" spans="3:3" s="39" customFormat="1" x14ac:dyDescent="0.2">
      <c r="C4968" s="266"/>
    </row>
    <row r="4969" spans="3:3" s="39" customFormat="1" x14ac:dyDescent="0.2">
      <c r="C4969" s="266"/>
    </row>
    <row r="4970" spans="3:3" s="39" customFormat="1" x14ac:dyDescent="0.2">
      <c r="C4970" s="266"/>
    </row>
    <row r="4971" spans="3:3" s="39" customFormat="1" x14ac:dyDescent="0.2">
      <c r="C4971" s="266"/>
    </row>
    <row r="4972" spans="3:3" s="39" customFormat="1" x14ac:dyDescent="0.2">
      <c r="C4972" s="266"/>
    </row>
    <row r="4973" spans="3:3" s="39" customFormat="1" x14ac:dyDescent="0.2">
      <c r="C4973" s="266"/>
    </row>
    <row r="4974" spans="3:3" s="39" customFormat="1" x14ac:dyDescent="0.2">
      <c r="C4974" s="266"/>
    </row>
    <row r="4975" spans="3:3" s="39" customFormat="1" x14ac:dyDescent="0.2">
      <c r="C4975" s="266"/>
    </row>
    <row r="4976" spans="3:3" s="39" customFormat="1" x14ac:dyDescent="0.2">
      <c r="C4976" s="266"/>
    </row>
    <row r="4977" spans="3:3" s="39" customFormat="1" x14ac:dyDescent="0.2">
      <c r="C4977" s="266"/>
    </row>
    <row r="4978" spans="3:3" s="39" customFormat="1" x14ac:dyDescent="0.2">
      <c r="C4978" s="266"/>
    </row>
    <row r="4979" spans="3:3" s="39" customFormat="1" x14ac:dyDescent="0.2">
      <c r="C4979" s="266"/>
    </row>
    <row r="4980" spans="3:3" s="39" customFormat="1" x14ac:dyDescent="0.2">
      <c r="C4980" s="266"/>
    </row>
    <row r="4981" spans="3:3" s="39" customFormat="1" x14ac:dyDescent="0.2">
      <c r="C4981" s="266"/>
    </row>
    <row r="4982" spans="3:3" s="39" customFormat="1" x14ac:dyDescent="0.2">
      <c r="C4982" s="266"/>
    </row>
    <row r="4983" spans="3:3" s="39" customFormat="1" x14ac:dyDescent="0.2">
      <c r="C4983" s="266"/>
    </row>
    <row r="4984" spans="3:3" s="39" customFormat="1" x14ac:dyDescent="0.2">
      <c r="C4984" s="266"/>
    </row>
    <row r="4985" spans="3:3" s="39" customFormat="1" x14ac:dyDescent="0.2">
      <c r="C4985" s="266"/>
    </row>
    <row r="4986" spans="3:3" s="39" customFormat="1" x14ac:dyDescent="0.2">
      <c r="C4986" s="266"/>
    </row>
    <row r="4987" spans="3:3" s="39" customFormat="1" x14ac:dyDescent="0.2">
      <c r="C4987" s="266"/>
    </row>
    <row r="4988" spans="3:3" s="39" customFormat="1" x14ac:dyDescent="0.2">
      <c r="C4988" s="266"/>
    </row>
    <row r="4989" spans="3:3" s="39" customFormat="1" x14ac:dyDescent="0.2">
      <c r="C4989" s="266"/>
    </row>
    <row r="4990" spans="3:3" s="39" customFormat="1" x14ac:dyDescent="0.2">
      <c r="C4990" s="266"/>
    </row>
    <row r="4991" spans="3:3" s="39" customFormat="1" x14ac:dyDescent="0.2">
      <c r="C4991" s="266"/>
    </row>
    <row r="4992" spans="3:3" s="39" customFormat="1" x14ac:dyDescent="0.2">
      <c r="C4992" s="266"/>
    </row>
    <row r="4993" spans="3:3" s="39" customFormat="1" x14ac:dyDescent="0.2">
      <c r="C4993" s="266"/>
    </row>
    <row r="4994" spans="3:3" s="39" customFormat="1" x14ac:dyDescent="0.2">
      <c r="C4994" s="266"/>
    </row>
    <row r="4995" spans="3:3" s="39" customFormat="1" x14ac:dyDescent="0.2">
      <c r="C4995" s="266"/>
    </row>
    <row r="4996" spans="3:3" s="39" customFormat="1" x14ac:dyDescent="0.2">
      <c r="C4996" s="266"/>
    </row>
    <row r="4997" spans="3:3" s="39" customFormat="1" x14ac:dyDescent="0.2">
      <c r="C4997" s="266"/>
    </row>
    <row r="4998" spans="3:3" s="39" customFormat="1" x14ac:dyDescent="0.2">
      <c r="C4998" s="266"/>
    </row>
    <row r="4999" spans="3:3" s="39" customFormat="1" x14ac:dyDescent="0.2">
      <c r="C4999" s="266"/>
    </row>
    <row r="5000" spans="3:3" s="39" customFormat="1" x14ac:dyDescent="0.2">
      <c r="C5000" s="266"/>
    </row>
    <row r="5001" spans="3:3" s="39" customFormat="1" x14ac:dyDescent="0.2">
      <c r="C5001" s="266"/>
    </row>
    <row r="5002" spans="3:3" s="39" customFormat="1" x14ac:dyDescent="0.2">
      <c r="C5002" s="266"/>
    </row>
    <row r="5003" spans="3:3" s="39" customFormat="1" x14ac:dyDescent="0.2">
      <c r="C5003" s="266"/>
    </row>
    <row r="5004" spans="3:3" s="39" customFormat="1" x14ac:dyDescent="0.2">
      <c r="C5004" s="266"/>
    </row>
    <row r="5005" spans="3:3" s="39" customFormat="1" x14ac:dyDescent="0.2">
      <c r="C5005" s="266"/>
    </row>
    <row r="5006" spans="3:3" s="39" customFormat="1" x14ac:dyDescent="0.2">
      <c r="C5006" s="266"/>
    </row>
    <row r="5007" spans="3:3" s="39" customFormat="1" x14ac:dyDescent="0.2">
      <c r="C5007" s="266"/>
    </row>
    <row r="5008" spans="3:3" s="39" customFormat="1" x14ac:dyDescent="0.2">
      <c r="C5008" s="266"/>
    </row>
    <row r="5009" spans="3:3" s="39" customFormat="1" x14ac:dyDescent="0.2">
      <c r="C5009" s="266"/>
    </row>
    <row r="5010" spans="3:3" s="39" customFormat="1" x14ac:dyDescent="0.2">
      <c r="C5010" s="266"/>
    </row>
    <row r="5011" spans="3:3" s="39" customFormat="1" x14ac:dyDescent="0.2">
      <c r="C5011" s="266"/>
    </row>
    <row r="5012" spans="3:3" s="39" customFormat="1" x14ac:dyDescent="0.2">
      <c r="C5012" s="266"/>
    </row>
    <row r="5013" spans="3:3" s="39" customFormat="1" x14ac:dyDescent="0.2">
      <c r="C5013" s="266"/>
    </row>
    <row r="5014" spans="3:3" s="39" customFormat="1" x14ac:dyDescent="0.2">
      <c r="C5014" s="266"/>
    </row>
    <row r="5015" spans="3:3" s="39" customFormat="1" x14ac:dyDescent="0.2">
      <c r="C5015" s="266"/>
    </row>
    <row r="5016" spans="3:3" s="39" customFormat="1" x14ac:dyDescent="0.2">
      <c r="C5016" s="266"/>
    </row>
    <row r="5017" spans="3:3" s="39" customFormat="1" x14ac:dyDescent="0.2">
      <c r="C5017" s="266"/>
    </row>
    <row r="5018" spans="3:3" s="39" customFormat="1" x14ac:dyDescent="0.2">
      <c r="C5018" s="266"/>
    </row>
    <row r="5019" spans="3:3" s="39" customFormat="1" x14ac:dyDescent="0.2">
      <c r="C5019" s="266"/>
    </row>
    <row r="5020" spans="3:3" s="39" customFormat="1" x14ac:dyDescent="0.2">
      <c r="C5020" s="266"/>
    </row>
    <row r="5021" spans="3:3" s="39" customFormat="1" x14ac:dyDescent="0.2">
      <c r="C5021" s="266"/>
    </row>
    <row r="5022" spans="3:3" s="39" customFormat="1" x14ac:dyDescent="0.2">
      <c r="C5022" s="266"/>
    </row>
    <row r="5023" spans="3:3" s="39" customFormat="1" x14ac:dyDescent="0.2">
      <c r="C5023" s="266"/>
    </row>
    <row r="5024" spans="3:3" s="39" customFormat="1" x14ac:dyDescent="0.2">
      <c r="C5024" s="266"/>
    </row>
    <row r="5025" spans="3:3" s="39" customFormat="1" x14ac:dyDescent="0.2">
      <c r="C5025" s="266"/>
    </row>
    <row r="5026" spans="3:3" s="39" customFormat="1" x14ac:dyDescent="0.2">
      <c r="C5026" s="266"/>
    </row>
    <row r="5027" spans="3:3" s="39" customFormat="1" x14ac:dyDescent="0.2">
      <c r="C5027" s="266"/>
    </row>
    <row r="5028" spans="3:3" s="39" customFormat="1" x14ac:dyDescent="0.2">
      <c r="C5028" s="266"/>
    </row>
    <row r="5029" spans="3:3" s="39" customFormat="1" x14ac:dyDescent="0.2">
      <c r="C5029" s="266"/>
    </row>
    <row r="5030" spans="3:3" s="39" customFormat="1" x14ac:dyDescent="0.2">
      <c r="C5030" s="266"/>
    </row>
    <row r="5031" spans="3:3" s="39" customFormat="1" x14ac:dyDescent="0.2">
      <c r="C5031" s="266"/>
    </row>
    <row r="5032" spans="3:3" s="39" customFormat="1" x14ac:dyDescent="0.2">
      <c r="C5032" s="266"/>
    </row>
    <row r="5033" spans="3:3" s="39" customFormat="1" x14ac:dyDescent="0.2">
      <c r="C5033" s="266"/>
    </row>
    <row r="5034" spans="3:3" s="39" customFormat="1" x14ac:dyDescent="0.2">
      <c r="C5034" s="266"/>
    </row>
    <row r="5035" spans="3:3" s="39" customFormat="1" x14ac:dyDescent="0.2">
      <c r="C5035" s="266"/>
    </row>
    <row r="5036" spans="3:3" s="39" customFormat="1" x14ac:dyDescent="0.2">
      <c r="C5036" s="266"/>
    </row>
    <row r="5037" spans="3:3" s="39" customFormat="1" x14ac:dyDescent="0.2">
      <c r="C5037" s="266"/>
    </row>
    <row r="5038" spans="3:3" s="39" customFormat="1" x14ac:dyDescent="0.2">
      <c r="C5038" s="266"/>
    </row>
    <row r="5039" spans="3:3" s="39" customFormat="1" x14ac:dyDescent="0.2">
      <c r="C5039" s="266"/>
    </row>
    <row r="5040" spans="3:3" s="39" customFormat="1" x14ac:dyDescent="0.2">
      <c r="C5040" s="266"/>
    </row>
    <row r="5041" spans="3:3" s="39" customFormat="1" x14ac:dyDescent="0.2">
      <c r="C5041" s="266"/>
    </row>
    <row r="5042" spans="3:3" s="39" customFormat="1" x14ac:dyDescent="0.2">
      <c r="C5042" s="266"/>
    </row>
    <row r="5043" spans="3:3" s="39" customFormat="1" x14ac:dyDescent="0.2">
      <c r="C5043" s="266"/>
    </row>
    <row r="5044" spans="3:3" s="39" customFormat="1" x14ac:dyDescent="0.2">
      <c r="C5044" s="266"/>
    </row>
    <row r="5045" spans="3:3" s="39" customFormat="1" x14ac:dyDescent="0.2">
      <c r="C5045" s="266"/>
    </row>
    <row r="5046" spans="3:3" s="39" customFormat="1" x14ac:dyDescent="0.2">
      <c r="C5046" s="266"/>
    </row>
    <row r="5047" spans="3:3" s="39" customFormat="1" x14ac:dyDescent="0.2">
      <c r="C5047" s="266"/>
    </row>
    <row r="5048" spans="3:3" s="39" customFormat="1" x14ac:dyDescent="0.2">
      <c r="C5048" s="266"/>
    </row>
    <row r="5049" spans="3:3" s="39" customFormat="1" x14ac:dyDescent="0.2">
      <c r="C5049" s="266"/>
    </row>
    <row r="5050" spans="3:3" s="39" customFormat="1" x14ac:dyDescent="0.2">
      <c r="C5050" s="266"/>
    </row>
    <row r="5051" spans="3:3" s="39" customFormat="1" x14ac:dyDescent="0.2">
      <c r="C5051" s="266"/>
    </row>
    <row r="5052" spans="3:3" s="39" customFormat="1" x14ac:dyDescent="0.2">
      <c r="C5052" s="266"/>
    </row>
    <row r="5053" spans="3:3" s="39" customFormat="1" x14ac:dyDescent="0.2">
      <c r="C5053" s="266"/>
    </row>
    <row r="5054" spans="3:3" s="39" customFormat="1" x14ac:dyDescent="0.2">
      <c r="C5054" s="266"/>
    </row>
    <row r="5055" spans="3:3" s="39" customFormat="1" x14ac:dyDescent="0.2">
      <c r="C5055" s="266"/>
    </row>
    <row r="5056" spans="3:3" s="39" customFormat="1" x14ac:dyDescent="0.2">
      <c r="C5056" s="266"/>
    </row>
    <row r="5057" spans="3:3" s="39" customFormat="1" x14ac:dyDescent="0.2">
      <c r="C5057" s="266"/>
    </row>
    <row r="5058" spans="3:3" s="39" customFormat="1" x14ac:dyDescent="0.2">
      <c r="C5058" s="266"/>
    </row>
    <row r="5059" spans="3:3" s="39" customFormat="1" x14ac:dyDescent="0.2">
      <c r="C5059" s="266"/>
    </row>
    <row r="5060" spans="3:3" s="39" customFormat="1" x14ac:dyDescent="0.2">
      <c r="C5060" s="266"/>
    </row>
    <row r="5061" spans="3:3" s="39" customFormat="1" x14ac:dyDescent="0.2">
      <c r="C5061" s="266"/>
    </row>
    <row r="5062" spans="3:3" s="39" customFormat="1" x14ac:dyDescent="0.2">
      <c r="C5062" s="266"/>
    </row>
    <row r="5063" spans="3:3" s="39" customFormat="1" x14ac:dyDescent="0.2">
      <c r="C5063" s="266"/>
    </row>
    <row r="5064" spans="3:3" s="39" customFormat="1" x14ac:dyDescent="0.2">
      <c r="C5064" s="266"/>
    </row>
    <row r="5065" spans="3:3" s="39" customFormat="1" x14ac:dyDescent="0.2">
      <c r="C5065" s="266"/>
    </row>
    <row r="5066" spans="3:3" s="39" customFormat="1" x14ac:dyDescent="0.2">
      <c r="C5066" s="266"/>
    </row>
    <row r="5067" spans="3:3" s="39" customFormat="1" x14ac:dyDescent="0.2">
      <c r="C5067" s="266"/>
    </row>
    <row r="5068" spans="3:3" s="39" customFormat="1" x14ac:dyDescent="0.2">
      <c r="C5068" s="266"/>
    </row>
    <row r="5069" spans="3:3" s="39" customFormat="1" x14ac:dyDescent="0.2">
      <c r="C5069" s="266"/>
    </row>
    <row r="5070" spans="3:3" s="39" customFormat="1" x14ac:dyDescent="0.2">
      <c r="C5070" s="266"/>
    </row>
    <row r="5071" spans="3:3" s="39" customFormat="1" x14ac:dyDescent="0.2">
      <c r="C5071" s="266"/>
    </row>
    <row r="5072" spans="3:3" s="39" customFormat="1" x14ac:dyDescent="0.2">
      <c r="C5072" s="266"/>
    </row>
    <row r="5073" spans="3:3" s="39" customFormat="1" x14ac:dyDescent="0.2">
      <c r="C5073" s="266"/>
    </row>
    <row r="5074" spans="3:3" s="39" customFormat="1" x14ac:dyDescent="0.2">
      <c r="C5074" s="266"/>
    </row>
    <row r="5075" spans="3:3" s="39" customFormat="1" x14ac:dyDescent="0.2">
      <c r="C5075" s="266"/>
    </row>
    <row r="5076" spans="3:3" s="39" customFormat="1" x14ac:dyDescent="0.2">
      <c r="C5076" s="266"/>
    </row>
    <row r="5077" spans="3:3" s="39" customFormat="1" x14ac:dyDescent="0.2">
      <c r="C5077" s="266"/>
    </row>
    <row r="5078" spans="3:3" s="39" customFormat="1" x14ac:dyDescent="0.2">
      <c r="C5078" s="266"/>
    </row>
    <row r="5079" spans="3:3" s="39" customFormat="1" x14ac:dyDescent="0.2">
      <c r="C5079" s="266"/>
    </row>
    <row r="5080" spans="3:3" s="39" customFormat="1" x14ac:dyDescent="0.2">
      <c r="C5080" s="266"/>
    </row>
    <row r="5081" spans="3:3" s="39" customFormat="1" x14ac:dyDescent="0.2">
      <c r="C5081" s="266"/>
    </row>
    <row r="5082" spans="3:3" s="39" customFormat="1" x14ac:dyDescent="0.2">
      <c r="C5082" s="266"/>
    </row>
    <row r="5083" spans="3:3" s="39" customFormat="1" x14ac:dyDescent="0.2">
      <c r="C5083" s="266"/>
    </row>
    <row r="5084" spans="3:3" s="39" customFormat="1" x14ac:dyDescent="0.2">
      <c r="C5084" s="266"/>
    </row>
    <row r="5085" spans="3:3" s="39" customFormat="1" x14ac:dyDescent="0.2">
      <c r="C5085" s="266"/>
    </row>
    <row r="5086" spans="3:3" s="39" customFormat="1" x14ac:dyDescent="0.2">
      <c r="C5086" s="266"/>
    </row>
    <row r="5087" spans="3:3" s="39" customFormat="1" x14ac:dyDescent="0.2">
      <c r="C5087" s="266"/>
    </row>
    <row r="5088" spans="3:3" s="39" customFormat="1" x14ac:dyDescent="0.2">
      <c r="C5088" s="266"/>
    </row>
    <row r="5089" spans="3:3" s="39" customFormat="1" x14ac:dyDescent="0.2">
      <c r="C5089" s="266"/>
    </row>
    <row r="5090" spans="3:3" s="39" customFormat="1" x14ac:dyDescent="0.2">
      <c r="C5090" s="266"/>
    </row>
    <row r="5091" spans="3:3" s="39" customFormat="1" x14ac:dyDescent="0.2">
      <c r="C5091" s="266"/>
    </row>
    <row r="5092" spans="3:3" s="39" customFormat="1" x14ac:dyDescent="0.2">
      <c r="C5092" s="266"/>
    </row>
    <row r="5093" spans="3:3" s="39" customFormat="1" x14ac:dyDescent="0.2">
      <c r="C5093" s="266"/>
    </row>
    <row r="5094" spans="3:3" s="39" customFormat="1" x14ac:dyDescent="0.2">
      <c r="C5094" s="266"/>
    </row>
    <row r="5095" spans="3:3" s="39" customFormat="1" x14ac:dyDescent="0.2">
      <c r="C5095" s="266"/>
    </row>
    <row r="5096" spans="3:3" s="39" customFormat="1" x14ac:dyDescent="0.2">
      <c r="C5096" s="266"/>
    </row>
    <row r="5097" spans="3:3" s="39" customFormat="1" x14ac:dyDescent="0.2">
      <c r="C5097" s="266"/>
    </row>
    <row r="5098" spans="3:3" s="39" customFormat="1" x14ac:dyDescent="0.2">
      <c r="C5098" s="266"/>
    </row>
    <row r="5099" spans="3:3" s="39" customFormat="1" x14ac:dyDescent="0.2">
      <c r="C5099" s="266"/>
    </row>
    <row r="5100" spans="3:3" s="39" customFormat="1" x14ac:dyDescent="0.2">
      <c r="C5100" s="266"/>
    </row>
    <row r="5101" spans="3:3" s="39" customFormat="1" x14ac:dyDescent="0.2">
      <c r="C5101" s="266"/>
    </row>
    <row r="5102" spans="3:3" s="39" customFormat="1" x14ac:dyDescent="0.2">
      <c r="C5102" s="266"/>
    </row>
    <row r="5103" spans="3:3" s="39" customFormat="1" x14ac:dyDescent="0.2">
      <c r="C5103" s="266"/>
    </row>
    <row r="5104" spans="3:3" s="39" customFormat="1" x14ac:dyDescent="0.2">
      <c r="C5104" s="266"/>
    </row>
    <row r="5105" spans="3:3" s="39" customFormat="1" x14ac:dyDescent="0.2">
      <c r="C5105" s="266"/>
    </row>
    <row r="5106" spans="3:3" s="39" customFormat="1" x14ac:dyDescent="0.2">
      <c r="C5106" s="266"/>
    </row>
    <row r="5107" spans="3:3" s="39" customFormat="1" x14ac:dyDescent="0.2">
      <c r="C5107" s="266"/>
    </row>
    <row r="5108" spans="3:3" s="39" customFormat="1" x14ac:dyDescent="0.2">
      <c r="C5108" s="266"/>
    </row>
    <row r="5109" spans="3:3" s="39" customFormat="1" x14ac:dyDescent="0.2">
      <c r="C5109" s="266"/>
    </row>
    <row r="5110" spans="3:3" s="39" customFormat="1" x14ac:dyDescent="0.2">
      <c r="C5110" s="266"/>
    </row>
    <row r="5111" spans="3:3" s="39" customFormat="1" x14ac:dyDescent="0.2">
      <c r="C5111" s="266"/>
    </row>
    <row r="5112" spans="3:3" s="39" customFormat="1" x14ac:dyDescent="0.2">
      <c r="C5112" s="266"/>
    </row>
    <row r="5113" spans="3:3" s="39" customFormat="1" x14ac:dyDescent="0.2">
      <c r="C5113" s="266"/>
    </row>
    <row r="5114" spans="3:3" s="39" customFormat="1" x14ac:dyDescent="0.2">
      <c r="C5114" s="266"/>
    </row>
    <row r="5115" spans="3:3" s="39" customFormat="1" x14ac:dyDescent="0.2">
      <c r="C5115" s="266"/>
    </row>
    <row r="5116" spans="3:3" s="39" customFormat="1" x14ac:dyDescent="0.2">
      <c r="C5116" s="266"/>
    </row>
    <row r="5117" spans="3:3" s="39" customFormat="1" x14ac:dyDescent="0.2">
      <c r="C5117" s="266"/>
    </row>
    <row r="5118" spans="3:3" s="39" customFormat="1" x14ac:dyDescent="0.2">
      <c r="C5118" s="266"/>
    </row>
    <row r="5119" spans="3:3" s="39" customFormat="1" x14ac:dyDescent="0.2">
      <c r="C5119" s="266"/>
    </row>
    <row r="5120" spans="3:3" s="39" customFormat="1" x14ac:dyDescent="0.2">
      <c r="C5120" s="266"/>
    </row>
    <row r="5121" spans="3:3" s="39" customFormat="1" x14ac:dyDescent="0.2">
      <c r="C5121" s="266"/>
    </row>
    <row r="5122" spans="3:3" s="39" customFormat="1" x14ac:dyDescent="0.2">
      <c r="C5122" s="266"/>
    </row>
    <row r="5123" spans="3:3" s="39" customFormat="1" x14ac:dyDescent="0.2">
      <c r="C5123" s="266"/>
    </row>
    <row r="5124" spans="3:3" s="39" customFormat="1" x14ac:dyDescent="0.2">
      <c r="C5124" s="266"/>
    </row>
    <row r="5125" spans="3:3" s="39" customFormat="1" x14ac:dyDescent="0.2">
      <c r="C5125" s="266"/>
    </row>
    <row r="5126" spans="3:3" s="39" customFormat="1" x14ac:dyDescent="0.2">
      <c r="C5126" s="266"/>
    </row>
    <row r="5127" spans="3:3" s="39" customFormat="1" x14ac:dyDescent="0.2">
      <c r="C5127" s="266"/>
    </row>
    <row r="5128" spans="3:3" s="39" customFormat="1" x14ac:dyDescent="0.2">
      <c r="C5128" s="266"/>
    </row>
    <row r="5129" spans="3:3" s="39" customFormat="1" x14ac:dyDescent="0.2">
      <c r="C5129" s="266"/>
    </row>
    <row r="5130" spans="3:3" s="39" customFormat="1" x14ac:dyDescent="0.2">
      <c r="C5130" s="266"/>
    </row>
    <row r="5131" spans="3:3" s="39" customFormat="1" x14ac:dyDescent="0.2">
      <c r="C5131" s="266"/>
    </row>
    <row r="5132" spans="3:3" s="39" customFormat="1" x14ac:dyDescent="0.2">
      <c r="C5132" s="266"/>
    </row>
    <row r="5133" spans="3:3" s="39" customFormat="1" x14ac:dyDescent="0.2">
      <c r="C5133" s="266"/>
    </row>
    <row r="5134" spans="3:3" s="39" customFormat="1" x14ac:dyDescent="0.2">
      <c r="C5134" s="266"/>
    </row>
    <row r="5135" spans="3:3" s="39" customFormat="1" x14ac:dyDescent="0.2">
      <c r="C5135" s="266"/>
    </row>
    <row r="5136" spans="3:3" s="39" customFormat="1" x14ac:dyDescent="0.2">
      <c r="C5136" s="266"/>
    </row>
    <row r="5137" spans="3:3" s="39" customFormat="1" x14ac:dyDescent="0.2">
      <c r="C5137" s="266"/>
    </row>
    <row r="5138" spans="3:3" s="39" customFormat="1" x14ac:dyDescent="0.2">
      <c r="C5138" s="266"/>
    </row>
    <row r="5139" spans="3:3" s="39" customFormat="1" x14ac:dyDescent="0.2">
      <c r="C5139" s="266"/>
    </row>
    <row r="5140" spans="3:3" s="39" customFormat="1" x14ac:dyDescent="0.2">
      <c r="C5140" s="266"/>
    </row>
    <row r="5141" spans="3:3" s="39" customFormat="1" x14ac:dyDescent="0.2">
      <c r="C5141" s="266"/>
    </row>
    <row r="5142" spans="3:3" s="39" customFormat="1" x14ac:dyDescent="0.2">
      <c r="C5142" s="266"/>
    </row>
    <row r="5143" spans="3:3" s="39" customFormat="1" x14ac:dyDescent="0.2">
      <c r="C5143" s="266"/>
    </row>
    <row r="5144" spans="3:3" s="39" customFormat="1" x14ac:dyDescent="0.2">
      <c r="C5144" s="266"/>
    </row>
    <row r="5145" spans="3:3" s="39" customFormat="1" x14ac:dyDescent="0.2">
      <c r="C5145" s="266"/>
    </row>
    <row r="5146" spans="3:3" s="39" customFormat="1" x14ac:dyDescent="0.2">
      <c r="C5146" s="266"/>
    </row>
    <row r="5147" spans="3:3" s="39" customFormat="1" x14ac:dyDescent="0.2">
      <c r="C5147" s="266"/>
    </row>
    <row r="5148" spans="3:3" s="39" customFormat="1" x14ac:dyDescent="0.2">
      <c r="C5148" s="266"/>
    </row>
    <row r="5149" spans="3:3" s="39" customFormat="1" x14ac:dyDescent="0.2">
      <c r="C5149" s="266"/>
    </row>
    <row r="5150" spans="3:3" s="39" customFormat="1" x14ac:dyDescent="0.2">
      <c r="C5150" s="266"/>
    </row>
    <row r="5151" spans="3:3" s="39" customFormat="1" x14ac:dyDescent="0.2">
      <c r="C5151" s="266"/>
    </row>
    <row r="5152" spans="3:3" s="39" customFormat="1" x14ac:dyDescent="0.2">
      <c r="C5152" s="266"/>
    </row>
    <row r="5153" spans="3:3" s="39" customFormat="1" x14ac:dyDescent="0.2">
      <c r="C5153" s="266"/>
    </row>
    <row r="5154" spans="3:3" s="39" customFormat="1" x14ac:dyDescent="0.2">
      <c r="C5154" s="266"/>
    </row>
    <row r="5155" spans="3:3" s="39" customFormat="1" x14ac:dyDescent="0.2">
      <c r="C5155" s="266"/>
    </row>
    <row r="5156" spans="3:3" s="39" customFormat="1" x14ac:dyDescent="0.2">
      <c r="C5156" s="266"/>
    </row>
    <row r="5157" spans="3:3" s="39" customFormat="1" x14ac:dyDescent="0.2">
      <c r="C5157" s="266"/>
    </row>
    <row r="5158" spans="3:3" s="39" customFormat="1" x14ac:dyDescent="0.2">
      <c r="C5158" s="266"/>
    </row>
    <row r="5159" spans="3:3" s="39" customFormat="1" x14ac:dyDescent="0.2">
      <c r="C5159" s="266"/>
    </row>
    <row r="5160" spans="3:3" s="39" customFormat="1" x14ac:dyDescent="0.2">
      <c r="C5160" s="266"/>
    </row>
    <row r="5161" spans="3:3" s="39" customFormat="1" x14ac:dyDescent="0.2">
      <c r="C5161" s="266"/>
    </row>
    <row r="5162" spans="3:3" s="39" customFormat="1" x14ac:dyDescent="0.2">
      <c r="C5162" s="266"/>
    </row>
    <row r="5163" spans="3:3" s="39" customFormat="1" x14ac:dyDescent="0.2">
      <c r="C5163" s="266"/>
    </row>
    <row r="5164" spans="3:3" s="39" customFormat="1" x14ac:dyDescent="0.2">
      <c r="C5164" s="266"/>
    </row>
    <row r="5165" spans="3:3" s="39" customFormat="1" x14ac:dyDescent="0.2">
      <c r="C5165" s="266"/>
    </row>
    <row r="5166" spans="3:3" s="39" customFormat="1" x14ac:dyDescent="0.2">
      <c r="C5166" s="266"/>
    </row>
    <row r="5167" spans="3:3" s="39" customFormat="1" x14ac:dyDescent="0.2">
      <c r="C5167" s="266"/>
    </row>
    <row r="5168" spans="3:3" s="39" customFormat="1" x14ac:dyDescent="0.2">
      <c r="C5168" s="266"/>
    </row>
    <row r="5169" spans="3:3" s="39" customFormat="1" x14ac:dyDescent="0.2">
      <c r="C5169" s="266"/>
    </row>
    <row r="5170" spans="3:3" s="39" customFormat="1" x14ac:dyDescent="0.2">
      <c r="C5170" s="266"/>
    </row>
    <row r="5171" spans="3:3" s="39" customFormat="1" x14ac:dyDescent="0.2">
      <c r="C5171" s="266"/>
    </row>
    <row r="5172" spans="3:3" s="39" customFormat="1" x14ac:dyDescent="0.2">
      <c r="C5172" s="266"/>
    </row>
    <row r="5173" spans="3:3" s="39" customFormat="1" x14ac:dyDescent="0.2">
      <c r="C5173" s="266"/>
    </row>
    <row r="5174" spans="3:3" s="39" customFormat="1" x14ac:dyDescent="0.2">
      <c r="C5174" s="266"/>
    </row>
    <row r="5175" spans="3:3" s="39" customFormat="1" x14ac:dyDescent="0.2">
      <c r="C5175" s="266"/>
    </row>
    <row r="5176" spans="3:3" s="39" customFormat="1" x14ac:dyDescent="0.2">
      <c r="C5176" s="266"/>
    </row>
    <row r="5177" spans="3:3" s="39" customFormat="1" x14ac:dyDescent="0.2">
      <c r="C5177" s="266"/>
    </row>
    <row r="5178" spans="3:3" s="39" customFormat="1" x14ac:dyDescent="0.2">
      <c r="C5178" s="266"/>
    </row>
    <row r="5179" spans="3:3" s="39" customFormat="1" x14ac:dyDescent="0.2">
      <c r="C5179" s="266"/>
    </row>
    <row r="5180" spans="3:3" s="39" customFormat="1" x14ac:dyDescent="0.2">
      <c r="C5180" s="266"/>
    </row>
    <row r="5181" spans="3:3" s="39" customFormat="1" x14ac:dyDescent="0.2">
      <c r="C5181" s="266"/>
    </row>
    <row r="5182" spans="3:3" s="39" customFormat="1" x14ac:dyDescent="0.2">
      <c r="C5182" s="266"/>
    </row>
    <row r="5183" spans="3:3" s="39" customFormat="1" x14ac:dyDescent="0.2">
      <c r="C5183" s="266"/>
    </row>
    <row r="5184" spans="3:3" s="39" customFormat="1" x14ac:dyDescent="0.2">
      <c r="C5184" s="266"/>
    </row>
    <row r="5185" spans="3:3" s="39" customFormat="1" x14ac:dyDescent="0.2">
      <c r="C5185" s="266"/>
    </row>
    <row r="5186" spans="3:3" s="39" customFormat="1" x14ac:dyDescent="0.2">
      <c r="C5186" s="266"/>
    </row>
    <row r="5187" spans="3:3" s="39" customFormat="1" x14ac:dyDescent="0.2">
      <c r="C5187" s="266"/>
    </row>
    <row r="5188" spans="3:3" s="39" customFormat="1" x14ac:dyDescent="0.2">
      <c r="C5188" s="266"/>
    </row>
    <row r="5189" spans="3:3" s="39" customFormat="1" x14ac:dyDescent="0.2">
      <c r="C5189" s="266"/>
    </row>
    <row r="5190" spans="3:3" s="39" customFormat="1" x14ac:dyDescent="0.2">
      <c r="C5190" s="266"/>
    </row>
    <row r="5191" spans="3:3" s="39" customFormat="1" x14ac:dyDescent="0.2">
      <c r="C5191" s="266"/>
    </row>
    <row r="5192" spans="3:3" s="39" customFormat="1" x14ac:dyDescent="0.2">
      <c r="C5192" s="266"/>
    </row>
    <row r="5193" spans="3:3" s="39" customFormat="1" x14ac:dyDescent="0.2">
      <c r="C5193" s="266"/>
    </row>
    <row r="5194" spans="3:3" s="39" customFormat="1" x14ac:dyDescent="0.2">
      <c r="C5194" s="266"/>
    </row>
    <row r="5195" spans="3:3" s="39" customFormat="1" x14ac:dyDescent="0.2">
      <c r="C5195" s="266"/>
    </row>
    <row r="5196" spans="3:3" s="39" customFormat="1" x14ac:dyDescent="0.2">
      <c r="C5196" s="266"/>
    </row>
    <row r="5197" spans="3:3" s="39" customFormat="1" x14ac:dyDescent="0.2">
      <c r="C5197" s="266"/>
    </row>
    <row r="5198" spans="3:3" s="39" customFormat="1" x14ac:dyDescent="0.2">
      <c r="C5198" s="266"/>
    </row>
    <row r="5199" spans="3:3" s="39" customFormat="1" x14ac:dyDescent="0.2">
      <c r="C5199" s="266"/>
    </row>
    <row r="5200" spans="3:3" s="39" customFormat="1" x14ac:dyDescent="0.2">
      <c r="C5200" s="266"/>
    </row>
    <row r="5201" spans="3:3" s="39" customFormat="1" x14ac:dyDescent="0.2">
      <c r="C5201" s="266"/>
    </row>
    <row r="5202" spans="3:3" s="39" customFormat="1" x14ac:dyDescent="0.2">
      <c r="C5202" s="266"/>
    </row>
    <row r="5203" spans="3:3" s="39" customFormat="1" x14ac:dyDescent="0.2">
      <c r="C5203" s="266"/>
    </row>
    <row r="5204" spans="3:3" s="39" customFormat="1" x14ac:dyDescent="0.2">
      <c r="C5204" s="266"/>
    </row>
    <row r="5205" spans="3:3" s="39" customFormat="1" x14ac:dyDescent="0.2">
      <c r="C5205" s="266"/>
    </row>
    <row r="5206" spans="3:3" s="39" customFormat="1" x14ac:dyDescent="0.2">
      <c r="C5206" s="266"/>
    </row>
    <row r="5207" spans="3:3" s="39" customFormat="1" x14ac:dyDescent="0.2">
      <c r="C5207" s="266"/>
    </row>
    <row r="5208" spans="3:3" s="39" customFormat="1" x14ac:dyDescent="0.2">
      <c r="C5208" s="266"/>
    </row>
    <row r="5209" spans="3:3" s="39" customFormat="1" x14ac:dyDescent="0.2">
      <c r="C5209" s="266"/>
    </row>
    <row r="5210" spans="3:3" s="39" customFormat="1" x14ac:dyDescent="0.2">
      <c r="C5210" s="266"/>
    </row>
    <row r="5211" spans="3:3" s="39" customFormat="1" x14ac:dyDescent="0.2">
      <c r="C5211" s="266"/>
    </row>
    <row r="5212" spans="3:3" s="39" customFormat="1" x14ac:dyDescent="0.2">
      <c r="C5212" s="266"/>
    </row>
    <row r="5213" spans="3:3" s="39" customFormat="1" x14ac:dyDescent="0.2">
      <c r="C5213" s="266"/>
    </row>
    <row r="5214" spans="3:3" s="39" customFormat="1" x14ac:dyDescent="0.2">
      <c r="C5214" s="266"/>
    </row>
    <row r="5215" spans="3:3" s="39" customFormat="1" x14ac:dyDescent="0.2">
      <c r="C5215" s="266"/>
    </row>
    <row r="5216" spans="3:3" s="39" customFormat="1" x14ac:dyDescent="0.2">
      <c r="C5216" s="266"/>
    </row>
    <row r="5217" spans="3:3" s="39" customFormat="1" x14ac:dyDescent="0.2">
      <c r="C5217" s="266"/>
    </row>
    <row r="5218" spans="3:3" s="39" customFormat="1" x14ac:dyDescent="0.2">
      <c r="C5218" s="266"/>
    </row>
    <row r="5219" spans="3:3" s="39" customFormat="1" x14ac:dyDescent="0.2">
      <c r="C5219" s="266"/>
    </row>
    <row r="5220" spans="3:3" s="39" customFormat="1" x14ac:dyDescent="0.2">
      <c r="C5220" s="266"/>
    </row>
    <row r="5221" spans="3:3" s="39" customFormat="1" x14ac:dyDescent="0.2">
      <c r="C5221" s="266"/>
    </row>
    <row r="5222" spans="3:3" s="39" customFormat="1" x14ac:dyDescent="0.2">
      <c r="C5222" s="266"/>
    </row>
    <row r="5223" spans="3:3" s="39" customFormat="1" x14ac:dyDescent="0.2">
      <c r="C5223" s="266"/>
    </row>
    <row r="5224" spans="3:3" s="39" customFormat="1" x14ac:dyDescent="0.2">
      <c r="C5224" s="266"/>
    </row>
    <row r="5225" spans="3:3" s="39" customFormat="1" x14ac:dyDescent="0.2">
      <c r="C5225" s="266"/>
    </row>
    <row r="5226" spans="3:3" s="39" customFormat="1" x14ac:dyDescent="0.2">
      <c r="C5226" s="266"/>
    </row>
    <row r="5227" spans="3:3" s="39" customFormat="1" x14ac:dyDescent="0.2">
      <c r="C5227" s="266"/>
    </row>
    <row r="5228" spans="3:3" s="39" customFormat="1" x14ac:dyDescent="0.2">
      <c r="C5228" s="266"/>
    </row>
    <row r="5229" spans="3:3" s="39" customFormat="1" x14ac:dyDescent="0.2">
      <c r="C5229" s="266"/>
    </row>
    <row r="5230" spans="3:3" s="39" customFormat="1" x14ac:dyDescent="0.2">
      <c r="C5230" s="266"/>
    </row>
    <row r="5231" spans="3:3" s="39" customFormat="1" x14ac:dyDescent="0.2">
      <c r="C5231" s="266"/>
    </row>
    <row r="5232" spans="3:3" s="39" customFormat="1" x14ac:dyDescent="0.2">
      <c r="C5232" s="266"/>
    </row>
    <row r="5233" spans="3:3" s="39" customFormat="1" x14ac:dyDescent="0.2">
      <c r="C5233" s="266"/>
    </row>
    <row r="5234" spans="3:3" s="39" customFormat="1" x14ac:dyDescent="0.2">
      <c r="C5234" s="266"/>
    </row>
    <row r="5235" spans="3:3" s="39" customFormat="1" x14ac:dyDescent="0.2">
      <c r="C5235" s="266"/>
    </row>
    <row r="5236" spans="3:3" s="39" customFormat="1" x14ac:dyDescent="0.2">
      <c r="C5236" s="266"/>
    </row>
    <row r="5237" spans="3:3" s="39" customFormat="1" x14ac:dyDescent="0.2">
      <c r="C5237" s="266"/>
    </row>
    <row r="5238" spans="3:3" s="39" customFormat="1" x14ac:dyDescent="0.2">
      <c r="C5238" s="266"/>
    </row>
    <row r="5239" spans="3:3" s="39" customFormat="1" x14ac:dyDescent="0.2">
      <c r="C5239" s="266"/>
    </row>
    <row r="5240" spans="3:3" s="39" customFormat="1" x14ac:dyDescent="0.2">
      <c r="C5240" s="266"/>
    </row>
    <row r="5241" spans="3:3" s="39" customFormat="1" x14ac:dyDescent="0.2">
      <c r="C5241" s="266"/>
    </row>
    <row r="5242" spans="3:3" s="39" customFormat="1" x14ac:dyDescent="0.2">
      <c r="C5242" s="266"/>
    </row>
    <row r="5243" spans="3:3" s="39" customFormat="1" x14ac:dyDescent="0.2">
      <c r="C5243" s="266"/>
    </row>
    <row r="5244" spans="3:3" s="39" customFormat="1" x14ac:dyDescent="0.2">
      <c r="C5244" s="266"/>
    </row>
    <row r="5245" spans="3:3" s="39" customFormat="1" x14ac:dyDescent="0.2">
      <c r="C5245" s="266"/>
    </row>
    <row r="5246" spans="3:3" s="39" customFormat="1" x14ac:dyDescent="0.2">
      <c r="C5246" s="266"/>
    </row>
    <row r="5247" spans="3:3" s="39" customFormat="1" x14ac:dyDescent="0.2">
      <c r="C5247" s="266"/>
    </row>
    <row r="5248" spans="3:3" s="39" customFormat="1" x14ac:dyDescent="0.2">
      <c r="C5248" s="266"/>
    </row>
    <row r="5249" spans="3:3" s="39" customFormat="1" x14ac:dyDescent="0.2">
      <c r="C5249" s="266"/>
    </row>
    <row r="5250" spans="3:3" s="39" customFormat="1" x14ac:dyDescent="0.2">
      <c r="C5250" s="266"/>
    </row>
    <row r="5251" spans="3:3" s="39" customFormat="1" x14ac:dyDescent="0.2">
      <c r="C5251" s="266"/>
    </row>
    <row r="5252" spans="3:3" s="39" customFormat="1" x14ac:dyDescent="0.2">
      <c r="C5252" s="266"/>
    </row>
    <row r="5253" spans="3:3" s="39" customFormat="1" x14ac:dyDescent="0.2">
      <c r="C5253" s="266"/>
    </row>
    <row r="5254" spans="3:3" s="39" customFormat="1" x14ac:dyDescent="0.2">
      <c r="C5254" s="266"/>
    </row>
    <row r="5255" spans="3:3" s="39" customFormat="1" x14ac:dyDescent="0.2">
      <c r="C5255" s="266"/>
    </row>
    <row r="5256" spans="3:3" s="39" customFormat="1" x14ac:dyDescent="0.2">
      <c r="C5256" s="266"/>
    </row>
    <row r="5257" spans="3:3" s="39" customFormat="1" x14ac:dyDescent="0.2">
      <c r="C5257" s="266"/>
    </row>
    <row r="5258" spans="3:3" s="39" customFormat="1" x14ac:dyDescent="0.2">
      <c r="C5258" s="266"/>
    </row>
    <row r="5259" spans="3:3" s="39" customFormat="1" x14ac:dyDescent="0.2">
      <c r="C5259" s="266"/>
    </row>
    <row r="5260" spans="3:3" s="39" customFormat="1" x14ac:dyDescent="0.2">
      <c r="C5260" s="266"/>
    </row>
    <row r="5261" spans="3:3" s="39" customFormat="1" x14ac:dyDescent="0.2">
      <c r="C5261" s="266"/>
    </row>
    <row r="5262" spans="3:3" s="39" customFormat="1" x14ac:dyDescent="0.2">
      <c r="C5262" s="266"/>
    </row>
    <row r="5263" spans="3:3" s="39" customFormat="1" x14ac:dyDescent="0.2">
      <c r="C5263" s="266"/>
    </row>
    <row r="5264" spans="3:3" s="39" customFormat="1" x14ac:dyDescent="0.2">
      <c r="C5264" s="266"/>
    </row>
    <row r="5265" spans="3:3" s="39" customFormat="1" x14ac:dyDescent="0.2">
      <c r="C5265" s="266"/>
    </row>
    <row r="5266" spans="3:3" s="39" customFormat="1" x14ac:dyDescent="0.2">
      <c r="C5266" s="266"/>
    </row>
    <row r="5267" spans="3:3" s="39" customFormat="1" x14ac:dyDescent="0.2">
      <c r="C5267" s="266"/>
    </row>
    <row r="5268" spans="3:3" s="39" customFormat="1" x14ac:dyDescent="0.2">
      <c r="C5268" s="266"/>
    </row>
    <row r="5269" spans="3:3" s="39" customFormat="1" x14ac:dyDescent="0.2">
      <c r="C5269" s="266"/>
    </row>
    <row r="5270" spans="3:3" s="39" customFormat="1" x14ac:dyDescent="0.2">
      <c r="C5270" s="266"/>
    </row>
    <row r="5271" spans="3:3" s="39" customFormat="1" x14ac:dyDescent="0.2">
      <c r="C5271" s="266"/>
    </row>
    <row r="5272" spans="3:3" s="39" customFormat="1" x14ac:dyDescent="0.2">
      <c r="C5272" s="266"/>
    </row>
    <row r="5273" spans="3:3" s="39" customFormat="1" x14ac:dyDescent="0.2">
      <c r="C5273" s="266"/>
    </row>
    <row r="5274" spans="3:3" s="39" customFormat="1" x14ac:dyDescent="0.2">
      <c r="C5274" s="266"/>
    </row>
    <row r="5275" spans="3:3" s="39" customFormat="1" x14ac:dyDescent="0.2">
      <c r="C5275" s="266"/>
    </row>
    <row r="5276" spans="3:3" s="39" customFormat="1" x14ac:dyDescent="0.2">
      <c r="C5276" s="266"/>
    </row>
    <row r="5277" spans="3:3" s="39" customFormat="1" x14ac:dyDescent="0.2">
      <c r="C5277" s="266"/>
    </row>
    <row r="5278" spans="3:3" s="39" customFormat="1" x14ac:dyDescent="0.2">
      <c r="C5278" s="266"/>
    </row>
    <row r="5279" spans="3:3" s="39" customFormat="1" x14ac:dyDescent="0.2">
      <c r="C5279" s="266"/>
    </row>
    <row r="5280" spans="3:3" s="39" customFormat="1" x14ac:dyDescent="0.2">
      <c r="C5280" s="266"/>
    </row>
    <row r="5281" spans="3:3" s="39" customFormat="1" x14ac:dyDescent="0.2">
      <c r="C5281" s="266"/>
    </row>
    <row r="5282" spans="3:3" s="39" customFormat="1" x14ac:dyDescent="0.2">
      <c r="C5282" s="266"/>
    </row>
    <row r="5283" spans="3:3" s="39" customFormat="1" x14ac:dyDescent="0.2">
      <c r="C5283" s="266"/>
    </row>
    <row r="5284" spans="3:3" s="39" customFormat="1" x14ac:dyDescent="0.2">
      <c r="C5284" s="266"/>
    </row>
    <row r="5285" spans="3:3" s="39" customFormat="1" x14ac:dyDescent="0.2">
      <c r="C5285" s="266"/>
    </row>
    <row r="5286" spans="3:3" s="39" customFormat="1" x14ac:dyDescent="0.2">
      <c r="C5286" s="266"/>
    </row>
    <row r="5287" spans="3:3" s="39" customFormat="1" x14ac:dyDescent="0.2">
      <c r="C5287" s="266"/>
    </row>
    <row r="5288" spans="3:3" s="39" customFormat="1" x14ac:dyDescent="0.2">
      <c r="C5288" s="266"/>
    </row>
    <row r="5289" spans="3:3" s="39" customFormat="1" x14ac:dyDescent="0.2">
      <c r="C5289" s="266"/>
    </row>
    <row r="5290" spans="3:3" s="39" customFormat="1" x14ac:dyDescent="0.2">
      <c r="C5290" s="266"/>
    </row>
    <row r="5291" spans="3:3" s="39" customFormat="1" x14ac:dyDescent="0.2">
      <c r="C5291" s="266"/>
    </row>
    <row r="5292" spans="3:3" s="39" customFormat="1" x14ac:dyDescent="0.2">
      <c r="C5292" s="266"/>
    </row>
    <row r="5293" spans="3:3" s="39" customFormat="1" x14ac:dyDescent="0.2">
      <c r="C5293" s="266"/>
    </row>
    <row r="5294" spans="3:3" s="39" customFormat="1" x14ac:dyDescent="0.2">
      <c r="C5294" s="266"/>
    </row>
    <row r="5295" spans="3:3" s="39" customFormat="1" x14ac:dyDescent="0.2">
      <c r="C5295" s="266"/>
    </row>
    <row r="5296" spans="3:3" s="39" customFormat="1" x14ac:dyDescent="0.2">
      <c r="C5296" s="266"/>
    </row>
    <row r="5297" spans="3:3" s="39" customFormat="1" x14ac:dyDescent="0.2">
      <c r="C5297" s="266"/>
    </row>
    <row r="5298" spans="3:3" s="39" customFormat="1" x14ac:dyDescent="0.2">
      <c r="C5298" s="266"/>
    </row>
    <row r="5299" spans="3:3" s="39" customFormat="1" x14ac:dyDescent="0.2">
      <c r="C5299" s="266"/>
    </row>
    <row r="5300" spans="3:3" s="39" customFormat="1" x14ac:dyDescent="0.2">
      <c r="C5300" s="266"/>
    </row>
    <row r="5301" spans="3:3" s="39" customFormat="1" x14ac:dyDescent="0.2">
      <c r="C5301" s="266"/>
    </row>
    <row r="5302" spans="3:3" s="39" customFormat="1" x14ac:dyDescent="0.2">
      <c r="C5302" s="266"/>
    </row>
    <row r="5303" spans="3:3" s="39" customFormat="1" x14ac:dyDescent="0.2">
      <c r="C5303" s="266"/>
    </row>
    <row r="5304" spans="3:3" s="39" customFormat="1" x14ac:dyDescent="0.2">
      <c r="C5304" s="266"/>
    </row>
    <row r="5305" spans="3:3" s="39" customFormat="1" x14ac:dyDescent="0.2">
      <c r="C5305" s="266"/>
    </row>
    <row r="5306" spans="3:3" s="39" customFormat="1" x14ac:dyDescent="0.2">
      <c r="C5306" s="266"/>
    </row>
    <row r="5307" spans="3:3" s="39" customFormat="1" x14ac:dyDescent="0.2">
      <c r="C5307" s="266"/>
    </row>
    <row r="5308" spans="3:3" s="39" customFormat="1" x14ac:dyDescent="0.2">
      <c r="C5308" s="266"/>
    </row>
    <row r="5309" spans="3:3" s="39" customFormat="1" x14ac:dyDescent="0.2">
      <c r="C5309" s="266"/>
    </row>
    <row r="5310" spans="3:3" s="39" customFormat="1" x14ac:dyDescent="0.2">
      <c r="C5310" s="266"/>
    </row>
    <row r="5311" spans="3:3" s="39" customFormat="1" x14ac:dyDescent="0.2">
      <c r="C5311" s="266"/>
    </row>
    <row r="5312" spans="3:3" s="39" customFormat="1" x14ac:dyDescent="0.2">
      <c r="C5312" s="266"/>
    </row>
    <row r="5313" spans="3:3" s="39" customFormat="1" x14ac:dyDescent="0.2">
      <c r="C5313" s="266"/>
    </row>
    <row r="5314" spans="3:3" s="39" customFormat="1" x14ac:dyDescent="0.2">
      <c r="C5314" s="266"/>
    </row>
    <row r="5315" spans="3:3" s="39" customFormat="1" x14ac:dyDescent="0.2">
      <c r="C5315" s="266"/>
    </row>
    <row r="5316" spans="3:3" s="39" customFormat="1" x14ac:dyDescent="0.2">
      <c r="C5316" s="266"/>
    </row>
    <row r="5317" spans="3:3" s="39" customFormat="1" x14ac:dyDescent="0.2">
      <c r="C5317" s="266"/>
    </row>
    <row r="5318" spans="3:3" s="39" customFormat="1" x14ac:dyDescent="0.2">
      <c r="C5318" s="266"/>
    </row>
    <row r="5319" spans="3:3" s="39" customFormat="1" x14ac:dyDescent="0.2">
      <c r="C5319" s="266"/>
    </row>
    <row r="5320" spans="3:3" s="39" customFormat="1" x14ac:dyDescent="0.2">
      <c r="C5320" s="266"/>
    </row>
    <row r="5321" spans="3:3" s="39" customFormat="1" x14ac:dyDescent="0.2">
      <c r="C5321" s="266"/>
    </row>
    <row r="5322" spans="3:3" s="39" customFormat="1" x14ac:dyDescent="0.2">
      <c r="C5322" s="266"/>
    </row>
    <row r="5323" spans="3:3" s="39" customFormat="1" x14ac:dyDescent="0.2">
      <c r="C5323" s="266"/>
    </row>
    <row r="5324" spans="3:3" s="39" customFormat="1" x14ac:dyDescent="0.2">
      <c r="C5324" s="266"/>
    </row>
    <row r="5325" spans="3:3" s="39" customFormat="1" x14ac:dyDescent="0.2">
      <c r="C5325" s="266"/>
    </row>
    <row r="5326" spans="3:3" s="39" customFormat="1" x14ac:dyDescent="0.2">
      <c r="C5326" s="266"/>
    </row>
    <row r="5327" spans="3:3" s="39" customFormat="1" x14ac:dyDescent="0.2">
      <c r="C5327" s="266"/>
    </row>
    <row r="5328" spans="3:3" s="39" customFormat="1" x14ac:dyDescent="0.2">
      <c r="C5328" s="266"/>
    </row>
    <row r="5329" spans="3:3" s="39" customFormat="1" x14ac:dyDescent="0.2">
      <c r="C5329" s="266"/>
    </row>
    <row r="5330" spans="3:3" s="39" customFormat="1" x14ac:dyDescent="0.2">
      <c r="C5330" s="266"/>
    </row>
    <row r="5331" spans="3:3" s="39" customFormat="1" x14ac:dyDescent="0.2">
      <c r="C5331" s="266"/>
    </row>
    <row r="5332" spans="3:3" s="39" customFormat="1" x14ac:dyDescent="0.2">
      <c r="C5332" s="266"/>
    </row>
    <row r="5333" spans="3:3" s="39" customFormat="1" x14ac:dyDescent="0.2">
      <c r="C5333" s="266"/>
    </row>
    <row r="5334" spans="3:3" s="39" customFormat="1" x14ac:dyDescent="0.2">
      <c r="C5334" s="266"/>
    </row>
    <row r="5335" spans="3:3" s="39" customFormat="1" x14ac:dyDescent="0.2">
      <c r="C5335" s="266"/>
    </row>
    <row r="5336" spans="3:3" s="39" customFormat="1" x14ac:dyDescent="0.2">
      <c r="C5336" s="266"/>
    </row>
    <row r="5337" spans="3:3" s="39" customFormat="1" x14ac:dyDescent="0.2">
      <c r="C5337" s="266"/>
    </row>
    <row r="5338" spans="3:3" s="39" customFormat="1" x14ac:dyDescent="0.2">
      <c r="C5338" s="266"/>
    </row>
    <row r="5339" spans="3:3" s="39" customFormat="1" x14ac:dyDescent="0.2">
      <c r="C5339" s="266"/>
    </row>
    <row r="5340" spans="3:3" s="39" customFormat="1" x14ac:dyDescent="0.2">
      <c r="C5340" s="266"/>
    </row>
    <row r="5341" spans="3:3" s="39" customFormat="1" x14ac:dyDescent="0.2">
      <c r="C5341" s="266"/>
    </row>
    <row r="5342" spans="3:3" s="39" customFormat="1" x14ac:dyDescent="0.2">
      <c r="C5342" s="266"/>
    </row>
    <row r="5343" spans="3:3" s="39" customFormat="1" x14ac:dyDescent="0.2">
      <c r="C5343" s="266"/>
    </row>
    <row r="5344" spans="3:3" s="39" customFormat="1" x14ac:dyDescent="0.2">
      <c r="C5344" s="266"/>
    </row>
    <row r="5345" spans="3:3" s="39" customFormat="1" x14ac:dyDescent="0.2">
      <c r="C5345" s="266"/>
    </row>
    <row r="5346" spans="3:3" s="39" customFormat="1" x14ac:dyDescent="0.2">
      <c r="C5346" s="266"/>
    </row>
    <row r="5347" spans="3:3" s="39" customFormat="1" x14ac:dyDescent="0.2">
      <c r="C5347" s="266"/>
    </row>
    <row r="5348" spans="3:3" s="39" customFormat="1" x14ac:dyDescent="0.2">
      <c r="C5348" s="266"/>
    </row>
    <row r="5349" spans="3:3" s="39" customFormat="1" x14ac:dyDescent="0.2">
      <c r="C5349" s="266"/>
    </row>
    <row r="5350" spans="3:3" s="39" customFormat="1" x14ac:dyDescent="0.2">
      <c r="C5350" s="266"/>
    </row>
    <row r="5351" spans="3:3" s="39" customFormat="1" x14ac:dyDescent="0.2">
      <c r="C5351" s="266"/>
    </row>
    <row r="5352" spans="3:3" s="39" customFormat="1" x14ac:dyDescent="0.2">
      <c r="C5352" s="266"/>
    </row>
    <row r="5353" spans="3:3" s="39" customFormat="1" x14ac:dyDescent="0.2">
      <c r="C5353" s="266"/>
    </row>
    <row r="5354" spans="3:3" s="39" customFormat="1" x14ac:dyDescent="0.2">
      <c r="C5354" s="266"/>
    </row>
    <row r="5355" spans="3:3" s="39" customFormat="1" x14ac:dyDescent="0.2">
      <c r="C5355" s="266"/>
    </row>
    <row r="5356" spans="3:3" s="39" customFormat="1" x14ac:dyDescent="0.2">
      <c r="C5356" s="266"/>
    </row>
    <row r="5357" spans="3:3" s="39" customFormat="1" x14ac:dyDescent="0.2">
      <c r="C5357" s="266"/>
    </row>
    <row r="5358" spans="3:3" s="39" customFormat="1" x14ac:dyDescent="0.2">
      <c r="C5358" s="266"/>
    </row>
    <row r="5359" spans="3:3" s="39" customFormat="1" x14ac:dyDescent="0.2">
      <c r="C5359" s="266"/>
    </row>
    <row r="5360" spans="3:3" s="39" customFormat="1" x14ac:dyDescent="0.2">
      <c r="C5360" s="266"/>
    </row>
    <row r="5361" spans="3:3" s="39" customFormat="1" x14ac:dyDescent="0.2">
      <c r="C5361" s="266"/>
    </row>
    <row r="5362" spans="3:3" s="39" customFormat="1" x14ac:dyDescent="0.2">
      <c r="C5362" s="266"/>
    </row>
    <row r="5363" spans="3:3" s="39" customFormat="1" x14ac:dyDescent="0.2">
      <c r="C5363" s="266"/>
    </row>
    <row r="5364" spans="3:3" s="39" customFormat="1" x14ac:dyDescent="0.2">
      <c r="C5364" s="266"/>
    </row>
    <row r="5365" spans="3:3" s="39" customFormat="1" x14ac:dyDescent="0.2">
      <c r="C5365" s="266"/>
    </row>
    <row r="5366" spans="3:3" s="39" customFormat="1" x14ac:dyDescent="0.2">
      <c r="C5366" s="266"/>
    </row>
    <row r="5367" spans="3:3" s="39" customFormat="1" x14ac:dyDescent="0.2">
      <c r="C5367" s="266"/>
    </row>
    <row r="5368" spans="3:3" s="39" customFormat="1" x14ac:dyDescent="0.2">
      <c r="C5368" s="266"/>
    </row>
    <row r="5369" spans="3:3" s="39" customFormat="1" x14ac:dyDescent="0.2">
      <c r="C5369" s="266"/>
    </row>
    <row r="5370" spans="3:3" s="39" customFormat="1" x14ac:dyDescent="0.2">
      <c r="C5370" s="266"/>
    </row>
    <row r="5371" spans="3:3" s="39" customFormat="1" x14ac:dyDescent="0.2">
      <c r="C5371" s="266"/>
    </row>
    <row r="5372" spans="3:3" s="39" customFormat="1" x14ac:dyDescent="0.2">
      <c r="C5372" s="266"/>
    </row>
    <row r="5373" spans="3:3" s="39" customFormat="1" x14ac:dyDescent="0.2">
      <c r="C5373" s="266"/>
    </row>
    <row r="5374" spans="3:3" s="39" customFormat="1" x14ac:dyDescent="0.2">
      <c r="C5374" s="266"/>
    </row>
    <row r="5375" spans="3:3" s="39" customFormat="1" x14ac:dyDescent="0.2">
      <c r="C5375" s="266"/>
    </row>
    <row r="5376" spans="3:3" s="39" customFormat="1" x14ac:dyDescent="0.2">
      <c r="C5376" s="266"/>
    </row>
    <row r="5377" spans="3:3" s="39" customFormat="1" x14ac:dyDescent="0.2">
      <c r="C5377" s="266"/>
    </row>
    <row r="5378" spans="3:3" s="39" customFormat="1" x14ac:dyDescent="0.2">
      <c r="C5378" s="266"/>
    </row>
    <row r="5379" spans="3:3" s="39" customFormat="1" x14ac:dyDescent="0.2">
      <c r="C5379" s="266"/>
    </row>
    <row r="5380" spans="3:3" s="39" customFormat="1" x14ac:dyDescent="0.2">
      <c r="C5380" s="266"/>
    </row>
    <row r="5381" spans="3:3" s="39" customFormat="1" x14ac:dyDescent="0.2">
      <c r="C5381" s="266"/>
    </row>
    <row r="5382" spans="3:3" s="39" customFormat="1" x14ac:dyDescent="0.2">
      <c r="C5382" s="266"/>
    </row>
    <row r="5383" spans="3:3" s="39" customFormat="1" x14ac:dyDescent="0.2">
      <c r="C5383" s="266"/>
    </row>
    <row r="5384" spans="3:3" s="39" customFormat="1" x14ac:dyDescent="0.2">
      <c r="C5384" s="266"/>
    </row>
    <row r="5385" spans="3:3" s="39" customFormat="1" x14ac:dyDescent="0.2">
      <c r="C5385" s="266"/>
    </row>
    <row r="5386" spans="3:3" s="39" customFormat="1" x14ac:dyDescent="0.2">
      <c r="C5386" s="266"/>
    </row>
    <row r="5387" spans="3:3" s="39" customFormat="1" x14ac:dyDescent="0.2">
      <c r="C5387" s="266"/>
    </row>
    <row r="5388" spans="3:3" s="39" customFormat="1" x14ac:dyDescent="0.2">
      <c r="C5388" s="266"/>
    </row>
    <row r="5389" spans="3:3" s="39" customFormat="1" x14ac:dyDescent="0.2">
      <c r="C5389" s="266"/>
    </row>
    <row r="5390" spans="3:3" s="39" customFormat="1" x14ac:dyDescent="0.2">
      <c r="C5390" s="266"/>
    </row>
    <row r="5391" spans="3:3" s="39" customFormat="1" x14ac:dyDescent="0.2">
      <c r="C5391" s="266"/>
    </row>
    <row r="5392" spans="3:3" s="39" customFormat="1" x14ac:dyDescent="0.2">
      <c r="C5392" s="266"/>
    </row>
    <row r="5393" spans="3:3" s="39" customFormat="1" x14ac:dyDescent="0.2">
      <c r="C5393" s="266"/>
    </row>
    <row r="5394" spans="3:3" s="39" customFormat="1" x14ac:dyDescent="0.2">
      <c r="C5394" s="266"/>
    </row>
    <row r="5395" spans="3:3" s="39" customFormat="1" x14ac:dyDescent="0.2">
      <c r="C5395" s="266"/>
    </row>
    <row r="5396" spans="3:3" s="39" customFormat="1" x14ac:dyDescent="0.2">
      <c r="C5396" s="266"/>
    </row>
    <row r="5397" spans="3:3" s="39" customFormat="1" x14ac:dyDescent="0.2">
      <c r="C5397" s="266"/>
    </row>
    <row r="5398" spans="3:3" s="39" customFormat="1" x14ac:dyDescent="0.2">
      <c r="C5398" s="266"/>
    </row>
    <row r="5399" spans="3:3" s="39" customFormat="1" x14ac:dyDescent="0.2">
      <c r="C5399" s="266"/>
    </row>
    <row r="5400" spans="3:3" s="39" customFormat="1" x14ac:dyDescent="0.2">
      <c r="C5400" s="266"/>
    </row>
    <row r="5401" spans="3:3" s="39" customFormat="1" x14ac:dyDescent="0.2">
      <c r="C5401" s="266"/>
    </row>
    <row r="5402" spans="3:3" s="39" customFormat="1" x14ac:dyDescent="0.2">
      <c r="C5402" s="266"/>
    </row>
    <row r="5403" spans="3:3" s="39" customFormat="1" x14ac:dyDescent="0.2">
      <c r="C5403" s="266"/>
    </row>
    <row r="5404" spans="3:3" s="39" customFormat="1" x14ac:dyDescent="0.2">
      <c r="C5404" s="266"/>
    </row>
    <row r="5405" spans="3:3" s="39" customFormat="1" x14ac:dyDescent="0.2">
      <c r="C5405" s="266"/>
    </row>
    <row r="5406" spans="3:3" s="39" customFormat="1" x14ac:dyDescent="0.2">
      <c r="C5406" s="266"/>
    </row>
    <row r="5407" spans="3:3" s="39" customFormat="1" x14ac:dyDescent="0.2">
      <c r="C5407" s="266"/>
    </row>
    <row r="5408" spans="3:3" s="39" customFormat="1" x14ac:dyDescent="0.2">
      <c r="C5408" s="266"/>
    </row>
    <row r="5409" spans="3:3" s="39" customFormat="1" x14ac:dyDescent="0.2">
      <c r="C5409" s="266"/>
    </row>
    <row r="5410" spans="3:3" s="39" customFormat="1" x14ac:dyDescent="0.2">
      <c r="C5410" s="266"/>
    </row>
    <row r="5411" spans="3:3" s="39" customFormat="1" x14ac:dyDescent="0.2">
      <c r="C5411" s="266"/>
    </row>
    <row r="5412" spans="3:3" s="39" customFormat="1" x14ac:dyDescent="0.2">
      <c r="C5412" s="266"/>
    </row>
    <row r="5413" spans="3:3" s="39" customFormat="1" x14ac:dyDescent="0.2">
      <c r="C5413" s="266"/>
    </row>
    <row r="5414" spans="3:3" s="39" customFormat="1" x14ac:dyDescent="0.2">
      <c r="C5414" s="266"/>
    </row>
    <row r="5415" spans="3:3" s="39" customFormat="1" x14ac:dyDescent="0.2">
      <c r="C5415" s="266"/>
    </row>
    <row r="5416" spans="3:3" s="39" customFormat="1" x14ac:dyDescent="0.2">
      <c r="C5416" s="266"/>
    </row>
    <row r="5417" spans="3:3" s="39" customFormat="1" x14ac:dyDescent="0.2">
      <c r="C5417" s="266"/>
    </row>
    <row r="5418" spans="3:3" s="39" customFormat="1" x14ac:dyDescent="0.2">
      <c r="C5418" s="266"/>
    </row>
    <row r="5419" spans="3:3" s="39" customFormat="1" x14ac:dyDescent="0.2">
      <c r="C5419" s="266"/>
    </row>
    <row r="5420" spans="3:3" s="39" customFormat="1" x14ac:dyDescent="0.2">
      <c r="C5420" s="266"/>
    </row>
    <row r="5421" spans="3:3" s="39" customFormat="1" x14ac:dyDescent="0.2">
      <c r="C5421" s="266"/>
    </row>
    <row r="5422" spans="3:3" s="39" customFormat="1" x14ac:dyDescent="0.2">
      <c r="C5422" s="266"/>
    </row>
    <row r="5423" spans="3:3" s="39" customFormat="1" x14ac:dyDescent="0.2">
      <c r="C5423" s="266"/>
    </row>
    <row r="5424" spans="3:3" s="39" customFormat="1" x14ac:dyDescent="0.2">
      <c r="C5424" s="266"/>
    </row>
    <row r="5425" spans="3:3" s="39" customFormat="1" x14ac:dyDescent="0.2">
      <c r="C5425" s="266"/>
    </row>
    <row r="5426" spans="3:3" s="39" customFormat="1" x14ac:dyDescent="0.2">
      <c r="C5426" s="266"/>
    </row>
    <row r="5427" spans="3:3" s="39" customFormat="1" x14ac:dyDescent="0.2">
      <c r="C5427" s="266"/>
    </row>
    <row r="5428" spans="3:3" s="39" customFormat="1" x14ac:dyDescent="0.2">
      <c r="C5428" s="266"/>
    </row>
    <row r="5429" spans="3:3" s="39" customFormat="1" x14ac:dyDescent="0.2">
      <c r="C5429" s="266"/>
    </row>
    <row r="5430" spans="3:3" s="39" customFormat="1" x14ac:dyDescent="0.2">
      <c r="C5430" s="266"/>
    </row>
    <row r="5431" spans="3:3" s="39" customFormat="1" x14ac:dyDescent="0.2">
      <c r="C5431" s="266"/>
    </row>
    <row r="5432" spans="3:3" s="39" customFormat="1" x14ac:dyDescent="0.2">
      <c r="C5432" s="266"/>
    </row>
    <row r="5433" spans="3:3" s="39" customFormat="1" x14ac:dyDescent="0.2">
      <c r="C5433" s="266"/>
    </row>
    <row r="5434" spans="3:3" s="39" customFormat="1" x14ac:dyDescent="0.2">
      <c r="C5434" s="266"/>
    </row>
    <row r="5435" spans="3:3" s="39" customFormat="1" x14ac:dyDescent="0.2">
      <c r="C5435" s="266"/>
    </row>
    <row r="5436" spans="3:3" s="39" customFormat="1" x14ac:dyDescent="0.2">
      <c r="C5436" s="266"/>
    </row>
    <row r="5437" spans="3:3" s="39" customFormat="1" x14ac:dyDescent="0.2">
      <c r="C5437" s="266"/>
    </row>
    <row r="5438" spans="3:3" s="39" customFormat="1" x14ac:dyDescent="0.2">
      <c r="C5438" s="266"/>
    </row>
    <row r="5439" spans="3:3" s="39" customFormat="1" x14ac:dyDescent="0.2">
      <c r="C5439" s="266"/>
    </row>
    <row r="5440" spans="3:3" s="39" customFormat="1" x14ac:dyDescent="0.2">
      <c r="C5440" s="266"/>
    </row>
    <row r="5441" spans="3:3" s="39" customFormat="1" x14ac:dyDescent="0.2">
      <c r="C5441" s="266"/>
    </row>
    <row r="5442" spans="3:3" s="39" customFormat="1" x14ac:dyDescent="0.2">
      <c r="C5442" s="266"/>
    </row>
    <row r="5443" spans="3:3" s="39" customFormat="1" x14ac:dyDescent="0.2">
      <c r="C5443" s="266"/>
    </row>
    <row r="5444" spans="3:3" s="39" customFormat="1" x14ac:dyDescent="0.2">
      <c r="C5444" s="266"/>
    </row>
    <row r="5445" spans="3:3" s="39" customFormat="1" x14ac:dyDescent="0.2">
      <c r="C5445" s="266"/>
    </row>
    <row r="5446" spans="3:3" s="39" customFormat="1" x14ac:dyDescent="0.2">
      <c r="C5446" s="266"/>
    </row>
    <row r="5447" spans="3:3" s="39" customFormat="1" x14ac:dyDescent="0.2">
      <c r="C5447" s="266"/>
    </row>
    <row r="5448" spans="3:3" s="39" customFormat="1" x14ac:dyDescent="0.2">
      <c r="C5448" s="266"/>
    </row>
    <row r="5449" spans="3:3" s="39" customFormat="1" x14ac:dyDescent="0.2">
      <c r="C5449" s="266"/>
    </row>
    <row r="5450" spans="3:3" s="39" customFormat="1" x14ac:dyDescent="0.2">
      <c r="C5450" s="266"/>
    </row>
    <row r="5451" spans="3:3" s="39" customFormat="1" x14ac:dyDescent="0.2">
      <c r="C5451" s="266"/>
    </row>
    <row r="5452" spans="3:3" s="39" customFormat="1" x14ac:dyDescent="0.2">
      <c r="C5452" s="266"/>
    </row>
    <row r="5453" spans="3:3" s="39" customFormat="1" x14ac:dyDescent="0.2">
      <c r="C5453" s="266"/>
    </row>
    <row r="5454" spans="3:3" s="39" customFormat="1" x14ac:dyDescent="0.2">
      <c r="C5454" s="266"/>
    </row>
    <row r="5455" spans="3:3" s="39" customFormat="1" x14ac:dyDescent="0.2">
      <c r="C5455" s="266"/>
    </row>
    <row r="5456" spans="3:3" s="39" customFormat="1" x14ac:dyDescent="0.2">
      <c r="C5456" s="266"/>
    </row>
    <row r="5457" spans="3:3" s="39" customFormat="1" x14ac:dyDescent="0.2">
      <c r="C5457" s="266"/>
    </row>
    <row r="5458" spans="3:3" s="39" customFormat="1" x14ac:dyDescent="0.2">
      <c r="C5458" s="266"/>
    </row>
    <row r="5459" spans="3:3" s="39" customFormat="1" x14ac:dyDescent="0.2">
      <c r="C5459" s="266"/>
    </row>
    <row r="5460" spans="3:3" s="39" customFormat="1" x14ac:dyDescent="0.2">
      <c r="C5460" s="266"/>
    </row>
    <row r="5461" spans="3:3" s="39" customFormat="1" x14ac:dyDescent="0.2">
      <c r="C5461" s="266"/>
    </row>
    <row r="5462" spans="3:3" s="39" customFormat="1" x14ac:dyDescent="0.2">
      <c r="C5462" s="266"/>
    </row>
    <row r="5463" spans="3:3" s="39" customFormat="1" x14ac:dyDescent="0.2">
      <c r="C5463" s="266"/>
    </row>
    <row r="5464" spans="3:3" s="39" customFormat="1" x14ac:dyDescent="0.2">
      <c r="C5464" s="266"/>
    </row>
    <row r="5465" spans="3:3" s="39" customFormat="1" x14ac:dyDescent="0.2">
      <c r="C5465" s="266"/>
    </row>
    <row r="5466" spans="3:3" s="39" customFormat="1" x14ac:dyDescent="0.2">
      <c r="C5466" s="266"/>
    </row>
    <row r="5467" spans="3:3" s="39" customFormat="1" x14ac:dyDescent="0.2">
      <c r="C5467" s="266"/>
    </row>
    <row r="5468" spans="3:3" s="39" customFormat="1" x14ac:dyDescent="0.2">
      <c r="C5468" s="266"/>
    </row>
    <row r="5469" spans="3:3" s="39" customFormat="1" x14ac:dyDescent="0.2">
      <c r="C5469" s="266"/>
    </row>
    <row r="5470" spans="3:3" s="39" customFormat="1" x14ac:dyDescent="0.2">
      <c r="C5470" s="266"/>
    </row>
    <row r="5471" spans="3:3" s="39" customFormat="1" x14ac:dyDescent="0.2">
      <c r="C5471" s="266"/>
    </row>
    <row r="5472" spans="3:3" s="39" customFormat="1" x14ac:dyDescent="0.2">
      <c r="C5472" s="266"/>
    </row>
    <row r="5473" spans="3:3" s="39" customFormat="1" x14ac:dyDescent="0.2">
      <c r="C5473" s="266"/>
    </row>
    <row r="5474" spans="3:3" s="39" customFormat="1" x14ac:dyDescent="0.2">
      <c r="C5474" s="266"/>
    </row>
    <row r="5475" spans="3:3" s="39" customFormat="1" x14ac:dyDescent="0.2">
      <c r="C5475" s="266"/>
    </row>
    <row r="5476" spans="3:3" s="39" customFormat="1" x14ac:dyDescent="0.2">
      <c r="C5476" s="266"/>
    </row>
    <row r="5477" spans="3:3" s="39" customFormat="1" x14ac:dyDescent="0.2">
      <c r="C5477" s="266"/>
    </row>
    <row r="5478" spans="3:3" s="39" customFormat="1" x14ac:dyDescent="0.2">
      <c r="C5478" s="266"/>
    </row>
    <row r="5479" spans="3:3" s="39" customFormat="1" x14ac:dyDescent="0.2">
      <c r="C5479" s="266"/>
    </row>
    <row r="5480" spans="3:3" s="39" customFormat="1" x14ac:dyDescent="0.2">
      <c r="C5480" s="266"/>
    </row>
    <row r="5481" spans="3:3" s="39" customFormat="1" x14ac:dyDescent="0.2">
      <c r="C5481" s="266"/>
    </row>
    <row r="5482" spans="3:3" s="39" customFormat="1" x14ac:dyDescent="0.2">
      <c r="C5482" s="266"/>
    </row>
    <row r="5483" spans="3:3" s="39" customFormat="1" x14ac:dyDescent="0.2">
      <c r="C5483" s="266"/>
    </row>
    <row r="5484" spans="3:3" s="39" customFormat="1" x14ac:dyDescent="0.2">
      <c r="C5484" s="266"/>
    </row>
    <row r="5485" spans="3:3" s="39" customFormat="1" x14ac:dyDescent="0.2">
      <c r="C5485" s="266"/>
    </row>
    <row r="5486" spans="3:3" s="39" customFormat="1" x14ac:dyDescent="0.2">
      <c r="C5486" s="266"/>
    </row>
    <row r="5487" spans="3:3" s="39" customFormat="1" x14ac:dyDescent="0.2">
      <c r="C5487" s="266"/>
    </row>
    <row r="5488" spans="3:3" s="39" customFormat="1" x14ac:dyDescent="0.2">
      <c r="C5488" s="266"/>
    </row>
    <row r="5489" spans="3:3" s="39" customFormat="1" x14ac:dyDescent="0.2">
      <c r="C5489" s="266"/>
    </row>
    <row r="5490" spans="3:3" s="39" customFormat="1" x14ac:dyDescent="0.2">
      <c r="C5490" s="266"/>
    </row>
    <row r="5491" spans="3:3" s="39" customFormat="1" x14ac:dyDescent="0.2">
      <c r="C5491" s="266"/>
    </row>
    <row r="5492" spans="3:3" s="39" customFormat="1" x14ac:dyDescent="0.2">
      <c r="C5492" s="266"/>
    </row>
    <row r="5493" spans="3:3" s="39" customFormat="1" x14ac:dyDescent="0.2">
      <c r="C5493" s="266"/>
    </row>
    <row r="5494" spans="3:3" s="39" customFormat="1" x14ac:dyDescent="0.2">
      <c r="C5494" s="266"/>
    </row>
    <row r="5495" spans="3:3" s="39" customFormat="1" x14ac:dyDescent="0.2">
      <c r="C5495" s="266"/>
    </row>
    <row r="5496" spans="3:3" s="39" customFormat="1" x14ac:dyDescent="0.2">
      <c r="C5496" s="266"/>
    </row>
    <row r="5497" spans="3:3" s="39" customFormat="1" x14ac:dyDescent="0.2">
      <c r="C5497" s="266"/>
    </row>
    <row r="5498" spans="3:3" s="39" customFormat="1" x14ac:dyDescent="0.2">
      <c r="C5498" s="266"/>
    </row>
    <row r="5499" spans="3:3" s="39" customFormat="1" x14ac:dyDescent="0.2">
      <c r="C5499" s="266"/>
    </row>
    <row r="5500" spans="3:3" s="39" customFormat="1" x14ac:dyDescent="0.2">
      <c r="C5500" s="266"/>
    </row>
    <row r="5501" spans="3:3" s="39" customFormat="1" x14ac:dyDescent="0.2">
      <c r="C5501" s="266"/>
    </row>
    <row r="5502" spans="3:3" s="39" customFormat="1" x14ac:dyDescent="0.2">
      <c r="C5502" s="266"/>
    </row>
    <row r="5503" spans="3:3" s="39" customFormat="1" x14ac:dyDescent="0.2">
      <c r="C5503" s="266"/>
    </row>
    <row r="5504" spans="3:3" s="39" customFormat="1" x14ac:dyDescent="0.2">
      <c r="C5504" s="266"/>
    </row>
    <row r="5505" spans="3:3" s="39" customFormat="1" x14ac:dyDescent="0.2">
      <c r="C5505" s="266"/>
    </row>
    <row r="5506" spans="3:3" s="39" customFormat="1" x14ac:dyDescent="0.2">
      <c r="C5506" s="266"/>
    </row>
    <row r="5507" spans="3:3" s="39" customFormat="1" x14ac:dyDescent="0.2">
      <c r="C5507" s="266"/>
    </row>
    <row r="5508" spans="3:3" s="39" customFormat="1" x14ac:dyDescent="0.2">
      <c r="C5508" s="266"/>
    </row>
    <row r="5509" spans="3:3" s="39" customFormat="1" x14ac:dyDescent="0.2">
      <c r="C5509" s="266"/>
    </row>
    <row r="5510" spans="3:3" s="39" customFormat="1" x14ac:dyDescent="0.2">
      <c r="C5510" s="266"/>
    </row>
    <row r="5511" spans="3:3" s="39" customFormat="1" x14ac:dyDescent="0.2">
      <c r="C5511" s="266"/>
    </row>
    <row r="5512" spans="3:3" s="39" customFormat="1" x14ac:dyDescent="0.2">
      <c r="C5512" s="266"/>
    </row>
    <row r="5513" spans="3:3" s="39" customFormat="1" x14ac:dyDescent="0.2">
      <c r="C5513" s="266"/>
    </row>
    <row r="5514" spans="3:3" s="39" customFormat="1" x14ac:dyDescent="0.2">
      <c r="C5514" s="266"/>
    </row>
    <row r="5515" spans="3:3" s="39" customFormat="1" x14ac:dyDescent="0.2">
      <c r="C5515" s="266"/>
    </row>
    <row r="5516" spans="3:3" s="39" customFormat="1" x14ac:dyDescent="0.2">
      <c r="C5516" s="266"/>
    </row>
    <row r="5517" spans="3:3" s="39" customFormat="1" x14ac:dyDescent="0.2">
      <c r="C5517" s="266"/>
    </row>
    <row r="5518" spans="3:3" s="39" customFormat="1" x14ac:dyDescent="0.2">
      <c r="C5518" s="266"/>
    </row>
    <row r="5519" spans="3:3" s="39" customFormat="1" x14ac:dyDescent="0.2">
      <c r="C5519" s="266"/>
    </row>
    <row r="5520" spans="3:3" s="39" customFormat="1" x14ac:dyDescent="0.2">
      <c r="C5520" s="266"/>
    </row>
    <row r="5521" spans="3:3" s="39" customFormat="1" x14ac:dyDescent="0.2">
      <c r="C5521" s="266"/>
    </row>
    <row r="5522" spans="3:3" s="39" customFormat="1" x14ac:dyDescent="0.2">
      <c r="C5522" s="266"/>
    </row>
    <row r="5523" spans="3:3" s="39" customFormat="1" x14ac:dyDescent="0.2">
      <c r="C5523" s="266"/>
    </row>
    <row r="5524" spans="3:3" s="39" customFormat="1" x14ac:dyDescent="0.2">
      <c r="C5524" s="266"/>
    </row>
    <row r="5525" spans="3:3" s="39" customFormat="1" x14ac:dyDescent="0.2">
      <c r="C5525" s="266"/>
    </row>
    <row r="5526" spans="3:3" s="39" customFormat="1" x14ac:dyDescent="0.2">
      <c r="C5526" s="266"/>
    </row>
    <row r="5527" spans="3:3" s="39" customFormat="1" x14ac:dyDescent="0.2">
      <c r="C5527" s="266"/>
    </row>
    <row r="5528" spans="3:3" s="39" customFormat="1" x14ac:dyDescent="0.2">
      <c r="C5528" s="266"/>
    </row>
    <row r="5529" spans="3:3" s="39" customFormat="1" x14ac:dyDescent="0.2">
      <c r="C5529" s="266"/>
    </row>
    <row r="5530" spans="3:3" s="39" customFormat="1" x14ac:dyDescent="0.2">
      <c r="C5530" s="266"/>
    </row>
    <row r="5531" spans="3:3" s="39" customFormat="1" x14ac:dyDescent="0.2">
      <c r="C5531" s="266"/>
    </row>
    <row r="5532" spans="3:3" s="39" customFormat="1" x14ac:dyDescent="0.2">
      <c r="C5532" s="266"/>
    </row>
    <row r="5533" spans="3:3" s="39" customFormat="1" x14ac:dyDescent="0.2">
      <c r="C5533" s="266"/>
    </row>
    <row r="5534" spans="3:3" s="39" customFormat="1" x14ac:dyDescent="0.2">
      <c r="C5534" s="266"/>
    </row>
    <row r="5535" spans="3:3" s="39" customFormat="1" x14ac:dyDescent="0.2">
      <c r="C5535" s="266"/>
    </row>
    <row r="5536" spans="3:3" s="39" customFormat="1" x14ac:dyDescent="0.2">
      <c r="C5536" s="266"/>
    </row>
    <row r="5537" spans="3:3" s="39" customFormat="1" x14ac:dyDescent="0.2">
      <c r="C5537" s="266"/>
    </row>
    <row r="5538" spans="3:3" s="39" customFormat="1" x14ac:dyDescent="0.2">
      <c r="C5538" s="266"/>
    </row>
    <row r="5539" spans="3:3" s="39" customFormat="1" x14ac:dyDescent="0.2">
      <c r="C5539" s="266"/>
    </row>
    <row r="5540" spans="3:3" s="39" customFormat="1" x14ac:dyDescent="0.2">
      <c r="C5540" s="266"/>
    </row>
    <row r="5541" spans="3:3" s="39" customFormat="1" x14ac:dyDescent="0.2">
      <c r="C5541" s="266"/>
    </row>
    <row r="5542" spans="3:3" s="39" customFormat="1" x14ac:dyDescent="0.2">
      <c r="C5542" s="266"/>
    </row>
    <row r="5543" spans="3:3" s="39" customFormat="1" x14ac:dyDescent="0.2">
      <c r="C5543" s="266"/>
    </row>
    <row r="5544" spans="3:3" s="39" customFormat="1" x14ac:dyDescent="0.2">
      <c r="C5544" s="266"/>
    </row>
    <row r="5545" spans="3:3" s="39" customFormat="1" x14ac:dyDescent="0.2">
      <c r="C5545" s="266"/>
    </row>
    <row r="5546" spans="3:3" s="39" customFormat="1" x14ac:dyDescent="0.2">
      <c r="C5546" s="266"/>
    </row>
    <row r="5547" spans="3:3" s="39" customFormat="1" x14ac:dyDescent="0.2">
      <c r="C5547" s="266"/>
    </row>
    <row r="5548" spans="3:3" s="39" customFormat="1" x14ac:dyDescent="0.2">
      <c r="C5548" s="266"/>
    </row>
    <row r="5549" spans="3:3" s="39" customFormat="1" x14ac:dyDescent="0.2">
      <c r="C5549" s="266"/>
    </row>
    <row r="5550" spans="3:3" s="39" customFormat="1" x14ac:dyDescent="0.2">
      <c r="C5550" s="266"/>
    </row>
    <row r="5551" spans="3:3" s="39" customFormat="1" x14ac:dyDescent="0.2">
      <c r="C5551" s="266"/>
    </row>
    <row r="5552" spans="3:3" s="39" customFormat="1" x14ac:dyDescent="0.2">
      <c r="C5552" s="266"/>
    </row>
    <row r="5553" spans="3:3" s="39" customFormat="1" x14ac:dyDescent="0.2">
      <c r="C5553" s="266"/>
    </row>
    <row r="5554" spans="3:3" s="39" customFormat="1" x14ac:dyDescent="0.2">
      <c r="C5554" s="266"/>
    </row>
    <row r="5555" spans="3:3" s="39" customFormat="1" x14ac:dyDescent="0.2">
      <c r="C5555" s="266"/>
    </row>
    <row r="5556" spans="3:3" s="39" customFormat="1" x14ac:dyDescent="0.2">
      <c r="C5556" s="266"/>
    </row>
    <row r="5557" spans="3:3" s="39" customFormat="1" x14ac:dyDescent="0.2">
      <c r="C5557" s="266"/>
    </row>
    <row r="5558" spans="3:3" s="39" customFormat="1" x14ac:dyDescent="0.2">
      <c r="C5558" s="266"/>
    </row>
    <row r="5559" spans="3:3" s="39" customFormat="1" x14ac:dyDescent="0.2">
      <c r="C5559" s="266"/>
    </row>
    <row r="5560" spans="3:3" s="39" customFormat="1" x14ac:dyDescent="0.2">
      <c r="C5560" s="266"/>
    </row>
    <row r="5561" spans="3:3" s="39" customFormat="1" x14ac:dyDescent="0.2">
      <c r="C5561" s="266"/>
    </row>
    <row r="5562" spans="3:3" s="39" customFormat="1" x14ac:dyDescent="0.2">
      <c r="C5562" s="266"/>
    </row>
    <row r="5563" spans="3:3" s="39" customFormat="1" x14ac:dyDescent="0.2">
      <c r="C5563" s="266"/>
    </row>
    <row r="5564" spans="3:3" s="39" customFormat="1" x14ac:dyDescent="0.2">
      <c r="C5564" s="266"/>
    </row>
    <row r="5565" spans="3:3" s="39" customFormat="1" x14ac:dyDescent="0.2">
      <c r="C5565" s="266"/>
    </row>
    <row r="5566" spans="3:3" s="39" customFormat="1" x14ac:dyDescent="0.2">
      <c r="C5566" s="266"/>
    </row>
    <row r="5567" spans="3:3" s="39" customFormat="1" x14ac:dyDescent="0.2">
      <c r="C5567" s="266"/>
    </row>
    <row r="5568" spans="3:3" s="39" customFormat="1" x14ac:dyDescent="0.2">
      <c r="C5568" s="266"/>
    </row>
    <row r="5569" spans="3:3" s="39" customFormat="1" x14ac:dyDescent="0.2">
      <c r="C5569" s="266"/>
    </row>
    <row r="5570" spans="3:3" s="39" customFormat="1" x14ac:dyDescent="0.2">
      <c r="C5570" s="266"/>
    </row>
    <row r="5571" spans="3:3" s="39" customFormat="1" x14ac:dyDescent="0.2">
      <c r="C5571" s="266"/>
    </row>
    <row r="5572" spans="3:3" s="39" customFormat="1" x14ac:dyDescent="0.2">
      <c r="C5572" s="266"/>
    </row>
    <row r="5573" spans="3:3" s="39" customFormat="1" x14ac:dyDescent="0.2">
      <c r="C5573" s="266"/>
    </row>
    <row r="5574" spans="3:3" s="39" customFormat="1" x14ac:dyDescent="0.2">
      <c r="C5574" s="266"/>
    </row>
    <row r="5575" spans="3:3" s="39" customFormat="1" x14ac:dyDescent="0.2">
      <c r="C5575" s="266"/>
    </row>
    <row r="5576" spans="3:3" s="39" customFormat="1" x14ac:dyDescent="0.2">
      <c r="C5576" s="266"/>
    </row>
    <row r="5577" spans="3:3" s="39" customFormat="1" x14ac:dyDescent="0.2">
      <c r="C5577" s="266"/>
    </row>
    <row r="5578" spans="3:3" s="39" customFormat="1" x14ac:dyDescent="0.2">
      <c r="C5578" s="266"/>
    </row>
    <row r="5579" spans="3:3" s="39" customFormat="1" x14ac:dyDescent="0.2">
      <c r="C5579" s="266"/>
    </row>
    <row r="5580" spans="3:3" s="39" customFormat="1" x14ac:dyDescent="0.2">
      <c r="C5580" s="266"/>
    </row>
    <row r="5581" spans="3:3" s="39" customFormat="1" x14ac:dyDescent="0.2">
      <c r="C5581" s="266"/>
    </row>
    <row r="5582" spans="3:3" s="39" customFormat="1" x14ac:dyDescent="0.2">
      <c r="C5582" s="266"/>
    </row>
    <row r="5583" spans="3:3" s="39" customFormat="1" x14ac:dyDescent="0.2">
      <c r="C5583" s="266"/>
    </row>
    <row r="5584" spans="3:3" s="39" customFormat="1" x14ac:dyDescent="0.2">
      <c r="C5584" s="266"/>
    </row>
    <row r="5585" spans="3:3" s="39" customFormat="1" x14ac:dyDescent="0.2">
      <c r="C5585" s="266"/>
    </row>
    <row r="5586" spans="3:3" s="39" customFormat="1" x14ac:dyDescent="0.2">
      <c r="C5586" s="266"/>
    </row>
    <row r="5587" spans="3:3" s="39" customFormat="1" x14ac:dyDescent="0.2">
      <c r="C5587" s="266"/>
    </row>
    <row r="5588" spans="3:3" s="39" customFormat="1" x14ac:dyDescent="0.2">
      <c r="C5588" s="266"/>
    </row>
    <row r="5589" spans="3:3" s="39" customFormat="1" x14ac:dyDescent="0.2">
      <c r="C5589" s="266"/>
    </row>
    <row r="5590" spans="3:3" s="39" customFormat="1" x14ac:dyDescent="0.2">
      <c r="C5590" s="266"/>
    </row>
    <row r="5591" spans="3:3" s="39" customFormat="1" x14ac:dyDescent="0.2">
      <c r="C5591" s="266"/>
    </row>
    <row r="5592" spans="3:3" s="39" customFormat="1" x14ac:dyDescent="0.2">
      <c r="C5592" s="266"/>
    </row>
    <row r="5593" spans="3:3" s="39" customFormat="1" x14ac:dyDescent="0.2">
      <c r="C5593" s="266"/>
    </row>
    <row r="5594" spans="3:3" s="39" customFormat="1" x14ac:dyDescent="0.2">
      <c r="C5594" s="266"/>
    </row>
    <row r="5595" spans="3:3" s="39" customFormat="1" x14ac:dyDescent="0.2">
      <c r="C5595" s="266"/>
    </row>
    <row r="5596" spans="3:3" s="39" customFormat="1" x14ac:dyDescent="0.2">
      <c r="C5596" s="266"/>
    </row>
    <row r="5597" spans="3:3" s="39" customFormat="1" x14ac:dyDescent="0.2">
      <c r="C5597" s="266"/>
    </row>
    <row r="5598" spans="3:3" s="39" customFormat="1" x14ac:dyDescent="0.2">
      <c r="C5598" s="266"/>
    </row>
    <row r="5599" spans="3:3" s="39" customFormat="1" x14ac:dyDescent="0.2">
      <c r="C5599" s="266"/>
    </row>
    <row r="5600" spans="3:3" s="39" customFormat="1" x14ac:dyDescent="0.2">
      <c r="C5600" s="266"/>
    </row>
    <row r="5601" spans="3:3" s="39" customFormat="1" x14ac:dyDescent="0.2">
      <c r="C5601" s="266"/>
    </row>
    <row r="5602" spans="3:3" s="39" customFormat="1" x14ac:dyDescent="0.2">
      <c r="C5602" s="266"/>
    </row>
    <row r="5603" spans="3:3" s="39" customFormat="1" x14ac:dyDescent="0.2">
      <c r="C5603" s="266"/>
    </row>
    <row r="5604" spans="3:3" s="39" customFormat="1" x14ac:dyDescent="0.2">
      <c r="C5604" s="266"/>
    </row>
    <row r="5605" spans="3:3" s="39" customFormat="1" x14ac:dyDescent="0.2">
      <c r="C5605" s="266"/>
    </row>
    <row r="5606" spans="3:3" s="39" customFormat="1" x14ac:dyDescent="0.2">
      <c r="C5606" s="266"/>
    </row>
    <row r="5607" spans="3:3" s="39" customFormat="1" x14ac:dyDescent="0.2">
      <c r="C5607" s="266"/>
    </row>
    <row r="5608" spans="3:3" s="39" customFormat="1" x14ac:dyDescent="0.2">
      <c r="C5608" s="266"/>
    </row>
    <row r="5609" spans="3:3" s="39" customFormat="1" x14ac:dyDescent="0.2">
      <c r="C5609" s="266"/>
    </row>
    <row r="5610" spans="3:3" s="39" customFormat="1" x14ac:dyDescent="0.2">
      <c r="C5610" s="266"/>
    </row>
    <row r="5611" spans="3:3" s="39" customFormat="1" x14ac:dyDescent="0.2">
      <c r="C5611" s="266"/>
    </row>
    <row r="5612" spans="3:3" s="39" customFormat="1" x14ac:dyDescent="0.2">
      <c r="C5612" s="266"/>
    </row>
    <row r="5613" spans="3:3" s="39" customFormat="1" x14ac:dyDescent="0.2">
      <c r="C5613" s="266"/>
    </row>
    <row r="5614" spans="3:3" s="39" customFormat="1" x14ac:dyDescent="0.2">
      <c r="C5614" s="266"/>
    </row>
    <row r="5615" spans="3:3" s="39" customFormat="1" x14ac:dyDescent="0.2">
      <c r="C5615" s="266"/>
    </row>
    <row r="5616" spans="3:3" s="39" customFormat="1" x14ac:dyDescent="0.2">
      <c r="C5616" s="266"/>
    </row>
    <row r="5617" spans="3:3" s="39" customFormat="1" x14ac:dyDescent="0.2">
      <c r="C5617" s="266"/>
    </row>
    <row r="5618" spans="3:3" s="39" customFormat="1" x14ac:dyDescent="0.2">
      <c r="C5618" s="266"/>
    </row>
    <row r="5619" spans="3:3" s="39" customFormat="1" x14ac:dyDescent="0.2">
      <c r="C5619" s="266"/>
    </row>
    <row r="5620" spans="3:3" s="39" customFormat="1" x14ac:dyDescent="0.2">
      <c r="C5620" s="266"/>
    </row>
    <row r="5621" spans="3:3" s="39" customFormat="1" x14ac:dyDescent="0.2">
      <c r="C5621" s="266"/>
    </row>
    <row r="5622" spans="3:3" s="39" customFormat="1" x14ac:dyDescent="0.2">
      <c r="C5622" s="266"/>
    </row>
    <row r="5623" spans="3:3" s="39" customFormat="1" x14ac:dyDescent="0.2">
      <c r="C5623" s="266"/>
    </row>
    <row r="5624" spans="3:3" s="39" customFormat="1" x14ac:dyDescent="0.2">
      <c r="C5624" s="266"/>
    </row>
    <row r="5625" spans="3:3" s="39" customFormat="1" x14ac:dyDescent="0.2">
      <c r="C5625" s="266"/>
    </row>
    <row r="5626" spans="3:3" s="39" customFormat="1" x14ac:dyDescent="0.2">
      <c r="C5626" s="266"/>
    </row>
    <row r="5627" spans="3:3" s="39" customFormat="1" x14ac:dyDescent="0.2">
      <c r="C5627" s="266"/>
    </row>
    <row r="5628" spans="3:3" s="39" customFormat="1" x14ac:dyDescent="0.2">
      <c r="C5628" s="266"/>
    </row>
    <row r="5629" spans="3:3" s="39" customFormat="1" x14ac:dyDescent="0.2">
      <c r="C5629" s="266"/>
    </row>
    <row r="5630" spans="3:3" s="39" customFormat="1" x14ac:dyDescent="0.2">
      <c r="C5630" s="266"/>
    </row>
    <row r="5631" spans="3:3" s="39" customFormat="1" x14ac:dyDescent="0.2">
      <c r="C5631" s="266"/>
    </row>
    <row r="5632" spans="3:3" s="39" customFormat="1" x14ac:dyDescent="0.2">
      <c r="C5632" s="266"/>
    </row>
    <row r="5633" spans="3:3" s="39" customFormat="1" x14ac:dyDescent="0.2">
      <c r="C5633" s="266"/>
    </row>
    <row r="5634" spans="3:3" s="39" customFormat="1" x14ac:dyDescent="0.2">
      <c r="C5634" s="266"/>
    </row>
    <row r="5635" spans="3:3" s="39" customFormat="1" x14ac:dyDescent="0.2">
      <c r="C5635" s="266"/>
    </row>
    <row r="5636" spans="3:3" s="39" customFormat="1" x14ac:dyDescent="0.2">
      <c r="C5636" s="266"/>
    </row>
    <row r="5637" spans="3:3" s="39" customFormat="1" x14ac:dyDescent="0.2">
      <c r="C5637" s="266"/>
    </row>
    <row r="5638" spans="3:3" s="39" customFormat="1" x14ac:dyDescent="0.2">
      <c r="C5638" s="266"/>
    </row>
    <row r="5639" spans="3:3" s="39" customFormat="1" x14ac:dyDescent="0.2">
      <c r="C5639" s="266"/>
    </row>
    <row r="5640" spans="3:3" s="39" customFormat="1" x14ac:dyDescent="0.2">
      <c r="C5640" s="266"/>
    </row>
    <row r="5641" spans="3:3" s="39" customFormat="1" x14ac:dyDescent="0.2">
      <c r="C5641" s="266"/>
    </row>
    <row r="5642" spans="3:3" s="39" customFormat="1" x14ac:dyDescent="0.2">
      <c r="C5642" s="266"/>
    </row>
    <row r="5643" spans="3:3" s="39" customFormat="1" x14ac:dyDescent="0.2">
      <c r="C5643" s="266"/>
    </row>
    <row r="5644" spans="3:3" s="39" customFormat="1" x14ac:dyDescent="0.2">
      <c r="C5644" s="266"/>
    </row>
    <row r="5645" spans="3:3" s="39" customFormat="1" x14ac:dyDescent="0.2">
      <c r="C5645" s="266"/>
    </row>
    <row r="5646" spans="3:3" s="39" customFormat="1" x14ac:dyDescent="0.2">
      <c r="C5646" s="266"/>
    </row>
    <row r="5647" spans="3:3" s="39" customFormat="1" x14ac:dyDescent="0.2">
      <c r="C5647" s="266"/>
    </row>
    <row r="5648" spans="3:3" s="39" customFormat="1" x14ac:dyDescent="0.2">
      <c r="C5648" s="266"/>
    </row>
    <row r="5649" spans="3:3" s="39" customFormat="1" x14ac:dyDescent="0.2">
      <c r="C5649" s="266"/>
    </row>
    <row r="5650" spans="3:3" s="39" customFormat="1" x14ac:dyDescent="0.2">
      <c r="C5650" s="266"/>
    </row>
    <row r="5651" spans="3:3" s="39" customFormat="1" x14ac:dyDescent="0.2">
      <c r="C5651" s="266"/>
    </row>
    <row r="5652" spans="3:3" s="39" customFormat="1" x14ac:dyDescent="0.2">
      <c r="C5652" s="266"/>
    </row>
    <row r="5653" spans="3:3" s="39" customFormat="1" x14ac:dyDescent="0.2">
      <c r="C5653" s="266"/>
    </row>
    <row r="5654" spans="3:3" s="39" customFormat="1" x14ac:dyDescent="0.2">
      <c r="C5654" s="266"/>
    </row>
    <row r="5655" spans="3:3" s="39" customFormat="1" x14ac:dyDescent="0.2">
      <c r="C5655" s="266"/>
    </row>
    <row r="5656" spans="3:3" s="39" customFormat="1" x14ac:dyDescent="0.2">
      <c r="C5656" s="266"/>
    </row>
    <row r="5657" spans="3:3" s="39" customFormat="1" x14ac:dyDescent="0.2">
      <c r="C5657" s="266"/>
    </row>
    <row r="5658" spans="3:3" s="39" customFormat="1" x14ac:dyDescent="0.2">
      <c r="C5658" s="266"/>
    </row>
    <row r="5659" spans="3:3" s="39" customFormat="1" x14ac:dyDescent="0.2">
      <c r="C5659" s="266"/>
    </row>
    <row r="5660" spans="3:3" s="39" customFormat="1" x14ac:dyDescent="0.2">
      <c r="C5660" s="266"/>
    </row>
    <row r="5661" spans="3:3" s="39" customFormat="1" x14ac:dyDescent="0.2">
      <c r="C5661" s="266"/>
    </row>
    <row r="5662" spans="3:3" s="39" customFormat="1" x14ac:dyDescent="0.2">
      <c r="C5662" s="266"/>
    </row>
    <row r="5663" spans="3:3" s="39" customFormat="1" x14ac:dyDescent="0.2">
      <c r="C5663" s="266"/>
    </row>
    <row r="5664" spans="3:3" s="39" customFormat="1" x14ac:dyDescent="0.2">
      <c r="C5664" s="266"/>
    </row>
    <row r="5665" spans="3:3" s="39" customFormat="1" x14ac:dyDescent="0.2">
      <c r="C5665" s="266"/>
    </row>
    <row r="5666" spans="3:3" s="39" customFormat="1" x14ac:dyDescent="0.2">
      <c r="C5666" s="266"/>
    </row>
    <row r="5667" spans="3:3" s="39" customFormat="1" x14ac:dyDescent="0.2">
      <c r="C5667" s="266"/>
    </row>
    <row r="5668" spans="3:3" s="39" customFormat="1" x14ac:dyDescent="0.2">
      <c r="C5668" s="266"/>
    </row>
    <row r="5669" spans="3:3" s="39" customFormat="1" x14ac:dyDescent="0.2">
      <c r="C5669" s="266"/>
    </row>
    <row r="5670" spans="3:3" s="39" customFormat="1" x14ac:dyDescent="0.2">
      <c r="C5670" s="266"/>
    </row>
    <row r="5671" spans="3:3" s="39" customFormat="1" x14ac:dyDescent="0.2">
      <c r="C5671" s="266"/>
    </row>
    <row r="5672" spans="3:3" s="39" customFormat="1" x14ac:dyDescent="0.2">
      <c r="C5672" s="266"/>
    </row>
    <row r="5673" spans="3:3" s="39" customFormat="1" x14ac:dyDescent="0.2">
      <c r="C5673" s="266"/>
    </row>
    <row r="5674" spans="3:3" s="39" customFormat="1" x14ac:dyDescent="0.2">
      <c r="C5674" s="266"/>
    </row>
    <row r="5675" spans="3:3" s="39" customFormat="1" x14ac:dyDescent="0.2">
      <c r="C5675" s="266"/>
    </row>
    <row r="5676" spans="3:3" s="39" customFormat="1" x14ac:dyDescent="0.2">
      <c r="C5676" s="266"/>
    </row>
    <row r="5677" spans="3:3" s="39" customFormat="1" x14ac:dyDescent="0.2">
      <c r="C5677" s="266"/>
    </row>
    <row r="5678" spans="3:3" s="39" customFormat="1" x14ac:dyDescent="0.2">
      <c r="C5678" s="266"/>
    </row>
    <row r="5679" spans="3:3" s="39" customFormat="1" x14ac:dyDescent="0.2">
      <c r="C5679" s="266"/>
    </row>
    <row r="5680" spans="3:3" s="39" customFormat="1" x14ac:dyDescent="0.2">
      <c r="C5680" s="266"/>
    </row>
    <row r="5681" spans="3:3" s="39" customFormat="1" x14ac:dyDescent="0.2">
      <c r="C5681" s="266"/>
    </row>
    <row r="5682" spans="3:3" s="39" customFormat="1" x14ac:dyDescent="0.2">
      <c r="C5682" s="266"/>
    </row>
    <row r="5683" spans="3:3" s="39" customFormat="1" x14ac:dyDescent="0.2">
      <c r="C5683" s="266"/>
    </row>
    <row r="5684" spans="3:3" s="39" customFormat="1" x14ac:dyDescent="0.2">
      <c r="C5684" s="266"/>
    </row>
    <row r="5685" spans="3:3" s="39" customFormat="1" x14ac:dyDescent="0.2">
      <c r="C5685" s="266"/>
    </row>
    <row r="5686" spans="3:3" s="39" customFormat="1" x14ac:dyDescent="0.2">
      <c r="C5686" s="266"/>
    </row>
    <row r="5687" spans="3:3" s="39" customFormat="1" x14ac:dyDescent="0.2">
      <c r="C5687" s="266"/>
    </row>
    <row r="5688" spans="3:3" s="39" customFormat="1" x14ac:dyDescent="0.2">
      <c r="C5688" s="266"/>
    </row>
    <row r="5689" spans="3:3" s="39" customFormat="1" x14ac:dyDescent="0.2">
      <c r="C5689" s="266"/>
    </row>
    <row r="5690" spans="3:3" s="39" customFormat="1" x14ac:dyDescent="0.2">
      <c r="C5690" s="266"/>
    </row>
    <row r="5691" spans="3:3" s="39" customFormat="1" x14ac:dyDescent="0.2">
      <c r="C5691" s="266"/>
    </row>
    <row r="5692" spans="3:3" s="39" customFormat="1" x14ac:dyDescent="0.2">
      <c r="C5692" s="266"/>
    </row>
    <row r="5693" spans="3:3" s="39" customFormat="1" x14ac:dyDescent="0.2">
      <c r="C5693" s="266"/>
    </row>
    <row r="5694" spans="3:3" s="39" customFormat="1" x14ac:dyDescent="0.2">
      <c r="C5694" s="266"/>
    </row>
    <row r="5695" spans="3:3" s="39" customFormat="1" x14ac:dyDescent="0.2">
      <c r="C5695" s="266"/>
    </row>
    <row r="5696" spans="3:3" s="39" customFormat="1" x14ac:dyDescent="0.2">
      <c r="C5696" s="266"/>
    </row>
    <row r="5697" spans="3:3" s="39" customFormat="1" x14ac:dyDescent="0.2">
      <c r="C5697" s="266"/>
    </row>
    <row r="5698" spans="3:3" s="39" customFormat="1" x14ac:dyDescent="0.2">
      <c r="C5698" s="266"/>
    </row>
    <row r="5699" spans="3:3" s="39" customFormat="1" x14ac:dyDescent="0.2">
      <c r="C5699" s="266"/>
    </row>
    <row r="5700" spans="3:3" s="39" customFormat="1" x14ac:dyDescent="0.2">
      <c r="C5700" s="266"/>
    </row>
    <row r="5701" spans="3:3" s="39" customFormat="1" x14ac:dyDescent="0.2">
      <c r="C5701" s="266"/>
    </row>
    <row r="5702" spans="3:3" s="39" customFormat="1" x14ac:dyDescent="0.2">
      <c r="C5702" s="266"/>
    </row>
    <row r="5703" spans="3:3" s="39" customFormat="1" x14ac:dyDescent="0.2">
      <c r="C5703" s="266"/>
    </row>
    <row r="5704" spans="3:3" s="39" customFormat="1" x14ac:dyDescent="0.2">
      <c r="C5704" s="266"/>
    </row>
    <row r="5705" spans="3:3" s="39" customFormat="1" x14ac:dyDescent="0.2">
      <c r="C5705" s="266"/>
    </row>
    <row r="5706" spans="3:3" s="39" customFormat="1" x14ac:dyDescent="0.2">
      <c r="C5706" s="266"/>
    </row>
    <row r="5707" spans="3:3" s="39" customFormat="1" x14ac:dyDescent="0.2">
      <c r="C5707" s="266"/>
    </row>
    <row r="5708" spans="3:3" s="39" customFormat="1" x14ac:dyDescent="0.2">
      <c r="C5708" s="266"/>
    </row>
    <row r="5709" spans="3:3" s="39" customFormat="1" x14ac:dyDescent="0.2">
      <c r="C5709" s="266"/>
    </row>
    <row r="5710" spans="3:3" s="39" customFormat="1" x14ac:dyDescent="0.2">
      <c r="C5710" s="266"/>
    </row>
    <row r="5711" spans="3:3" s="39" customFormat="1" x14ac:dyDescent="0.2">
      <c r="C5711" s="266"/>
    </row>
    <row r="5712" spans="3:3" s="39" customFormat="1" x14ac:dyDescent="0.2">
      <c r="C5712" s="266"/>
    </row>
    <row r="5713" spans="3:3" s="39" customFormat="1" x14ac:dyDescent="0.2">
      <c r="C5713" s="266"/>
    </row>
    <row r="5714" spans="3:3" s="39" customFormat="1" x14ac:dyDescent="0.2">
      <c r="C5714" s="266"/>
    </row>
    <row r="5715" spans="3:3" s="39" customFormat="1" x14ac:dyDescent="0.2">
      <c r="C5715" s="266"/>
    </row>
    <row r="5716" spans="3:3" s="39" customFormat="1" x14ac:dyDescent="0.2">
      <c r="C5716" s="266"/>
    </row>
    <row r="5717" spans="3:3" s="39" customFormat="1" x14ac:dyDescent="0.2">
      <c r="C5717" s="266"/>
    </row>
    <row r="5718" spans="3:3" s="39" customFormat="1" x14ac:dyDescent="0.2">
      <c r="C5718" s="266"/>
    </row>
    <row r="5719" spans="3:3" s="39" customFormat="1" x14ac:dyDescent="0.2">
      <c r="C5719" s="266"/>
    </row>
    <row r="5720" spans="3:3" s="39" customFormat="1" x14ac:dyDescent="0.2">
      <c r="C5720" s="266"/>
    </row>
    <row r="5721" spans="3:3" s="39" customFormat="1" x14ac:dyDescent="0.2">
      <c r="C5721" s="266"/>
    </row>
    <row r="5722" spans="3:3" s="39" customFormat="1" x14ac:dyDescent="0.2">
      <c r="C5722" s="266"/>
    </row>
    <row r="5723" spans="3:3" s="39" customFormat="1" x14ac:dyDescent="0.2">
      <c r="C5723" s="266"/>
    </row>
    <row r="5724" spans="3:3" s="39" customFormat="1" x14ac:dyDescent="0.2">
      <c r="C5724" s="266"/>
    </row>
    <row r="5725" spans="3:3" s="39" customFormat="1" x14ac:dyDescent="0.2">
      <c r="C5725" s="266"/>
    </row>
    <row r="5726" spans="3:3" s="39" customFormat="1" x14ac:dyDescent="0.2">
      <c r="C5726" s="266"/>
    </row>
    <row r="5727" spans="3:3" s="39" customFormat="1" x14ac:dyDescent="0.2">
      <c r="C5727" s="266"/>
    </row>
    <row r="5728" spans="3:3" s="39" customFormat="1" x14ac:dyDescent="0.2">
      <c r="C5728" s="266"/>
    </row>
    <row r="5729" spans="3:3" s="39" customFormat="1" x14ac:dyDescent="0.2">
      <c r="C5729" s="266"/>
    </row>
    <row r="5730" spans="3:3" s="39" customFormat="1" x14ac:dyDescent="0.2">
      <c r="C5730" s="266"/>
    </row>
    <row r="5731" spans="3:3" s="39" customFormat="1" x14ac:dyDescent="0.2">
      <c r="C5731" s="266"/>
    </row>
    <row r="5732" spans="3:3" s="39" customFormat="1" x14ac:dyDescent="0.2">
      <c r="C5732" s="266"/>
    </row>
    <row r="5733" spans="3:3" s="39" customFormat="1" x14ac:dyDescent="0.2">
      <c r="C5733" s="266"/>
    </row>
    <row r="5734" spans="3:3" s="39" customFormat="1" x14ac:dyDescent="0.2">
      <c r="C5734" s="266"/>
    </row>
    <row r="5735" spans="3:3" s="39" customFormat="1" x14ac:dyDescent="0.2">
      <c r="C5735" s="266"/>
    </row>
    <row r="5736" spans="3:3" s="39" customFormat="1" x14ac:dyDescent="0.2">
      <c r="C5736" s="266"/>
    </row>
    <row r="5737" spans="3:3" s="39" customFormat="1" x14ac:dyDescent="0.2">
      <c r="C5737" s="266"/>
    </row>
    <row r="5738" spans="3:3" s="39" customFormat="1" x14ac:dyDescent="0.2">
      <c r="C5738" s="266"/>
    </row>
    <row r="5739" spans="3:3" s="39" customFormat="1" x14ac:dyDescent="0.2">
      <c r="C5739" s="266"/>
    </row>
    <row r="5740" spans="3:3" s="39" customFormat="1" x14ac:dyDescent="0.2">
      <c r="C5740" s="266"/>
    </row>
    <row r="5741" spans="3:3" s="39" customFormat="1" x14ac:dyDescent="0.2">
      <c r="C5741" s="266"/>
    </row>
    <row r="5742" spans="3:3" s="39" customFormat="1" x14ac:dyDescent="0.2">
      <c r="C5742" s="266"/>
    </row>
    <row r="5743" spans="3:3" s="39" customFormat="1" x14ac:dyDescent="0.2">
      <c r="C5743" s="266"/>
    </row>
    <row r="5744" spans="3:3" s="39" customFormat="1" x14ac:dyDescent="0.2">
      <c r="C5744" s="266"/>
    </row>
    <row r="5745" spans="3:3" s="39" customFormat="1" x14ac:dyDescent="0.2">
      <c r="C5745" s="266"/>
    </row>
    <row r="5746" spans="3:3" s="39" customFormat="1" x14ac:dyDescent="0.2">
      <c r="C5746" s="266"/>
    </row>
    <row r="5747" spans="3:3" s="39" customFormat="1" x14ac:dyDescent="0.2">
      <c r="C5747" s="266"/>
    </row>
    <row r="5748" spans="3:3" s="39" customFormat="1" x14ac:dyDescent="0.2">
      <c r="C5748" s="266"/>
    </row>
    <row r="5749" spans="3:3" s="39" customFormat="1" x14ac:dyDescent="0.2">
      <c r="C5749" s="266"/>
    </row>
    <row r="5750" spans="3:3" s="39" customFormat="1" x14ac:dyDescent="0.2">
      <c r="C5750" s="266"/>
    </row>
    <row r="5751" spans="3:3" s="39" customFormat="1" x14ac:dyDescent="0.2">
      <c r="C5751" s="266"/>
    </row>
    <row r="5752" spans="3:3" s="39" customFormat="1" x14ac:dyDescent="0.2">
      <c r="C5752" s="266"/>
    </row>
    <row r="5753" spans="3:3" s="39" customFormat="1" x14ac:dyDescent="0.2">
      <c r="C5753" s="266"/>
    </row>
    <row r="5754" spans="3:3" s="39" customFormat="1" x14ac:dyDescent="0.2">
      <c r="C5754" s="266"/>
    </row>
    <row r="5755" spans="3:3" s="39" customFormat="1" x14ac:dyDescent="0.2">
      <c r="C5755" s="266"/>
    </row>
    <row r="5756" spans="3:3" s="39" customFormat="1" x14ac:dyDescent="0.2">
      <c r="C5756" s="266"/>
    </row>
    <row r="5757" spans="3:3" s="39" customFormat="1" x14ac:dyDescent="0.2">
      <c r="C5757" s="266"/>
    </row>
    <row r="5758" spans="3:3" s="39" customFormat="1" x14ac:dyDescent="0.2">
      <c r="C5758" s="266"/>
    </row>
    <row r="5759" spans="3:3" s="39" customFormat="1" x14ac:dyDescent="0.2">
      <c r="C5759" s="266"/>
    </row>
    <row r="5760" spans="3:3" s="39" customFormat="1" x14ac:dyDescent="0.2">
      <c r="C5760" s="266"/>
    </row>
    <row r="5761" spans="3:3" s="39" customFormat="1" x14ac:dyDescent="0.2">
      <c r="C5761" s="266"/>
    </row>
    <row r="5762" spans="3:3" s="39" customFormat="1" x14ac:dyDescent="0.2">
      <c r="C5762" s="266"/>
    </row>
    <row r="5763" spans="3:3" s="39" customFormat="1" x14ac:dyDescent="0.2">
      <c r="C5763" s="266"/>
    </row>
    <row r="5764" spans="3:3" s="39" customFormat="1" x14ac:dyDescent="0.2">
      <c r="C5764" s="266"/>
    </row>
    <row r="5765" spans="3:3" s="39" customFormat="1" x14ac:dyDescent="0.2">
      <c r="C5765" s="266"/>
    </row>
    <row r="5766" spans="3:3" s="39" customFormat="1" x14ac:dyDescent="0.2">
      <c r="C5766" s="266"/>
    </row>
    <row r="5767" spans="3:3" s="39" customFormat="1" x14ac:dyDescent="0.2">
      <c r="C5767" s="266"/>
    </row>
    <row r="5768" spans="3:3" s="39" customFormat="1" x14ac:dyDescent="0.2">
      <c r="C5768" s="266"/>
    </row>
    <row r="5769" spans="3:3" s="39" customFormat="1" x14ac:dyDescent="0.2">
      <c r="C5769" s="266"/>
    </row>
    <row r="5770" spans="3:3" s="39" customFormat="1" x14ac:dyDescent="0.2">
      <c r="C5770" s="266"/>
    </row>
    <row r="5771" spans="3:3" s="39" customFormat="1" x14ac:dyDescent="0.2">
      <c r="C5771" s="266"/>
    </row>
    <row r="5772" spans="3:3" s="39" customFormat="1" x14ac:dyDescent="0.2">
      <c r="C5772" s="266"/>
    </row>
    <row r="5773" spans="3:3" s="39" customFormat="1" x14ac:dyDescent="0.2">
      <c r="C5773" s="266"/>
    </row>
    <row r="5774" spans="3:3" s="39" customFormat="1" x14ac:dyDescent="0.2">
      <c r="C5774" s="266"/>
    </row>
    <row r="5775" spans="3:3" s="39" customFormat="1" x14ac:dyDescent="0.2">
      <c r="C5775" s="266"/>
    </row>
    <row r="5776" spans="3:3" s="39" customFormat="1" x14ac:dyDescent="0.2">
      <c r="C5776" s="266"/>
    </row>
    <row r="5777" spans="3:3" s="39" customFormat="1" x14ac:dyDescent="0.2">
      <c r="C5777" s="266"/>
    </row>
    <row r="5778" spans="3:3" s="39" customFormat="1" x14ac:dyDescent="0.2">
      <c r="C5778" s="266"/>
    </row>
    <row r="5779" spans="3:3" s="39" customFormat="1" x14ac:dyDescent="0.2">
      <c r="C5779" s="266"/>
    </row>
    <row r="5780" spans="3:3" s="39" customFormat="1" x14ac:dyDescent="0.2">
      <c r="C5780" s="266"/>
    </row>
    <row r="5781" spans="3:3" s="39" customFormat="1" x14ac:dyDescent="0.2">
      <c r="C5781" s="266"/>
    </row>
    <row r="5782" spans="3:3" s="39" customFormat="1" x14ac:dyDescent="0.2">
      <c r="C5782" s="266"/>
    </row>
    <row r="5783" spans="3:3" s="39" customFormat="1" x14ac:dyDescent="0.2">
      <c r="C5783" s="266"/>
    </row>
    <row r="5784" spans="3:3" s="39" customFormat="1" x14ac:dyDescent="0.2">
      <c r="C5784" s="266"/>
    </row>
    <row r="5785" spans="3:3" s="39" customFormat="1" x14ac:dyDescent="0.2">
      <c r="C5785" s="266"/>
    </row>
    <row r="5786" spans="3:3" s="39" customFormat="1" x14ac:dyDescent="0.2">
      <c r="C5786" s="266"/>
    </row>
    <row r="5787" spans="3:3" s="39" customFormat="1" x14ac:dyDescent="0.2">
      <c r="C5787" s="266"/>
    </row>
    <row r="5788" spans="3:3" s="39" customFormat="1" x14ac:dyDescent="0.2">
      <c r="C5788" s="266"/>
    </row>
    <row r="5789" spans="3:3" s="39" customFormat="1" x14ac:dyDescent="0.2">
      <c r="C5789" s="266"/>
    </row>
    <row r="5790" spans="3:3" s="39" customFormat="1" x14ac:dyDescent="0.2">
      <c r="C5790" s="266"/>
    </row>
    <row r="5791" spans="3:3" s="39" customFormat="1" x14ac:dyDescent="0.2">
      <c r="C5791" s="266"/>
    </row>
    <row r="5792" spans="3:3" s="39" customFormat="1" x14ac:dyDescent="0.2">
      <c r="C5792" s="266"/>
    </row>
    <row r="5793" spans="3:3" s="39" customFormat="1" x14ac:dyDescent="0.2">
      <c r="C5793" s="266"/>
    </row>
    <row r="5794" spans="3:3" s="39" customFormat="1" x14ac:dyDescent="0.2">
      <c r="C5794" s="266"/>
    </row>
    <row r="5795" spans="3:3" s="39" customFormat="1" x14ac:dyDescent="0.2">
      <c r="C5795" s="266"/>
    </row>
    <row r="5796" spans="3:3" s="39" customFormat="1" x14ac:dyDescent="0.2">
      <c r="C5796" s="266"/>
    </row>
    <row r="5797" spans="3:3" s="39" customFormat="1" x14ac:dyDescent="0.2">
      <c r="C5797" s="266"/>
    </row>
    <row r="5798" spans="3:3" s="39" customFormat="1" x14ac:dyDescent="0.2">
      <c r="C5798" s="266"/>
    </row>
    <row r="5799" spans="3:3" s="39" customFormat="1" x14ac:dyDescent="0.2">
      <c r="C5799" s="266"/>
    </row>
    <row r="5800" spans="3:3" s="39" customFormat="1" x14ac:dyDescent="0.2">
      <c r="C5800" s="266"/>
    </row>
    <row r="5801" spans="3:3" s="39" customFormat="1" x14ac:dyDescent="0.2">
      <c r="C5801" s="266"/>
    </row>
    <row r="5802" spans="3:3" s="39" customFormat="1" x14ac:dyDescent="0.2">
      <c r="C5802" s="266"/>
    </row>
    <row r="5803" spans="3:3" s="39" customFormat="1" x14ac:dyDescent="0.2">
      <c r="C5803" s="266"/>
    </row>
    <row r="5804" spans="3:3" s="39" customFormat="1" x14ac:dyDescent="0.2">
      <c r="C5804" s="266"/>
    </row>
    <row r="5805" spans="3:3" s="39" customFormat="1" x14ac:dyDescent="0.2">
      <c r="C5805" s="266"/>
    </row>
    <row r="5806" spans="3:3" s="39" customFormat="1" x14ac:dyDescent="0.2">
      <c r="C5806" s="266"/>
    </row>
    <row r="5807" spans="3:3" s="39" customFormat="1" x14ac:dyDescent="0.2">
      <c r="C5807" s="266"/>
    </row>
    <row r="5808" spans="3:3" s="39" customFormat="1" x14ac:dyDescent="0.2">
      <c r="C5808" s="266"/>
    </row>
    <row r="5809" spans="3:3" s="39" customFormat="1" x14ac:dyDescent="0.2">
      <c r="C5809" s="266"/>
    </row>
    <row r="5810" spans="3:3" s="39" customFormat="1" x14ac:dyDescent="0.2">
      <c r="C5810" s="266"/>
    </row>
    <row r="5811" spans="3:3" s="39" customFormat="1" x14ac:dyDescent="0.2">
      <c r="C5811" s="266"/>
    </row>
    <row r="5812" spans="3:3" s="39" customFormat="1" x14ac:dyDescent="0.2">
      <c r="C5812" s="266"/>
    </row>
    <row r="5813" spans="3:3" s="39" customFormat="1" x14ac:dyDescent="0.2">
      <c r="C5813" s="266"/>
    </row>
    <row r="5814" spans="3:3" s="39" customFormat="1" x14ac:dyDescent="0.2">
      <c r="C5814" s="266"/>
    </row>
    <row r="5815" spans="3:3" s="39" customFormat="1" x14ac:dyDescent="0.2">
      <c r="C5815" s="266"/>
    </row>
    <row r="5816" spans="3:3" s="39" customFormat="1" x14ac:dyDescent="0.2">
      <c r="C5816" s="266"/>
    </row>
    <row r="5817" spans="3:3" s="39" customFormat="1" x14ac:dyDescent="0.2">
      <c r="C5817" s="266"/>
    </row>
    <row r="5818" spans="3:3" s="39" customFormat="1" x14ac:dyDescent="0.2">
      <c r="C5818" s="266"/>
    </row>
    <row r="5819" spans="3:3" s="39" customFormat="1" x14ac:dyDescent="0.2">
      <c r="C5819" s="266"/>
    </row>
    <row r="5820" spans="3:3" s="39" customFormat="1" x14ac:dyDescent="0.2">
      <c r="C5820" s="266"/>
    </row>
    <row r="5821" spans="3:3" s="39" customFormat="1" x14ac:dyDescent="0.2">
      <c r="C5821" s="266"/>
    </row>
    <row r="5822" spans="3:3" s="39" customFormat="1" x14ac:dyDescent="0.2">
      <c r="C5822" s="266"/>
    </row>
    <row r="5823" spans="3:3" s="39" customFormat="1" x14ac:dyDescent="0.2">
      <c r="C5823" s="266"/>
    </row>
    <row r="5824" spans="3:3" s="39" customFormat="1" x14ac:dyDescent="0.2">
      <c r="C5824" s="266"/>
    </row>
    <row r="5825" spans="3:3" s="39" customFormat="1" x14ac:dyDescent="0.2">
      <c r="C5825" s="266"/>
    </row>
    <row r="5826" spans="3:3" s="39" customFormat="1" x14ac:dyDescent="0.2">
      <c r="C5826" s="266"/>
    </row>
    <row r="5827" spans="3:3" s="39" customFormat="1" x14ac:dyDescent="0.2">
      <c r="C5827" s="266"/>
    </row>
    <row r="5828" spans="3:3" s="39" customFormat="1" x14ac:dyDescent="0.2">
      <c r="C5828" s="266"/>
    </row>
    <row r="5829" spans="3:3" s="39" customFormat="1" x14ac:dyDescent="0.2">
      <c r="C5829" s="266"/>
    </row>
    <row r="5830" spans="3:3" s="39" customFormat="1" x14ac:dyDescent="0.2">
      <c r="C5830" s="266"/>
    </row>
    <row r="5831" spans="3:3" s="39" customFormat="1" x14ac:dyDescent="0.2">
      <c r="C5831" s="266"/>
    </row>
    <row r="5832" spans="3:3" s="39" customFormat="1" x14ac:dyDescent="0.2">
      <c r="C5832" s="266"/>
    </row>
    <row r="5833" spans="3:3" s="39" customFormat="1" x14ac:dyDescent="0.2">
      <c r="C5833" s="266"/>
    </row>
    <row r="5834" spans="3:3" s="39" customFormat="1" x14ac:dyDescent="0.2">
      <c r="C5834" s="266"/>
    </row>
    <row r="5835" spans="3:3" s="39" customFormat="1" x14ac:dyDescent="0.2">
      <c r="C5835" s="266"/>
    </row>
    <row r="5836" spans="3:3" s="39" customFormat="1" x14ac:dyDescent="0.2">
      <c r="C5836" s="266"/>
    </row>
    <row r="5837" spans="3:3" s="39" customFormat="1" x14ac:dyDescent="0.2">
      <c r="C5837" s="266"/>
    </row>
    <row r="5838" spans="3:3" s="39" customFormat="1" x14ac:dyDescent="0.2">
      <c r="C5838" s="266"/>
    </row>
    <row r="5839" spans="3:3" s="39" customFormat="1" x14ac:dyDescent="0.2">
      <c r="C5839" s="266"/>
    </row>
    <row r="5840" spans="3:3" s="39" customFormat="1" x14ac:dyDescent="0.2">
      <c r="C5840" s="266"/>
    </row>
    <row r="5841" spans="3:3" s="39" customFormat="1" x14ac:dyDescent="0.2">
      <c r="C5841" s="266"/>
    </row>
    <row r="5842" spans="3:3" s="39" customFormat="1" x14ac:dyDescent="0.2">
      <c r="C5842" s="266"/>
    </row>
    <row r="5843" spans="3:3" s="39" customFormat="1" x14ac:dyDescent="0.2">
      <c r="C5843" s="266"/>
    </row>
    <row r="5844" spans="3:3" s="39" customFormat="1" x14ac:dyDescent="0.2">
      <c r="C5844" s="266"/>
    </row>
    <row r="5845" spans="3:3" s="39" customFormat="1" x14ac:dyDescent="0.2">
      <c r="C5845" s="266"/>
    </row>
    <row r="5846" spans="3:3" s="39" customFormat="1" x14ac:dyDescent="0.2">
      <c r="C5846" s="266"/>
    </row>
    <row r="5847" spans="3:3" s="39" customFormat="1" x14ac:dyDescent="0.2">
      <c r="C5847" s="266"/>
    </row>
    <row r="5848" spans="3:3" s="39" customFormat="1" x14ac:dyDescent="0.2">
      <c r="C5848" s="266"/>
    </row>
    <row r="5849" spans="3:3" s="39" customFormat="1" x14ac:dyDescent="0.2">
      <c r="C5849" s="266"/>
    </row>
    <row r="5850" spans="3:3" s="39" customFormat="1" x14ac:dyDescent="0.2">
      <c r="C5850" s="266"/>
    </row>
    <row r="5851" spans="3:3" s="39" customFormat="1" x14ac:dyDescent="0.2">
      <c r="C5851" s="266"/>
    </row>
    <row r="5852" spans="3:3" s="39" customFormat="1" x14ac:dyDescent="0.2">
      <c r="C5852" s="266"/>
    </row>
    <row r="5853" spans="3:3" s="39" customFormat="1" x14ac:dyDescent="0.2">
      <c r="C5853" s="266"/>
    </row>
    <row r="5854" spans="3:3" s="39" customFormat="1" x14ac:dyDescent="0.2">
      <c r="C5854" s="266"/>
    </row>
    <row r="5855" spans="3:3" s="39" customFormat="1" x14ac:dyDescent="0.2">
      <c r="C5855" s="266"/>
    </row>
    <row r="5856" spans="3:3" s="39" customFormat="1" x14ac:dyDescent="0.2">
      <c r="C5856" s="266"/>
    </row>
    <row r="5857" spans="3:3" s="39" customFormat="1" x14ac:dyDescent="0.2">
      <c r="C5857" s="266"/>
    </row>
    <row r="5858" spans="3:3" s="39" customFormat="1" x14ac:dyDescent="0.2">
      <c r="C5858" s="266"/>
    </row>
    <row r="5859" spans="3:3" s="39" customFormat="1" x14ac:dyDescent="0.2">
      <c r="C5859" s="266"/>
    </row>
    <row r="5860" spans="3:3" s="39" customFormat="1" x14ac:dyDescent="0.2">
      <c r="C5860" s="266"/>
    </row>
    <row r="5861" spans="3:3" s="39" customFormat="1" x14ac:dyDescent="0.2">
      <c r="C5861" s="266"/>
    </row>
    <row r="5862" spans="3:3" s="39" customFormat="1" x14ac:dyDescent="0.2">
      <c r="C5862" s="266"/>
    </row>
    <row r="5863" spans="3:3" s="39" customFormat="1" x14ac:dyDescent="0.2">
      <c r="C5863" s="266"/>
    </row>
    <row r="5864" spans="3:3" s="39" customFormat="1" x14ac:dyDescent="0.2">
      <c r="C5864" s="266"/>
    </row>
    <row r="5865" spans="3:3" s="39" customFormat="1" x14ac:dyDescent="0.2">
      <c r="C5865" s="266"/>
    </row>
    <row r="5866" spans="3:3" s="39" customFormat="1" x14ac:dyDescent="0.2">
      <c r="C5866" s="266"/>
    </row>
    <row r="5867" spans="3:3" s="39" customFormat="1" x14ac:dyDescent="0.2">
      <c r="C5867" s="266"/>
    </row>
    <row r="5868" spans="3:3" s="39" customFormat="1" x14ac:dyDescent="0.2">
      <c r="C5868" s="266"/>
    </row>
    <row r="5869" spans="3:3" s="39" customFormat="1" x14ac:dyDescent="0.2">
      <c r="C5869" s="266"/>
    </row>
    <row r="5870" spans="3:3" s="39" customFormat="1" x14ac:dyDescent="0.2">
      <c r="C5870" s="266"/>
    </row>
    <row r="5871" spans="3:3" s="39" customFormat="1" x14ac:dyDescent="0.2">
      <c r="C5871" s="266"/>
    </row>
    <row r="5872" spans="3:3" s="39" customFormat="1" x14ac:dyDescent="0.2">
      <c r="C5872" s="266"/>
    </row>
    <row r="5873" spans="3:3" s="39" customFormat="1" x14ac:dyDescent="0.2">
      <c r="C5873" s="266"/>
    </row>
    <row r="5874" spans="3:3" s="39" customFormat="1" x14ac:dyDescent="0.2">
      <c r="C5874" s="266"/>
    </row>
    <row r="5875" spans="3:3" s="39" customFormat="1" x14ac:dyDescent="0.2">
      <c r="C5875" s="266"/>
    </row>
    <row r="5876" spans="3:3" s="39" customFormat="1" x14ac:dyDescent="0.2">
      <c r="C5876" s="266"/>
    </row>
    <row r="5877" spans="3:3" s="39" customFormat="1" x14ac:dyDescent="0.2">
      <c r="C5877" s="266"/>
    </row>
    <row r="5878" spans="3:3" s="39" customFormat="1" x14ac:dyDescent="0.2">
      <c r="C5878" s="266"/>
    </row>
    <row r="5879" spans="3:3" s="39" customFormat="1" x14ac:dyDescent="0.2">
      <c r="C5879" s="266"/>
    </row>
    <row r="5880" spans="3:3" s="39" customFormat="1" x14ac:dyDescent="0.2">
      <c r="C5880" s="266"/>
    </row>
    <row r="5881" spans="3:3" s="39" customFormat="1" x14ac:dyDescent="0.2">
      <c r="C5881" s="266"/>
    </row>
    <row r="5882" spans="3:3" s="39" customFormat="1" x14ac:dyDescent="0.2">
      <c r="C5882" s="266"/>
    </row>
    <row r="5883" spans="3:3" s="39" customFormat="1" x14ac:dyDescent="0.2">
      <c r="C5883" s="266"/>
    </row>
    <row r="5884" spans="3:3" s="39" customFormat="1" x14ac:dyDescent="0.2">
      <c r="C5884" s="266"/>
    </row>
    <row r="5885" spans="3:3" s="39" customFormat="1" x14ac:dyDescent="0.2">
      <c r="C5885" s="266"/>
    </row>
    <row r="5886" spans="3:3" s="39" customFormat="1" x14ac:dyDescent="0.2">
      <c r="C5886" s="266"/>
    </row>
    <row r="5887" spans="3:3" s="39" customFormat="1" x14ac:dyDescent="0.2">
      <c r="C5887" s="266"/>
    </row>
    <row r="5888" spans="3:3" s="39" customFormat="1" x14ac:dyDescent="0.2">
      <c r="C5888" s="266"/>
    </row>
    <row r="5889" spans="3:3" s="39" customFormat="1" x14ac:dyDescent="0.2">
      <c r="C5889" s="266"/>
    </row>
    <row r="5890" spans="3:3" s="39" customFormat="1" x14ac:dyDescent="0.2">
      <c r="C5890" s="266"/>
    </row>
    <row r="5891" spans="3:3" s="39" customFormat="1" x14ac:dyDescent="0.2">
      <c r="C5891" s="266"/>
    </row>
    <row r="5892" spans="3:3" s="39" customFormat="1" x14ac:dyDescent="0.2">
      <c r="C5892" s="266"/>
    </row>
    <row r="5893" spans="3:3" s="39" customFormat="1" x14ac:dyDescent="0.2">
      <c r="C5893" s="266"/>
    </row>
    <row r="5894" spans="3:3" s="39" customFormat="1" x14ac:dyDescent="0.2">
      <c r="C5894" s="266"/>
    </row>
    <row r="5895" spans="3:3" s="39" customFormat="1" x14ac:dyDescent="0.2">
      <c r="C5895" s="266"/>
    </row>
    <row r="5896" spans="3:3" s="39" customFormat="1" x14ac:dyDescent="0.2">
      <c r="C5896" s="266"/>
    </row>
    <row r="5897" spans="3:3" s="39" customFormat="1" x14ac:dyDescent="0.2">
      <c r="C5897" s="266"/>
    </row>
    <row r="5898" spans="3:3" s="39" customFormat="1" x14ac:dyDescent="0.2">
      <c r="C5898" s="266"/>
    </row>
    <row r="5899" spans="3:3" s="39" customFormat="1" x14ac:dyDescent="0.2">
      <c r="C5899" s="266"/>
    </row>
    <row r="5900" spans="3:3" s="39" customFormat="1" x14ac:dyDescent="0.2">
      <c r="C5900" s="266"/>
    </row>
    <row r="5901" spans="3:3" s="39" customFormat="1" x14ac:dyDescent="0.2">
      <c r="C5901" s="266"/>
    </row>
    <row r="5902" spans="3:3" s="39" customFormat="1" x14ac:dyDescent="0.2">
      <c r="C5902" s="266"/>
    </row>
    <row r="5903" spans="3:3" s="39" customFormat="1" x14ac:dyDescent="0.2">
      <c r="C5903" s="266"/>
    </row>
    <row r="5904" spans="3:3" s="39" customFormat="1" x14ac:dyDescent="0.2">
      <c r="C5904" s="266"/>
    </row>
    <row r="5905" spans="3:3" s="39" customFormat="1" x14ac:dyDescent="0.2">
      <c r="C5905" s="266"/>
    </row>
    <row r="5906" spans="3:3" s="39" customFormat="1" x14ac:dyDescent="0.2">
      <c r="C5906" s="266"/>
    </row>
    <row r="5907" spans="3:3" s="39" customFormat="1" x14ac:dyDescent="0.2">
      <c r="C5907" s="266"/>
    </row>
    <row r="5908" spans="3:3" s="39" customFormat="1" x14ac:dyDescent="0.2">
      <c r="C5908" s="266"/>
    </row>
    <row r="5909" spans="3:3" s="39" customFormat="1" x14ac:dyDescent="0.2">
      <c r="C5909" s="266"/>
    </row>
    <row r="5910" spans="3:3" s="39" customFormat="1" x14ac:dyDescent="0.2">
      <c r="C5910" s="266"/>
    </row>
    <row r="5911" spans="3:3" s="39" customFormat="1" x14ac:dyDescent="0.2">
      <c r="C5911" s="266"/>
    </row>
    <row r="5912" spans="3:3" s="39" customFormat="1" x14ac:dyDescent="0.2">
      <c r="C5912" s="266"/>
    </row>
    <row r="5913" spans="3:3" s="39" customFormat="1" x14ac:dyDescent="0.2">
      <c r="C5913" s="266"/>
    </row>
    <row r="5914" spans="3:3" s="39" customFormat="1" x14ac:dyDescent="0.2">
      <c r="C5914" s="266"/>
    </row>
    <row r="5915" spans="3:3" s="39" customFormat="1" x14ac:dyDescent="0.2">
      <c r="C5915" s="266"/>
    </row>
    <row r="5916" spans="3:3" s="39" customFormat="1" x14ac:dyDescent="0.2">
      <c r="C5916" s="266"/>
    </row>
    <row r="5917" spans="3:3" s="39" customFormat="1" x14ac:dyDescent="0.2">
      <c r="C5917" s="266"/>
    </row>
  </sheetData>
  <mergeCells count="83">
    <mergeCell ref="B144:D144"/>
    <mergeCell ref="B134:D134"/>
    <mergeCell ref="B135:D135"/>
    <mergeCell ref="B136:D136"/>
    <mergeCell ref="B137:D137"/>
    <mergeCell ref="B139:D139"/>
    <mergeCell ref="B143:D143"/>
    <mergeCell ref="B133:D133"/>
    <mergeCell ref="B114:D114"/>
    <mergeCell ref="B115:D115"/>
    <mergeCell ref="B118:D118"/>
    <mergeCell ref="B119:D119"/>
    <mergeCell ref="B120:D120"/>
    <mergeCell ref="B124:D124"/>
    <mergeCell ref="B125:D125"/>
    <mergeCell ref="B126:D126"/>
    <mergeCell ref="B127:D127"/>
    <mergeCell ref="B128:D128"/>
    <mergeCell ref="B129:D129"/>
    <mergeCell ref="B113:D113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11:D111"/>
    <mergeCell ref="B112:D112"/>
    <mergeCell ref="B98:D98"/>
    <mergeCell ref="B75:D75"/>
    <mergeCell ref="B77:D77"/>
    <mergeCell ref="B81:D81"/>
    <mergeCell ref="B82:D82"/>
    <mergeCell ref="B83:D83"/>
    <mergeCell ref="B89:D89"/>
    <mergeCell ref="B91:D91"/>
    <mergeCell ref="B92:D92"/>
    <mergeCell ref="B93:D93"/>
    <mergeCell ref="B94:D94"/>
    <mergeCell ref="B97:D97"/>
    <mergeCell ref="B73:D73"/>
    <mergeCell ref="B51:D51"/>
    <mergeCell ref="B54:D54"/>
    <mergeCell ref="B55:D55"/>
    <mergeCell ref="B57:D57"/>
    <mergeCell ref="B59:D59"/>
    <mergeCell ref="B61:D61"/>
    <mergeCell ref="B62:D62"/>
    <mergeCell ref="B66:D66"/>
    <mergeCell ref="B67:D67"/>
    <mergeCell ref="B69:D69"/>
    <mergeCell ref="B71:D71"/>
    <mergeCell ref="B50:D50"/>
    <mergeCell ref="B36:D36"/>
    <mergeCell ref="B37:D37"/>
    <mergeCell ref="B38:D38"/>
    <mergeCell ref="B43:D43"/>
    <mergeCell ref="B44:D44"/>
    <mergeCell ref="B45:D45"/>
    <mergeCell ref="B46:D46"/>
    <mergeCell ref="B47:D47"/>
    <mergeCell ref="B48:D48"/>
    <mergeCell ref="B35:D35"/>
    <mergeCell ref="B22:D2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1:D21"/>
    <mergeCell ref="B2:C2"/>
    <mergeCell ref="B3:C3"/>
    <mergeCell ref="A16:A17"/>
    <mergeCell ref="B16:B17"/>
    <mergeCell ref="B20:D20"/>
  </mergeCells>
  <conditionalFormatting sqref="E136:P137">
    <cfRule type="cellIs" dxfId="18" priority="13" stopIfTrue="1" operator="lessThan">
      <formula>0</formula>
    </cfRule>
  </conditionalFormatting>
  <conditionalFormatting sqref="E137">
    <cfRule type="cellIs" dxfId="17" priority="12" stopIfTrue="1" operator="lessThan">
      <formula>0</formula>
    </cfRule>
  </conditionalFormatting>
  <conditionalFormatting sqref="E136">
    <cfRule type="cellIs" dxfId="16" priority="11" stopIfTrue="1" operator="lessThan">
      <formula>0</formula>
    </cfRule>
  </conditionalFormatting>
  <conditionalFormatting sqref="E136">
    <cfRule type="cellIs" dxfId="15" priority="10" stopIfTrue="1" operator="lessThan">
      <formula>0</formula>
    </cfRule>
  </conditionalFormatting>
  <conditionalFormatting sqref="E136">
    <cfRule type="cellIs" dxfId="14" priority="9" stopIfTrue="1" operator="lessThan">
      <formula>0</formula>
    </cfRule>
  </conditionalFormatting>
  <conditionalFormatting sqref="E136">
    <cfRule type="cellIs" dxfId="13" priority="8" stopIfTrue="1" operator="lessThan">
      <formula>0</formula>
    </cfRule>
  </conditionalFormatting>
  <conditionalFormatting sqref="E136">
    <cfRule type="cellIs" dxfId="12" priority="7" stopIfTrue="1" operator="lessThan">
      <formula>0</formula>
    </cfRule>
  </conditionalFormatting>
  <conditionalFormatting sqref="E136">
    <cfRule type="cellIs" dxfId="11" priority="6" stopIfTrue="1" operator="lessThan">
      <formula>0</formula>
    </cfRule>
  </conditionalFormatting>
  <conditionalFormatting sqref="E136">
    <cfRule type="cellIs" dxfId="10" priority="5" stopIfTrue="1" operator="lessThan">
      <formula>0</formula>
    </cfRule>
  </conditionalFormatting>
  <conditionalFormatting sqref="E136">
    <cfRule type="cellIs" dxfId="9" priority="4" stopIfTrue="1" operator="lessThan">
      <formula>0</formula>
    </cfRule>
  </conditionalFormatting>
  <conditionalFormatting sqref="E136">
    <cfRule type="cellIs" dxfId="8" priority="3" stopIfTrue="1" operator="lessThan">
      <formula>0</formula>
    </cfRule>
  </conditionalFormatting>
  <conditionalFormatting sqref="E136">
    <cfRule type="cellIs" dxfId="7" priority="2" stopIfTrue="1" operator="lessThan">
      <formula>0</formula>
    </cfRule>
  </conditionalFormatting>
  <conditionalFormatting sqref="E136">
    <cfRule type="cellIs" dxfId="6" priority="1" stopIfTrue="1" operator="lessThan">
      <formula>0</formula>
    </cfRule>
  </conditionalFormatting>
  <printOptions headings="1"/>
  <pageMargins left="0.74803149606299213" right="0.74803149606299213" top="0.98425196850393704" bottom="0.98425196850393704" header="0" footer="0"/>
  <pageSetup scale="50" fitToHeight="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B1:AB94"/>
  <sheetViews>
    <sheetView topLeftCell="H22" zoomScaleNormal="100" workbookViewId="0">
      <selection activeCell="Y64" sqref="Y64:Z64"/>
    </sheetView>
  </sheetViews>
  <sheetFormatPr baseColWidth="10" defaultColWidth="11.42578125" defaultRowHeight="11.1" customHeight="1" x14ac:dyDescent="0.2"/>
  <cols>
    <col min="1" max="1" width="3" style="54" customWidth="1"/>
    <col min="2" max="2" width="27" style="54" customWidth="1"/>
    <col min="3" max="3" width="10.28515625" style="54" customWidth="1"/>
    <col min="4" max="4" width="6.5703125" style="54" bestFit="1" customWidth="1"/>
    <col min="5" max="5" width="10.28515625" style="54" customWidth="1"/>
    <col min="6" max="6" width="6.5703125" style="54" bestFit="1" customWidth="1"/>
    <col min="7" max="7" width="10.28515625" style="54" customWidth="1"/>
    <col min="8" max="8" width="6.5703125" style="54" bestFit="1" customWidth="1"/>
    <col min="9" max="9" width="10.28515625" style="54" customWidth="1"/>
    <col min="10" max="10" width="6.5703125" style="349" bestFit="1" customWidth="1"/>
    <col min="11" max="11" width="10.28515625" style="54" customWidth="1"/>
    <col min="12" max="12" width="6.5703125" style="54" bestFit="1" customWidth="1"/>
    <col min="13" max="13" width="10.28515625" style="54" customWidth="1"/>
    <col min="14" max="14" width="6.5703125" style="54" bestFit="1" customWidth="1"/>
    <col min="15" max="15" width="10.28515625" style="54" customWidth="1"/>
    <col min="16" max="16" width="6.5703125" style="54" bestFit="1" customWidth="1"/>
    <col min="17" max="17" width="10.28515625" style="54" customWidth="1"/>
    <col min="18" max="18" width="6.5703125" style="54" bestFit="1" customWidth="1"/>
    <col min="19" max="19" width="10.28515625" style="54" customWidth="1"/>
    <col min="20" max="20" width="6.5703125" style="54" bestFit="1" customWidth="1"/>
    <col min="21" max="21" width="10.28515625" style="54" customWidth="1"/>
    <col min="22" max="22" width="6.5703125" style="54" bestFit="1" customWidth="1"/>
    <col min="23" max="23" width="10.28515625" style="54" customWidth="1"/>
    <col min="24" max="24" width="6.5703125" style="54" bestFit="1" customWidth="1"/>
    <col min="25" max="25" width="10.28515625" style="54" customWidth="1"/>
    <col min="26" max="26" width="6.5703125" style="349" bestFit="1" customWidth="1"/>
    <col min="27" max="27" width="11.5703125" style="54" bestFit="1" customWidth="1"/>
    <col min="28" max="28" width="6.5703125" style="54" bestFit="1" customWidth="1"/>
    <col min="29" max="36" width="3.7109375" style="54" customWidth="1"/>
    <col min="37" max="16384" width="11.42578125" style="54"/>
  </cols>
  <sheetData>
    <row r="1" spans="2:28" ht="6" customHeight="1" thickBot="1" x14ac:dyDescent="0.25">
      <c r="C1" s="348"/>
      <c r="D1" s="348"/>
      <c r="E1" s="348"/>
    </row>
    <row r="2" spans="2:28" ht="12.75" customHeight="1" thickBot="1" x14ac:dyDescent="0.25">
      <c r="B2" s="350">
        <f>+DATOS!C9</f>
        <v>0</v>
      </c>
      <c r="C2" s="348"/>
      <c r="D2" s="348"/>
      <c r="E2" s="348"/>
      <c r="F2" s="348"/>
      <c r="G2" s="348"/>
      <c r="H2" s="348"/>
      <c r="I2" s="348"/>
      <c r="J2" s="351"/>
    </row>
    <row r="3" spans="2:28" ht="12.75" customHeight="1" thickBot="1" x14ac:dyDescent="0.25">
      <c r="B3" s="350">
        <f>+DATOS!C10</f>
        <v>0</v>
      </c>
      <c r="C3" s="348"/>
      <c r="D3" s="352"/>
      <c r="E3" s="352"/>
      <c r="F3" s="348"/>
      <c r="G3" s="348"/>
      <c r="H3" s="348"/>
      <c r="I3" s="348"/>
      <c r="J3" s="353"/>
      <c r="K3" s="354"/>
    </row>
    <row r="4" spans="2:28" ht="12.75" customHeight="1" thickBot="1" x14ac:dyDescent="0.25">
      <c r="B4" s="350" t="s">
        <v>529</v>
      </c>
      <c r="C4" s="348"/>
      <c r="D4" s="348"/>
      <c r="E4" s="355"/>
      <c r="F4" s="356"/>
      <c r="G4" s="357"/>
      <c r="H4" s="352"/>
      <c r="I4" s="352"/>
      <c r="J4" s="353"/>
      <c r="K4" s="354"/>
    </row>
    <row r="5" spans="2:28" ht="12.75" customHeight="1" thickBot="1" x14ac:dyDescent="0.25">
      <c r="C5" s="348"/>
      <c r="D5" s="348"/>
      <c r="E5" s="355"/>
      <c r="F5" s="356"/>
      <c r="G5" s="357"/>
      <c r="H5" s="352"/>
      <c r="I5" s="352"/>
      <c r="J5" s="353"/>
      <c r="K5" s="354"/>
    </row>
    <row r="6" spans="2:28" ht="21" customHeight="1" thickBot="1" x14ac:dyDescent="0.4">
      <c r="C6" s="358"/>
      <c r="D6" s="358"/>
      <c r="F6" s="358"/>
      <c r="H6" s="359"/>
      <c r="I6" s="358"/>
      <c r="J6" s="1030">
        <f>IF(ISERROR(+(J5/H5)-1),0,+(J5/H5)-1)</f>
        <v>0</v>
      </c>
      <c r="K6" s="1031"/>
      <c r="L6" s="358"/>
      <c r="M6" s="358"/>
      <c r="N6" s="189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</row>
    <row r="7" spans="2:28" ht="15" customHeight="1" thickBot="1" x14ac:dyDescent="0.35">
      <c r="F7" s="1034" t="s">
        <v>530</v>
      </c>
      <c r="G7" s="1034"/>
      <c r="H7" s="1034"/>
      <c r="I7" s="1034"/>
      <c r="J7" s="1034"/>
    </row>
    <row r="8" spans="2:28" ht="11.1" customHeight="1" thickBot="1" x14ac:dyDescent="0.25">
      <c r="B8" s="361" t="s">
        <v>94</v>
      </c>
      <c r="C8" s="362" t="str">
        <f>BALANCE!E14</f>
        <v>Ene</v>
      </c>
      <c r="D8" s="363" t="s">
        <v>265</v>
      </c>
      <c r="E8" s="362" t="str">
        <f>BALANCE!F14</f>
        <v>Feb</v>
      </c>
      <c r="F8" s="363" t="s">
        <v>265</v>
      </c>
      <c r="G8" s="362" t="str">
        <f>BALANCE!G14</f>
        <v>Mar</v>
      </c>
      <c r="H8" s="363" t="s">
        <v>265</v>
      </c>
      <c r="I8" s="362" t="str">
        <f>BALANCE!H14</f>
        <v>Abr</v>
      </c>
      <c r="J8" s="363" t="s">
        <v>265</v>
      </c>
      <c r="K8" s="362" t="str">
        <f>BALANCE!I14</f>
        <v>May</v>
      </c>
      <c r="L8" s="363" t="s">
        <v>265</v>
      </c>
      <c r="M8" s="362" t="str">
        <f>BALANCE!J14</f>
        <v>Jun</v>
      </c>
      <c r="N8" s="363" t="s">
        <v>265</v>
      </c>
      <c r="O8" s="362" t="str">
        <f>BALANCE!K14</f>
        <v>Jul</v>
      </c>
      <c r="P8" s="363" t="s">
        <v>265</v>
      </c>
      <c r="Q8" s="362" t="str">
        <f>BALANCE!L14</f>
        <v>Ago</v>
      </c>
      <c r="R8" s="363" t="s">
        <v>265</v>
      </c>
      <c r="S8" s="362" t="str">
        <f>BALANCE!M14</f>
        <v>Sep</v>
      </c>
      <c r="T8" s="363" t="s">
        <v>265</v>
      </c>
      <c r="U8" s="362" t="str">
        <f>BALANCE!N14</f>
        <v>Oct</v>
      </c>
      <c r="V8" s="363" t="s">
        <v>265</v>
      </c>
      <c r="W8" s="362" t="str">
        <f>BALANCE!O14</f>
        <v>Nov</v>
      </c>
      <c r="X8" s="363" t="s">
        <v>265</v>
      </c>
      <c r="Y8" s="362" t="str">
        <f>BALANCE!P14</f>
        <v>Dic</v>
      </c>
      <c r="Z8" s="363" t="s">
        <v>265</v>
      </c>
      <c r="AA8" s="362" t="s">
        <v>531</v>
      </c>
      <c r="AB8" s="363" t="s">
        <v>265</v>
      </c>
    </row>
    <row r="9" spans="2:28" ht="11.1" customHeight="1" thickBot="1" x14ac:dyDescent="0.25">
      <c r="B9" s="364" t="s">
        <v>532</v>
      </c>
      <c r="C9" s="365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366"/>
      <c r="Y9" s="367"/>
      <c r="Z9" s="366"/>
      <c r="AA9" s="367"/>
      <c r="AB9" s="366"/>
    </row>
    <row r="10" spans="2:28" ht="11.1" customHeight="1" thickBot="1" x14ac:dyDescent="0.25">
      <c r="B10" s="368" t="s">
        <v>283</v>
      </c>
      <c r="C10" s="369"/>
      <c r="D10" s="370"/>
      <c r="E10" s="371"/>
      <c r="F10" s="370"/>
      <c r="G10" s="371"/>
      <c r="H10" s="370"/>
      <c r="I10" s="371"/>
      <c r="J10" s="370"/>
      <c r="K10" s="371"/>
      <c r="L10" s="370"/>
      <c r="M10" s="371"/>
      <c r="N10" s="370"/>
      <c r="O10" s="371"/>
      <c r="P10" s="370"/>
      <c r="Q10" s="371"/>
      <c r="R10" s="370"/>
      <c r="S10" s="371"/>
      <c r="T10" s="370"/>
      <c r="U10" s="371"/>
      <c r="V10" s="370"/>
      <c r="W10" s="371"/>
      <c r="X10" s="370"/>
      <c r="Y10" s="371"/>
      <c r="Z10" s="370"/>
      <c r="AA10" s="371"/>
      <c r="AB10" s="370"/>
    </row>
    <row r="11" spans="2:28" s="354" customFormat="1" ht="11.1" customHeight="1" thickBot="1" x14ac:dyDescent="0.25">
      <c r="B11" s="372" t="s">
        <v>533</v>
      </c>
      <c r="C11" s="373">
        <f>'ESTADO DE RESULTADOS'!D26</f>
        <v>0</v>
      </c>
      <c r="D11" s="374">
        <f>IF(ISERROR(+C11/$C$11),0,(+C11/$C$11))</f>
        <v>0</v>
      </c>
      <c r="E11" s="373">
        <f>'ESTADO DE RESULTADOS'!E26</f>
        <v>0</v>
      </c>
      <c r="F11" s="374">
        <f>IF(ISERROR(+E11/$E$11),0,+E11/$E$11)</f>
        <v>0</v>
      </c>
      <c r="G11" s="373">
        <f>'ESTADO DE RESULTADOS'!F26</f>
        <v>0</v>
      </c>
      <c r="H11" s="374">
        <f>IF(ISERROR(+G11/$G$11),0,+G11/$G$11)</f>
        <v>0</v>
      </c>
      <c r="I11" s="373">
        <f>'ESTADO DE RESULTADOS'!G26</f>
        <v>0</v>
      </c>
      <c r="J11" s="374">
        <f>IF(ISERROR(+I11/$I$11),0,+I11/$I$11)</f>
        <v>0</v>
      </c>
      <c r="K11" s="373">
        <f>'ESTADO DE RESULTADOS'!H26</f>
        <v>0</v>
      </c>
      <c r="L11" s="374">
        <f>IF(ISERROR(+K11/$K$11),0,+K11/$K$11)</f>
        <v>0</v>
      </c>
      <c r="M11" s="373">
        <f>'ESTADO DE RESULTADOS'!I26</f>
        <v>0</v>
      </c>
      <c r="N11" s="374">
        <f>IF(ISERROR(+M11/$M$11),0,+M11/$M$11)</f>
        <v>0</v>
      </c>
      <c r="O11" s="373">
        <f>'ESTADO DE RESULTADOS'!J26</f>
        <v>0</v>
      </c>
      <c r="P11" s="374">
        <f>IF(ISERROR(+O11/$O$11),0,+O11/$O$11)</f>
        <v>0</v>
      </c>
      <c r="Q11" s="373">
        <f>'ESTADO DE RESULTADOS'!K26</f>
        <v>0</v>
      </c>
      <c r="R11" s="374">
        <f>IF(ISERROR(+Q11/$Q$11),0,+Q11/$Q$11)</f>
        <v>0</v>
      </c>
      <c r="S11" s="375">
        <f>'ESTADO DE RESULTADOS'!L26</f>
        <v>0</v>
      </c>
      <c r="T11" s="374">
        <f>IF(ISERROR(+S11/$S$11),0,+S11/$S$11)</f>
        <v>0</v>
      </c>
      <c r="U11" s="375">
        <f>'ESTADO DE RESULTADOS'!M26</f>
        <v>0</v>
      </c>
      <c r="V11" s="374">
        <f>IF(ISERROR(+U11/$U$11),0,(+U11/$U$11))</f>
        <v>0</v>
      </c>
      <c r="W11" s="375">
        <f>+'ESTADO DE RESULTADOS'!N26</f>
        <v>0</v>
      </c>
      <c r="X11" s="374">
        <f>IF(ISERROR(+W11/$W$11),0, +W11/$W$11)</f>
        <v>0</v>
      </c>
      <c r="Y11" s="373">
        <f>'ESTADO DE RESULTADOS'!O26</f>
        <v>0</v>
      </c>
      <c r="Z11" s="374">
        <f>IF(ISERROR(+Y11/$Y$11),0,+Y11/$Y$11)</f>
        <v>0</v>
      </c>
      <c r="AA11" s="373">
        <f>Y11+W11+U11+S11+Q11+O11+M11+K11+I11+G11+E11+C11</f>
        <v>0</v>
      </c>
      <c r="AB11" s="374">
        <f>IF(ISERROR(+AA11/$Y$11),0,+AA11/$Y$11)</f>
        <v>0</v>
      </c>
    </row>
    <row r="12" spans="2:28" s="354" customFormat="1" ht="11.1" customHeight="1" thickBot="1" x14ac:dyDescent="0.25">
      <c r="B12" s="376" t="s">
        <v>534</v>
      </c>
      <c r="C12" s="1030" t="s">
        <v>535</v>
      </c>
      <c r="D12" s="1031"/>
      <c r="E12" s="1030">
        <f>IF(ISERROR(+(E11/C11)-1),0,E11/C11)-1</f>
        <v>-1</v>
      </c>
      <c r="F12" s="1031"/>
      <c r="G12" s="1030">
        <f>IF(ISERROR(+(G11/E11)-1),0,G11/E11)-1</f>
        <v>-1</v>
      </c>
      <c r="H12" s="1031"/>
      <c r="I12" s="1030">
        <f>IF(ISERROR(+(I11/G11)-1),0,I11/G11)-1</f>
        <v>-1</v>
      </c>
      <c r="J12" s="1031"/>
      <c r="K12" s="1030">
        <f>IF(ISERROR(+(K11/I11)-1),0,K11/I11)-1</f>
        <v>-1</v>
      </c>
      <c r="L12" s="1031"/>
      <c r="M12" s="1030">
        <f>IF(ISERROR(+(M11/K11)-1),0,M11/K11)-1</f>
        <v>-1</v>
      </c>
      <c r="N12" s="1031"/>
      <c r="O12" s="1030">
        <f>IF(ISERROR(+(O11/M11)-1),0,O11/M11)-1</f>
        <v>-1</v>
      </c>
      <c r="P12" s="1031"/>
      <c r="Q12" s="1030">
        <f>IF(ISERROR(+(Q11/O11)-1),0,Q11/O11)-1</f>
        <v>-1</v>
      </c>
      <c r="R12" s="1031"/>
      <c r="S12" s="1030">
        <f>IF(ISERROR(+(S11/Q11)-1),0,S11/Q11)-1</f>
        <v>-1</v>
      </c>
      <c r="T12" s="1031"/>
      <c r="U12" s="1030">
        <f>IF(ISERROR(+(U11/S11)-1),0,U11/S11)-1</f>
        <v>-1</v>
      </c>
      <c r="V12" s="1031"/>
      <c r="W12" s="1030">
        <f>IF(ISERROR(+(W11/U11)-1),0,W11/U11)-1</f>
        <v>-1</v>
      </c>
      <c r="X12" s="1031"/>
      <c r="Y12" s="1030">
        <f>IF(ISERROR(+(Y11/W11)-1),0,Y11/W11)-1</f>
        <v>-1</v>
      </c>
      <c r="Z12" s="1031"/>
      <c r="AA12" s="1030">
        <f>IF(ISERROR(+(AA11/Y11)-1),0,AA11/Y11)-1</f>
        <v>-1</v>
      </c>
      <c r="AB12" s="1031"/>
    </row>
    <row r="13" spans="2:28" s="354" customFormat="1" ht="11.1" customHeight="1" thickBot="1" x14ac:dyDescent="0.25">
      <c r="B13" s="377" t="s">
        <v>536</v>
      </c>
      <c r="C13" s="375">
        <f>'ESTADO DE RESULTADOS'!D28</f>
        <v>0</v>
      </c>
      <c r="D13" s="378">
        <f>IF(ISERROR(+C13/$C$11),0,+C13/$C$11)</f>
        <v>0</v>
      </c>
      <c r="E13" s="375">
        <f>'ESTADO DE RESULTADOS'!E28</f>
        <v>0</v>
      </c>
      <c r="F13" s="378">
        <f>IF(ISERROR(+E13/$C$11),0,+E13/$C$11)</f>
        <v>0</v>
      </c>
      <c r="G13" s="375">
        <f>'ESTADO DE RESULTADOS'!F28</f>
        <v>0</v>
      </c>
      <c r="H13" s="378">
        <f>IF(ISERROR(+G13/$C$11),0,+G13/$C$11)</f>
        <v>0</v>
      </c>
      <c r="I13" s="375">
        <f>'ESTADO DE RESULTADOS'!G28</f>
        <v>0</v>
      </c>
      <c r="J13" s="378">
        <f>IF(ISERROR(+I13/$C$11),0,+I13/$C$11)</f>
        <v>0</v>
      </c>
      <c r="K13" s="375">
        <f>'ESTADO DE RESULTADOS'!H28</f>
        <v>0</v>
      </c>
      <c r="L13" s="378">
        <f>IF(ISERROR(+K13/$C$11),0,+K13/$C$11)</f>
        <v>0</v>
      </c>
      <c r="M13" s="375">
        <f>'ESTADO DE RESULTADOS'!I28</f>
        <v>0</v>
      </c>
      <c r="N13" s="378">
        <f>IF(ISERROR(+M13/$C$11),0,+M13/$C$11)</f>
        <v>0</v>
      </c>
      <c r="O13" s="375">
        <f>'ESTADO DE RESULTADOS'!J28</f>
        <v>0</v>
      </c>
      <c r="P13" s="378">
        <f>IF(ISERROR(+O13/$C$11),0,+O13/$C$11)</f>
        <v>0</v>
      </c>
      <c r="Q13" s="375">
        <f>'ESTADO DE RESULTADOS'!K28</f>
        <v>0</v>
      </c>
      <c r="R13" s="378">
        <f>IF(ISERROR(+Q13/$C$11),0,+Q13/$C$11)</f>
        <v>0</v>
      </c>
      <c r="S13" s="375">
        <f>'ESTADO DE RESULTADOS'!L28</f>
        <v>0</v>
      </c>
      <c r="T13" s="378">
        <f>IF(ISERROR(+S13/$C$11),0,+S13/$C$11)</f>
        <v>0</v>
      </c>
      <c r="U13" s="375">
        <f>'ESTADO DE RESULTADOS'!M28</f>
        <v>0</v>
      </c>
      <c r="V13" s="378">
        <f>IF(ISERROR(+U13/$C$11),0,+U13/$C$11)</f>
        <v>0</v>
      </c>
      <c r="W13" s="375">
        <f>'ESTADO DE RESULTADOS'!N28</f>
        <v>0</v>
      </c>
      <c r="X13" s="378">
        <f>IF(ISERROR(+W13/$C$11),0,+W13/$C$11)</f>
        <v>0</v>
      </c>
      <c r="Y13" s="375">
        <f>'ESTADO DE RESULTADOS'!O28</f>
        <v>0</v>
      </c>
      <c r="Z13" s="378">
        <f>IF(ISERROR(+Y13/$C$11),0,+Y13/$C$11)</f>
        <v>0</v>
      </c>
      <c r="AA13" s="375">
        <f>Y13+W13+U13+S13+Q13+O13+M13+K13+I13+G13+E13+C13</f>
        <v>0</v>
      </c>
      <c r="AB13" s="378">
        <f>IF(ISERROR(+AA13/$C$11),0,+AA13/$C$11)</f>
        <v>0</v>
      </c>
    </row>
    <row r="14" spans="2:28" s="354" customFormat="1" ht="11.1" customHeight="1" thickBot="1" x14ac:dyDescent="0.25">
      <c r="B14" s="377" t="s">
        <v>537</v>
      </c>
      <c r="C14" s="375">
        <f>'ESTADO DE RESULTADOS'!D157</f>
        <v>0</v>
      </c>
      <c r="D14" s="378">
        <f>IF(ISERROR(+C14/$C$11),0,+C14/$C$11)</f>
        <v>0</v>
      </c>
      <c r="E14" s="375">
        <f>'ESTADO DE RESULTADOS'!E157</f>
        <v>0</v>
      </c>
      <c r="F14" s="378">
        <f t="shared" ref="F14:H15" si="0">IF(ISERROR(+E14/$C$11),0,+E14/$C$11)</f>
        <v>0</v>
      </c>
      <c r="G14" s="375">
        <f>'ESTADO DE RESULTADOS'!F157</f>
        <v>0</v>
      </c>
      <c r="H14" s="378">
        <f t="shared" si="0"/>
        <v>0</v>
      </c>
      <c r="I14" s="375">
        <f>'ESTADO DE RESULTADOS'!G157</f>
        <v>0</v>
      </c>
      <c r="J14" s="378">
        <f>IF(ISERROR(+I14/$C$11),0,+I14/$C$11)</f>
        <v>0</v>
      </c>
      <c r="K14" s="375">
        <f>'ESTADO DE RESULTADOS'!H157</f>
        <v>0</v>
      </c>
      <c r="L14" s="378">
        <f>IF(ISERROR(+K14/$C$11),0,+K14/$C$11)</f>
        <v>0</v>
      </c>
      <c r="M14" s="375">
        <f>'ESTADO DE RESULTADOS'!I157</f>
        <v>0</v>
      </c>
      <c r="N14" s="378">
        <f>IF(ISERROR(+M14/$C$11),0,+M14/$C$11)</f>
        <v>0</v>
      </c>
      <c r="O14" s="375">
        <f>'ESTADO DE RESULTADOS'!J157</f>
        <v>0</v>
      </c>
      <c r="P14" s="378">
        <f>IF(ISERROR(+O14/$C$11),0,+O14/$C$11)</f>
        <v>0</v>
      </c>
      <c r="Q14" s="375">
        <f>'ESTADO DE RESULTADOS'!K157</f>
        <v>0</v>
      </c>
      <c r="R14" s="378">
        <f>IF(ISERROR(+Q14/$C$11),0,+Q14/$C$11)</f>
        <v>0</v>
      </c>
      <c r="S14" s="375">
        <f>'ESTADO DE RESULTADOS'!L157</f>
        <v>0</v>
      </c>
      <c r="T14" s="378">
        <f>IF(ISERROR(+S14/$C$11),0,+S14/$C$11)</f>
        <v>0</v>
      </c>
      <c r="U14" s="375">
        <f>'ESTADO DE RESULTADOS'!M157</f>
        <v>0</v>
      </c>
      <c r="V14" s="378">
        <f>IF(ISERROR(+U14/$C$11),0,+U14/$C$11)</f>
        <v>0</v>
      </c>
      <c r="W14" s="375">
        <f>'ESTADO DE RESULTADOS'!N157</f>
        <v>0</v>
      </c>
      <c r="X14" s="378">
        <f>IF(ISERROR(+W14/$C$11),0,+W14/$C$11)</f>
        <v>0</v>
      </c>
      <c r="Y14" s="375">
        <f>'ESTADO DE RESULTADOS'!O157</f>
        <v>0</v>
      </c>
      <c r="Z14" s="378">
        <f>IF(ISERROR(+Y14/$C$11),0,+Y14/$C$11)</f>
        <v>0</v>
      </c>
      <c r="AA14" s="375">
        <f>Y14+W14+U14+S14+Q14+O14+M14+K14+I14+G14+E14+C14</f>
        <v>0</v>
      </c>
      <c r="AB14" s="378">
        <f>IF(ISERROR(+AA14/$C$11),0,+AA14/$C$11)</f>
        <v>0</v>
      </c>
    </row>
    <row r="15" spans="2:28" s="354" customFormat="1" ht="11.1" customHeight="1" thickBot="1" x14ac:dyDescent="0.25">
      <c r="B15" s="377" t="s">
        <v>538</v>
      </c>
      <c r="C15" s="375">
        <f>'ESTADO DE RESULTADOS'!D165</f>
        <v>0</v>
      </c>
      <c r="D15" s="378">
        <f>IF(ISERROR(+C15/$C$11),0,+C15/$C$11)</f>
        <v>0</v>
      </c>
      <c r="E15" s="375">
        <f>'ESTADO DE RESULTADOS'!E165</f>
        <v>0</v>
      </c>
      <c r="F15" s="378">
        <f t="shared" si="0"/>
        <v>0</v>
      </c>
      <c r="G15" s="375">
        <f>'ESTADO DE RESULTADOS'!F165</f>
        <v>0</v>
      </c>
      <c r="H15" s="378">
        <f t="shared" si="0"/>
        <v>0</v>
      </c>
      <c r="I15" s="375">
        <f>'ESTADO DE RESULTADOS'!G165</f>
        <v>0</v>
      </c>
      <c r="J15" s="378">
        <f>IF(ISERROR(+I15/$C$11),0,+I15/$C$11)</f>
        <v>0</v>
      </c>
      <c r="K15" s="375">
        <f>'ESTADO DE RESULTADOS'!H165</f>
        <v>0</v>
      </c>
      <c r="L15" s="378">
        <f>IF(ISERROR(+K15/$C$11),0,+K15/$C$11)</f>
        <v>0</v>
      </c>
      <c r="M15" s="375">
        <f>'ESTADO DE RESULTADOS'!I165</f>
        <v>0</v>
      </c>
      <c r="N15" s="378">
        <f>IF(ISERROR(+M15/$C$11),0,+M15/$C$11)</f>
        <v>0</v>
      </c>
      <c r="O15" s="375">
        <f>'ESTADO DE RESULTADOS'!J165</f>
        <v>0</v>
      </c>
      <c r="P15" s="378">
        <f>IF(ISERROR(+O15/$C$11),0,+O15/$C$11)</f>
        <v>0</v>
      </c>
      <c r="Q15" s="375">
        <f>'ESTADO DE RESULTADOS'!K165</f>
        <v>0</v>
      </c>
      <c r="R15" s="378">
        <f>IF(ISERROR(+Q15/$C$11),0,+Q15/$C$11)</f>
        <v>0</v>
      </c>
      <c r="S15" s="375">
        <f>'ESTADO DE RESULTADOS'!L165</f>
        <v>0</v>
      </c>
      <c r="T15" s="378">
        <f>IF(ISERROR(+S15/$C$11),0,+S15/$C$11)</f>
        <v>0</v>
      </c>
      <c r="U15" s="375">
        <f>'ESTADO DE RESULTADOS'!M165</f>
        <v>0</v>
      </c>
      <c r="V15" s="378">
        <f>IF(ISERROR(+U15/$C$11),0,+U15/$C$11)</f>
        <v>0</v>
      </c>
      <c r="W15" s="375">
        <f>'ESTADO DE RESULTADOS'!N165</f>
        <v>0</v>
      </c>
      <c r="X15" s="378">
        <f>IF(ISERROR(+W15/$C$11),0,+W15/$C$11)</f>
        <v>0</v>
      </c>
      <c r="Y15" s="375">
        <f>'ESTADO DE RESULTADOS'!O165</f>
        <v>0</v>
      </c>
      <c r="Z15" s="378">
        <f>IF(ISERROR(+Y15/$C$11),0,+Y15/$C$11)</f>
        <v>0</v>
      </c>
      <c r="AA15" s="375">
        <f>Y15+W15+U15+S15+Q15+O15+M15+K15+I15+G15+E15+C15</f>
        <v>0</v>
      </c>
      <c r="AB15" s="378">
        <f>IF(ISERROR(+AA15/$C$11),0,+AA15/$C$11)</f>
        <v>0</v>
      </c>
    </row>
    <row r="16" spans="2:28" ht="3.95" customHeight="1" thickBot="1" x14ac:dyDescent="0.25">
      <c r="B16" s="379"/>
      <c r="C16" s="380"/>
      <c r="D16" s="381"/>
      <c r="E16" s="382"/>
      <c r="F16" s="381"/>
      <c r="G16" s="382"/>
      <c r="H16" s="381"/>
      <c r="I16" s="383"/>
      <c r="J16" s="384"/>
      <c r="K16" s="382"/>
      <c r="L16" s="381"/>
      <c r="M16" s="382"/>
      <c r="N16" s="381"/>
      <c r="O16" s="382"/>
      <c r="P16" s="381"/>
      <c r="Q16" s="382"/>
      <c r="R16" s="381"/>
      <c r="S16" s="382"/>
      <c r="T16" s="381"/>
      <c r="U16" s="382"/>
      <c r="V16" s="381"/>
      <c r="W16" s="382"/>
      <c r="X16" s="381"/>
      <c r="Y16" s="382"/>
      <c r="Z16" s="381"/>
      <c r="AA16" s="382"/>
      <c r="AB16" s="381"/>
    </row>
    <row r="17" spans="2:28" ht="12" customHeight="1" thickBot="1" x14ac:dyDescent="0.25">
      <c r="B17" s="385" t="s">
        <v>539</v>
      </c>
      <c r="C17" s="386"/>
      <c r="D17" s="387"/>
      <c r="E17" s="388"/>
      <c r="F17" s="387"/>
      <c r="G17" s="388"/>
      <c r="H17" s="387"/>
      <c r="I17" s="389"/>
      <c r="J17" s="390"/>
      <c r="K17" s="388"/>
      <c r="L17" s="387"/>
      <c r="M17" s="388"/>
      <c r="N17" s="387"/>
      <c r="O17" s="388"/>
      <c r="P17" s="387"/>
      <c r="Q17" s="388"/>
      <c r="R17" s="387"/>
      <c r="S17" s="388"/>
      <c r="T17" s="387"/>
      <c r="U17" s="388"/>
      <c r="V17" s="387"/>
      <c r="W17" s="388"/>
      <c r="X17" s="387"/>
      <c r="Y17" s="388"/>
      <c r="Z17" s="391"/>
      <c r="AA17" s="388"/>
      <c r="AB17" s="391"/>
    </row>
    <row r="18" spans="2:28" ht="9.9499999999999993" customHeight="1" thickBot="1" x14ac:dyDescent="0.25">
      <c r="B18" s="392" t="s">
        <v>540</v>
      </c>
      <c r="C18" s="375">
        <f>'ESTADO DE RESULTADOS'!D156</f>
        <v>0</v>
      </c>
      <c r="D18" s="393">
        <f>IF(ISERROR(+C18/$C$11),0,+C18/$C$11)</f>
        <v>0</v>
      </c>
      <c r="E18" s="375">
        <f>'ESTADO DE RESULTADOS'!E156</f>
        <v>0</v>
      </c>
      <c r="F18" s="393">
        <f>IF(ISERROR(+E18/$C$11),0,+E18/$C$11)</f>
        <v>0</v>
      </c>
      <c r="G18" s="375">
        <f>'ESTADO DE RESULTADOS'!F156</f>
        <v>0</v>
      </c>
      <c r="H18" s="393">
        <f>IF(ISERROR(+G18/$C$11),0,+G18/$C$11)</f>
        <v>0</v>
      </c>
      <c r="I18" s="375">
        <f>'ESTADO DE RESULTADOS'!G156</f>
        <v>0</v>
      </c>
      <c r="J18" s="393">
        <f>IF(ISERROR(+I18/$C$11),0,+I18/$C$11)</f>
        <v>0</v>
      </c>
      <c r="K18" s="375">
        <f>'ESTADO DE RESULTADOS'!H156</f>
        <v>0</v>
      </c>
      <c r="L18" s="393">
        <f>IF(ISERROR(+K18/$C$11),0,+K18/$C$11)</f>
        <v>0</v>
      </c>
      <c r="M18" s="375">
        <f>'ESTADO DE RESULTADOS'!I156</f>
        <v>0</v>
      </c>
      <c r="N18" s="393">
        <f>IF(ISERROR(+M18/$C$11),0,+M18/$C$11)</f>
        <v>0</v>
      </c>
      <c r="O18" s="375">
        <f>'ESTADO DE RESULTADOS'!J156</f>
        <v>0</v>
      </c>
      <c r="P18" s="393">
        <f>IF(ISERROR(+O18/$C$11),0,+O18/$C$11)</f>
        <v>0</v>
      </c>
      <c r="Q18" s="375">
        <f>'ESTADO DE RESULTADOS'!K156</f>
        <v>0</v>
      </c>
      <c r="R18" s="393">
        <f>IF(ISERROR(+Q18/$C$11),0,+Q18/$C$11)</f>
        <v>0</v>
      </c>
      <c r="S18" s="375">
        <f>'ESTADO DE RESULTADOS'!L156</f>
        <v>0</v>
      </c>
      <c r="T18" s="393">
        <f>IF(ISERROR(+S18/$C$11),0,+S18/$C$11)</f>
        <v>0</v>
      </c>
      <c r="U18" s="375">
        <f>'ESTADO DE RESULTADOS'!M156</f>
        <v>0</v>
      </c>
      <c r="V18" s="393">
        <f>IF(ISERROR(+U18/$C$11),0,+U18/$C$11)</f>
        <v>0</v>
      </c>
      <c r="W18" s="375">
        <f>'ESTADO DE RESULTADOS'!N156</f>
        <v>0</v>
      </c>
      <c r="X18" s="393">
        <f>IF(ISERROR(+W18/$C$11),0,+W18/$C$11)</f>
        <v>0</v>
      </c>
      <c r="Y18" s="375">
        <f>'ESTADO DE RESULTADOS'!O156</f>
        <v>0</v>
      </c>
      <c r="Z18" s="393">
        <f>IF(ISERROR(+Y18/$C$11),0,+Y18/$C$11)</f>
        <v>0</v>
      </c>
      <c r="AA18" s="375">
        <f>Y18+W18+U18+S18+Q18+O18+M18+K18+I18+G18+E18+C18</f>
        <v>0</v>
      </c>
      <c r="AB18" s="393">
        <f>IF(ISERROR(+AA18/$C$11),0,+AA18/$C$11)</f>
        <v>0</v>
      </c>
    </row>
    <row r="19" spans="2:28" ht="9.9499999999999993" customHeight="1" thickBot="1" x14ac:dyDescent="0.25">
      <c r="B19" s="394" t="s">
        <v>541</v>
      </c>
      <c r="C19" s="395">
        <f>+'ESTADO DE RESULTADOS'!D54</f>
        <v>0</v>
      </c>
      <c r="D19" s="378">
        <f>IF(ISERROR(+C19/$C$18),0,+C19/$C$18)</f>
        <v>0</v>
      </c>
      <c r="E19" s="395">
        <f>+'ESTADO DE RESULTADOS'!E54</f>
        <v>0</v>
      </c>
      <c r="F19" s="378">
        <f>IF(ISERROR(+E19/$C$18),0,+E19/$C$18)</f>
        <v>0</v>
      </c>
      <c r="G19" s="395">
        <f>+'ESTADO DE RESULTADOS'!F54</f>
        <v>0</v>
      </c>
      <c r="H19" s="378">
        <f>IF(ISERROR(+G19/$C$18),0,+G19/$C$18)</f>
        <v>0</v>
      </c>
      <c r="I19" s="395">
        <f>+'ESTADO DE RESULTADOS'!G54</f>
        <v>0</v>
      </c>
      <c r="J19" s="378">
        <f>IF(ISERROR(+I19/$C$18),0,+I19/$C$18)</f>
        <v>0</v>
      </c>
      <c r="K19" s="395">
        <f>+'ESTADO DE RESULTADOS'!H54</f>
        <v>0</v>
      </c>
      <c r="L19" s="378">
        <f>IF(ISERROR(+K19/$C$18),0,+K19/$C$18)</f>
        <v>0</v>
      </c>
      <c r="M19" s="395">
        <f>+'ESTADO DE RESULTADOS'!I54</f>
        <v>0</v>
      </c>
      <c r="N19" s="378">
        <f>IF(ISERROR(+M19/$C$18),0,+M19/$C$18)</f>
        <v>0</v>
      </c>
      <c r="O19" s="395">
        <f>+'ESTADO DE RESULTADOS'!J54</f>
        <v>0</v>
      </c>
      <c r="P19" s="378">
        <f>IF(ISERROR(+O19/$C$18),0,+O19/$C$18)</f>
        <v>0</v>
      </c>
      <c r="Q19" s="395">
        <f>+'ESTADO DE RESULTADOS'!K54</f>
        <v>0</v>
      </c>
      <c r="R19" s="378">
        <f>IF(ISERROR(+Q19/$C$18),0,+Q19/$C$18)</f>
        <v>0</v>
      </c>
      <c r="S19" s="395">
        <f>+'ESTADO DE RESULTADOS'!L54</f>
        <v>0</v>
      </c>
      <c r="T19" s="378">
        <f>IF(ISERROR(+S19/$C$18),0,+S19/$C$18)</f>
        <v>0</v>
      </c>
      <c r="U19" s="395">
        <f>+'ESTADO DE RESULTADOS'!M54</f>
        <v>0</v>
      </c>
      <c r="V19" s="378">
        <f>IF(ISERROR(+U19/$C$18),0,+U19/$C$18)</f>
        <v>0</v>
      </c>
      <c r="W19" s="395">
        <f>+'ESTADO DE RESULTADOS'!N54</f>
        <v>0</v>
      </c>
      <c r="X19" s="378">
        <f>IF(ISERROR(+W19/$C$18),0,+W19/$C$18)</f>
        <v>0</v>
      </c>
      <c r="Y19" s="395">
        <f>+'ESTADO DE RESULTADOS'!O54</f>
        <v>0</v>
      </c>
      <c r="Z19" s="378">
        <f>IF(ISERROR(+Y19/$C$18),0,+Y19/$C$18)</f>
        <v>0</v>
      </c>
      <c r="AA19" s="375">
        <f>Y19+W19+U19+S19+Q19+O19+M19+K19+I19+G19+E19+C19</f>
        <v>0</v>
      </c>
      <c r="AB19" s="378">
        <f>IF(ISERROR(+AA19/$C$18),0,+AA19/$C$18)</f>
        <v>0</v>
      </c>
    </row>
    <row r="20" spans="2:28" ht="9.9499999999999993" customHeight="1" thickBot="1" x14ac:dyDescent="0.25">
      <c r="B20" s="396" t="s">
        <v>542</v>
      </c>
      <c r="C20" s="397">
        <f>+'ESTADO DE RESULTADOS'!D96</f>
        <v>0</v>
      </c>
      <c r="D20" s="378">
        <f>IF(ISERROR(+C20/$C$18),0,+C20/$C$18)</f>
        <v>0</v>
      </c>
      <c r="E20" s="397">
        <f>+'ESTADO DE RESULTADOS'!E96</f>
        <v>0</v>
      </c>
      <c r="F20" s="378">
        <f t="shared" ref="F20:H22" si="1">IF(ISERROR(+E20/$C$18),0,+E20/$C$18)</f>
        <v>0</v>
      </c>
      <c r="G20" s="397">
        <f>+'ESTADO DE RESULTADOS'!F96</f>
        <v>0</v>
      </c>
      <c r="H20" s="378">
        <f t="shared" si="1"/>
        <v>0</v>
      </c>
      <c r="I20" s="397">
        <f>+'ESTADO DE RESULTADOS'!G96</f>
        <v>0</v>
      </c>
      <c r="J20" s="378">
        <f>IF(ISERROR(+I20/$C$18),0,+I20/$C$18)</f>
        <v>0</v>
      </c>
      <c r="K20" s="397">
        <f>+'ESTADO DE RESULTADOS'!H96</f>
        <v>0</v>
      </c>
      <c r="L20" s="378">
        <f>IF(ISERROR(+K20/$C$18),0,+K20/$C$18)</f>
        <v>0</v>
      </c>
      <c r="M20" s="397">
        <f>+'ESTADO DE RESULTADOS'!I96</f>
        <v>0</v>
      </c>
      <c r="N20" s="378">
        <f>IF(ISERROR(+M20/$C$18),0,+M20/$C$18)</f>
        <v>0</v>
      </c>
      <c r="O20" s="397">
        <f>+'ESTADO DE RESULTADOS'!J96</f>
        <v>0</v>
      </c>
      <c r="P20" s="378">
        <f>IF(ISERROR(+O20/$C$18),0,+O20/$C$18)</f>
        <v>0</v>
      </c>
      <c r="Q20" s="397">
        <f>+'ESTADO DE RESULTADOS'!K96</f>
        <v>0</v>
      </c>
      <c r="R20" s="378">
        <f>IF(ISERROR(+Q20/$C$18),0,+Q20/$C$18)</f>
        <v>0</v>
      </c>
      <c r="S20" s="397">
        <f>+'ESTADO DE RESULTADOS'!L96</f>
        <v>0</v>
      </c>
      <c r="T20" s="378">
        <f>IF(ISERROR(+S20/$C$18),0,+S20/$C$18)</f>
        <v>0</v>
      </c>
      <c r="U20" s="397">
        <f>+'ESTADO DE RESULTADOS'!M96</f>
        <v>0</v>
      </c>
      <c r="V20" s="378">
        <f>IF(ISERROR(+U20/$C$18),0,+U20/$C$18)</f>
        <v>0</v>
      </c>
      <c r="W20" s="397">
        <f>+'ESTADO DE RESULTADOS'!N96</f>
        <v>0</v>
      </c>
      <c r="X20" s="378">
        <f>IF(ISERROR(+W20/$C$18),0,+W20/$C$18)</f>
        <v>0</v>
      </c>
      <c r="Y20" s="397">
        <f>+'ESTADO DE RESULTADOS'!O96</f>
        <v>0</v>
      </c>
      <c r="Z20" s="378">
        <f>IF(ISERROR(+Y20/$C$18),0,+Y20/$C$18)</f>
        <v>0</v>
      </c>
      <c r="AA20" s="375">
        <f>Y20+W20+U20+S20+Q20+O20+M20+K20+I20+G20+E20+C20</f>
        <v>0</v>
      </c>
      <c r="AB20" s="378">
        <f>IF(ISERROR(+AA20/$C$18),0,+AA20/$C$18)</f>
        <v>0</v>
      </c>
    </row>
    <row r="21" spans="2:28" ht="9.9499999999999993" customHeight="1" thickBot="1" x14ac:dyDescent="0.25">
      <c r="B21" s="398" t="s">
        <v>543</v>
      </c>
      <c r="C21" s="397">
        <f>+'ESTADO DE RESULTADOS'!D130</f>
        <v>0</v>
      </c>
      <c r="D21" s="378">
        <f>IF(ISERROR(+C21/$C$18),0,+C21/$C$18)</f>
        <v>0</v>
      </c>
      <c r="E21" s="397">
        <f>+'ESTADO DE RESULTADOS'!E130</f>
        <v>0</v>
      </c>
      <c r="F21" s="378">
        <f t="shared" si="1"/>
        <v>0</v>
      </c>
      <c r="G21" s="397">
        <f>+'ESTADO DE RESULTADOS'!F130</f>
        <v>0</v>
      </c>
      <c r="H21" s="378">
        <f t="shared" si="1"/>
        <v>0</v>
      </c>
      <c r="I21" s="397">
        <f>+'ESTADO DE RESULTADOS'!G130</f>
        <v>0</v>
      </c>
      <c r="J21" s="378">
        <f>IF(ISERROR(+I21/$C$18),0,+I21/$C$18)</f>
        <v>0</v>
      </c>
      <c r="K21" s="397">
        <f>+'ESTADO DE RESULTADOS'!H130</f>
        <v>0</v>
      </c>
      <c r="L21" s="378">
        <f>IF(ISERROR(+K21/$C$18),0,+K21/$C$18)</f>
        <v>0</v>
      </c>
      <c r="M21" s="397">
        <f>+'ESTADO DE RESULTADOS'!I130</f>
        <v>0</v>
      </c>
      <c r="N21" s="378">
        <f>IF(ISERROR(+M21/$C$18),0,+M21/$C$18)</f>
        <v>0</v>
      </c>
      <c r="O21" s="397">
        <f>+'ESTADO DE RESULTADOS'!J130</f>
        <v>0</v>
      </c>
      <c r="P21" s="378">
        <f>IF(ISERROR(+O21/$C$18),0,+O21/$C$18)</f>
        <v>0</v>
      </c>
      <c r="Q21" s="397">
        <f>+'ESTADO DE RESULTADOS'!K130</f>
        <v>0</v>
      </c>
      <c r="R21" s="378">
        <f>IF(ISERROR(+Q21/$C$18),0,+Q21/$C$18)</f>
        <v>0</v>
      </c>
      <c r="S21" s="397">
        <f>+'ESTADO DE RESULTADOS'!L130</f>
        <v>0</v>
      </c>
      <c r="T21" s="378">
        <f>IF(ISERROR(+S21/$C$18),0,+S21/$C$18)</f>
        <v>0</v>
      </c>
      <c r="U21" s="397">
        <f>+'ESTADO DE RESULTADOS'!M130</f>
        <v>0</v>
      </c>
      <c r="V21" s="378">
        <f>IF(ISERROR(+U21/$C$18),0,+U21/$C$18)</f>
        <v>0</v>
      </c>
      <c r="W21" s="397">
        <f>+'ESTADO DE RESULTADOS'!N130</f>
        <v>0</v>
      </c>
      <c r="X21" s="378">
        <f>IF(ISERROR(+W21/$C$18),0,+W21/$C$18)</f>
        <v>0</v>
      </c>
      <c r="Y21" s="397">
        <f>+'ESTADO DE RESULTADOS'!O130</f>
        <v>0</v>
      </c>
      <c r="Z21" s="378">
        <f>IF(ISERROR(+Y21/$C$18),0,+Y21/$C$18)</f>
        <v>0</v>
      </c>
      <c r="AA21" s="375">
        <f>Y21+W21+U21+S21+Q21+O21+M21+K21+I21+G21+E21+C21</f>
        <v>0</v>
      </c>
      <c r="AB21" s="378">
        <f>IF(ISERROR(+AA21/$C$18),0,+AA21/$C$18)</f>
        <v>0</v>
      </c>
    </row>
    <row r="22" spans="2:28" ht="9.9499999999999993" customHeight="1" thickBot="1" x14ac:dyDescent="0.25">
      <c r="B22" s="396" t="s">
        <v>544</v>
      </c>
      <c r="C22" s="397">
        <f>+'ESTADO DE RESULTADOS'!D155</f>
        <v>0</v>
      </c>
      <c r="D22" s="378">
        <f>IF(ISERROR(+C22/$C$18),0,+C22/$C$18)</f>
        <v>0</v>
      </c>
      <c r="E22" s="397">
        <f>+'ESTADO DE RESULTADOS'!E155</f>
        <v>0</v>
      </c>
      <c r="F22" s="378">
        <f t="shared" si="1"/>
        <v>0</v>
      </c>
      <c r="G22" s="397">
        <f>+'ESTADO DE RESULTADOS'!F155</f>
        <v>0</v>
      </c>
      <c r="H22" s="378">
        <f t="shared" si="1"/>
        <v>0</v>
      </c>
      <c r="I22" s="397">
        <f>+'ESTADO DE RESULTADOS'!G155</f>
        <v>0</v>
      </c>
      <c r="J22" s="378">
        <f>IF(ISERROR(+I22/$C$18),0,+I22/$C$18)</f>
        <v>0</v>
      </c>
      <c r="K22" s="397">
        <f>+'ESTADO DE RESULTADOS'!H155</f>
        <v>0</v>
      </c>
      <c r="L22" s="378">
        <f>IF(ISERROR(+K22/$C$18),0,+K22/$C$18)</f>
        <v>0</v>
      </c>
      <c r="M22" s="397">
        <f>+'ESTADO DE RESULTADOS'!I155</f>
        <v>0</v>
      </c>
      <c r="N22" s="378">
        <f>IF(ISERROR(+M22/$C$18),0,+M22/$C$18)</f>
        <v>0</v>
      </c>
      <c r="O22" s="397">
        <f>+'ESTADO DE RESULTADOS'!J155</f>
        <v>0</v>
      </c>
      <c r="P22" s="378">
        <f>IF(ISERROR(+O22/$C$18),0,+O22/$C$18)</f>
        <v>0</v>
      </c>
      <c r="Q22" s="397">
        <f>+'ESTADO DE RESULTADOS'!K155</f>
        <v>0</v>
      </c>
      <c r="R22" s="378">
        <f>IF(ISERROR(+Q22/$C$18),0,+Q22/$C$18)</f>
        <v>0</v>
      </c>
      <c r="S22" s="397">
        <f>+'ESTADO DE RESULTADOS'!L155</f>
        <v>0</v>
      </c>
      <c r="T22" s="378">
        <f>IF(ISERROR(+S22/$C$18),0,+S22/$C$18)</f>
        <v>0</v>
      </c>
      <c r="U22" s="397">
        <f>+'ESTADO DE RESULTADOS'!M155</f>
        <v>0</v>
      </c>
      <c r="V22" s="378">
        <f>IF(ISERROR(+U22/$C$18),0,+U22/$C$18)</f>
        <v>0</v>
      </c>
      <c r="W22" s="397">
        <f>+'ESTADO DE RESULTADOS'!N155</f>
        <v>0</v>
      </c>
      <c r="X22" s="378">
        <f>IF(ISERROR(+W22/$C$18),0,+W22/$C$18)</f>
        <v>0</v>
      </c>
      <c r="Y22" s="397">
        <f>+'ESTADO DE RESULTADOS'!O155</f>
        <v>0</v>
      </c>
      <c r="Z22" s="378">
        <f>IF(ISERROR(+Y22/$C$18),0,+Y22/$C$18)</f>
        <v>0</v>
      </c>
      <c r="AA22" s="375">
        <f>Y22+W22+U22+S22+Q22+O22+M22+K22+I22+G22+E22+C22</f>
        <v>0</v>
      </c>
      <c r="AB22" s="378">
        <f>IF(ISERROR(+AA22/$C$18),0,+AA22/$C$18)</f>
        <v>0</v>
      </c>
    </row>
    <row r="23" spans="2:28" ht="3.95" customHeight="1" thickBot="1" x14ac:dyDescent="0.25">
      <c r="B23" s="399"/>
      <c r="C23" s="400"/>
      <c r="D23" s="401"/>
      <c r="E23" s="400"/>
      <c r="F23" s="402"/>
      <c r="G23" s="400"/>
      <c r="H23" s="381"/>
      <c r="I23" s="400"/>
      <c r="J23" s="403"/>
      <c r="K23" s="400"/>
      <c r="L23" s="381"/>
      <c r="M23" s="400"/>
      <c r="N23" s="381"/>
      <c r="O23" s="400"/>
      <c r="P23" s="381"/>
      <c r="Q23" s="400"/>
      <c r="R23" s="381"/>
      <c r="S23" s="400"/>
      <c r="T23" s="381"/>
      <c r="U23" s="400"/>
      <c r="V23" s="381"/>
      <c r="W23" s="400"/>
      <c r="X23" s="381"/>
      <c r="Y23" s="400"/>
      <c r="Z23" s="381"/>
      <c r="AA23" s="400"/>
      <c r="AB23" s="381"/>
    </row>
    <row r="24" spans="2:28" ht="11.1" customHeight="1" thickBot="1" x14ac:dyDescent="0.25">
      <c r="B24" s="404" t="s">
        <v>545</v>
      </c>
      <c r="C24" s="405"/>
      <c r="D24" s="406"/>
      <c r="E24" s="407"/>
      <c r="F24" s="406"/>
      <c r="G24" s="407"/>
      <c r="H24" s="406"/>
      <c r="I24" s="408"/>
      <c r="J24" s="409"/>
      <c r="K24" s="407"/>
      <c r="L24" s="406"/>
      <c r="M24" s="407"/>
      <c r="N24" s="406"/>
      <c r="O24" s="407"/>
      <c r="P24" s="406"/>
      <c r="Q24" s="407"/>
      <c r="R24" s="406"/>
      <c r="S24" s="407"/>
      <c r="T24" s="406"/>
      <c r="U24" s="407"/>
      <c r="V24" s="406"/>
      <c r="W24" s="407"/>
      <c r="X24" s="406"/>
      <c r="Y24" s="407"/>
      <c r="Z24" s="410"/>
      <c r="AA24" s="407"/>
      <c r="AB24" s="410"/>
    </row>
    <row r="25" spans="2:28" ht="11.1" customHeight="1" thickBot="1" x14ac:dyDescent="0.25">
      <c r="B25" s="392" t="s">
        <v>546</v>
      </c>
      <c r="C25" s="411">
        <f>BALANCE!E85</f>
        <v>0</v>
      </c>
      <c r="D25" s="412">
        <f>IF(ISERROR(+C25/C25),0,+C25/C25)</f>
        <v>0</v>
      </c>
      <c r="E25" s="411">
        <f>BALANCE!F85</f>
        <v>0</v>
      </c>
      <c r="F25" s="412">
        <f>IF(ISERROR(+E25/E25),0,+E25/E25)</f>
        <v>0</v>
      </c>
      <c r="G25" s="411">
        <f>BALANCE!G85</f>
        <v>0</v>
      </c>
      <c r="H25" s="412">
        <f>IF(ISERROR(+G25/G25),0,+G25/G25)</f>
        <v>0</v>
      </c>
      <c r="I25" s="411">
        <f>BALANCE!H85</f>
        <v>0</v>
      </c>
      <c r="J25" s="412">
        <f>IF(ISERROR(+I25/I25),0,+I25/I25)</f>
        <v>0</v>
      </c>
      <c r="K25" s="411">
        <f>BALANCE!I85</f>
        <v>0</v>
      </c>
      <c r="L25" s="412">
        <f>IF(ISERROR(+K25/K25),0,+K25/K25)</f>
        <v>0</v>
      </c>
      <c r="M25" s="411">
        <f>BALANCE!J85</f>
        <v>0</v>
      </c>
      <c r="N25" s="412">
        <f>IF(ISERROR(+M25/M25),0,+M25/M25)</f>
        <v>0</v>
      </c>
      <c r="O25" s="411">
        <f>BALANCE!K85</f>
        <v>0</v>
      </c>
      <c r="P25" s="412">
        <f>IF(ISERROR(+O25/O25),0,+O25/O25)</f>
        <v>0</v>
      </c>
      <c r="Q25" s="411">
        <f>BALANCE!L85</f>
        <v>0</v>
      </c>
      <c r="R25" s="412">
        <f>IF(ISERROR(+Q25/Q25),0,+Q25/Q25)</f>
        <v>0</v>
      </c>
      <c r="S25" s="411">
        <f>BALANCE!M85</f>
        <v>0</v>
      </c>
      <c r="T25" s="412">
        <f>IF(ISERROR(+S25/S25),0,+S25/S25)</f>
        <v>0</v>
      </c>
      <c r="U25" s="411">
        <f>BALANCE!N85</f>
        <v>0</v>
      </c>
      <c r="V25" s="412">
        <f>IF(ISERROR(+U25/U25),0,+U25/U25)</f>
        <v>0</v>
      </c>
      <c r="W25" s="411">
        <f>BALANCE!O85</f>
        <v>0</v>
      </c>
      <c r="X25" s="412">
        <f>IF(ISERROR(+W25/W25),0,+W25/W25)</f>
        <v>0</v>
      </c>
      <c r="Y25" s="411">
        <f>BALANCE!P85</f>
        <v>0</v>
      </c>
      <c r="Z25" s="412">
        <f>IF(ISERROR(+Y25/Y25),0,+Y25/Y25)</f>
        <v>0</v>
      </c>
      <c r="AA25" s="411">
        <f>Y25+W25+U25+S25+Q25+O25+K25+M25+I25+G25+E25+C25</f>
        <v>0</v>
      </c>
      <c r="AB25" s="412">
        <f>IF(ISERROR(+AA25/AA25),0,+AA25/AA25)</f>
        <v>0</v>
      </c>
    </row>
    <row r="26" spans="2:28" ht="11.1" customHeight="1" thickBot="1" x14ac:dyDescent="0.25">
      <c r="B26" s="413" t="s">
        <v>547</v>
      </c>
      <c r="C26" s="414">
        <f>BALANCE!E64</f>
        <v>0</v>
      </c>
      <c r="D26" s="378">
        <f>IF(ISERROR(+C26/C25 ),0,+C25/C25)</f>
        <v>0</v>
      </c>
      <c r="E26" s="415">
        <f>BALANCE!F64</f>
        <v>0</v>
      </c>
      <c r="F26" s="378">
        <f>IF(ISERROR(+E26/E25 ),0,+E25/E25)</f>
        <v>0</v>
      </c>
      <c r="G26" s="415">
        <f>BALANCE!G64</f>
        <v>0</v>
      </c>
      <c r="H26" s="378">
        <f>IF(ISERROR(+G26/G25 ),0,+G25/G25)</f>
        <v>0</v>
      </c>
      <c r="I26" s="415">
        <f>BALANCE!H64</f>
        <v>0</v>
      </c>
      <c r="J26" s="378">
        <f>IF(ISERROR(+I26/I25 ),0,+I25/I25)</f>
        <v>0</v>
      </c>
      <c r="K26" s="415">
        <f>BALANCE!I64</f>
        <v>0</v>
      </c>
      <c r="L26" s="378">
        <f>IF(ISERROR(+K26/K25 ),0,+K25/K25)</f>
        <v>0</v>
      </c>
      <c r="M26" s="415">
        <f>BALANCE!J64</f>
        <v>0</v>
      </c>
      <c r="N26" s="378">
        <f>IF(ISERROR(+M26/M25 ),0,+M25/M25)</f>
        <v>0</v>
      </c>
      <c r="O26" s="415">
        <f>BALANCE!K64</f>
        <v>0</v>
      </c>
      <c r="P26" s="378">
        <f>IF(ISERROR(+O26/O25 ),0,+O25/O25)</f>
        <v>0</v>
      </c>
      <c r="Q26" s="415">
        <f>BALANCE!L64</f>
        <v>0</v>
      </c>
      <c r="R26" s="378">
        <f>IF(ISERROR(+Q26/Q25 ),0,+Q25/Q25)</f>
        <v>0</v>
      </c>
      <c r="S26" s="415">
        <f>BALANCE!M64</f>
        <v>0</v>
      </c>
      <c r="T26" s="378">
        <f>IF(ISERROR(+S26/S25 ),0,+S25/S25)</f>
        <v>0</v>
      </c>
      <c r="U26" s="415">
        <f>BALANCE!N64</f>
        <v>0</v>
      </c>
      <c r="V26" s="378">
        <f>IF(ISERROR(+U26/U25 ),0,+U25/U25)</f>
        <v>0</v>
      </c>
      <c r="W26" s="415">
        <f>BALANCE!O64</f>
        <v>0</v>
      </c>
      <c r="X26" s="378">
        <f>IF(ISERROR(+W26/W25 ),0,+W25/W25)</f>
        <v>0</v>
      </c>
      <c r="Y26" s="415">
        <f>BALANCE!P64</f>
        <v>0</v>
      </c>
      <c r="Z26" s="378">
        <f>IF(ISERROR(+Y26/Y25 ),0,+Y25/Y25)</f>
        <v>0</v>
      </c>
      <c r="AA26" s="411">
        <f t="shared" ref="AA26:AA35" si="2">Y26+W26+U26+S26+Q26+O26+K26+M26+I26+G26+E26+C26</f>
        <v>0</v>
      </c>
      <c r="AB26" s="378">
        <f>IF(ISERROR(+AA26/AA25 ),0,+AA25/AA25)</f>
        <v>0</v>
      </c>
    </row>
    <row r="27" spans="2:28" ht="11.1" customHeight="1" thickBot="1" x14ac:dyDescent="0.25">
      <c r="B27" s="416" t="s">
        <v>548</v>
      </c>
      <c r="C27" s="417">
        <f>BALANCE!E41+BALANCE!E42+BALANCE!E43+BALANCE!E44</f>
        <v>0</v>
      </c>
      <c r="D27" s="378">
        <f>IF(ISERROR(+C27/C25),0,+C27/C25)</f>
        <v>0</v>
      </c>
      <c r="E27" s="418">
        <f>BALANCE!F41+BALANCE!F42+BALANCE!F43+BALANCE!F44</f>
        <v>0</v>
      </c>
      <c r="F27" s="378">
        <f>IF(ISERROR(+E27/E25),0,+E27/E25)</f>
        <v>0</v>
      </c>
      <c r="G27" s="418">
        <f>BALANCE!G41+BALANCE!G42+BALANCE!G43+BALANCE!G44</f>
        <v>0</v>
      </c>
      <c r="H27" s="378">
        <f>IF(ISERROR(+G27/G25),0,+G27/G25)</f>
        <v>0</v>
      </c>
      <c r="I27" s="418">
        <f>BALANCE!H41+BALANCE!H42+BALANCE!H43+BALANCE!H44</f>
        <v>0</v>
      </c>
      <c r="J27" s="378">
        <f>IF(ISERROR(+I27/I25),0,+I27/I25)</f>
        <v>0</v>
      </c>
      <c r="K27" s="418">
        <f>BALANCE!I41+BALANCE!I42+BALANCE!I43+BALANCE!I44</f>
        <v>0</v>
      </c>
      <c r="L27" s="378">
        <f>IF(ISERROR(+K27/K25),0,+K27/K25)</f>
        <v>0</v>
      </c>
      <c r="M27" s="418">
        <f>BALANCE!J41+BALANCE!J42+BALANCE!J43+BALANCE!J44</f>
        <v>0</v>
      </c>
      <c r="N27" s="378">
        <f>IF(ISERROR(+M27/M25),0,+M27/M25)</f>
        <v>0</v>
      </c>
      <c r="O27" s="418">
        <f>BALANCE!K41+BALANCE!K42+BALANCE!K43+BALANCE!K44</f>
        <v>0</v>
      </c>
      <c r="P27" s="378">
        <f>IF(ISERROR(+O27/O25),0,+O27/O25)</f>
        <v>0</v>
      </c>
      <c r="Q27" s="418">
        <f>BALANCE!L41+BALANCE!L42+BALANCE!L43+BALANCE!L44</f>
        <v>0</v>
      </c>
      <c r="R27" s="378">
        <f>IF(ISERROR(+Q27/Q25),0,+Q27/Q25)</f>
        <v>0</v>
      </c>
      <c r="S27" s="418">
        <f>BALANCE!M41+BALANCE!M42+BALANCE!M43+BALANCE!M44</f>
        <v>0</v>
      </c>
      <c r="T27" s="378">
        <f>IF(ISERROR(+S27/S25),0,+S27/S25)</f>
        <v>0</v>
      </c>
      <c r="U27" s="418">
        <f>BALANCE!N41+BALANCE!N42+BALANCE!N43+BALANCE!N44</f>
        <v>0</v>
      </c>
      <c r="V27" s="378">
        <f>IF(ISERROR(+U27/U25),0,+U27/U25)</f>
        <v>0</v>
      </c>
      <c r="W27" s="418">
        <f>BALANCE!Y41+BALANCE!Y42+BALANCE!Y43+BALANCE!Y44</f>
        <v>0</v>
      </c>
      <c r="X27" s="378">
        <f>IF(ISERROR(+W27/W25),0,+W27/W25)</f>
        <v>0</v>
      </c>
      <c r="Y27" s="418">
        <f>BALANCE!AA41+BALANCE!AA42+BALANCE!AA43+BALANCE!AA44</f>
        <v>0</v>
      </c>
      <c r="Z27" s="378">
        <f>IF(ISERROR(+Y27/Y25),0,+Y27/Y25)</f>
        <v>0</v>
      </c>
      <c r="AA27" s="411">
        <f t="shared" si="2"/>
        <v>0</v>
      </c>
      <c r="AB27" s="378">
        <f>IF(ISERROR(+AA27/AA25),0,+AA27/AA25)</f>
        <v>0</v>
      </c>
    </row>
    <row r="28" spans="2:28" ht="11.1" customHeight="1" thickBot="1" x14ac:dyDescent="0.25">
      <c r="B28" s="419" t="s">
        <v>549</v>
      </c>
      <c r="C28" s="420">
        <f>BALANCE!E79</f>
        <v>0</v>
      </c>
      <c r="D28" s="378">
        <f>IF(ISERROR(+C28/C25),0,+C28/C25)</f>
        <v>0</v>
      </c>
      <c r="E28" s="421">
        <f>BALANCE!F79</f>
        <v>0</v>
      </c>
      <c r="F28" s="378">
        <f>IF(ISERROR(+E28/E25),0,+E28/E25)</f>
        <v>0</v>
      </c>
      <c r="G28" s="421">
        <f>BALANCE!G79</f>
        <v>0</v>
      </c>
      <c r="H28" s="378">
        <f>IF(ISERROR(+G28/G25),0,+G28/G25)</f>
        <v>0</v>
      </c>
      <c r="I28" s="421">
        <f>BALANCE!H79</f>
        <v>0</v>
      </c>
      <c r="J28" s="378">
        <f>IF(ISERROR(+I28/I25),0,+I28/I25)</f>
        <v>0</v>
      </c>
      <c r="K28" s="421">
        <f>BALANCE!I79</f>
        <v>0</v>
      </c>
      <c r="L28" s="378">
        <f>IF(ISERROR(+K28/K25),0,+K28/K25)</f>
        <v>0</v>
      </c>
      <c r="M28" s="421">
        <f>BALANCE!J79</f>
        <v>0</v>
      </c>
      <c r="N28" s="378">
        <f>IF(ISERROR(+M28/M25),0,+M28/M25)</f>
        <v>0</v>
      </c>
      <c r="O28" s="421">
        <f>BALANCE!K79</f>
        <v>0</v>
      </c>
      <c r="P28" s="378">
        <f>IF(ISERROR(+O28/O25),0,+O28/O25)</f>
        <v>0</v>
      </c>
      <c r="Q28" s="421">
        <f>BALANCE!L79</f>
        <v>0</v>
      </c>
      <c r="R28" s="378">
        <f>IF(ISERROR(+Q28/Q25),0,+Q28/Q25)</f>
        <v>0</v>
      </c>
      <c r="S28" s="421">
        <f>BALANCE!M79</f>
        <v>0</v>
      </c>
      <c r="T28" s="378">
        <f>IF(ISERROR(+S28/S25),0,+S28/S25)</f>
        <v>0</v>
      </c>
      <c r="U28" s="421">
        <f>BALANCE!N79</f>
        <v>0</v>
      </c>
      <c r="V28" s="378">
        <f>IF(ISERROR(+U28/U25),0,+U28/U25)</f>
        <v>0</v>
      </c>
      <c r="W28" s="421">
        <f>BALANCE!O79</f>
        <v>0</v>
      </c>
      <c r="X28" s="378">
        <f>IF(ISERROR(+W28/W25),0,+W28/W25)</f>
        <v>0</v>
      </c>
      <c r="Y28" s="421">
        <f>BALANCE!P79</f>
        <v>0</v>
      </c>
      <c r="Z28" s="378">
        <f>IF(ISERROR(+Y28/Y25),0,+Y28/Y25)</f>
        <v>0</v>
      </c>
      <c r="AA28" s="411">
        <f t="shared" si="2"/>
        <v>0</v>
      </c>
      <c r="AB28" s="378">
        <f>IF(ISERROR(+AA28/AA25),0,+AA28/AA25)</f>
        <v>0</v>
      </c>
    </row>
    <row r="29" spans="2:28" ht="11.1" customHeight="1" thickBot="1" x14ac:dyDescent="0.25">
      <c r="B29" s="392" t="s">
        <v>550</v>
      </c>
      <c r="C29" s="411">
        <f>BALANCE!E131</f>
        <v>0</v>
      </c>
      <c r="D29" s="412">
        <f>IF(ISERROR(+C29/C25),0,+C29/C25)</f>
        <v>0</v>
      </c>
      <c r="E29" s="411">
        <f>BALANCE!F131</f>
        <v>0</v>
      </c>
      <c r="F29" s="412">
        <f>IF(ISERROR(+E29/E25),0,+E29/E25)</f>
        <v>0</v>
      </c>
      <c r="G29" s="411">
        <f>BALANCE!G131</f>
        <v>0</v>
      </c>
      <c r="H29" s="412">
        <f>IF(ISERROR(+G29/G25),0,+G29/G25)</f>
        <v>0</v>
      </c>
      <c r="I29" s="411">
        <f>BALANCE!H131</f>
        <v>0</v>
      </c>
      <c r="J29" s="412">
        <f>IF(ISERROR(+I29/I25),0,+I29/I25)</f>
        <v>0</v>
      </c>
      <c r="K29" s="411">
        <f>BALANCE!I131</f>
        <v>0</v>
      </c>
      <c r="L29" s="412">
        <f>IF(ISERROR(+K29/K25),0,+K29/K25)</f>
        <v>0</v>
      </c>
      <c r="M29" s="411">
        <f>BALANCE!J131</f>
        <v>0</v>
      </c>
      <c r="N29" s="412">
        <f>IF(ISERROR(+M29/M25),0,+M29/M25)</f>
        <v>0</v>
      </c>
      <c r="O29" s="411">
        <f>BALANCE!K131</f>
        <v>0</v>
      </c>
      <c r="P29" s="412">
        <f>IF(ISERROR(+O29/O25),0,+O29/O25)</f>
        <v>0</v>
      </c>
      <c r="Q29" s="411">
        <f>BALANCE!L131</f>
        <v>0</v>
      </c>
      <c r="R29" s="412">
        <f>IF(ISERROR(+Q29/Q25),0,+Q29/Q25)</f>
        <v>0</v>
      </c>
      <c r="S29" s="411">
        <f>BALANCE!M131</f>
        <v>0</v>
      </c>
      <c r="T29" s="412">
        <f>IF(ISERROR(+S29/S25),0,+S29/S25)</f>
        <v>0</v>
      </c>
      <c r="U29" s="411">
        <f>BALANCE!N131</f>
        <v>0</v>
      </c>
      <c r="V29" s="412">
        <f>IF(ISERROR(+U29/U25),0,+U29/U25)</f>
        <v>0</v>
      </c>
      <c r="W29" s="411">
        <f>BALANCE!O131</f>
        <v>0</v>
      </c>
      <c r="X29" s="412">
        <f>IF(ISERROR(+W29/W25),0,+W29/W25)</f>
        <v>0</v>
      </c>
      <c r="Y29" s="411">
        <f>BALANCE!P131</f>
        <v>0</v>
      </c>
      <c r="Z29" s="412">
        <f>IF(ISERROR(+Y29/Y25),0,+Y29/Y25)</f>
        <v>0</v>
      </c>
      <c r="AA29" s="411">
        <f t="shared" si="2"/>
        <v>0</v>
      </c>
      <c r="AB29" s="412">
        <f>IF(ISERROR(+AA29/AA25),0,+AA29/AA25)</f>
        <v>0</v>
      </c>
    </row>
    <row r="30" spans="2:28" ht="11.1" customHeight="1" thickBot="1" x14ac:dyDescent="0.25">
      <c r="B30" s="413" t="s">
        <v>551</v>
      </c>
      <c r="C30" s="414">
        <f>BALANCE!E122</f>
        <v>0</v>
      </c>
      <c r="D30" s="378">
        <f>IF(ISERROR(+C30/C25),0,+C30/C25)</f>
        <v>0</v>
      </c>
      <c r="E30" s="415">
        <f>BALANCE!F122</f>
        <v>0</v>
      </c>
      <c r="F30" s="378">
        <f>IF(ISERROR(+E30/E25),0,+E30/E25)</f>
        <v>0</v>
      </c>
      <c r="G30" s="415">
        <f>BALANCE!G122</f>
        <v>0</v>
      </c>
      <c r="H30" s="378">
        <f>IF(ISERROR(+G30/G25),0,+G30/G25)</f>
        <v>0</v>
      </c>
      <c r="I30" s="415">
        <f>BALANCE!H122</f>
        <v>0</v>
      </c>
      <c r="J30" s="378">
        <f>IF(ISERROR(+I30/I25),0,+I30/I25)</f>
        <v>0</v>
      </c>
      <c r="K30" s="415">
        <f>BALANCE!I122</f>
        <v>0</v>
      </c>
      <c r="L30" s="378">
        <f>IF(ISERROR(+K30/K25),0,+K30/K25)</f>
        <v>0</v>
      </c>
      <c r="M30" s="415">
        <f>BALANCE!J122</f>
        <v>0</v>
      </c>
      <c r="N30" s="378">
        <f>IF(ISERROR(+M30/M25),0,+M30/M25)</f>
        <v>0</v>
      </c>
      <c r="O30" s="415">
        <f>BALANCE!K122</f>
        <v>0</v>
      </c>
      <c r="P30" s="378">
        <f>IF(ISERROR(+O30/O25),0,+O30/O25)</f>
        <v>0</v>
      </c>
      <c r="Q30" s="415">
        <f>BALANCE!L122</f>
        <v>0</v>
      </c>
      <c r="R30" s="378">
        <f>IF(ISERROR(+Q30/Q25),0,+Q30/Q25)</f>
        <v>0</v>
      </c>
      <c r="S30" s="415">
        <f>BALANCE!M122</f>
        <v>0</v>
      </c>
      <c r="T30" s="378">
        <f>IF(ISERROR(+S30/S25),0,+S30/S25)</f>
        <v>0</v>
      </c>
      <c r="U30" s="415">
        <f>BALANCE!N122</f>
        <v>0</v>
      </c>
      <c r="V30" s="378">
        <f>IF(ISERROR(+U30/U25),0,+U30/U25)</f>
        <v>0</v>
      </c>
      <c r="W30" s="415">
        <f>BALANCE!O122</f>
        <v>0</v>
      </c>
      <c r="X30" s="378">
        <f>IF(ISERROR(+W30/W25),0,+W30/W25)</f>
        <v>0</v>
      </c>
      <c r="Y30" s="415">
        <f>BALANCE!P122</f>
        <v>0</v>
      </c>
      <c r="Z30" s="378">
        <f>IF(ISERROR(+Y30/Y25),0,+Y30/Y25)</f>
        <v>0</v>
      </c>
      <c r="AA30" s="411">
        <f t="shared" si="2"/>
        <v>0</v>
      </c>
      <c r="AB30" s="378">
        <f>IF(ISERROR(+AA30/AA25),0,+AA30/AA25)</f>
        <v>0</v>
      </c>
    </row>
    <row r="31" spans="2:28" ht="11.1" customHeight="1" thickBot="1" x14ac:dyDescent="0.25">
      <c r="B31" s="416" t="s">
        <v>552</v>
      </c>
      <c r="C31" s="417">
        <f>+BALANCE!E116</f>
        <v>0</v>
      </c>
      <c r="D31" s="378">
        <f>IF(ISERROR(+C31/C29),0,+C31/C29)</f>
        <v>0</v>
      </c>
      <c r="E31" s="418">
        <f>+BALANCE!F116</f>
        <v>0</v>
      </c>
      <c r="F31" s="378">
        <f>IF(ISERROR(+E31/E29),0,+E31/E29)</f>
        <v>0</v>
      </c>
      <c r="G31" s="418">
        <f>+BALANCE!G116</f>
        <v>0</v>
      </c>
      <c r="H31" s="378">
        <f>IF(ISERROR(+G31/G29),0,+G31/G29)</f>
        <v>0</v>
      </c>
      <c r="I31" s="418">
        <f>+BALANCE!H116</f>
        <v>0</v>
      </c>
      <c r="J31" s="378">
        <f>IF(ISERROR(+I31/I29),0,+I31/I29)</f>
        <v>0</v>
      </c>
      <c r="K31" s="418">
        <f>+BALANCE!I116</f>
        <v>0</v>
      </c>
      <c r="L31" s="378">
        <f>IF(ISERROR(+K31/K29),0,+K31/K29)</f>
        <v>0</v>
      </c>
      <c r="M31" s="418">
        <f>+BALANCE!J116</f>
        <v>0</v>
      </c>
      <c r="N31" s="378">
        <f>IF(ISERROR(+M31/M29),0,+M31/M29)</f>
        <v>0</v>
      </c>
      <c r="O31" s="418">
        <f>+BALANCE!K116</f>
        <v>0</v>
      </c>
      <c r="P31" s="378">
        <f>IF(ISERROR(+O31/O29),0,+O31/O29)</f>
        <v>0</v>
      </c>
      <c r="Q31" s="418">
        <f>+BALANCE!L116</f>
        <v>0</v>
      </c>
      <c r="R31" s="378">
        <f>IF(ISERROR(+Q31/Q29),0,+Q31/Q29)</f>
        <v>0</v>
      </c>
      <c r="S31" s="418">
        <f>+BALANCE!M116</f>
        <v>0</v>
      </c>
      <c r="T31" s="378">
        <f>IF(ISERROR(+S31/S29),0,+S31/S29)</f>
        <v>0</v>
      </c>
      <c r="U31" s="418">
        <f>+BALANCE!N116</f>
        <v>0</v>
      </c>
      <c r="V31" s="378">
        <f>IF(ISERROR(+U31/U29),0,+U31/U29)</f>
        <v>0</v>
      </c>
      <c r="W31" s="418">
        <f>+BALANCE!O116</f>
        <v>0</v>
      </c>
      <c r="X31" s="378">
        <f>IF(ISERROR(+W31/W29),0,+W31/W29)</f>
        <v>0</v>
      </c>
      <c r="Y31" s="418">
        <f>+BALANCE!P116</f>
        <v>0</v>
      </c>
      <c r="Z31" s="378">
        <f>IF(ISERROR(+Y31/Y29),0,+Y31/Y29)</f>
        <v>0</v>
      </c>
      <c r="AA31" s="411">
        <f t="shared" si="2"/>
        <v>0</v>
      </c>
      <c r="AB31" s="378">
        <f>IF(ISERROR(+AA31/AA29),0,+AA31/AA29)</f>
        <v>0</v>
      </c>
    </row>
    <row r="32" spans="2:28" ht="11.1" customHeight="1" thickBot="1" x14ac:dyDescent="0.25">
      <c r="B32" s="419" t="s">
        <v>553</v>
      </c>
      <c r="C32" s="420">
        <f>BALANCE!E130</f>
        <v>0</v>
      </c>
      <c r="D32" s="378">
        <f>IF(ISERROR(+C32/$C$25),0,+C32/$C$25)</f>
        <v>0</v>
      </c>
      <c r="E32" s="421">
        <f>BALANCE!F130</f>
        <v>0</v>
      </c>
      <c r="F32" s="378">
        <f>IF(ISERROR(+E32/$E$25),0,+E32/$E$25)</f>
        <v>0</v>
      </c>
      <c r="G32" s="421">
        <f>BALANCE!G130</f>
        <v>0</v>
      </c>
      <c r="H32" s="378">
        <f>IF(ISERROR(+G32/$G$25),0,+G32/$G$25)</f>
        <v>0</v>
      </c>
      <c r="I32" s="421">
        <f>BALANCE!H130</f>
        <v>0</v>
      </c>
      <c r="J32" s="378">
        <f>IF(ISERROR(+I32/$I$25),0,+I32/$I$25)</f>
        <v>0</v>
      </c>
      <c r="K32" s="421">
        <f>BALANCE!I130</f>
        <v>0</v>
      </c>
      <c r="L32" s="378">
        <f>IF(ISERROR(+K32/$K$25),0,+K32/$K$25)</f>
        <v>0</v>
      </c>
      <c r="M32" s="421">
        <f>BALANCE!J130</f>
        <v>0</v>
      </c>
      <c r="N32" s="378">
        <f>IF(ISERROR(+M32/$K$25),0,+M32/$K$25)</f>
        <v>0</v>
      </c>
      <c r="O32" s="421">
        <f>BALANCE!K130</f>
        <v>0</v>
      </c>
      <c r="P32" s="378">
        <f>IF(ISERROR(+O32/$K$25),0,+O32/$K$25)</f>
        <v>0</v>
      </c>
      <c r="Q32" s="421">
        <f>BALANCE!L130</f>
        <v>0</v>
      </c>
      <c r="R32" s="378">
        <f>IF(ISERROR(+Q32/Q$25),0,+Q32/Q$25)</f>
        <v>0</v>
      </c>
      <c r="S32" s="421">
        <f>BALANCE!M130</f>
        <v>0</v>
      </c>
      <c r="T32" s="378">
        <f>IF(ISERROR(+S32/S$25),0,+S32/S$25)</f>
        <v>0</v>
      </c>
      <c r="U32" s="421">
        <f>BALANCE!N130</f>
        <v>0</v>
      </c>
      <c r="V32" s="378">
        <f>IF(ISERROR(+U32/U$25),0,+U32/U$25)</f>
        <v>0</v>
      </c>
      <c r="W32" s="421">
        <f>BALANCE!O130</f>
        <v>0</v>
      </c>
      <c r="X32" s="378">
        <f>IF(ISERROR(+W32/W$25),0,+W32/W$25)</f>
        <v>0</v>
      </c>
      <c r="Y32" s="421">
        <f>BALANCE!P130</f>
        <v>0</v>
      </c>
      <c r="Z32" s="378">
        <f>IF(ISERROR(+Y32/Y$25),0,+Y32/Y$25)</f>
        <v>0</v>
      </c>
      <c r="AA32" s="411">
        <f t="shared" si="2"/>
        <v>0</v>
      </c>
      <c r="AB32" s="378">
        <f>IF(ISERROR(+AA32/AA$25),0,+AA32/AA$25)</f>
        <v>0</v>
      </c>
    </row>
    <row r="33" spans="2:28" ht="11.1" customHeight="1" thickBot="1" x14ac:dyDescent="0.25">
      <c r="B33" s="392" t="s">
        <v>554</v>
      </c>
      <c r="C33" s="411">
        <f>BALANCE!E140</f>
        <v>0</v>
      </c>
      <c r="D33" s="412">
        <f>IF(ISERROR(+C33/$C$25),0,+C33/$C$25)</f>
        <v>0</v>
      </c>
      <c r="E33" s="411">
        <f>BALANCE!F140</f>
        <v>0</v>
      </c>
      <c r="F33" s="412">
        <f>IF(ISERROR(+E33/$E$25),0,+E33/$E$25)</f>
        <v>0</v>
      </c>
      <c r="G33" s="411">
        <f>BALANCE!G140</f>
        <v>0</v>
      </c>
      <c r="H33" s="412">
        <f>IF(ISERROR(+G33/$G$25),0,+G33/$G$25)</f>
        <v>0</v>
      </c>
      <c r="I33" s="411">
        <f>BALANCE!H140</f>
        <v>0</v>
      </c>
      <c r="J33" s="412">
        <f>IF(ISERROR(+I33/$I$25),0,+I33/$I$25)</f>
        <v>0</v>
      </c>
      <c r="K33" s="411">
        <f>BALANCE!I140</f>
        <v>0</v>
      </c>
      <c r="L33" s="412">
        <f>IF(ISERROR(+K33/$K$25),0,+K33/$K$25)</f>
        <v>0</v>
      </c>
      <c r="M33" s="411">
        <f>BALANCE!J140</f>
        <v>0</v>
      </c>
      <c r="N33" s="412">
        <f>IF(ISERROR(+M33/M$25),0,+M33/M$25)</f>
        <v>0</v>
      </c>
      <c r="O33" s="411">
        <f>BALANCE!K140</f>
        <v>0</v>
      </c>
      <c r="P33" s="412">
        <f>IF(ISERROR(+O33/O$25),0,+O33/O$25)</f>
        <v>0</v>
      </c>
      <c r="Q33" s="411">
        <f>BALANCE!L140</f>
        <v>0</v>
      </c>
      <c r="R33" s="412">
        <f>IF(ISERROR(+Q33/Q$25),0,+Q33/Q$25)</f>
        <v>0</v>
      </c>
      <c r="S33" s="411">
        <f>BALANCE!M140</f>
        <v>0</v>
      </c>
      <c r="T33" s="412">
        <f>IF(ISERROR(+S33/S$25),0,+S33/S$25)</f>
        <v>0</v>
      </c>
      <c r="U33" s="411">
        <f>BALANCE!N140</f>
        <v>0</v>
      </c>
      <c r="V33" s="412">
        <f>IF(ISERROR(+U33/U$25),0,+U33/U$25)</f>
        <v>0</v>
      </c>
      <c r="W33" s="411">
        <f>BALANCE!O140</f>
        <v>0</v>
      </c>
      <c r="X33" s="412">
        <f>IF(ISERROR(+W33/W$25),0,+W33/W$25)</f>
        <v>0</v>
      </c>
      <c r="Y33" s="411">
        <f>BALANCE!P140</f>
        <v>0</v>
      </c>
      <c r="Z33" s="412">
        <f>IF(ISERROR(+Y33/Y$25),0,+Y33/Y$25)</f>
        <v>0</v>
      </c>
      <c r="AA33" s="411">
        <f t="shared" si="2"/>
        <v>0</v>
      </c>
      <c r="AB33" s="412">
        <f>IF(ISERROR(+AA33/AA$25),0,+AA33/AA$25)</f>
        <v>0</v>
      </c>
    </row>
    <row r="34" spans="2:28" ht="11.1" customHeight="1" thickBot="1" x14ac:dyDescent="0.25">
      <c r="B34" s="422" t="s">
        <v>555</v>
      </c>
      <c r="C34" s="423">
        <f>+BALANCE!E133+BALANCE!E134</f>
        <v>0</v>
      </c>
      <c r="D34" s="378">
        <f>IF(ISERROR(+C34/$C$25),0,+C34/$C$25)</f>
        <v>0</v>
      </c>
      <c r="E34" s="424">
        <f>+BALANCE!F133+BALANCE!F134</f>
        <v>0</v>
      </c>
      <c r="F34" s="378">
        <f>IF(ISERROR(+E34/$E$25),0,+E34/$E$25)</f>
        <v>0</v>
      </c>
      <c r="G34" s="424">
        <f>+BALANCE!G133+BALANCE!G134</f>
        <v>0</v>
      </c>
      <c r="H34" s="378">
        <f>IF(ISERROR(+G34/$G$25),0,+G34/$G$25)</f>
        <v>0</v>
      </c>
      <c r="I34" s="424">
        <f>+BALANCE!H133+BALANCE!H134</f>
        <v>0</v>
      </c>
      <c r="J34" s="378">
        <f>IF(ISERROR(+I34/$I$25),0,+I34/$I$25)</f>
        <v>0</v>
      </c>
      <c r="K34" s="424">
        <f>+BALANCE!I133+BALANCE!I134</f>
        <v>0</v>
      </c>
      <c r="L34" s="378">
        <f>IF(ISERROR(+K34/$K$25),0,+K34/$K$25)</f>
        <v>0</v>
      </c>
      <c r="M34" s="424">
        <f>+BALANCE!J133+BALANCE!J134</f>
        <v>0</v>
      </c>
      <c r="N34" s="378">
        <f>IF(ISERROR(+M34/$M$25),0,+M34/$M$25)</f>
        <v>0</v>
      </c>
      <c r="O34" s="424">
        <f>+BALANCE!K133+BALANCE!K134</f>
        <v>0</v>
      </c>
      <c r="P34" s="378">
        <f>IF(ISERROR(+O34/$O$25),0,+O34/$O$25)</f>
        <v>0</v>
      </c>
      <c r="Q34" s="424">
        <f>+BALANCE!L133+BALANCE!L134</f>
        <v>0</v>
      </c>
      <c r="R34" s="378">
        <f>IF(ISERROR(+Q34/$Q$25),0,+Q34/$Q$25)</f>
        <v>0</v>
      </c>
      <c r="S34" s="424">
        <f>+BALANCE!M133+BALANCE!M134</f>
        <v>0</v>
      </c>
      <c r="T34" s="378">
        <f>IF(ISERROR(+S34/$S$25),0,+S34/$S$25)</f>
        <v>0</v>
      </c>
      <c r="U34" s="424">
        <f>+BALANCE!N133+BALANCE!N134</f>
        <v>0</v>
      </c>
      <c r="V34" s="378">
        <f>IF(ISERROR(+U34/$U$25),0,+U34/$U$25)</f>
        <v>0</v>
      </c>
      <c r="W34" s="424">
        <f>+BALANCE!O133+BALANCE!O134</f>
        <v>0</v>
      </c>
      <c r="X34" s="378">
        <f>IF(ISERROR(+W34/W$25),0,+W34/W$25)</f>
        <v>0</v>
      </c>
      <c r="Y34" s="424">
        <f>+BALANCE!P133+BALANCE!P134</f>
        <v>0</v>
      </c>
      <c r="Z34" s="378">
        <f>IF(ISERROR(+Y34/Y$25),0,+Y34/Y$25)</f>
        <v>0</v>
      </c>
      <c r="AA34" s="411">
        <f t="shared" si="2"/>
        <v>0</v>
      </c>
      <c r="AB34" s="378">
        <f>IF(ISERROR(+AA34/AA$25),0,+AA34/AA$25)</f>
        <v>0</v>
      </c>
    </row>
    <row r="35" spans="2:28" ht="11.1" customHeight="1" thickBot="1" x14ac:dyDescent="0.25">
      <c r="B35" s="422" t="s">
        <v>556</v>
      </c>
      <c r="C35" s="423">
        <f>+BALANCE!E136</f>
        <v>0</v>
      </c>
      <c r="D35" s="378">
        <f>IF(ISERROR(+C35/$C$25),0,+C35/$C$25)</f>
        <v>0</v>
      </c>
      <c r="E35" s="424">
        <f>+BALANCE!F136</f>
        <v>0</v>
      </c>
      <c r="F35" s="378">
        <f>IF(ISERROR(+E35/$E$25),0,+E35/$E$25)</f>
        <v>0</v>
      </c>
      <c r="G35" s="424">
        <f>+BALANCE!G136</f>
        <v>0</v>
      </c>
      <c r="H35" s="378">
        <f>IF(ISERROR(+G35/$G$25),0,+G35/$G$25)</f>
        <v>0</v>
      </c>
      <c r="I35" s="424">
        <f>+BALANCE!H136</f>
        <v>0</v>
      </c>
      <c r="J35" s="378">
        <f>IF(ISERROR(+I35/$I$25),0,+I35/$I$25)</f>
        <v>0</v>
      </c>
      <c r="K35" s="424">
        <f>+BALANCE!I136</f>
        <v>0</v>
      </c>
      <c r="L35" s="378">
        <f>IF(ISERROR(+K35/$K$25),0,+K35/$K$25)</f>
        <v>0</v>
      </c>
      <c r="M35" s="424">
        <f>+BALANCE!J136</f>
        <v>0</v>
      </c>
      <c r="N35" s="378">
        <f>IF(ISERROR(+M35/$M$25),0,+M35/$M$25)</f>
        <v>0</v>
      </c>
      <c r="O35" s="424">
        <f>+BALANCE!K136</f>
        <v>0</v>
      </c>
      <c r="P35" s="378">
        <f>IF(ISERROR(+O35/$O$25),0,+O35/$O$25)</f>
        <v>0</v>
      </c>
      <c r="Q35" s="424">
        <f>+BALANCE!L136</f>
        <v>0</v>
      </c>
      <c r="R35" s="378">
        <f>IF(ISERROR(+Q35/$Q$25),0,+Q35/$Q$25)</f>
        <v>0</v>
      </c>
      <c r="S35" s="424">
        <f>+BALANCE!M136</f>
        <v>0</v>
      </c>
      <c r="T35" s="378">
        <f>IF(ISERROR(+S35/$S$25),0,+S35/$S$25)</f>
        <v>0</v>
      </c>
      <c r="U35" s="424">
        <f>+BALANCE!N136</f>
        <v>0</v>
      </c>
      <c r="V35" s="378">
        <f>IF(ISERROR(+U35/$U$25),0,+U35/$U$25)</f>
        <v>0</v>
      </c>
      <c r="W35" s="424">
        <f>+BALANCE!O136</f>
        <v>0</v>
      </c>
      <c r="X35" s="378">
        <f>IF(ISERROR(+W35/W$25),0,+W35/W$25)</f>
        <v>0</v>
      </c>
      <c r="Y35" s="424">
        <f>+BALANCE!P136</f>
        <v>0</v>
      </c>
      <c r="Z35" s="378">
        <f>IF(ISERROR(+Y35/Y$25),0,+Y35/Y$25)</f>
        <v>0</v>
      </c>
      <c r="AA35" s="411">
        <f t="shared" si="2"/>
        <v>0</v>
      </c>
      <c r="AB35" s="378">
        <f>IF(ISERROR(+AA35/AA$25),0,+AA35/AA$25)</f>
        <v>0</v>
      </c>
    </row>
    <row r="36" spans="2:28" ht="3.95" customHeight="1" thickBot="1" x14ac:dyDescent="0.25">
      <c r="B36" s="425"/>
      <c r="C36" s="426"/>
      <c r="D36" s="381"/>
      <c r="E36" s="427"/>
      <c r="F36" s="381"/>
      <c r="G36" s="427"/>
      <c r="H36" s="381"/>
      <c r="I36" s="427"/>
      <c r="J36" s="381"/>
      <c r="K36" s="427"/>
      <c r="L36" s="381"/>
      <c r="M36" s="427"/>
      <c r="N36" s="381"/>
      <c r="O36" s="427"/>
      <c r="P36" s="381"/>
      <c r="Q36" s="427"/>
      <c r="R36" s="381"/>
      <c r="S36" s="427"/>
      <c r="T36" s="381"/>
      <c r="U36" s="427"/>
      <c r="V36" s="381"/>
      <c r="W36" s="427"/>
      <c r="X36" s="381"/>
      <c r="Y36" s="427"/>
      <c r="Z36" s="381"/>
      <c r="AA36" s="427"/>
      <c r="AB36" s="381"/>
    </row>
    <row r="37" spans="2:28" ht="12.75" customHeight="1" thickBot="1" x14ac:dyDescent="0.25">
      <c r="B37" s="428" t="s">
        <v>557</v>
      </c>
      <c r="C37" s="385"/>
      <c r="D37" s="385"/>
      <c r="E37" s="385"/>
      <c r="F37" s="385"/>
      <c r="G37" s="385"/>
      <c r="H37" s="385"/>
      <c r="I37" s="385"/>
      <c r="J37" s="429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430"/>
      <c r="AA37" s="431"/>
      <c r="AB37" s="368"/>
    </row>
    <row r="38" spans="2:28" ht="10.5" customHeight="1" x14ac:dyDescent="0.2">
      <c r="B38" s="422" t="s">
        <v>558</v>
      </c>
      <c r="C38" s="1032">
        <v>3131521.510000003</v>
      </c>
      <c r="D38" s="1033"/>
      <c r="E38" s="1032">
        <v>3141125.199999996</v>
      </c>
      <c r="F38" s="1033"/>
      <c r="G38" s="1032">
        <v>3537795.4899999984</v>
      </c>
      <c r="H38" s="1033"/>
      <c r="I38" s="1032">
        <v>2333912.9500000002</v>
      </c>
      <c r="J38" s="1033"/>
      <c r="K38" s="1032">
        <v>3631951.7900000028</v>
      </c>
      <c r="L38" s="1033"/>
      <c r="M38" s="1032">
        <v>3993526.1700000074</v>
      </c>
      <c r="N38" s="1033"/>
      <c r="O38" s="1032">
        <v>3457838.460000006</v>
      </c>
      <c r="P38" s="1033"/>
      <c r="Q38" s="1032">
        <v>3747493.7000000011</v>
      </c>
      <c r="R38" s="1033"/>
      <c r="S38" s="1032">
        <v>3562317.0600000033</v>
      </c>
      <c r="T38" s="1033"/>
      <c r="U38" s="1032">
        <v>2570236.3200000031</v>
      </c>
      <c r="V38" s="1033"/>
      <c r="W38" s="1032">
        <v>3426333.7399999956</v>
      </c>
      <c r="X38" s="1033"/>
      <c r="Y38" s="1032">
        <v>3773131.4699999942</v>
      </c>
      <c r="Z38" s="1037"/>
      <c r="AA38" s="1038">
        <f>AVERAGE(C38:Z38)</f>
        <v>3358931.9883333337</v>
      </c>
      <c r="AB38" s="1038"/>
    </row>
    <row r="39" spans="2:28" ht="10.5" customHeight="1" x14ac:dyDescent="0.2">
      <c r="B39" s="422" t="s">
        <v>559</v>
      </c>
      <c r="C39" s="1035">
        <v>2102629.0699999998</v>
      </c>
      <c r="D39" s="1036"/>
      <c r="E39" s="1035">
        <v>2177004.7999999998</v>
      </c>
      <c r="F39" s="1036"/>
      <c r="G39" s="1035">
        <v>2251623.4900000002</v>
      </c>
      <c r="H39" s="1036"/>
      <c r="I39" s="1035">
        <v>2326256.1599999997</v>
      </c>
      <c r="J39" s="1036"/>
      <c r="K39" s="1035">
        <v>2401616.56</v>
      </c>
      <c r="L39" s="1036"/>
      <c r="M39" s="1035">
        <v>2477610.9300000002</v>
      </c>
      <c r="N39" s="1036"/>
      <c r="O39" s="1035">
        <v>2552932.9200000004</v>
      </c>
      <c r="P39" s="1036"/>
      <c r="Q39" s="1035">
        <v>2629169.56</v>
      </c>
      <c r="R39" s="1036"/>
      <c r="S39" s="1035">
        <v>2714488.7399999998</v>
      </c>
      <c r="T39" s="1036"/>
      <c r="U39" s="1035">
        <v>2801205.92</v>
      </c>
      <c r="V39" s="1036"/>
      <c r="W39" s="1035">
        <v>2877317.59</v>
      </c>
      <c r="X39" s="1036"/>
      <c r="Y39" s="1035">
        <v>2848449.8800000004</v>
      </c>
      <c r="Z39" s="1039"/>
      <c r="AA39" s="1038">
        <f>AVERAGE(C39:Z39)</f>
        <v>2513358.8016666663</v>
      </c>
      <c r="AB39" s="1038"/>
    </row>
    <row r="40" spans="2:28" ht="10.5" customHeight="1" x14ac:dyDescent="0.2">
      <c r="B40" s="422" t="s">
        <v>560</v>
      </c>
      <c r="C40" s="1035">
        <v>3131521.510000003</v>
      </c>
      <c r="D40" s="1036"/>
      <c r="E40" s="1035" t="e">
        <v>#REF!</v>
      </c>
      <c r="F40" s="1036"/>
      <c r="G40" s="1035">
        <v>0</v>
      </c>
      <c r="H40" s="1036"/>
      <c r="I40" s="1035" t="e">
        <v>#REF!</v>
      </c>
      <c r="J40" s="1036"/>
      <c r="K40" s="1035">
        <v>0</v>
      </c>
      <c r="L40" s="1036"/>
      <c r="M40" s="1035" t="e">
        <v>#REF!</v>
      </c>
      <c r="N40" s="1036"/>
      <c r="O40" s="1035" t="e">
        <v>#REF!</v>
      </c>
      <c r="P40" s="1036"/>
      <c r="Q40" s="1035" t="e">
        <v>#REF!</v>
      </c>
      <c r="R40" s="1036"/>
      <c r="S40" s="1035" t="e">
        <v>#REF!</v>
      </c>
      <c r="T40" s="1036"/>
      <c r="U40" s="1035" t="e">
        <v>#REF!</v>
      </c>
      <c r="V40" s="1036"/>
      <c r="W40" s="1035" t="e">
        <v>#REF!</v>
      </c>
      <c r="X40" s="1036"/>
      <c r="Y40" s="1035" t="e">
        <v>#REF!</v>
      </c>
      <c r="Z40" s="1039"/>
      <c r="AA40" s="1038" t="e">
        <f>AVERAGE(C40:Z40)</f>
        <v>#REF!</v>
      </c>
      <c r="AB40" s="1038"/>
    </row>
    <row r="41" spans="2:28" ht="10.5" customHeight="1" x14ac:dyDescent="0.2">
      <c r="B41" s="422" t="s">
        <v>561</v>
      </c>
      <c r="C41" s="1035">
        <v>3131521.510000003</v>
      </c>
      <c r="D41" s="1036"/>
      <c r="E41" s="1035" t="e">
        <v>#REF!</v>
      </c>
      <c r="F41" s="1036"/>
      <c r="G41" s="1035" t="e">
        <v>#REF!</v>
      </c>
      <c r="H41" s="1036"/>
      <c r="I41" s="1035" t="e">
        <v>#REF!</v>
      </c>
      <c r="J41" s="1036"/>
      <c r="K41" s="1035" t="e">
        <v>#REF!</v>
      </c>
      <c r="L41" s="1036"/>
      <c r="M41" s="1035" t="e">
        <v>#REF!</v>
      </c>
      <c r="N41" s="1036"/>
      <c r="O41" s="1035" t="e">
        <v>#REF!</v>
      </c>
      <c r="P41" s="1036"/>
      <c r="Q41" s="1035" t="e">
        <v>#REF!</v>
      </c>
      <c r="R41" s="1036"/>
      <c r="S41" s="1035" t="e">
        <v>#REF!</v>
      </c>
      <c r="T41" s="1036"/>
      <c r="U41" s="1035" t="e">
        <v>#REF!</v>
      </c>
      <c r="V41" s="1036"/>
      <c r="W41" s="1035" t="e">
        <v>#REF!</v>
      </c>
      <c r="X41" s="1036"/>
      <c r="Y41" s="1035" t="e">
        <v>#REF!</v>
      </c>
      <c r="Z41" s="1039"/>
      <c r="AA41" s="1038" t="e">
        <f>AVERAGE(C41:Z41)</f>
        <v>#REF!</v>
      </c>
      <c r="AB41" s="1038"/>
    </row>
    <row r="42" spans="2:28" ht="10.5" customHeight="1" thickBot="1" x14ac:dyDescent="0.25">
      <c r="B42" s="396" t="s">
        <v>562</v>
      </c>
      <c r="C42" s="1040">
        <v>0</v>
      </c>
      <c r="D42" s="1041"/>
      <c r="E42" s="1040">
        <v>0</v>
      </c>
      <c r="F42" s="1041"/>
      <c r="G42" s="1040">
        <v>0</v>
      </c>
      <c r="H42" s="1041"/>
      <c r="I42" s="1040">
        <v>0</v>
      </c>
      <c r="J42" s="1041"/>
      <c r="K42" s="1040">
        <v>0</v>
      </c>
      <c r="L42" s="1041"/>
      <c r="M42" s="1040">
        <v>0</v>
      </c>
      <c r="N42" s="1041"/>
      <c r="O42" s="1040">
        <v>0</v>
      </c>
      <c r="P42" s="1041"/>
      <c r="Q42" s="1040">
        <v>0</v>
      </c>
      <c r="R42" s="1041"/>
      <c r="S42" s="1040">
        <v>0</v>
      </c>
      <c r="T42" s="1041"/>
      <c r="U42" s="1040">
        <v>0</v>
      </c>
      <c r="V42" s="1041"/>
      <c r="W42" s="1040">
        <v>0</v>
      </c>
      <c r="X42" s="1041"/>
      <c r="Y42" s="1040">
        <v>0</v>
      </c>
      <c r="Z42" s="1042"/>
      <c r="AA42" s="1038">
        <f>AVERAGE(C42:Z42)</f>
        <v>0</v>
      </c>
      <c r="AB42" s="1038"/>
    </row>
    <row r="43" spans="2:28" ht="3.95" customHeight="1" thickBot="1" x14ac:dyDescent="0.25">
      <c r="B43" s="399"/>
      <c r="C43" s="1043"/>
      <c r="D43" s="1044"/>
      <c r="E43" s="399"/>
      <c r="F43" s="432"/>
      <c r="G43" s="399"/>
      <c r="H43" s="433"/>
      <c r="I43" s="432"/>
      <c r="J43" s="434"/>
      <c r="K43" s="432"/>
      <c r="L43" s="433"/>
      <c r="M43" s="432"/>
      <c r="N43" s="433"/>
      <c r="O43" s="432"/>
      <c r="P43" s="433"/>
      <c r="Q43" s="432"/>
      <c r="R43" s="433"/>
      <c r="S43" s="432"/>
      <c r="T43" s="433"/>
      <c r="U43" s="432"/>
      <c r="V43" s="433"/>
      <c r="W43" s="432"/>
      <c r="X43" s="433"/>
      <c r="Y43" s="432"/>
      <c r="Z43" s="433"/>
      <c r="AA43" s="435"/>
      <c r="AB43" s="436"/>
    </row>
    <row r="44" spans="2:28" ht="11.1" customHeight="1" thickBot="1" x14ac:dyDescent="0.25">
      <c r="B44" s="428" t="s">
        <v>563</v>
      </c>
      <c r="C44" s="437"/>
      <c r="D44" s="438"/>
      <c r="E44" s="439"/>
      <c r="F44" s="391"/>
      <c r="G44" s="440"/>
      <c r="H44" s="438"/>
      <c r="I44" s="440"/>
      <c r="J44" s="438"/>
      <c r="K44" s="440"/>
      <c r="L44" s="438"/>
      <c r="M44" s="440"/>
      <c r="N44" s="438"/>
      <c r="O44" s="440"/>
      <c r="P44" s="438"/>
      <c r="Q44" s="440"/>
      <c r="R44" s="438"/>
      <c r="S44" s="440"/>
      <c r="T44" s="438"/>
      <c r="U44" s="440"/>
      <c r="V44" s="438"/>
      <c r="W44" s="440"/>
      <c r="X44" s="438"/>
      <c r="Y44" s="440"/>
      <c r="Z44" s="438"/>
      <c r="AA44" s="440"/>
      <c r="AB44" s="438"/>
    </row>
    <row r="45" spans="2:28" ht="11.1" customHeight="1" x14ac:dyDescent="0.2">
      <c r="B45" s="394" t="s">
        <v>564</v>
      </c>
      <c r="C45" s="1045" t="e">
        <f>+#REF!</f>
        <v>#REF!</v>
      </c>
      <c r="D45" s="1046"/>
      <c r="E45" s="1045" t="e">
        <f>+#REF!</f>
        <v>#REF!</v>
      </c>
      <c r="F45" s="1046"/>
      <c r="G45" s="1045" t="e">
        <f>+#REF!</f>
        <v>#REF!</v>
      </c>
      <c r="H45" s="1046"/>
      <c r="I45" s="1045" t="e">
        <f>+#REF!</f>
        <v>#REF!</v>
      </c>
      <c r="J45" s="1046"/>
      <c r="K45" s="1045" t="e">
        <f>+#REF!</f>
        <v>#REF!</v>
      </c>
      <c r="L45" s="1046"/>
      <c r="M45" s="1045" t="e">
        <f>+#REF!</f>
        <v>#REF!</v>
      </c>
      <c r="N45" s="1046"/>
      <c r="O45" s="1045" t="e">
        <f>+#REF!</f>
        <v>#REF!</v>
      </c>
      <c r="P45" s="1046"/>
      <c r="Q45" s="1045" t="e">
        <f>+#REF!</f>
        <v>#REF!</v>
      </c>
      <c r="R45" s="1046"/>
      <c r="S45" s="1045" t="e">
        <f>+#REF!</f>
        <v>#REF!</v>
      </c>
      <c r="T45" s="1046"/>
      <c r="U45" s="1045" t="e">
        <f>+#REF!</f>
        <v>#REF!</v>
      </c>
      <c r="V45" s="1046"/>
      <c r="W45" s="1045" t="e">
        <f>+#REF!</f>
        <v>#REF!</v>
      </c>
      <c r="X45" s="1046"/>
      <c r="Y45" s="1045" t="e">
        <f>+#REF!</f>
        <v>#REF!</v>
      </c>
      <c r="Z45" s="1046"/>
      <c r="AA45" s="1045" t="e">
        <f t="shared" ref="AA45:AA50" si="3">AVERAGE(C45:Z45)</f>
        <v>#REF!</v>
      </c>
      <c r="AB45" s="1046"/>
    </row>
    <row r="46" spans="2:28" ht="11.1" customHeight="1" thickBot="1" x14ac:dyDescent="0.25">
      <c r="B46" s="422" t="s">
        <v>565</v>
      </c>
      <c r="C46" s="1047">
        <f>+SERVICIO!C19</f>
        <v>0</v>
      </c>
      <c r="D46" s="1048"/>
      <c r="E46" s="1047">
        <f>+SERVICIO!E19</f>
        <v>0</v>
      </c>
      <c r="F46" s="1048"/>
      <c r="G46" s="1047">
        <f>+SERVICIO!G19</f>
        <v>0</v>
      </c>
      <c r="H46" s="1048"/>
      <c r="I46" s="1047">
        <f>+SERVICIO!I19</f>
        <v>0</v>
      </c>
      <c r="J46" s="1048"/>
      <c r="K46" s="1047">
        <f>+SERVICIO!K19</f>
        <v>0</v>
      </c>
      <c r="L46" s="1048"/>
      <c r="M46" s="1047">
        <f>+SERVICIO!M19</f>
        <v>0</v>
      </c>
      <c r="N46" s="1048"/>
      <c r="O46" s="1047">
        <f>+SERVICIO!O19</f>
        <v>0</v>
      </c>
      <c r="P46" s="1048"/>
      <c r="Q46" s="1047">
        <f>+SERVICIO!Q19</f>
        <v>0</v>
      </c>
      <c r="R46" s="1048"/>
      <c r="S46" s="1047">
        <f>+SERVICIO!S19</f>
        <v>0</v>
      </c>
      <c r="T46" s="1048"/>
      <c r="U46" s="1047">
        <f>+SERVICIO!U19</f>
        <v>0</v>
      </c>
      <c r="V46" s="1048"/>
      <c r="W46" s="1047">
        <f>+SERVICIO!W19</f>
        <v>0</v>
      </c>
      <c r="X46" s="1048"/>
      <c r="Y46" s="1047">
        <f>+SERVICIO!Y19</f>
        <v>0</v>
      </c>
      <c r="Z46" s="1048"/>
      <c r="AA46" s="1047">
        <f>+SERVICIO!AA19</f>
        <v>0</v>
      </c>
      <c r="AB46" s="1048"/>
    </row>
    <row r="47" spans="2:28" ht="11.1" customHeight="1" x14ac:dyDescent="0.2">
      <c r="B47" s="422" t="s">
        <v>566</v>
      </c>
      <c r="C47" s="1047">
        <f>SERVICIO!C21</f>
        <v>0</v>
      </c>
      <c r="D47" s="1048"/>
      <c r="E47" s="1047">
        <f>SERVICIO!E21</f>
        <v>0</v>
      </c>
      <c r="F47" s="1048"/>
      <c r="G47" s="1047">
        <f>SERVICIO!G21</f>
        <v>0</v>
      </c>
      <c r="H47" s="1048"/>
      <c r="I47" s="1047">
        <f>SERVICIO!I21</f>
        <v>0</v>
      </c>
      <c r="J47" s="1048"/>
      <c r="K47" s="1047">
        <f>SERVICIO!K21</f>
        <v>0</v>
      </c>
      <c r="L47" s="1048"/>
      <c r="M47" s="1047">
        <f>SERVICIO!M21</f>
        <v>0</v>
      </c>
      <c r="N47" s="1048"/>
      <c r="O47" s="1047">
        <f>SERVICIO!O21</f>
        <v>0</v>
      </c>
      <c r="P47" s="1048"/>
      <c r="Q47" s="1047">
        <f>SERVICIO!Q21</f>
        <v>0</v>
      </c>
      <c r="R47" s="1048"/>
      <c r="S47" s="1047">
        <f>SERVICIO!S21</f>
        <v>0</v>
      </c>
      <c r="T47" s="1048"/>
      <c r="U47" s="1047">
        <f>SERVICIO!U21</f>
        <v>0</v>
      </c>
      <c r="V47" s="1048"/>
      <c r="W47" s="1047">
        <f>SERVICIO!W21</f>
        <v>0</v>
      </c>
      <c r="X47" s="1048"/>
      <c r="Y47" s="1047">
        <f>SERVICIO!Y21</f>
        <v>0</v>
      </c>
      <c r="Z47" s="1048"/>
      <c r="AA47" s="1045">
        <f t="shared" si="3"/>
        <v>0</v>
      </c>
      <c r="AB47" s="1046"/>
    </row>
    <row r="48" spans="2:28" ht="11.1" customHeight="1" thickBot="1" x14ac:dyDescent="0.25">
      <c r="B48" s="422" t="s">
        <v>567</v>
      </c>
      <c r="C48" s="1047">
        <f>+SERVICIO!C24</f>
        <v>0</v>
      </c>
      <c r="D48" s="1048"/>
      <c r="E48" s="1047">
        <f>+SERVICIO!E24</f>
        <v>0</v>
      </c>
      <c r="F48" s="1048"/>
      <c r="G48" s="1047">
        <f>+SERVICIO!G24</f>
        <v>0</v>
      </c>
      <c r="H48" s="1048"/>
      <c r="I48" s="1047">
        <f>+SERVICIO!I24</f>
        <v>0</v>
      </c>
      <c r="J48" s="1048"/>
      <c r="K48" s="1047">
        <f>+SERVICIO!K24</f>
        <v>0</v>
      </c>
      <c r="L48" s="1048"/>
      <c r="M48" s="1047">
        <f>+SERVICIO!M24</f>
        <v>0</v>
      </c>
      <c r="N48" s="1048"/>
      <c r="O48" s="1047">
        <f>+SERVICIO!O24</f>
        <v>0</v>
      </c>
      <c r="P48" s="1048"/>
      <c r="Q48" s="1047">
        <f>+SERVICIO!Q24</f>
        <v>0</v>
      </c>
      <c r="R48" s="1048"/>
      <c r="S48" s="1047">
        <f>+SERVICIO!S24</f>
        <v>0</v>
      </c>
      <c r="T48" s="1048"/>
      <c r="U48" s="1047">
        <f>+SERVICIO!U24</f>
        <v>0</v>
      </c>
      <c r="V48" s="1048"/>
      <c r="W48" s="1047">
        <f>+SERVICIO!W24</f>
        <v>0</v>
      </c>
      <c r="X48" s="1048"/>
      <c r="Y48" s="1047">
        <f>+SERVICIO!Y24</f>
        <v>0</v>
      </c>
      <c r="Z48" s="1048"/>
      <c r="AA48" s="1047">
        <f>+SERVICIO!AA24</f>
        <v>0</v>
      </c>
      <c r="AB48" s="1048"/>
    </row>
    <row r="49" spans="2:28" ht="11.1" customHeight="1" thickBot="1" x14ac:dyDescent="0.25">
      <c r="B49" s="422" t="s">
        <v>568</v>
      </c>
      <c r="C49" s="1047">
        <f>+DATOS!C60</f>
        <v>0</v>
      </c>
      <c r="D49" s="1048"/>
      <c r="E49" s="1047">
        <f>+DATOS!D60</f>
        <v>0</v>
      </c>
      <c r="F49" s="1048"/>
      <c r="G49" s="1047">
        <f>+DATOS!E60</f>
        <v>0</v>
      </c>
      <c r="H49" s="1048"/>
      <c r="I49" s="1047">
        <f>+DATOS!F60</f>
        <v>0</v>
      </c>
      <c r="J49" s="1048"/>
      <c r="K49" s="1047">
        <f>+DATOS!G60</f>
        <v>0</v>
      </c>
      <c r="L49" s="1048"/>
      <c r="M49" s="1047">
        <f>+DATOS!H60</f>
        <v>0</v>
      </c>
      <c r="N49" s="1048"/>
      <c r="O49" s="1047">
        <f>+DATOS!I60</f>
        <v>0</v>
      </c>
      <c r="P49" s="1048"/>
      <c r="Q49" s="1047">
        <f>+DATOS!J60</f>
        <v>0</v>
      </c>
      <c r="R49" s="1048"/>
      <c r="S49" s="1047">
        <f>+DATOS!K60</f>
        <v>0</v>
      </c>
      <c r="T49" s="1048"/>
      <c r="U49" s="1047">
        <f>+DATOS!L60</f>
        <v>0</v>
      </c>
      <c r="V49" s="1048"/>
      <c r="W49" s="1047">
        <f>+DATOS!M60</f>
        <v>0</v>
      </c>
      <c r="X49" s="1048"/>
      <c r="Y49" s="1047">
        <f>+DATOS!N60</f>
        <v>0</v>
      </c>
      <c r="Z49" s="1048"/>
      <c r="AA49" s="1045">
        <f t="shared" si="3"/>
        <v>0</v>
      </c>
      <c r="AB49" s="1046"/>
    </row>
    <row r="50" spans="2:28" ht="11.1" customHeight="1" thickBot="1" x14ac:dyDescent="0.25">
      <c r="B50" s="379" t="s">
        <v>569</v>
      </c>
      <c r="C50" s="1049">
        <f>IF(ISERROR(+C45/DATOS!C29),0,+C45/DATOS!C29)</f>
        <v>0</v>
      </c>
      <c r="D50" s="1050"/>
      <c r="E50" s="1049">
        <f>IF(ISERROR(+E45/DATOS!D29),0,+E45/DATOS!D29)</f>
        <v>0</v>
      </c>
      <c r="F50" s="1050"/>
      <c r="G50" s="1049">
        <f>IF(ISERROR(+G45/DATOS!E29),0,+G45/DATOS!E29)</f>
        <v>0</v>
      </c>
      <c r="H50" s="1050"/>
      <c r="I50" s="1049">
        <f>IF(ISERROR(+I45/DATOS!F29),0,+I45/DATOS!F29)</f>
        <v>0</v>
      </c>
      <c r="J50" s="1050"/>
      <c r="K50" s="1049">
        <f>IF(ISERROR(+K45/DATOS!G29),0,+K45/DATOS!G29)</f>
        <v>0</v>
      </c>
      <c r="L50" s="1050"/>
      <c r="M50" s="1049">
        <f>IF(ISERROR(+M45/DATOS!H29),0,+M45/DATOS!H29)</f>
        <v>0</v>
      </c>
      <c r="N50" s="1050"/>
      <c r="O50" s="1049">
        <f>IF(ISERROR(+O45/DATOS!I29),0,+O45/DATOS!I29)</f>
        <v>0</v>
      </c>
      <c r="P50" s="1050"/>
      <c r="Q50" s="1049">
        <f>IF(ISERROR(+Q45/DATOS!J29),0,+Q45/DATOS!J29)</f>
        <v>0</v>
      </c>
      <c r="R50" s="1050"/>
      <c r="S50" s="1049">
        <f>IF(ISERROR(+S45/DATOS!K29),0,+S45/DATOS!K29)</f>
        <v>0</v>
      </c>
      <c r="T50" s="1050"/>
      <c r="U50" s="1049">
        <f>IF(ISERROR(+U45/DATOS!L29),0,+U45/DATOS!L29)</f>
        <v>0</v>
      </c>
      <c r="V50" s="1050"/>
      <c r="W50" s="1049">
        <f>IF(ISERROR(+W45/DATOS!M29),0,+W45/DATOS!M29)</f>
        <v>0</v>
      </c>
      <c r="X50" s="1050"/>
      <c r="Y50" s="1049">
        <f>IF(ISERROR(+Y45/DATOS!N29),0,+Y45/DATOS!N29)</f>
        <v>0</v>
      </c>
      <c r="Z50" s="1050"/>
      <c r="AA50" s="1051">
        <f t="shared" si="3"/>
        <v>0</v>
      </c>
      <c r="AB50" s="1052"/>
    </row>
    <row r="51" spans="2:28" ht="3.95" customHeight="1" thickBot="1" x14ac:dyDescent="0.25">
      <c r="B51" s="399"/>
      <c r="C51" s="1043"/>
      <c r="D51" s="1044"/>
      <c r="E51" s="1043"/>
      <c r="F51" s="1044"/>
      <c r="G51" s="1043"/>
      <c r="H51" s="1044"/>
      <c r="I51" s="1043"/>
      <c r="J51" s="1044"/>
      <c r="K51" s="1043"/>
      <c r="L51" s="1044"/>
      <c r="M51" s="1043"/>
      <c r="N51" s="1044"/>
      <c r="O51" s="1043"/>
      <c r="P51" s="1044"/>
      <c r="Q51" s="1043"/>
      <c r="R51" s="1044"/>
      <c r="S51" s="1043"/>
      <c r="T51" s="1044"/>
      <c r="U51" s="1043"/>
      <c r="V51" s="1044"/>
      <c r="W51" s="1043"/>
      <c r="X51" s="1044"/>
      <c r="Y51" s="1043"/>
      <c r="Z51" s="1044"/>
      <c r="AA51" s="1043"/>
      <c r="AB51" s="1044"/>
    </row>
    <row r="52" spans="2:28" ht="11.1" customHeight="1" thickBot="1" x14ac:dyDescent="0.25">
      <c r="B52" s="428" t="s">
        <v>570</v>
      </c>
      <c r="C52" s="441"/>
      <c r="D52" s="442"/>
      <c r="E52" s="443"/>
      <c r="F52" s="442"/>
      <c r="G52" s="443"/>
      <c r="H52" s="442"/>
      <c r="I52" s="443"/>
      <c r="J52" s="442"/>
      <c r="K52" s="443"/>
      <c r="L52" s="442"/>
      <c r="M52" s="443"/>
      <c r="N52" s="442"/>
      <c r="O52" s="443"/>
      <c r="P52" s="442"/>
      <c r="Q52" s="443"/>
      <c r="R52" s="442"/>
      <c r="S52" s="443"/>
      <c r="T52" s="442"/>
      <c r="U52" s="443"/>
      <c r="V52" s="442"/>
      <c r="W52" s="443"/>
      <c r="X52" s="442"/>
      <c r="Y52" s="443"/>
      <c r="Z52" s="442"/>
      <c r="AA52" s="443"/>
      <c r="AB52" s="442"/>
    </row>
    <row r="53" spans="2:28" ht="11.1" customHeight="1" thickBot="1" x14ac:dyDescent="0.25">
      <c r="B53" s="413" t="s">
        <v>571</v>
      </c>
      <c r="C53" s="1053">
        <f>IF(ISERROR(+BALANCE!E$64/BALANCE!E$122),0,+BALANCE!E$64/BALANCE!E$122)</f>
        <v>0</v>
      </c>
      <c r="D53" s="1054"/>
      <c r="E53" s="1053">
        <f>IF(ISERROR(+BALANCE!F$64/BALANCE!F$122),0,+BALANCE!F$64/BALANCE!F$122)</f>
        <v>0</v>
      </c>
      <c r="F53" s="1054"/>
      <c r="G53" s="1053">
        <f>IF(ISERROR(+BALANCE!G64/BALANCE!G122),0,+BALANCE!G64/BALANCE!G122)</f>
        <v>0</v>
      </c>
      <c r="H53" s="1054"/>
      <c r="I53" s="1053">
        <f>IF(ISERROR(+BALANCE!H64/BALANCE!H122),0,+BALANCE!H64/BALANCE!H122)</f>
        <v>0</v>
      </c>
      <c r="J53" s="1054"/>
      <c r="K53" s="1053">
        <f>IF(ISERROR(+BALANCE!I64/BALANCE!I122),0,+BALANCE!I64/BALANCE!I122)</f>
        <v>0</v>
      </c>
      <c r="L53" s="1054"/>
      <c r="M53" s="1053">
        <f>IF(ISERROR(+BALANCE!J64/BALANCE!J122),0,+BALANCE!J64/BALANCE!J122)</f>
        <v>0</v>
      </c>
      <c r="N53" s="1054"/>
      <c r="O53" s="1053">
        <f>IF(ISERROR(+BALANCE!K64/BALANCE!K122),0,+BALANCE!K64/BALANCE!K122)</f>
        <v>0</v>
      </c>
      <c r="P53" s="1054"/>
      <c r="Q53" s="1053">
        <f>IF(ISERROR(+BALANCE!L64/BALANCE!L122),0,+BALANCE!L64/BALANCE!L122)</f>
        <v>0</v>
      </c>
      <c r="R53" s="1054"/>
      <c r="S53" s="1053">
        <f>IF(ISERROR(+BALANCE!M64/BALANCE!M122),0,+BALANCE!M64/BALANCE!M122)</f>
        <v>0</v>
      </c>
      <c r="T53" s="1054"/>
      <c r="U53" s="1053">
        <f>IF(ISERROR(+BALANCE!N64/BALANCE!N122),0,+BALANCE!N64/BALANCE!N122)</f>
        <v>0</v>
      </c>
      <c r="V53" s="1054"/>
      <c r="W53" s="1053">
        <f>IF(ISERROR(+BALANCE!O64/BALANCE!O122),0,+BALANCE!O64/BALANCE!O122)</f>
        <v>0</v>
      </c>
      <c r="X53" s="1054"/>
      <c r="Y53" s="1053">
        <f>IF(ISERROR(+BALANCE!P64/BALANCE!P122),0,+BALANCE!P64/BALANCE!P122)</f>
        <v>0</v>
      </c>
      <c r="Z53" s="1054"/>
      <c r="AA53" s="1053">
        <f>AVERAGE(C53:Z53)</f>
        <v>0</v>
      </c>
      <c r="AB53" s="1054"/>
    </row>
    <row r="54" spans="2:28" ht="11.1" customHeight="1" thickBot="1" x14ac:dyDescent="0.25">
      <c r="B54" s="413" t="s">
        <v>572</v>
      </c>
      <c r="C54" s="1035">
        <f>+BALANCE!E64-BALANCE!E122</f>
        <v>0</v>
      </c>
      <c r="D54" s="1036"/>
      <c r="E54" s="1035">
        <f>+BALANCE!F64-BALANCE!F122</f>
        <v>0</v>
      </c>
      <c r="F54" s="1036"/>
      <c r="G54" s="1035">
        <f>+BALANCE!G64-BALANCE!G122</f>
        <v>0</v>
      </c>
      <c r="H54" s="1036"/>
      <c r="I54" s="1035">
        <f>+BALANCE!H64-BALANCE!H122</f>
        <v>0</v>
      </c>
      <c r="J54" s="1036"/>
      <c r="K54" s="1035">
        <f>+BALANCE!I64-BALANCE!I122</f>
        <v>0</v>
      </c>
      <c r="L54" s="1036"/>
      <c r="M54" s="1035">
        <f>+BALANCE!J64-BALANCE!J122</f>
        <v>0</v>
      </c>
      <c r="N54" s="1036"/>
      <c r="O54" s="1035">
        <f>+BALANCE!K64-BALANCE!K122</f>
        <v>0</v>
      </c>
      <c r="P54" s="1036"/>
      <c r="Q54" s="1035">
        <f>+BALANCE!L64-BALANCE!L122</f>
        <v>0</v>
      </c>
      <c r="R54" s="1036"/>
      <c r="S54" s="1035">
        <f>+BALANCE!M64-BALANCE!M122</f>
        <v>0</v>
      </c>
      <c r="T54" s="1036"/>
      <c r="U54" s="1035">
        <f>+BALANCE!N64-BALANCE!N122</f>
        <v>0</v>
      </c>
      <c r="V54" s="1036"/>
      <c r="W54" s="1035">
        <f>+BALANCE!O64-BALANCE!O122</f>
        <v>0</v>
      </c>
      <c r="X54" s="1036"/>
      <c r="Y54" s="1035">
        <f>+BALANCE!P64-BALANCE!P122</f>
        <v>0</v>
      </c>
      <c r="Z54" s="1036"/>
      <c r="AA54" s="1053">
        <f>AVERAGE(C54:Z54)</f>
        <v>0</v>
      </c>
      <c r="AB54" s="1054"/>
    </row>
    <row r="55" spans="2:28" ht="11.1" customHeight="1" thickBot="1" x14ac:dyDescent="0.25">
      <c r="B55" s="416" t="s">
        <v>573</v>
      </c>
      <c r="C55" s="1055">
        <f>IF(ISERROR(+BALANCE!E23/BALANCE!E122),0,+BALANCE!E23/BALANCE!E122)</f>
        <v>0</v>
      </c>
      <c r="D55" s="1056"/>
      <c r="E55" s="1055">
        <f>IF(ISERROR(+BALANCE!F23/BALANCE!F122),0,+BALANCE!F23/BALANCE!F122)</f>
        <v>0</v>
      </c>
      <c r="F55" s="1056"/>
      <c r="G55" s="1055">
        <f>IF(ISERROR(+BALANCE!G23/BALANCE!G122),0,+BALANCE!G23/BALANCE!G122)</f>
        <v>0</v>
      </c>
      <c r="H55" s="1056"/>
      <c r="I55" s="1055">
        <f>IF(ISERROR(+BALANCE!H23/BALANCE!H122),0,+BALANCE!H23/BALANCE!H122)</f>
        <v>0</v>
      </c>
      <c r="J55" s="1056"/>
      <c r="K55" s="1055">
        <f>IF(ISERROR(+BALANCE!I23/BALANCE!I122),0,+BALANCE!I23/BALANCE!I122)</f>
        <v>0</v>
      </c>
      <c r="L55" s="1056"/>
      <c r="M55" s="1055">
        <f>IF(ISERROR(+BALANCE!J23/BALANCE!J122),0,+BALANCE!J23/BALANCE!J122)</f>
        <v>0</v>
      </c>
      <c r="N55" s="1056"/>
      <c r="O55" s="1055">
        <f>IF(ISERROR(+BALANCE!K23/BALANCE!K122),0,+BALANCE!K23/BALANCE!K122)</f>
        <v>0</v>
      </c>
      <c r="P55" s="1056"/>
      <c r="Q55" s="1055">
        <f>IF(ISERROR(+BALANCE!L23/BALANCE!L122),0,+BALANCE!L23/BALANCE!L122)</f>
        <v>0</v>
      </c>
      <c r="R55" s="1056"/>
      <c r="S55" s="1055">
        <f>IF(ISERROR(+BALANCE!M23/BALANCE!M122),0,+BALANCE!M23/BALANCE!M122)</f>
        <v>0</v>
      </c>
      <c r="T55" s="1056"/>
      <c r="U55" s="1055">
        <f>IF(ISERROR(+BALANCE!N23/BALANCE!N122),0,+BALANCE!N23/BALANCE!N122)</f>
        <v>0</v>
      </c>
      <c r="V55" s="1056"/>
      <c r="W55" s="1055">
        <f>IF(ISERROR(+BALANCE!O23/BALANCE!O122),0,+BALANCE!O23/BALANCE!O122)</f>
        <v>0</v>
      </c>
      <c r="X55" s="1056"/>
      <c r="Y55" s="1055">
        <f>IF(ISERROR(+BALANCE!P23/BALANCE!P122),0,+BALANCE!P23/BALANCE!P122)</f>
        <v>0</v>
      </c>
      <c r="Z55" s="1056"/>
      <c r="AA55" s="1053">
        <f>AVERAGE(C55:Z55)</f>
        <v>0</v>
      </c>
      <c r="AB55" s="1054"/>
    </row>
    <row r="56" spans="2:28" ht="11.1" customHeight="1" thickBot="1" x14ac:dyDescent="0.25">
      <c r="B56" s="444" t="s">
        <v>574</v>
      </c>
      <c r="C56" s="1057">
        <f>IF(ISERROR(+(BALANCE!E64-BALANCE!E52)/BALANCE!E122),0,+(BALANCE!E64-BALANCE!E52)/BALANCE!E122)</f>
        <v>0</v>
      </c>
      <c r="D56" s="1058"/>
      <c r="E56" s="1057">
        <f>IF(ISERROR(+(BALANCE!F64-BALANCE!F52)/BALANCE!F122),0,+(BALANCE!F64-BALANCE!F52)/BALANCE!F122)</f>
        <v>0</v>
      </c>
      <c r="F56" s="1058"/>
      <c r="G56" s="1057">
        <f>IF(ISERROR(+(BALANCE!G64-BALANCE!G52)/BALANCE!G122),0,+(BALANCE!G64-BALANCE!G52)/BALANCE!G122)</f>
        <v>0</v>
      </c>
      <c r="H56" s="1058"/>
      <c r="I56" s="1057">
        <f>IF(ISERROR(+(BALANCE!H64-BALANCE!H52)/BALANCE!H122),0,+(BALANCE!H64-BALANCE!H52)/BALANCE!H122)</f>
        <v>0</v>
      </c>
      <c r="J56" s="1058"/>
      <c r="K56" s="1057">
        <f>IF(ISERROR(+(BALANCE!I64-BALANCE!I52)/BALANCE!I122),0,+(BALANCE!I64-BALANCE!I52)/BALANCE!I122)</f>
        <v>0</v>
      </c>
      <c r="L56" s="1058"/>
      <c r="M56" s="1057">
        <f>IF(ISERROR(+(BALANCE!J64-BALANCE!J52)/BALANCE!J122),0,+(BALANCE!J64-BALANCE!J52)/BALANCE!J122)</f>
        <v>0</v>
      </c>
      <c r="N56" s="1058"/>
      <c r="O56" s="1057">
        <f>IF(ISERROR(+(BALANCE!K64-BALANCE!K52)/BALANCE!K122),0,+(BALANCE!K64-BALANCE!K52)/BALANCE!K122)</f>
        <v>0</v>
      </c>
      <c r="P56" s="1058"/>
      <c r="Q56" s="1057">
        <f>IF(ISERROR(+(BALANCE!L64-BALANCE!L52)/BALANCE!L122),0,+(BALANCE!L64-BALANCE!L52)/BALANCE!L122)</f>
        <v>0</v>
      </c>
      <c r="R56" s="1058"/>
      <c r="S56" s="1057">
        <f>IF(ISERROR(+(BALANCE!M64-BALANCE!M52)/BALANCE!M122),0,+(BALANCE!M64-BALANCE!M52)/BALANCE!M122)</f>
        <v>0</v>
      </c>
      <c r="T56" s="1058"/>
      <c r="U56" s="1057">
        <f>IF(ISERROR(+(BALANCE!N64-BALANCE!N52)/BALANCE!N122),0,+(BALANCE!N64-BALANCE!N52)/BALANCE!N122)</f>
        <v>0</v>
      </c>
      <c r="V56" s="1058"/>
      <c r="W56" s="1057">
        <f>IF(ISERROR(+(BALANCE!O64-BALANCE!O52)/BALANCE!O122),0,+(BALANCE!O64-BALANCE!O52)/BALANCE!O122)</f>
        <v>0</v>
      </c>
      <c r="X56" s="1058"/>
      <c r="Y56" s="1057">
        <f>IF(ISERROR(+(BALANCE!P64-BALANCE!P52)/BALANCE!P122),0,+(BALANCE!P64-BALANCE!P52)/BALANCE!P122)</f>
        <v>0</v>
      </c>
      <c r="Z56" s="1058"/>
      <c r="AA56" s="1053">
        <f>AVERAGE(C56:Z56)</f>
        <v>0</v>
      </c>
      <c r="AB56" s="1054"/>
    </row>
    <row r="57" spans="2:28" ht="3.95" customHeight="1" thickBot="1" x14ac:dyDescent="0.25">
      <c r="B57" s="445"/>
      <c r="C57" s="1043"/>
      <c r="D57" s="1044"/>
      <c r="E57" s="1043"/>
      <c r="F57" s="1044"/>
      <c r="G57" s="1043"/>
      <c r="H57" s="1044"/>
      <c r="I57" s="1043"/>
      <c r="J57" s="1044"/>
      <c r="K57" s="1043"/>
      <c r="L57" s="1044"/>
      <c r="M57" s="1043"/>
      <c r="N57" s="1044"/>
      <c r="O57" s="1043"/>
      <c r="P57" s="1044"/>
      <c r="Q57" s="1043"/>
      <c r="R57" s="1044"/>
      <c r="S57" s="1043"/>
      <c r="T57" s="1044"/>
      <c r="U57" s="1043"/>
      <c r="V57" s="1044"/>
      <c r="W57" s="1043"/>
      <c r="X57" s="1044"/>
      <c r="Y57" s="1043"/>
      <c r="Z57" s="1044"/>
      <c r="AA57" s="1043"/>
      <c r="AB57" s="1044"/>
    </row>
    <row r="58" spans="2:28" ht="11.1" customHeight="1" thickBot="1" x14ac:dyDescent="0.25">
      <c r="B58" s="428" t="s">
        <v>575</v>
      </c>
      <c r="C58" s="441"/>
      <c r="D58" s="442"/>
      <c r="E58" s="443"/>
      <c r="F58" s="442"/>
      <c r="G58" s="443"/>
      <c r="H58" s="442"/>
      <c r="I58" s="443"/>
      <c r="J58" s="442"/>
      <c r="K58" s="443"/>
      <c r="L58" s="442"/>
      <c r="M58" s="443"/>
      <c r="N58" s="442"/>
      <c r="O58" s="443"/>
      <c r="P58" s="442"/>
      <c r="Q58" s="443"/>
      <c r="R58" s="442"/>
      <c r="S58" s="443"/>
      <c r="T58" s="442"/>
      <c r="U58" s="443"/>
      <c r="V58" s="442"/>
      <c r="W58" s="443"/>
      <c r="X58" s="442"/>
      <c r="Y58" s="443"/>
      <c r="Z58" s="442"/>
      <c r="AA58" s="443"/>
      <c r="AB58" s="442"/>
    </row>
    <row r="59" spans="2:28" ht="11.1" customHeight="1" thickBot="1" x14ac:dyDescent="0.25">
      <c r="B59" s="413" t="s">
        <v>576</v>
      </c>
      <c r="C59" s="1032">
        <f>IF(ISERROR(+#REF!/#REF!),0,+#REF!/#REF!)</f>
        <v>0</v>
      </c>
      <c r="D59" s="1033"/>
      <c r="E59" s="1032">
        <f>IF(ISERROR(+#REF!/#REF!),0,+#REF!/#REF!)</f>
        <v>0</v>
      </c>
      <c r="F59" s="1033"/>
      <c r="G59" s="1032">
        <f>IF(ISERROR(+#REF!/#REF!),0,+#REF!/#REF!)</f>
        <v>0</v>
      </c>
      <c r="H59" s="1033"/>
      <c r="I59" s="1032">
        <f>IF(ISERROR(+#REF!/#REF!),0,+#REF!/#REF!)</f>
        <v>0</v>
      </c>
      <c r="J59" s="1033"/>
      <c r="K59" s="1032">
        <f>IF(ISERROR(+#REF!/#REF!),0,+#REF!/#REF!)</f>
        <v>0</v>
      </c>
      <c r="L59" s="1033"/>
      <c r="M59" s="1032">
        <f>IF(ISERROR(+#REF!/#REF!),0,+#REF!/#REF!)</f>
        <v>0</v>
      </c>
      <c r="N59" s="1033"/>
      <c r="O59" s="1032">
        <f>IF(ISERROR(+#REF!/#REF!),0,+#REF!/#REF!)</f>
        <v>0</v>
      </c>
      <c r="P59" s="1033"/>
      <c r="Q59" s="1032">
        <f>IF(ISERROR(+#REF!/#REF!),0,+#REF!/#REF!)</f>
        <v>0</v>
      </c>
      <c r="R59" s="1033"/>
      <c r="S59" s="1032">
        <f>IF(ISERROR(+#REF!/#REF!),0,+#REF!/#REF!)</f>
        <v>0</v>
      </c>
      <c r="T59" s="1033"/>
      <c r="U59" s="1032">
        <f>IF(ISERROR(+#REF!/#REF!),0,+#REF!/#REF!)</f>
        <v>0</v>
      </c>
      <c r="V59" s="1033"/>
      <c r="W59" s="1032">
        <f>IF(ISERROR(+#REF!/#REF!),0,+#REF!/#REF!)</f>
        <v>0</v>
      </c>
      <c r="X59" s="1033"/>
      <c r="Y59" s="1032">
        <f>IF(ISERROR(+#REF!/#REF!),0,+#REF!/#REF!)</f>
        <v>0</v>
      </c>
      <c r="Z59" s="1033"/>
      <c r="AA59" s="1032">
        <f t="shared" ref="AA59:AA64" si="4">AVERAGE(C59:Z59)</f>
        <v>0</v>
      </c>
      <c r="AB59" s="1033"/>
    </row>
    <row r="60" spans="2:28" ht="11.1" customHeight="1" thickBot="1" x14ac:dyDescent="0.25">
      <c r="B60" s="413" t="s">
        <v>577</v>
      </c>
      <c r="C60" s="1035">
        <f>IF(ISERROR(+'ESTADO DE RESULTADOS'!D19/REPORTE!C46),0,+'ESTADO DE RESULTADOS'!D19/REPORTE!C46)</f>
        <v>0</v>
      </c>
      <c r="D60" s="1036"/>
      <c r="E60" s="1035">
        <f>IF(ISERROR(+'ESTADO DE RESULTADOS'!E$19/REPORTE!E$46),0,+'ESTADO DE RESULTADOS'!E$19/REPORTE!E$46)</f>
        <v>0</v>
      </c>
      <c r="F60" s="1036"/>
      <c r="G60" s="1035">
        <f>IF(ISERROR(+'ESTADO DE RESULTADOS'!F19/REPORTE!G46),0,+'ESTADO DE RESULTADOS'!F19/REPORTE!G46)</f>
        <v>0</v>
      </c>
      <c r="H60" s="1036"/>
      <c r="I60" s="1035">
        <f>IF(ISERROR(+'ESTADO DE RESULTADOS'!G19/REPORTE!I46),0,+'ESTADO DE RESULTADOS'!G19/REPORTE!I46)</f>
        <v>0</v>
      </c>
      <c r="J60" s="1036"/>
      <c r="K60" s="1035">
        <f>IF(ISERROR(+'ESTADO DE RESULTADOS'!H19/REPORTE!K46),0,+'ESTADO DE RESULTADOS'!H19/REPORTE!K46)</f>
        <v>0</v>
      </c>
      <c r="L60" s="1036"/>
      <c r="M60" s="1035">
        <f>IF(ISERROR(+'ESTADO DE RESULTADOS'!I19/REPORTE!M46),0,+'ESTADO DE RESULTADOS'!I19/REPORTE!M46)</f>
        <v>0</v>
      </c>
      <c r="N60" s="1036"/>
      <c r="O60" s="1035">
        <f>IF(ISERROR(+'ESTADO DE RESULTADOS'!J19/REPORTE!O46),0,+'ESTADO DE RESULTADOS'!J19/REPORTE!O46)</f>
        <v>0</v>
      </c>
      <c r="P60" s="1036"/>
      <c r="Q60" s="1035">
        <f>IF(ISERROR(+'ESTADO DE RESULTADOS'!K19/REPORTE!Q46),0,+'ESTADO DE RESULTADOS'!K19/REPORTE!Q46)</f>
        <v>0</v>
      </c>
      <c r="R60" s="1036"/>
      <c r="S60" s="1035">
        <f>IF(ISERROR(+'ESTADO DE RESULTADOS'!L19/REPORTE!S46),0,+'ESTADO DE RESULTADOS'!L19/REPORTE!S46)</f>
        <v>0</v>
      </c>
      <c r="T60" s="1036"/>
      <c r="U60" s="1035">
        <f>IF(ISERROR(+'ESTADO DE RESULTADOS'!M19/REPORTE!U46),0,+'ESTADO DE RESULTADOS'!M19/REPORTE!U46)</f>
        <v>0</v>
      </c>
      <c r="V60" s="1036"/>
      <c r="W60" s="1035">
        <f>IF(ISERROR(+'ESTADO DE RESULTADOS'!N19/REPORTE!W46),0,+'ESTADO DE RESULTADOS'!N19/REPORTE!W46)</f>
        <v>0</v>
      </c>
      <c r="X60" s="1036"/>
      <c r="Y60" s="1035">
        <f>IF(ISERROR(+'ESTADO DE RESULTADOS'!O19/REPORTE!Y46),0,+'ESTADO DE RESULTADOS'!O19/REPORTE!Y46)</f>
        <v>0</v>
      </c>
      <c r="Z60" s="1036"/>
      <c r="AA60" s="1032">
        <f t="shared" si="4"/>
        <v>0</v>
      </c>
      <c r="AB60" s="1033"/>
    </row>
    <row r="61" spans="2:28" ht="11.1" customHeight="1" thickBot="1" x14ac:dyDescent="0.25">
      <c r="B61" s="413" t="s">
        <v>578</v>
      </c>
      <c r="C61" s="1035" t="str">
        <f>IF('ESTADO DE RESULTADOS'!D21=0,"SIN TALLER",'ESTADO DE RESULTADOS'!D21/REPORTE!C47)</f>
        <v>SIN TALLER</v>
      </c>
      <c r="D61" s="1036"/>
      <c r="E61" s="1035" t="str">
        <f>IF('ESTADO DE RESULTADOS'!E21=0,"SIN TALLER",'ESTADO DE RESULTADOS'!E21/REPORTE!E47)</f>
        <v>SIN TALLER</v>
      </c>
      <c r="F61" s="1036"/>
      <c r="G61" s="1035" t="str">
        <f>IF('ESTADO DE RESULTADOS'!F21=0,"SIN TALLER",'ESTADO DE RESULTADOS'!F21/REPORTE!G47)</f>
        <v>SIN TALLER</v>
      </c>
      <c r="H61" s="1036"/>
      <c r="I61" s="1035" t="str">
        <f>IF('ESTADO DE RESULTADOS'!G21=0,"SIN TALLER",'ESTADO DE RESULTADOS'!G21/REPORTE!I47)</f>
        <v>SIN TALLER</v>
      </c>
      <c r="J61" s="1036"/>
      <c r="K61" s="1035" t="str">
        <f>IF('ESTADO DE RESULTADOS'!H21=0,"SIN TALLER",'ESTADO DE RESULTADOS'!H21/REPORTE!K47)</f>
        <v>SIN TALLER</v>
      </c>
      <c r="L61" s="1036"/>
      <c r="M61" s="1035" t="str">
        <f>IF('ESTADO DE RESULTADOS'!I21=0,"SIN TALLER",'ESTADO DE RESULTADOS'!I21/REPORTE!M47)</f>
        <v>SIN TALLER</v>
      </c>
      <c r="N61" s="1036"/>
      <c r="O61" s="1035" t="str">
        <f>IF('ESTADO DE RESULTADOS'!J21=0,"SIN TALLER",'ESTADO DE RESULTADOS'!J21/REPORTE!O47)</f>
        <v>SIN TALLER</v>
      </c>
      <c r="P61" s="1036"/>
      <c r="Q61" s="1035" t="str">
        <f>IF('ESTADO DE RESULTADOS'!K21=0,"SIN TALLER",'ESTADO DE RESULTADOS'!K21/REPORTE!Q47)</f>
        <v>SIN TALLER</v>
      </c>
      <c r="R61" s="1036"/>
      <c r="S61" s="1035" t="str">
        <f>IF('ESTADO DE RESULTADOS'!L21=0,"SIN TALLER",'ESTADO DE RESULTADOS'!L21/REPORTE!S47)</f>
        <v>SIN TALLER</v>
      </c>
      <c r="T61" s="1036"/>
      <c r="U61" s="1035" t="str">
        <f>IF('ESTADO DE RESULTADOS'!M21=0,"SIN TALLER",'ESTADO DE RESULTADOS'!M21/REPORTE!U47)</f>
        <v>SIN TALLER</v>
      </c>
      <c r="V61" s="1036"/>
      <c r="W61" s="1035" t="str">
        <f>IF('ESTADO DE RESULTADOS'!N21=0,"SIN TALLER",'ESTADO DE RESULTADOS'!N21/REPORTE!W47)</f>
        <v>SIN TALLER</v>
      </c>
      <c r="X61" s="1036"/>
      <c r="Y61" s="1035" t="str">
        <f>IF('ESTADO DE RESULTADOS'!O21=0,"SIN TALLER",'ESTADO DE RESULTADOS'!O21/REPORTE!Y47)</f>
        <v>SIN TALLER</v>
      </c>
      <c r="Z61" s="1036"/>
      <c r="AA61" s="1032" t="e">
        <f t="shared" si="4"/>
        <v>#DIV/0!</v>
      </c>
      <c r="AB61" s="1033"/>
    </row>
    <row r="62" spans="2:28" ht="11.1" customHeight="1" thickBot="1" x14ac:dyDescent="0.25">
      <c r="B62" s="413" t="s">
        <v>579</v>
      </c>
      <c r="C62" s="1035">
        <f>IF(ISERROR(+'ESTADO DE RESULTADOS'!D23/REPORTE!C48),0,+'ESTADO DE RESULTADOS'!D23/REPORTE!C48)</f>
        <v>0</v>
      </c>
      <c r="D62" s="1036"/>
      <c r="E62" s="1035">
        <f>IF(ISERROR(+'ESTADO DE RESULTADOS'!E23/REPORTE!E48),0,+'ESTADO DE RESULTADOS'!E23/REPORTE!E48)</f>
        <v>0</v>
      </c>
      <c r="F62" s="1036"/>
      <c r="G62" s="1035">
        <f>IF(ISERROR(+'ESTADO DE RESULTADOS'!F23/REPORTE!G48),0,+'ESTADO DE RESULTADOS'!F23/REPORTE!G48)</f>
        <v>0</v>
      </c>
      <c r="H62" s="1036"/>
      <c r="I62" s="1035">
        <f>IF(ISERROR(+'ESTADO DE RESULTADOS'!G23/REPORTE!I48),0,+'ESTADO DE RESULTADOS'!F23/REPORTE!G48)</f>
        <v>0</v>
      </c>
      <c r="J62" s="1036"/>
      <c r="K62" s="1035">
        <f>IF(ISERROR(+'ESTADO DE RESULTADOS'!H23/REPORTE!K48),0,+'ESTADO DE RESULTADOS'!F23/REPORTE!G48)</f>
        <v>0</v>
      </c>
      <c r="L62" s="1036"/>
      <c r="M62" s="1035">
        <f>IF(ISERROR(+'ESTADO DE RESULTADOS'!I23/REPORTE!M48),0,+'ESTADO DE RESULTADOS'!F23/REPORTE!G48)</f>
        <v>0</v>
      </c>
      <c r="N62" s="1036"/>
      <c r="O62" s="1035">
        <f>IF(ISERROR(+'ESTADO DE RESULTADOS'!J23/REPORTE!O48),0,+'ESTADO DE RESULTADOS'!F23/REPORTE!G48)</f>
        <v>0</v>
      </c>
      <c r="P62" s="1036"/>
      <c r="Q62" s="1035">
        <f>IF(ISERROR(+'ESTADO DE RESULTADOS'!K23/REPORTE!Q48),0,+'ESTADO DE RESULTADOS'!F23/REPORTE!G48)</f>
        <v>0</v>
      </c>
      <c r="R62" s="1036"/>
      <c r="S62" s="1035">
        <f>IF(ISERROR(+'ESTADO DE RESULTADOS'!L23/REPORTE!S48),0,+'ESTADO DE RESULTADOS'!L23/REPORTE!S48)</f>
        <v>0</v>
      </c>
      <c r="T62" s="1036"/>
      <c r="U62" s="1035">
        <f>IF(ISERROR(+'ESTADO DE RESULTADOS'!M23/REPORTE!U48),0,+'ESTADO DE RESULTADOS'!M23/REPORTE!U48)</f>
        <v>0</v>
      </c>
      <c r="V62" s="1036"/>
      <c r="W62" s="1035">
        <f>IF(ISERROR(+'ESTADO DE RESULTADOS'!N23/REPORTE!W48),0,+'ESTADO DE RESULTADOS'!N23/REPORTE!W48)</f>
        <v>0</v>
      </c>
      <c r="X62" s="1036"/>
      <c r="Y62" s="1035">
        <f>IF(ISERROR(+'ESTADO DE RESULTADOS'!O23/REPORTE!Y48),0,+'ESTADO DE RESULTADOS'!O23/REPORTE!Y48)</f>
        <v>0</v>
      </c>
      <c r="Z62" s="1036"/>
      <c r="AA62" s="1032">
        <f t="shared" si="4"/>
        <v>0</v>
      </c>
      <c r="AB62" s="1033"/>
    </row>
    <row r="63" spans="2:28" ht="11.1" customHeight="1" thickBot="1" x14ac:dyDescent="0.25">
      <c r="B63" s="416" t="s">
        <v>580</v>
      </c>
      <c r="C63" s="1040">
        <f>IF(ISERROR(+('ESTADO DE RESULTADOS'!D65+'ESTADO DE RESULTADOS'!D69+'ESTADO DE RESULTADOS'!D79+'ESTADO DE RESULTADOS'!D91+'ESTADO DE RESULTADOS'!D84+'ESTADO DE RESULTADOS'!D134+'ESTADO DE RESULTADOS'!D133/DATOS!C60)),0,+('ESTADO DE RESULTADOS'!D65+'ESTADO DE RESULTADOS'!D69+'ESTADO DE RESULTADOS'!D79+'ESTADO DE RESULTADOS'!D91+'ESTADO DE RESULTADOS'!D84+'ESTADO DE RESULTADOS'!D134+'ESTADO DE RESULTADOS'!D133/DATOS!C60))</f>
        <v>0</v>
      </c>
      <c r="D63" s="1041"/>
      <c r="E63" s="1040">
        <f>IF(ISERROR(+('ESTADO DE RESULTADOS'!E65+'ESTADO DE RESULTADOS'!E69+'ESTADO DE RESULTADOS'!E79+'ESTADO DE RESULTADOS'!E91+'ESTADO DE RESULTADOS'!E84+'ESTADO DE RESULTADOS'!E134+'ESTADO DE RESULTADOS'!E133/DATOS!D60)),0,+('ESTADO DE RESULTADOS'!E65+'ESTADO DE RESULTADOS'!E69+'ESTADO DE RESULTADOS'!E79+'ESTADO DE RESULTADOS'!E91+'ESTADO DE RESULTADOS'!E84+'ESTADO DE RESULTADOS'!E134+'ESTADO DE RESULTADOS'!E133/DATOS!D60))</f>
        <v>0</v>
      </c>
      <c r="F63" s="1041"/>
      <c r="G63" s="1040">
        <f>IF(ISERROR(+('ESTADO DE RESULTADOS'!F65+'ESTADO DE RESULTADOS'!F69+'ESTADO DE RESULTADOS'!F79+'ESTADO DE RESULTADOS'!F91+'ESTADO DE RESULTADOS'!F84+'ESTADO DE RESULTADOS'!F134+'ESTADO DE RESULTADOS'!F133/DATOS!E60)),0,+('ESTADO DE RESULTADOS'!F65+'ESTADO DE RESULTADOS'!F69+'ESTADO DE RESULTADOS'!F79+'ESTADO DE RESULTADOS'!F91+'ESTADO DE RESULTADOS'!F84+'ESTADO DE RESULTADOS'!F134+'ESTADO DE RESULTADOS'!F133/DATOS!E60))</f>
        <v>0</v>
      </c>
      <c r="H63" s="1041"/>
      <c r="I63" s="1040">
        <f>IF(ISERROR(+('ESTADO DE RESULTADOS'!G65+'ESTADO DE RESULTADOS'!G69+'ESTADO DE RESULTADOS'!G79+'ESTADO DE RESULTADOS'!G91+'ESTADO DE RESULTADOS'!G84+'ESTADO DE RESULTADOS'!G134+'ESTADO DE RESULTADOS'!G133/DATOS!F60)),0,+('ESTADO DE RESULTADOS'!G65+'ESTADO DE RESULTADOS'!G69+'ESTADO DE RESULTADOS'!G79+'ESTADO DE RESULTADOS'!G91+'ESTADO DE RESULTADOS'!G84+'ESTADO DE RESULTADOS'!G134+'ESTADO DE RESULTADOS'!G133/DATOS!F60))</f>
        <v>0</v>
      </c>
      <c r="J63" s="1041"/>
      <c r="K63" s="1040">
        <f>IF(ISERROR(+('ESTADO DE RESULTADOS'!H65+'ESTADO DE RESULTADOS'!H69+'ESTADO DE RESULTADOS'!H79+'ESTADO DE RESULTADOS'!H91+'ESTADO DE RESULTADOS'!H84+'ESTADO DE RESULTADOS'!H134+'ESTADO DE RESULTADOS'!H133/DATOS!G60)),0,+('ESTADO DE RESULTADOS'!H65+'ESTADO DE RESULTADOS'!H69+'ESTADO DE RESULTADOS'!H79+'ESTADO DE RESULTADOS'!H91+'ESTADO DE RESULTADOS'!H84+'ESTADO DE RESULTADOS'!H134+'ESTADO DE RESULTADOS'!H133/DATOS!G60))</f>
        <v>0</v>
      </c>
      <c r="L63" s="1041"/>
      <c r="M63" s="1040">
        <f>IF(ISERROR(+('ESTADO DE RESULTADOS'!I65+'ESTADO DE RESULTADOS'!I69+'ESTADO DE RESULTADOS'!I79+'ESTADO DE RESULTADOS'!I91+'ESTADO DE RESULTADOS'!I84+'ESTADO DE RESULTADOS'!I134+'ESTADO DE RESULTADOS'!I133/DATOS!H60)),0,+('ESTADO DE RESULTADOS'!I65+'ESTADO DE RESULTADOS'!I69+'ESTADO DE RESULTADOS'!I79+'ESTADO DE RESULTADOS'!I91+'ESTADO DE RESULTADOS'!I84+'ESTADO DE RESULTADOS'!I134+'ESTADO DE RESULTADOS'!I133/DATOS!H60))</f>
        <v>0</v>
      </c>
      <c r="N63" s="1041"/>
      <c r="O63" s="1040">
        <f>IF(ISERROR(+('ESTADO DE RESULTADOS'!J65+'ESTADO DE RESULTADOS'!J69+'ESTADO DE RESULTADOS'!J79+'ESTADO DE RESULTADOS'!J91+'ESTADO DE RESULTADOS'!J84+'ESTADO DE RESULTADOS'!J134+'ESTADO DE RESULTADOS'!J133/DATOS!I60)),0,+('ESTADO DE RESULTADOS'!J65+'ESTADO DE RESULTADOS'!J69+'ESTADO DE RESULTADOS'!J79+'ESTADO DE RESULTADOS'!J91+'ESTADO DE RESULTADOS'!J84+'ESTADO DE RESULTADOS'!J134+'ESTADO DE RESULTADOS'!J133/DATOS!I60))</f>
        <v>0</v>
      </c>
      <c r="P63" s="1041"/>
      <c r="Q63" s="1040">
        <f>IF(ISERROR(+('ESTADO DE RESULTADOS'!K65+'ESTADO DE RESULTADOS'!K69+'ESTADO DE RESULTADOS'!K79+'ESTADO DE RESULTADOS'!K91+'ESTADO DE RESULTADOS'!K84+'ESTADO DE RESULTADOS'!K134+'ESTADO DE RESULTADOS'!K133/DATOS!J60)),0,+('ESTADO DE RESULTADOS'!K65+'ESTADO DE RESULTADOS'!K69+'ESTADO DE RESULTADOS'!K79+'ESTADO DE RESULTADOS'!K91+'ESTADO DE RESULTADOS'!K84+'ESTADO DE RESULTADOS'!K134+'ESTADO DE RESULTADOS'!K133/DATOS!J60))</f>
        <v>0</v>
      </c>
      <c r="R63" s="1041"/>
      <c r="S63" s="1040">
        <f>IF(ISERROR(+('ESTADO DE RESULTADOS'!L65+'ESTADO DE RESULTADOS'!L69+'ESTADO DE RESULTADOS'!L79+'ESTADO DE RESULTADOS'!L91+'ESTADO DE RESULTADOS'!L84+'ESTADO DE RESULTADOS'!L134+'ESTADO DE RESULTADOS'!L133/DATOS!K60)),0,+('ESTADO DE RESULTADOS'!L65+'ESTADO DE RESULTADOS'!L69+'ESTADO DE RESULTADOS'!L79+'ESTADO DE RESULTADOS'!L91+'ESTADO DE RESULTADOS'!L84+'ESTADO DE RESULTADOS'!L134+'ESTADO DE RESULTADOS'!L133/DATOS!K60))</f>
        <v>0</v>
      </c>
      <c r="T63" s="1041"/>
      <c r="U63" s="1040">
        <f>IF(ISERROR(+('ESTADO DE RESULTADOS'!M65+'ESTADO DE RESULTADOS'!M69+'ESTADO DE RESULTADOS'!M79+'ESTADO DE RESULTADOS'!M91+'ESTADO DE RESULTADOS'!M84+'ESTADO DE RESULTADOS'!M134+'ESTADO DE RESULTADOS'!M133/DATOS!L60)),0,+('ESTADO DE RESULTADOS'!M65+'ESTADO DE RESULTADOS'!M69+'ESTADO DE RESULTADOS'!M79+'ESTADO DE RESULTADOS'!M91+'ESTADO DE RESULTADOS'!M84+'ESTADO DE RESULTADOS'!M134+'ESTADO DE RESULTADOS'!M133/DATOS!L60))</f>
        <v>0</v>
      </c>
      <c r="V63" s="1041"/>
      <c r="W63" s="1040">
        <f>IF(ISERROR(+('ESTADO DE RESULTADOS'!N65+'ESTADO DE RESULTADOS'!N69+'ESTADO DE RESULTADOS'!N79+'ESTADO DE RESULTADOS'!N91+'ESTADO DE RESULTADOS'!N84+'ESTADO DE RESULTADOS'!N134+'ESTADO DE RESULTADOS'!N133/DATOS!M60)),0,+('ESTADO DE RESULTADOS'!N65+'ESTADO DE RESULTADOS'!N69+'ESTADO DE RESULTADOS'!N79+'ESTADO DE RESULTADOS'!N91+'ESTADO DE RESULTADOS'!N84+'ESTADO DE RESULTADOS'!N134+'ESTADO DE RESULTADOS'!N133/DATOS!M60))</f>
        <v>0</v>
      </c>
      <c r="X63" s="1041"/>
      <c r="Y63" s="1040">
        <f>IF(ISERROR(+('ESTADO DE RESULTADOS'!O65+'ESTADO DE RESULTADOS'!O69+'ESTADO DE RESULTADOS'!O79+'ESTADO DE RESULTADOS'!O91+'ESTADO DE RESULTADOS'!O84+'ESTADO DE RESULTADOS'!O134+'ESTADO DE RESULTADOS'!O133/DATOS!N60)),0,+('ESTADO DE RESULTADOS'!O65+'ESTADO DE RESULTADOS'!O69+'ESTADO DE RESULTADOS'!O79+'ESTADO DE RESULTADOS'!O91+'ESTADO DE RESULTADOS'!O84+'ESTADO DE RESULTADOS'!O134+'ESTADO DE RESULTADOS'!O133/DATOS!N60))</f>
        <v>0</v>
      </c>
      <c r="Z63" s="1041"/>
      <c r="AA63" s="1032">
        <f t="shared" si="4"/>
        <v>0</v>
      </c>
      <c r="AB63" s="1033"/>
    </row>
    <row r="64" spans="2:28" ht="11.1" customHeight="1" thickBot="1" x14ac:dyDescent="0.25">
      <c r="B64" s="377" t="s">
        <v>581</v>
      </c>
      <c r="C64" s="1059">
        <f>IF(ISERROR(+(C91+C92+C93+C94)/C18),0,+(C91+C92+C93+C94)/C18)</f>
        <v>0</v>
      </c>
      <c r="D64" s="1060"/>
      <c r="E64" s="1059">
        <f>IF(ISERROR(+(E91+E92+E93+E94)/E18),0,+(E91+E92+E93+E94)/E18)</f>
        <v>0</v>
      </c>
      <c r="F64" s="1060"/>
      <c r="G64" s="1059">
        <f>IF(ISERROR(+(G91+G92+G93+G94)/G18),0,+(G91+G92+G93+G94)/G18)</f>
        <v>0</v>
      </c>
      <c r="H64" s="1060"/>
      <c r="I64" s="1059">
        <f>IF(ISERROR(+(I91+I92+I93+I94)/I18),0,+(I91+I92+I93+I94)/I18)</f>
        <v>0</v>
      </c>
      <c r="J64" s="1060"/>
      <c r="K64" s="1059">
        <f>IF(ISERROR(+(K91+K92+K93+K94)/K18),0,+(K91+K92+K93+K94)/K18)</f>
        <v>0</v>
      </c>
      <c r="L64" s="1060"/>
      <c r="M64" s="1059">
        <f>IF(ISERROR(+(M91+M92+M93+M94)/M18),0,+(M91+M92+M93+M94)/M18)</f>
        <v>0</v>
      </c>
      <c r="N64" s="1060"/>
      <c r="O64" s="1059">
        <f>IF(ISERROR(+(O91+O92+O93+O94)/O18),0,+(O91+O92+O93+O94)/O18)</f>
        <v>0</v>
      </c>
      <c r="P64" s="1060"/>
      <c r="Q64" s="1059">
        <f>IF(ISERROR(+(Q91+Q92+Q93+Q94)/Q18),0,+(Q91+Q92+Q93+Q94)/Q18)</f>
        <v>0</v>
      </c>
      <c r="R64" s="1060"/>
      <c r="S64" s="1059">
        <f>IF(ISERROR(+(S91+S92+S93+S94)/S18),0,+(S91+S92+S93+S94)/S18)</f>
        <v>0</v>
      </c>
      <c r="T64" s="1060"/>
      <c r="U64" s="1059">
        <f>IF(ISERROR(+(U91+U92+U93+U94)/U18),0,+(U91+U92+U93+U94)/U18)</f>
        <v>0</v>
      </c>
      <c r="V64" s="1060"/>
      <c r="W64" s="1059">
        <f>IF(ISERROR(+(W91+W92+W93+W94)/W18),0,+(W91+W92+W93+W94)/W18)</f>
        <v>0</v>
      </c>
      <c r="X64" s="1060"/>
      <c r="Y64" s="1059">
        <f>IF(ISERROR(+(Y91+Y92+Y93+Y94)/Y18),0,+(Y91+Y92+Y93+Y94)/Y18)</f>
        <v>0</v>
      </c>
      <c r="Z64" s="1060"/>
      <c r="AA64" s="1063">
        <f t="shared" si="4"/>
        <v>0</v>
      </c>
      <c r="AB64" s="1064"/>
    </row>
    <row r="65" spans="2:28" ht="3.95" customHeight="1" thickBot="1" x14ac:dyDescent="0.25">
      <c r="B65" s="425"/>
      <c r="C65" s="1043"/>
      <c r="D65" s="1044"/>
      <c r="E65" s="1065"/>
      <c r="F65" s="1044"/>
      <c r="G65" s="1065"/>
      <c r="H65" s="1044"/>
      <c r="I65" s="1065"/>
      <c r="J65" s="1044"/>
      <c r="K65" s="1065"/>
      <c r="L65" s="1044"/>
      <c r="M65" s="1065"/>
      <c r="N65" s="1044"/>
      <c r="O65" s="1065"/>
      <c r="P65" s="1044"/>
      <c r="Q65" s="1065"/>
      <c r="R65" s="1044"/>
      <c r="S65" s="1065"/>
      <c r="T65" s="1044"/>
      <c r="U65" s="1065"/>
      <c r="V65" s="1044"/>
      <c r="W65" s="1065"/>
      <c r="X65" s="1044"/>
      <c r="Y65" s="1065"/>
      <c r="Z65" s="1044"/>
      <c r="AA65" s="1065"/>
      <c r="AB65" s="1044"/>
    </row>
    <row r="66" spans="2:28" ht="11.1" customHeight="1" thickBot="1" x14ac:dyDescent="0.25">
      <c r="B66" s="428" t="s">
        <v>582</v>
      </c>
      <c r="C66" s="441"/>
      <c r="D66" s="442"/>
      <c r="E66" s="443"/>
      <c r="F66" s="442"/>
      <c r="G66" s="443"/>
      <c r="H66" s="442"/>
      <c r="I66" s="443"/>
      <c r="J66" s="442"/>
      <c r="K66" s="443"/>
      <c r="L66" s="442"/>
      <c r="M66" s="443"/>
      <c r="N66" s="442"/>
      <c r="O66" s="443"/>
      <c r="P66" s="442"/>
      <c r="Q66" s="443"/>
      <c r="R66" s="442"/>
      <c r="S66" s="443"/>
      <c r="T66" s="442"/>
      <c r="U66" s="443"/>
      <c r="V66" s="442"/>
      <c r="W66" s="443"/>
      <c r="X66" s="442"/>
      <c r="Y66" s="443"/>
      <c r="Z66" s="442"/>
      <c r="AA66" s="443"/>
      <c r="AB66" s="442"/>
    </row>
    <row r="67" spans="2:28" ht="11.1" customHeight="1" x14ac:dyDescent="0.2">
      <c r="B67" s="394" t="s">
        <v>583</v>
      </c>
      <c r="C67" s="1061">
        <f>+BALANCE!E107+BALANCE!E124+BALANCE!E125+BALANCE!E126+BALANCE!E127+BALANCE!E128</f>
        <v>0</v>
      </c>
      <c r="D67" s="1062"/>
      <c r="E67" s="1061">
        <f>+BALANCE!F107+BALANCE!F124+BALANCE!F125+BALANCE!F126+BALANCE!F127+BALANCE!F128</f>
        <v>0</v>
      </c>
      <c r="F67" s="1062"/>
      <c r="G67" s="1061">
        <f>+BALANCE!G107+BALANCE!G124+BALANCE!G125+BALANCE!G126+BALANCE!G127+BALANCE!G128</f>
        <v>0</v>
      </c>
      <c r="H67" s="1062"/>
      <c r="I67" s="1061">
        <f>+BALANCE!H107+BALANCE!H124+BALANCE!H125+BALANCE!H126+BALANCE!H127+BALANCE!H128</f>
        <v>0</v>
      </c>
      <c r="J67" s="1062"/>
      <c r="K67" s="1061">
        <f>+BALANCE!I107+BALANCE!I124+BALANCE!I125+BALANCE!I126+BALANCE!I127+BALANCE!I128</f>
        <v>0</v>
      </c>
      <c r="L67" s="1062"/>
      <c r="M67" s="1061">
        <f>+BALANCE!J107+BALANCE!J124+BALANCE!J125+BALANCE!J126+BALANCE!J127+BALANCE!J128</f>
        <v>0</v>
      </c>
      <c r="N67" s="1062"/>
      <c r="O67" s="1061">
        <f>+BALANCE!K107+BALANCE!K124+BALANCE!K125+BALANCE!K126+BALANCE!K127+BALANCE!K128</f>
        <v>0</v>
      </c>
      <c r="P67" s="1062"/>
      <c r="Q67" s="1061">
        <f>+BALANCE!L107+BALANCE!L124+BALANCE!L125+BALANCE!L126+BALANCE!L127+BALANCE!L128</f>
        <v>0</v>
      </c>
      <c r="R67" s="1062"/>
      <c r="S67" s="1061">
        <f>+BALANCE!M107+BALANCE!M124+BALANCE!M125+BALANCE!M126+BALANCE!M127+BALANCE!M128</f>
        <v>0</v>
      </c>
      <c r="T67" s="1062"/>
      <c r="U67" s="1061">
        <f>+BALANCE!N107+BALANCE!N124+BALANCE!N125+BALANCE!N126+BALANCE!N127+BALANCE!N128</f>
        <v>0</v>
      </c>
      <c r="V67" s="1062"/>
      <c r="W67" s="1061">
        <f>+BALANCE!O107+BALANCE!O124+BALANCE!O125+BALANCE!O126+BALANCE!O127+BALANCE!O128</f>
        <v>0</v>
      </c>
      <c r="X67" s="1062"/>
      <c r="Y67" s="1061">
        <f>+BALANCE!P107+BALANCE!P124+BALANCE!P125+BALANCE!P126+BALANCE!P127+BALANCE!P128</f>
        <v>0</v>
      </c>
      <c r="Z67" s="1062"/>
      <c r="AA67" s="1061">
        <f>AVERAGE(C67:Z67)</f>
        <v>0</v>
      </c>
      <c r="AB67" s="1062"/>
    </row>
    <row r="68" spans="2:28" ht="11.1" customHeight="1" x14ac:dyDescent="0.2">
      <c r="B68" s="422" t="s">
        <v>584</v>
      </c>
      <c r="C68" s="1035">
        <f>+BALANCE!E107</f>
        <v>0</v>
      </c>
      <c r="D68" s="1036"/>
      <c r="E68" s="1035">
        <f>+BALANCE!F107</f>
        <v>0</v>
      </c>
      <c r="F68" s="1036"/>
      <c r="G68" s="1035">
        <f>+BALANCE!G107</f>
        <v>0</v>
      </c>
      <c r="H68" s="1036"/>
      <c r="I68" s="1035">
        <f>+BALANCE!H107</f>
        <v>0</v>
      </c>
      <c r="J68" s="1036"/>
      <c r="K68" s="1035">
        <f>+BALANCE!I107</f>
        <v>0</v>
      </c>
      <c r="L68" s="1036"/>
      <c r="M68" s="1035">
        <f>+BALANCE!O107</f>
        <v>0</v>
      </c>
      <c r="N68" s="1036"/>
      <c r="O68" s="1035">
        <f>+BALANCE!K107</f>
        <v>0</v>
      </c>
      <c r="P68" s="1036"/>
      <c r="Q68" s="1035">
        <f>+BALANCE!L107</f>
        <v>0</v>
      </c>
      <c r="R68" s="1036"/>
      <c r="S68" s="1035">
        <f>+BALANCE!M107</f>
        <v>0</v>
      </c>
      <c r="T68" s="1036"/>
      <c r="U68" s="1035">
        <f>+BALANCE!N107</f>
        <v>0</v>
      </c>
      <c r="V68" s="1036"/>
      <c r="W68" s="1035">
        <f>+BALANCE!O107</f>
        <v>0</v>
      </c>
      <c r="X68" s="1036"/>
      <c r="Y68" s="1035">
        <f>+BALANCE!P107</f>
        <v>0</v>
      </c>
      <c r="Z68" s="1036"/>
      <c r="AA68" s="1061">
        <f t="shared" ref="AA68:AA73" si="5">AVERAGE(C68:Z68)</f>
        <v>0</v>
      </c>
      <c r="AB68" s="1062"/>
    </row>
    <row r="69" spans="2:28" ht="11.1" customHeight="1" x14ac:dyDescent="0.2">
      <c r="B69" s="422" t="s">
        <v>585</v>
      </c>
      <c r="C69" s="1035">
        <f>+C67-C68</f>
        <v>0</v>
      </c>
      <c r="D69" s="1036"/>
      <c r="E69" s="1035">
        <f>+E67-E68</f>
        <v>0</v>
      </c>
      <c r="F69" s="1036"/>
      <c r="G69" s="1035">
        <f>+G67-G68</f>
        <v>0</v>
      </c>
      <c r="H69" s="1036"/>
      <c r="I69" s="1035">
        <f>+I67-I68</f>
        <v>0</v>
      </c>
      <c r="J69" s="1036"/>
      <c r="K69" s="1035">
        <f>+K67-K68</f>
        <v>0</v>
      </c>
      <c r="L69" s="1036"/>
      <c r="M69" s="1035">
        <f>+M67-M68</f>
        <v>0</v>
      </c>
      <c r="N69" s="1036"/>
      <c r="O69" s="1035">
        <f>+O67-O68</f>
        <v>0</v>
      </c>
      <c r="P69" s="1036"/>
      <c r="Q69" s="1035">
        <f>+Q67-Q68</f>
        <v>0</v>
      </c>
      <c r="R69" s="1036"/>
      <c r="S69" s="1035">
        <f>+S67-S68</f>
        <v>0</v>
      </c>
      <c r="T69" s="1036"/>
      <c r="U69" s="1035">
        <f>+U67-U68</f>
        <v>0</v>
      </c>
      <c r="V69" s="1036"/>
      <c r="W69" s="1035">
        <f>+W67-W68</f>
        <v>0</v>
      </c>
      <c r="X69" s="1036"/>
      <c r="Y69" s="1035">
        <f>+Y67-Y68</f>
        <v>0</v>
      </c>
      <c r="Z69" s="1036"/>
      <c r="AA69" s="1061">
        <f t="shared" si="5"/>
        <v>0</v>
      </c>
      <c r="AB69" s="1062"/>
    </row>
    <row r="70" spans="2:28" ht="11.1" customHeight="1" x14ac:dyDescent="0.2">
      <c r="B70" s="422" t="s">
        <v>586</v>
      </c>
      <c r="C70" s="1035">
        <f>+'ESTADO DE RESULTADOS'!D36</f>
        <v>0</v>
      </c>
      <c r="D70" s="1036"/>
      <c r="E70" s="1035">
        <f>+'ESTADO DE RESULTADOS'!E36</f>
        <v>0</v>
      </c>
      <c r="F70" s="1036"/>
      <c r="G70" s="1035">
        <f>+'ESTADO DE RESULTADOS'!F36</f>
        <v>0</v>
      </c>
      <c r="H70" s="1036"/>
      <c r="I70" s="1035">
        <f>+'ESTADO DE RESULTADOS'!G36</f>
        <v>0</v>
      </c>
      <c r="J70" s="1036"/>
      <c r="K70" s="1035">
        <f>+'ESTADO DE RESULTADOS'!H36</f>
        <v>0</v>
      </c>
      <c r="L70" s="1036"/>
      <c r="M70" s="1035">
        <f>+'ESTADO DE RESULTADOS'!I36</f>
        <v>0</v>
      </c>
      <c r="N70" s="1036"/>
      <c r="O70" s="1035">
        <f>+'ESTADO DE RESULTADOS'!J36</f>
        <v>0</v>
      </c>
      <c r="P70" s="1036"/>
      <c r="Q70" s="1035">
        <f>+'ESTADO DE RESULTADOS'!K36</f>
        <v>0</v>
      </c>
      <c r="R70" s="1036"/>
      <c r="S70" s="1035">
        <f>+'ESTADO DE RESULTADOS'!L36</f>
        <v>0</v>
      </c>
      <c r="T70" s="1036"/>
      <c r="U70" s="1035">
        <f>+'ESTADO DE RESULTADOS'!M36</f>
        <v>0</v>
      </c>
      <c r="V70" s="1036"/>
      <c r="W70" s="1035">
        <f>+'ESTADO DE RESULTADOS'!N36</f>
        <v>0</v>
      </c>
      <c r="X70" s="1036"/>
      <c r="Y70" s="1035">
        <f>+'ESTADO DE RESULTADOS'!O36</f>
        <v>0</v>
      </c>
      <c r="Z70" s="1036"/>
      <c r="AA70" s="1061">
        <f t="shared" si="5"/>
        <v>0</v>
      </c>
      <c r="AB70" s="1062"/>
    </row>
    <row r="71" spans="2:28" ht="11.1" customHeight="1" x14ac:dyDescent="0.2">
      <c r="B71" s="422" t="s">
        <v>587</v>
      </c>
      <c r="C71" s="1066">
        <f>IF(ISERROR(+C38/('ESTADO DE RESULTADOS'!D152+'ESTADO DE RESULTADOS'!D36+'ESTADO DE RESULTADOS'!D42)),0,+C38/('ESTADO DE RESULTADOS'!D152+'ESTADO DE RESULTADOS'!D36+'ESTADO DE RESULTADOS'!D42))</f>
        <v>0</v>
      </c>
      <c r="D71" s="1067"/>
      <c r="E71" s="1066">
        <f>IF(ISERROR(+E38/('ESTADO DE RESULTADOS'!E152+'ESTADO DE RESULTADOS'!E36+'ESTADO DE RESULTADOS'!E42)),0,+E38/('ESTADO DE RESULTADOS'!E152+'ESTADO DE RESULTADOS'!E36+'ESTADO DE RESULTADOS'!E42))</f>
        <v>0</v>
      </c>
      <c r="F71" s="1067"/>
      <c r="G71" s="1066">
        <f>IF(ISERROR(+G38/('ESTADO DE RESULTADOS'!F152+'ESTADO DE RESULTADOS'!F36+'ESTADO DE RESULTADOS'!F42)),0,+G38/('ESTADO DE RESULTADOS'!F152+'ESTADO DE RESULTADOS'!F36+'ESTADO DE RESULTADOS'!F42))</f>
        <v>0</v>
      </c>
      <c r="H71" s="1067"/>
      <c r="I71" s="1066">
        <f>IF(ISERROR(+I38/('ESTADO DE RESULTADOS'!G152+'ESTADO DE RESULTADOS'!G36+'ESTADO DE RESULTADOS'!G42)),0,+I38/('ESTADO DE RESULTADOS'!G152+'ESTADO DE RESULTADOS'!G36+'ESTADO DE RESULTADOS'!G42))</f>
        <v>0</v>
      </c>
      <c r="J71" s="1067"/>
      <c r="K71" s="1066">
        <f>IF(ISERROR(+K38/('ESTADO DE RESULTADOS'!H152+'ESTADO DE RESULTADOS'!H36+'ESTADO DE RESULTADOS'!H42)),0,+K38/('ESTADO DE RESULTADOS'!H152+'ESTADO DE RESULTADOS'!H36+'ESTADO DE RESULTADOS'!H42))</f>
        <v>0</v>
      </c>
      <c r="L71" s="1067"/>
      <c r="M71" s="1066">
        <f>IF(ISERROR(+M38/('ESTADO DE RESULTADOS'!I152+'ESTADO DE RESULTADOS'!I36+'ESTADO DE RESULTADOS'!I42)),0,+M38/('ESTADO DE RESULTADOS'!I152+'ESTADO DE RESULTADOS'!I36+'ESTADO DE RESULTADOS'!I42))</f>
        <v>0</v>
      </c>
      <c r="N71" s="1067"/>
      <c r="O71" s="1066">
        <f>IF(ISERROR(+O38/('ESTADO DE RESULTADOS'!J152+'ESTADO DE RESULTADOS'!J36+'ESTADO DE RESULTADOS'!J42)),0,+O38/('ESTADO DE RESULTADOS'!J152+'ESTADO DE RESULTADOS'!J36+'ESTADO DE RESULTADOS'!J42))</f>
        <v>0</v>
      </c>
      <c r="P71" s="1067"/>
      <c r="Q71" s="1066">
        <f>IF(ISERROR(+Q38/('ESTADO DE RESULTADOS'!K152+'ESTADO DE RESULTADOS'!K36+'ESTADO DE RESULTADOS'!K42)),0,+Q38/('ESTADO DE RESULTADOS'!K152+'ESTADO DE RESULTADOS'!K36+'ESTADO DE RESULTADOS'!K42))</f>
        <v>0</v>
      </c>
      <c r="R71" s="1067"/>
      <c r="S71" s="1066">
        <f>IF(ISERROR(+S38/('ESTADO DE RESULTADOS'!L152+'ESTADO DE RESULTADOS'!L36+'ESTADO DE RESULTADOS'!L42)),0,+S38/('ESTADO DE RESULTADOS'!L152+'ESTADO DE RESULTADOS'!L36+'ESTADO DE RESULTADOS'!L42))</f>
        <v>0</v>
      </c>
      <c r="T71" s="1067"/>
      <c r="U71" s="1066">
        <f>IF(ISERROR(+U38/('ESTADO DE RESULTADOS'!M152+'ESTADO DE RESULTADOS'!M36+'ESTADO DE RESULTADOS'!M42)),0,+U38/('ESTADO DE RESULTADOS'!M152+'ESTADO DE RESULTADOS'!M36+'ESTADO DE RESULTADOS'!M42))</f>
        <v>0</v>
      </c>
      <c r="V71" s="1067"/>
      <c r="W71" s="1066">
        <f>IF(ISERROR(+W38/('ESTADO DE RESULTADOS'!N152+'ESTADO DE RESULTADOS'!N36+'ESTADO DE RESULTADOS'!N42)),0,+W38/('ESTADO DE RESULTADOS'!N152+'ESTADO DE RESULTADOS'!N36+'ESTADO DE RESULTADOS'!N42))</f>
        <v>0</v>
      </c>
      <c r="X71" s="1067"/>
      <c r="Y71" s="1066">
        <f>IF(ISERROR(+Y38/('ESTADO DE RESULTADOS'!O152+'ESTADO DE RESULTADOS'!O36+'ESTADO DE RESULTADOS'!O42)),0,+Y38/('ESTADO DE RESULTADOS'!O152+'ESTADO DE RESULTADOS'!O36+'ESTADO DE RESULTADOS'!O42))</f>
        <v>0</v>
      </c>
      <c r="Z71" s="1067"/>
      <c r="AA71" s="1061">
        <f t="shared" si="5"/>
        <v>0</v>
      </c>
      <c r="AB71" s="1062"/>
    </row>
    <row r="72" spans="2:28" ht="11.1" customHeight="1" x14ac:dyDescent="0.2">
      <c r="B72" s="422" t="s">
        <v>588</v>
      </c>
      <c r="C72" s="1066">
        <f>IF(ISERROR(+BALANCE!E131/BALANCE!E140),0,+BALANCE!E131/BALANCE!E140)</f>
        <v>0</v>
      </c>
      <c r="D72" s="1067"/>
      <c r="E72" s="1066">
        <f>IF(ISERROR(+BALANCE!F131/BALANCE!F140),0,+BALANCE!F131/BALANCE!F140)</f>
        <v>0</v>
      </c>
      <c r="F72" s="1067"/>
      <c r="G72" s="1066">
        <f>IF(ISERROR(+BALANCE!G131/BALANCE!G140),0,+BALANCE!G131/BALANCE!G140)</f>
        <v>0</v>
      </c>
      <c r="H72" s="1067"/>
      <c r="I72" s="1066">
        <f>IF(ISERROR(+BALANCE!H131/BALANCE!H140),0,+BALANCE!H131/BALANCE!H140)</f>
        <v>0</v>
      </c>
      <c r="J72" s="1067"/>
      <c r="K72" s="1066">
        <f>IF(ISERROR(+BALANCE!I131/BALANCE!I140),0,+BALANCE!I131/BALANCE!I140)</f>
        <v>0</v>
      </c>
      <c r="L72" s="1067"/>
      <c r="M72" s="1066">
        <f>IF(ISERROR(+BALANCE!J131/BALANCE!J140),0,+BALANCE!J131/BALANCE!J140)</f>
        <v>0</v>
      </c>
      <c r="N72" s="1067"/>
      <c r="O72" s="1066">
        <f>IF(ISERROR(+BALANCE!K131/BALANCE!K140),0,+BALANCE!K131/BALANCE!K140)</f>
        <v>0</v>
      </c>
      <c r="P72" s="1067"/>
      <c r="Q72" s="1066">
        <f>IF(ISERROR(+BALANCE!L131/BALANCE!L140),0,+BALANCE!L131/BALANCE!L140)</f>
        <v>0</v>
      </c>
      <c r="R72" s="1067"/>
      <c r="S72" s="1066">
        <f>IF(ISERROR(+BALANCE!M131/BALANCE!M140),0,+BALANCE!L131/BALANCE!L140)</f>
        <v>0</v>
      </c>
      <c r="T72" s="1067"/>
      <c r="U72" s="1066">
        <f>IF(ISERROR(+BALANCE!N131/BALANCE!N140),0,+BALANCE!N131/BALANCE!N140)</f>
        <v>0</v>
      </c>
      <c r="V72" s="1067"/>
      <c r="W72" s="1066">
        <f>IF(ISERROR(+BALANCE!O131/BALANCE!O140),0,+BALANCE!O131/BALANCE!O140)</f>
        <v>0</v>
      </c>
      <c r="X72" s="1067"/>
      <c r="Y72" s="1066">
        <f>IF(ISERROR(+BALANCE!P131/BALANCE!P140),0,+BALANCE!P131/BALANCE!P140)</f>
        <v>0</v>
      </c>
      <c r="Z72" s="1067"/>
      <c r="AA72" s="1061">
        <f t="shared" si="5"/>
        <v>0</v>
      </c>
      <c r="AB72" s="1062"/>
    </row>
    <row r="73" spans="2:28" ht="11.1" customHeight="1" thickBot="1" x14ac:dyDescent="0.25">
      <c r="B73" s="422" t="s">
        <v>589</v>
      </c>
      <c r="C73" s="1068">
        <f>IF(ISERROR(+(C67+BALANCE!E116)/C25),0,+(C67+BALANCE!E116)/C25)</f>
        <v>0</v>
      </c>
      <c r="D73" s="1069"/>
      <c r="E73" s="1068">
        <f>IF(ISERROR(+(E67+BALANCE!F116)/E25),0,+(E67+BALANCE!F116)/E25)</f>
        <v>0</v>
      </c>
      <c r="F73" s="1069"/>
      <c r="G73" s="1068">
        <f>IF(ISERROR(+(G67+BALANCE!G116)/G25),0,+(G67+BALANCE!G116)/G25)</f>
        <v>0</v>
      </c>
      <c r="H73" s="1069"/>
      <c r="I73" s="1068">
        <f>IF(ISERROR(+(I67+BALANCE!H116)/I25),0,+(I67+BALANCE!H116)/I25)</f>
        <v>0</v>
      </c>
      <c r="J73" s="1069"/>
      <c r="K73" s="1068">
        <f>IF(ISERROR(+(K67+BALANCE!I116)/K25),0,+(K67+BALANCE!I116)/K25)</f>
        <v>0</v>
      </c>
      <c r="L73" s="1069"/>
      <c r="M73" s="1068">
        <f>IF(ISERROR(+(M67+BALANCE!J116)/M25),0,+(M67+BALANCE!J116)/M25)</f>
        <v>0</v>
      </c>
      <c r="N73" s="1069"/>
      <c r="O73" s="1068">
        <f>IF(ISERROR(+(O67+BALANCE!K116)/O25),0,+(O67+BALANCE!K116)/O25)</f>
        <v>0</v>
      </c>
      <c r="P73" s="1069"/>
      <c r="Q73" s="1068">
        <f>IF(ISERROR(+(Q67+BALANCE!L116)/Q25),0,+(Q67+BALANCE!L116)/Q25)</f>
        <v>0</v>
      </c>
      <c r="R73" s="1069"/>
      <c r="S73" s="1068">
        <f>IF(ISERROR(+(S67+BALANCE!M116)/S25),0,+(S67+BALANCE!M116)/S25)</f>
        <v>0</v>
      </c>
      <c r="T73" s="1069"/>
      <c r="U73" s="1068">
        <f>IF(ISERROR(+(U67+BALANCE!N116)/U25),0,+(U67+BALANCE!N116)/U25)</f>
        <v>0</v>
      </c>
      <c r="V73" s="1069"/>
      <c r="W73" s="1068">
        <f>IF(ISERROR(+(W67+BALANCE!O116)/W25),0,+(W67+BALANCE!O116)/W25)</f>
        <v>0</v>
      </c>
      <c r="X73" s="1069"/>
      <c r="Y73" s="1068">
        <f>IF(ISERROR(+(Y67+BALANCE!P116)/Y25),0,+(Y67+BALANCE!P116)/Y25)</f>
        <v>0</v>
      </c>
      <c r="Z73" s="1069"/>
      <c r="AA73" s="1061">
        <f t="shared" si="5"/>
        <v>0</v>
      </c>
      <c r="AB73" s="1062"/>
    </row>
    <row r="74" spans="2:28" ht="3.95" customHeight="1" thickBot="1" x14ac:dyDescent="0.25">
      <c r="B74" s="399"/>
      <c r="C74" s="1043"/>
      <c r="D74" s="1044"/>
      <c r="E74" s="1043"/>
      <c r="F74" s="1044"/>
      <c r="G74" s="1043"/>
      <c r="H74" s="1044"/>
      <c r="I74" s="1043"/>
      <c r="J74" s="1044"/>
      <c r="K74" s="1043"/>
      <c r="L74" s="1044"/>
      <c r="M74" s="1043"/>
      <c r="N74" s="1044"/>
      <c r="O74" s="1043"/>
      <c r="P74" s="1044"/>
      <c r="Q74" s="1043"/>
      <c r="R74" s="1044"/>
      <c r="S74" s="1043"/>
      <c r="T74" s="1044"/>
      <c r="U74" s="1043"/>
      <c r="V74" s="1044"/>
      <c r="W74" s="1043"/>
      <c r="X74" s="1044"/>
      <c r="Y74" s="1043"/>
      <c r="Z74" s="1044"/>
      <c r="AA74" s="1043"/>
      <c r="AB74" s="1044"/>
    </row>
    <row r="75" spans="2:28" ht="11.1" customHeight="1" thickBot="1" x14ac:dyDescent="0.25">
      <c r="B75" s="428" t="s">
        <v>590</v>
      </c>
      <c r="C75" s="430"/>
      <c r="D75" s="430"/>
      <c r="E75" s="430"/>
      <c r="F75" s="430"/>
      <c r="G75" s="430"/>
      <c r="H75" s="430"/>
      <c r="I75" s="430"/>
      <c r="J75" s="446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</row>
    <row r="76" spans="2:28" ht="11.1" customHeight="1" x14ac:dyDescent="0.2">
      <c r="B76" s="394" t="s">
        <v>591</v>
      </c>
      <c r="C76" s="1070">
        <f>IF(ISERROR(+C15/(C11-#REF!)),0,+C15/(C11-#REF!))</f>
        <v>0</v>
      </c>
      <c r="D76" s="1071"/>
      <c r="E76" s="1070">
        <f>IF(ISERROR(+E15/(E11-#REF!)),0,+E15/(E11-#REF!))</f>
        <v>0</v>
      </c>
      <c r="F76" s="1071"/>
      <c r="G76" s="1070">
        <f>IF(ISERROR(+G15/(G11-#REF!)),0,+G15/(G11-#REF!))</f>
        <v>0</v>
      </c>
      <c r="H76" s="1071"/>
      <c r="I76" s="1070">
        <f>IF(ISERROR(+I15/(I11-#REF!)),0,+I15/(I11-#REF!))</f>
        <v>0</v>
      </c>
      <c r="J76" s="1071"/>
      <c r="K76" s="1070">
        <f>IF(ISERROR(+K15/(K11-#REF!)),0,+K15/(K11-#REF!))</f>
        <v>0</v>
      </c>
      <c r="L76" s="1071"/>
      <c r="M76" s="1070">
        <f>IF(ISERROR(+M15/(M11-#REF!)),0,+M15/(M11-#REF!))</f>
        <v>0</v>
      </c>
      <c r="N76" s="1071"/>
      <c r="O76" s="1070">
        <f>IF(ISERROR(+O15/(O11-#REF!)),0,+O15/(O11-#REF!))</f>
        <v>0</v>
      </c>
      <c r="P76" s="1071"/>
      <c r="Q76" s="1070">
        <f>IF(ISERROR(+Q15/(Q11-#REF!)),0,+Q15/(Q11-#REF!))</f>
        <v>0</v>
      </c>
      <c r="R76" s="1071"/>
      <c r="S76" s="1070">
        <f>IF(ISERROR(+S15/(S11-#REF!)),0,+S15/(S11-#REF!))</f>
        <v>0</v>
      </c>
      <c r="T76" s="1071"/>
      <c r="U76" s="1070">
        <f>IF(ISERROR(+U15/(U11-#REF!)),0,+U15/(U11-#REF!))</f>
        <v>0</v>
      </c>
      <c r="V76" s="1071"/>
      <c r="W76" s="1070">
        <f>IF(ISERROR(+W15/(W11-#REF!)),0,+W15/(W11-#REF!))</f>
        <v>0</v>
      </c>
      <c r="X76" s="1071"/>
      <c r="Y76" s="1070">
        <f>IF(ISERROR(+Y15/(Y11-#REF!)),0,+Y15/(Y11-#REF!))</f>
        <v>0</v>
      </c>
      <c r="Z76" s="1071"/>
      <c r="AA76" s="1070">
        <f>IF(ISERROR(+AA15/(AA11-#REF!)),0,+AA15/(AA11-#REF!))</f>
        <v>0</v>
      </c>
      <c r="AB76" s="1071"/>
    </row>
    <row r="77" spans="2:28" ht="11.1" customHeight="1" x14ac:dyDescent="0.2">
      <c r="B77" s="396" t="s">
        <v>592</v>
      </c>
      <c r="C77" s="1074">
        <f>IF(ISERROR(+C15/C25),0,+C15/C25)</f>
        <v>0</v>
      </c>
      <c r="D77" s="1075"/>
      <c r="E77" s="1074">
        <f>IF(ISERROR(+E15/E25),0,+E15/E25)</f>
        <v>0</v>
      </c>
      <c r="F77" s="1075"/>
      <c r="G77" s="1074">
        <f>IF(ISERROR(+G15/G25),0,+G15/G25)</f>
        <v>0</v>
      </c>
      <c r="H77" s="1075"/>
      <c r="I77" s="1074">
        <f>IF(ISERROR(+I15/I25),0,+I15/I25)</f>
        <v>0</v>
      </c>
      <c r="J77" s="1075"/>
      <c r="K77" s="1074">
        <f>IF(ISERROR(+K15/K25),0,+K15/K25)</f>
        <v>0</v>
      </c>
      <c r="L77" s="1075"/>
      <c r="M77" s="1074">
        <f>IF(ISERROR(+M15/M25),0,+M15/M25)</f>
        <v>0</v>
      </c>
      <c r="N77" s="1075"/>
      <c r="O77" s="1074">
        <f>IF(ISERROR(+O15/O25),0,+O15/O25)</f>
        <v>0</v>
      </c>
      <c r="P77" s="1075"/>
      <c r="Q77" s="1074">
        <f>IF(ISERROR(+Q15/Q25),0,+Q15/Q25)</f>
        <v>0</v>
      </c>
      <c r="R77" s="1075"/>
      <c r="S77" s="1074">
        <f>IF(ISERROR(+S15/S25),0,+S15/S25)</f>
        <v>0</v>
      </c>
      <c r="T77" s="1075"/>
      <c r="U77" s="1074">
        <f>IF(ISERROR(+U15/U25),0,+U15/U25)</f>
        <v>0</v>
      </c>
      <c r="V77" s="1075"/>
      <c r="W77" s="1074">
        <f>IF(ISERROR(+W15/W25),0,+W15/W25)</f>
        <v>0</v>
      </c>
      <c r="X77" s="1075"/>
      <c r="Y77" s="1074">
        <f>IF(ISERROR(+Y15/Y25),0,+Y15/Y25)</f>
        <v>0</v>
      </c>
      <c r="Z77" s="1075"/>
      <c r="AA77" s="1070">
        <f>AVERAGE(C77:Z77)</f>
        <v>0</v>
      </c>
      <c r="AB77" s="1071"/>
    </row>
    <row r="78" spans="2:28" ht="11.1" customHeight="1" thickBot="1" x14ac:dyDescent="0.25">
      <c r="B78" s="422" t="s">
        <v>593</v>
      </c>
      <c r="C78" s="1072">
        <f>IF(ISERROR(+(('ESTADO DE RESULTADOS'!D165/'ESTADO DE RESULTADOS'!D7)*12)/(BALANCE!E140)),0,+(('ESTADO DE RESULTADOS'!D165/'ESTADO DE RESULTADOS'!D7)*12)/(BALANCE!E140))</f>
        <v>0</v>
      </c>
      <c r="D78" s="1073"/>
      <c r="E78" s="1072">
        <f>IF(ISERROR(+(('ESTADO DE RESULTADOS'!E165/'ESTADO DE RESULTADOS'!E7)*12)/(BALANCE!F140)),0,+(('ESTADO DE RESULTADOS'!E165/'ESTADO DE RESULTADOS'!E7)*12)/(BALANCE!F140))</f>
        <v>0</v>
      </c>
      <c r="F78" s="1073"/>
      <c r="G78" s="1072">
        <f>IF(ISERROR(+(('ESTADO DE RESULTADOS'!F165/'ESTADO DE RESULTADOS'!F7)*12)/(BALANCE!G140)),0,+(('ESTADO DE RESULTADOS'!F165/'ESTADO DE RESULTADOS'!F7)*12)/(BALANCE!G140))</f>
        <v>0</v>
      </c>
      <c r="H78" s="1073"/>
      <c r="I78" s="1072">
        <f>IF(ISERROR(+(('ESTADO DE RESULTADOS'!G165/'ESTADO DE RESULTADOS'!G7)*12)/(BALANCE!H140)),0,+(('ESTADO DE RESULTADOS'!G165/'ESTADO DE RESULTADOS'!G7)*12)/(BALANCE!H140))</f>
        <v>0</v>
      </c>
      <c r="J78" s="1073"/>
      <c r="K78" s="1072">
        <f>IF(ISERROR(+(('ESTADO DE RESULTADOS'!H165/'ESTADO DE RESULTADOS'!H7)*12)/(BALANCE!I140)),0,+(('ESTADO DE RESULTADOS'!H165/'ESTADO DE RESULTADOS'!H7)*12)/(BALANCE!I140))</f>
        <v>0</v>
      </c>
      <c r="L78" s="1073"/>
      <c r="M78" s="1072">
        <f>IF(ISERROR(+(('ESTADO DE RESULTADOS'!I165/'ESTADO DE RESULTADOS'!I7)*12)/(BALANCE!J140)),0,+(('ESTADO DE RESULTADOS'!I165/'ESTADO DE RESULTADOS'!I7)*12)/(BALANCE!J140))</f>
        <v>0</v>
      </c>
      <c r="N78" s="1073"/>
      <c r="O78" s="1072">
        <f>IF(ISERROR(+(('ESTADO DE RESULTADOS'!J165/'ESTADO DE RESULTADOS'!J7)*12)/(BALANCE!K140)),0,+(('ESTADO DE RESULTADOS'!J165/'ESTADO DE RESULTADOS'!J7)*12)/(BALANCE!K140))</f>
        <v>0</v>
      </c>
      <c r="P78" s="1073"/>
      <c r="Q78" s="1072">
        <f>IF(ISERROR(+(('ESTADO DE RESULTADOS'!K165/'ESTADO DE RESULTADOS'!K7)*12)/(BALANCE!L140)),0,+(('ESTADO DE RESULTADOS'!K165/'ESTADO DE RESULTADOS'!K7)*12)/(BALANCE!L140))</f>
        <v>0</v>
      </c>
      <c r="R78" s="1073"/>
      <c r="S78" s="1072">
        <f>IF(ISERROR(+(('ESTADO DE RESULTADOS'!L165/'ESTADO DE RESULTADOS'!L7)*12)/(BALANCE!M140)),0,+(('ESTADO DE RESULTADOS'!L165/'ESTADO DE RESULTADOS'!L7)*12)/(BALANCE!M140))</f>
        <v>0</v>
      </c>
      <c r="T78" s="1073"/>
      <c r="U78" s="1072">
        <f>IF(ISERROR(+(('ESTADO DE RESULTADOS'!M165/'ESTADO DE RESULTADOS'!M7)*12)/(BALANCE!N140)),0,+(('ESTADO DE RESULTADOS'!M165/'ESTADO DE RESULTADOS'!M7)*12)/(BALANCE!N140))</f>
        <v>0</v>
      </c>
      <c r="V78" s="1073"/>
      <c r="W78" s="1072">
        <f>IF(ISERROR(+(('ESTADO DE RESULTADOS'!N165/'ESTADO DE RESULTADOS'!N7)*12)/(BALANCE!O140)),0,+(('ESTADO DE RESULTADOS'!N165/'ESTADO DE RESULTADOS'!N7)*12)/(BALANCE!O140))</f>
        <v>0</v>
      </c>
      <c r="X78" s="1073"/>
      <c r="Y78" s="1072">
        <f>IF(ISERROR(+(('ESTADO DE RESULTADOS'!O165/'ESTADO DE RESULTADOS'!O7)*12)/(BALANCE!P140)),0,+(('ESTADO DE RESULTADOS'!O165/'ESTADO DE RESULTADOS'!O7)*12)/(BALANCE!P140))</f>
        <v>0</v>
      </c>
      <c r="Z78" s="1073"/>
      <c r="AA78" s="1070">
        <f>AVERAGE(C78:Z78)</f>
        <v>0</v>
      </c>
      <c r="AB78" s="1071"/>
    </row>
    <row r="79" spans="2:28" ht="3.95" customHeight="1" thickBot="1" x14ac:dyDescent="0.25">
      <c r="B79" s="399"/>
      <c r="C79" s="447"/>
      <c r="D79" s="448"/>
      <c r="E79" s="447"/>
      <c r="F79" s="448"/>
      <c r="G79" s="447"/>
      <c r="H79" s="448"/>
      <c r="I79" s="447"/>
      <c r="J79" s="449"/>
      <c r="K79" s="447"/>
      <c r="L79" s="448"/>
      <c r="M79" s="447"/>
      <c r="N79" s="448"/>
      <c r="O79" s="447"/>
      <c r="P79" s="448"/>
      <c r="Q79" s="447"/>
      <c r="R79" s="448"/>
      <c r="S79" s="447"/>
      <c r="T79" s="448"/>
      <c r="U79" s="447"/>
      <c r="V79" s="448"/>
      <c r="W79" s="447"/>
      <c r="X79" s="448"/>
      <c r="Y79" s="447"/>
      <c r="Z79" s="448"/>
      <c r="AA79" s="447"/>
      <c r="AB79" s="448"/>
    </row>
    <row r="80" spans="2:28" ht="11.1" customHeight="1" thickBot="1" x14ac:dyDescent="0.25">
      <c r="B80" s="428" t="s">
        <v>594</v>
      </c>
      <c r="C80" s="430"/>
      <c r="D80" s="430"/>
      <c r="E80" s="430"/>
      <c r="F80" s="430"/>
      <c r="G80" s="430"/>
      <c r="H80" s="430"/>
      <c r="I80" s="430"/>
      <c r="J80" s="446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30"/>
    </row>
    <row r="81" spans="2:28" ht="11.1" customHeight="1" x14ac:dyDescent="0.2">
      <c r="B81" s="394" t="s">
        <v>595</v>
      </c>
      <c r="C81" s="1076">
        <f>IF(ISERROR(+BALANCE!E52/REPORTE!C54),0,+BALANCE!E52/REPORTE!C54)</f>
        <v>0</v>
      </c>
      <c r="D81" s="1077"/>
      <c r="E81" s="1076">
        <f>IF(ISERROR(+BALANCE!F52/REPORTE!E54),0,+BALANCE!F52/REPORTE!E54)</f>
        <v>0</v>
      </c>
      <c r="F81" s="1077"/>
      <c r="G81" s="1076">
        <f>IF(ISERROR(+BALANCE!G52/REPORTE!G54),0,+BALANCE!G52/REPORTE!G54)</f>
        <v>0</v>
      </c>
      <c r="H81" s="1077"/>
      <c r="I81" s="1076">
        <f>IF(ISERROR(+BALANCE!H52/REPORTE!I54),0,+BALANCE!H52/REPORTE!I54)</f>
        <v>0</v>
      </c>
      <c r="J81" s="1077"/>
      <c r="K81" s="1076">
        <f>IF(ISERROR(+BALANCE!I52/REPORTE!K54),0,+BALANCE!I52/REPORTE!K54)</f>
        <v>0</v>
      </c>
      <c r="L81" s="1077"/>
      <c r="M81" s="1076">
        <f>IF(ISERROR(+BALANCE!J52/REPORTE!M54),0,+BALANCE!J52/REPORTE!M54)</f>
        <v>0</v>
      </c>
      <c r="N81" s="1077"/>
      <c r="O81" s="1076">
        <f>IF(ISERROR(+BALANCE!K52/REPORTE!O54),0,+BALANCE!K52/REPORTE!O54)</f>
        <v>0</v>
      </c>
      <c r="P81" s="1077"/>
      <c r="Q81" s="1076">
        <f>IF(ISERROR(+BALANCE!L52/REPORTE!Q54),0,+BALANCE!L52/REPORTE!Q54)</f>
        <v>0</v>
      </c>
      <c r="R81" s="1077"/>
      <c r="S81" s="1076">
        <f>IF(ISERROR(+BALANCE!M52/REPORTE!S54),0,+BALANCE!M52/REPORTE!S54)</f>
        <v>0</v>
      </c>
      <c r="T81" s="1077"/>
      <c r="U81" s="1076">
        <f>IF(ISERROR(+BALANCE!M52/REPORTE!U54),0,+BALANCE!M52/REPORTE!U54)</f>
        <v>0</v>
      </c>
      <c r="V81" s="1077"/>
      <c r="W81" s="1076">
        <f>IF(ISERROR(+BALANCE!O52/REPORTE!W54),0,+BALANCE!O52/REPORTE!W54)</f>
        <v>0</v>
      </c>
      <c r="X81" s="1077"/>
      <c r="Y81" s="1076">
        <f>IF(ISERROR(+BALANCE!P52/REPORTE!Y54),0,+BALANCE!P52/REPORTE!Y54)</f>
        <v>0</v>
      </c>
      <c r="Z81" s="1077"/>
      <c r="AA81" s="1076">
        <f>AVERAGE(C81:Z81)</f>
        <v>0</v>
      </c>
      <c r="AB81" s="1077"/>
    </row>
    <row r="82" spans="2:28" ht="11.1" customHeight="1" x14ac:dyDescent="0.2">
      <c r="B82" s="422" t="s">
        <v>596</v>
      </c>
      <c r="C82" s="1035">
        <f>+BALANCE!E39</f>
        <v>0</v>
      </c>
      <c r="D82" s="1036"/>
      <c r="E82" s="1035">
        <f>+BALANCE!F39</f>
        <v>0</v>
      </c>
      <c r="F82" s="1036"/>
      <c r="G82" s="1035">
        <f>+BALANCE!G39</f>
        <v>0</v>
      </c>
      <c r="H82" s="1036"/>
      <c r="I82" s="1035">
        <f>+BALANCE!H39</f>
        <v>0</v>
      </c>
      <c r="J82" s="1036"/>
      <c r="K82" s="1035">
        <f>+BALANCE!I39</f>
        <v>0</v>
      </c>
      <c r="L82" s="1036"/>
      <c r="M82" s="1035">
        <f>+BALANCE!J39</f>
        <v>0</v>
      </c>
      <c r="N82" s="1036"/>
      <c r="O82" s="1035">
        <f>+BALANCE!K39</f>
        <v>0</v>
      </c>
      <c r="P82" s="1036"/>
      <c r="Q82" s="1035">
        <f>+BALANCE!L39</f>
        <v>0</v>
      </c>
      <c r="R82" s="1036"/>
      <c r="S82" s="1035">
        <f>+BALANCE!M39</f>
        <v>0</v>
      </c>
      <c r="T82" s="1036"/>
      <c r="U82" s="1035">
        <f>+BALANCE!N39</f>
        <v>0</v>
      </c>
      <c r="V82" s="1036"/>
      <c r="W82" s="1035">
        <f>+BALANCE!O39</f>
        <v>0</v>
      </c>
      <c r="X82" s="1036"/>
      <c r="Y82" s="1035">
        <f>+BALANCE!P39</f>
        <v>0</v>
      </c>
      <c r="Z82" s="1036"/>
      <c r="AA82" s="1076">
        <f t="shared" ref="AA82:AA87" si="6">AVERAGE(C82:Z82)</f>
        <v>0</v>
      </c>
      <c r="AB82" s="1077"/>
    </row>
    <row r="83" spans="2:28" ht="11.1" customHeight="1" x14ac:dyDescent="0.2">
      <c r="B83" s="396" t="s">
        <v>597</v>
      </c>
      <c r="C83" s="1078">
        <f>+BALANCE!E116+BALANCE!E121</f>
        <v>0</v>
      </c>
      <c r="D83" s="1079"/>
      <c r="E83" s="1078">
        <f>+BALANCE!F116+BALANCE!F121</f>
        <v>0</v>
      </c>
      <c r="F83" s="1079"/>
      <c r="G83" s="1078">
        <f>+BALANCE!G116+BALANCE!G121</f>
        <v>0</v>
      </c>
      <c r="H83" s="1079"/>
      <c r="I83" s="1078">
        <f>+BALANCE!H116+BALANCE!H121</f>
        <v>0</v>
      </c>
      <c r="J83" s="1079"/>
      <c r="K83" s="1078">
        <f>+BALANCE!I116+BALANCE!I121</f>
        <v>0</v>
      </c>
      <c r="L83" s="1079"/>
      <c r="M83" s="1078">
        <f>+BALANCE!J116+BALANCE!J121</f>
        <v>0</v>
      </c>
      <c r="N83" s="1079"/>
      <c r="O83" s="1078">
        <f>+BALANCE!K116+BALANCE!K121</f>
        <v>0</v>
      </c>
      <c r="P83" s="1079"/>
      <c r="Q83" s="1078">
        <f>+BALANCE!L116+BALANCE!L121</f>
        <v>0</v>
      </c>
      <c r="R83" s="1079"/>
      <c r="S83" s="1078">
        <f>+BALANCE!M116+BALANCE!M121</f>
        <v>0</v>
      </c>
      <c r="T83" s="1079"/>
      <c r="U83" s="1078">
        <f>+BALANCE!N116+BALANCE!M121</f>
        <v>0</v>
      </c>
      <c r="V83" s="1079"/>
      <c r="W83" s="1078">
        <f>+BALANCE!O116+BALANCE!O121</f>
        <v>0</v>
      </c>
      <c r="X83" s="1079"/>
      <c r="Y83" s="1078">
        <f>+BALANCE!P116+BALANCE!P121</f>
        <v>0</v>
      </c>
      <c r="Z83" s="1079"/>
      <c r="AA83" s="1076">
        <f t="shared" si="6"/>
        <v>0</v>
      </c>
      <c r="AB83" s="1077"/>
    </row>
    <row r="84" spans="2:28" ht="11.1" customHeight="1" x14ac:dyDescent="0.2">
      <c r="B84" s="422" t="s">
        <v>598</v>
      </c>
      <c r="C84" s="1080">
        <f>IF(ISERROR(360/('ESTADO DE RESULTADOS'!D27/(AVERAGE(BALANCE!E89:E94,BALANCE!E111:E113)))),0,360/('ESTADO DE RESULTADOS'!D27/(AVERAGE(BALANCE!E89:E94,BALANCE!E111:E113))))</f>
        <v>0</v>
      </c>
      <c r="D84" s="1081"/>
      <c r="E84" s="1080">
        <f>IF(ISERROR(360/('ESTADO DE RESULTADOS'!E27/(AVERAGE(BALANCE!F89:F94,BALANCE!F111:F113)))),0,360/('ESTADO DE RESULTADOS'!E27/(AVERAGE(BALANCE!F89:F94,BALANCE!F111:F113))))</f>
        <v>0</v>
      </c>
      <c r="F84" s="1081"/>
      <c r="G84" s="1080">
        <f>IF(ISERROR(360/('ESTADO DE RESULTADOS'!F27/(AVERAGE(BALANCE!G89:G94,BALANCE!G111:G113)))),0,360/('ESTADO DE RESULTADOS'!F27/(AVERAGE(BALANCE!G89:G94,BALANCE!G111:G113))))</f>
        <v>0</v>
      </c>
      <c r="H84" s="1081"/>
      <c r="I84" s="1080">
        <f>IF(ISERROR(360/(('ESTADO DE RESULTADOS'!G27/(AVERAGE(BALANCE!H89:H94,BALANCE!H111:H113))))),0,360/(('ESTADO DE RESULTADOS'!G27/(AVERAGE(BALANCE!H89:H94,BALANCE!H111:H113)))))</f>
        <v>0</v>
      </c>
      <c r="J84" s="1081"/>
      <c r="K84" s="1080">
        <f>IF(ISERROR(360/('ESTADO DE RESULTADOS'!H27/(AVERAGE(BALANCE!I89:I94,BALANCE!I111:I113)))),0,360/('ESTADO DE RESULTADOS'!H27/(AVERAGE(BALANCE!I89:I94,BALANCE!I111:I113))))</f>
        <v>0</v>
      </c>
      <c r="L84" s="1081"/>
      <c r="M84" s="1080">
        <f>IF(ISERROR(360/('ESTADO DE RESULTADOS'!I27/(AVERAGE(BALANCE!J89:J94,BALANCE!J111:J113)))),0,360/('ESTADO DE RESULTADOS'!I27/(AVERAGE(BALANCE!J89:J94,BALANCE!J111:J113))))</f>
        <v>0</v>
      </c>
      <c r="N84" s="1081"/>
      <c r="O84" s="1080">
        <f>IF(ISERROR(360/('ESTADO DE RESULTADOS'!J27/(AVERAGE(BALANCE!K89:K94,BALANCE!K111:K113)))),0,360/('ESTADO DE RESULTADOS'!J27/(AVERAGE(BALANCE!K89:K94,BALANCE!K111:K113))))</f>
        <v>0</v>
      </c>
      <c r="P84" s="1081"/>
      <c r="Q84" s="1080">
        <f>IF(ISERROR(360/('ESTADO DE RESULTADOS'!K27/(AVERAGE(BALANCE!L89:L94,BALANCE!L111:L113)))),0,360/('ESTADO DE RESULTADOS'!K27/(AVERAGE(BALANCE!L89:L94,BALANCE!L111:L113))))</f>
        <v>0</v>
      </c>
      <c r="R84" s="1081"/>
      <c r="S84" s="1080">
        <f>IF(ISERROR(360/('ESTADO DE RESULTADOS'!L27/(AVERAGE(BALANCE!M89:M94,BALANCE!M111:M113)))),0,360/('ESTADO DE RESULTADOS'!L27/(AVERAGE(BALANCE!M89:M94,BALANCE!M111:M113))))</f>
        <v>0</v>
      </c>
      <c r="T84" s="1081"/>
      <c r="U84" s="1080">
        <f>IF(ISERROR(360/('ESTADO DE RESULTADOS'!M27/(AVERAGE(BALANCE!N89:N94,BALANCE!N111:N113)))),0,360/('ESTADO DE RESULTADOS'!M27/(AVERAGE(BALANCE!N89:N94,BALANCE!N111:N113))))</f>
        <v>0</v>
      </c>
      <c r="V84" s="1081"/>
      <c r="W84" s="1080">
        <f>IF(ISERROR(360/('ESTADO DE RESULTADOS'!N27/(AVERAGE(BALANCE!O89:O94,BALANCE!O111:O113)))),0,360/('ESTADO DE RESULTADOS'!N27/(AVERAGE(BALANCE!O89:O94,BALANCE!O111:O113))))</f>
        <v>0</v>
      </c>
      <c r="X84" s="1081"/>
      <c r="Y84" s="1080">
        <f>IF(ISERROR(360/('ESTADO DE RESULTADOS'!O27/(AVERAGE(BALANCE!P89:P94,BALANCE!P111:P113)))),0,360/('ESTADO DE RESULTADOS'!O27/(AVERAGE(BALANCE!P89:P94,BALANCE!P111:P113))))</f>
        <v>0</v>
      </c>
      <c r="Z84" s="1081"/>
      <c r="AA84" s="1076">
        <f t="shared" si="6"/>
        <v>0</v>
      </c>
      <c r="AB84" s="1077"/>
    </row>
    <row r="85" spans="2:28" ht="11.1" customHeight="1" x14ac:dyDescent="0.2">
      <c r="B85" s="422" t="s">
        <v>599</v>
      </c>
      <c r="C85" s="1080">
        <f>IF(ISERROR(360/(C11/AVERAGE(BALANCE!E25:E27,BALANCE!E31,BALANCE!E32,BALANCE!E33,BALANCE!E34))),0,360/(C11/AVERAGE(BALANCE!E25:E27,BALANCE!E31,BALANCE!E32,BALANCE!E33,BALANCE!E34)))</f>
        <v>0</v>
      </c>
      <c r="D85" s="1081"/>
      <c r="E85" s="1080">
        <f>IF(ISERROR(360/(E11/AVERAGE(BALANCE!F25:F27,BALANCE!F31,BALANCE!F32,BALANCE!F33,BALANCE!F34))),0,360/(E11/AVERAGE(BALANCE!F25:F27,BALANCE!F31,BALANCE!F32,BALANCE!F33,BALANCE!F34)))</f>
        <v>0</v>
      </c>
      <c r="F85" s="1081"/>
      <c r="G85" s="1080">
        <f>IF(ISERROR(360/(G11/AVERAGE(BALANCE!G25:I27,BALANCE!G31,BALANCE!G32,BALANCE!G33,BALANCE!G34))),0,360/(G11/AVERAGE(BALANCE!G25:I27,BALANCE!G31,BALANCE!G32,BALANCE!G33,BALANCE!G34)))</f>
        <v>0</v>
      </c>
      <c r="H85" s="1081"/>
      <c r="I85" s="1080">
        <f>IF(ISERROR(360/(I11/AVERAGE(BALANCE!H25:H27,BALANCE!H31,BALANCE!H32,BALANCE!H33,BALANCE!H34))),0,360/(I11/AVERAGE(BALANCE!H25:H27,BALANCE!H31,BALANCE!H32,BALANCE!H33,BALANCE!H34)))</f>
        <v>0</v>
      </c>
      <c r="J85" s="1081"/>
      <c r="K85" s="1080">
        <f>IF(ISERROR(360/(K11/AVERAGE(BALANCE!I25:I27,BALANCE!I31,BALANCE!I32,BALANCE!I33,BALANCE!I34))),0,360/(K11/AVERAGE(BALANCE!I25:I27,BALANCE!I31,BALANCE!I32,BALANCE!I33,BALANCE!I34)))</f>
        <v>0</v>
      </c>
      <c r="L85" s="1081"/>
      <c r="M85" s="1080">
        <f>IF(ISERROR(360/(M11/AVERAGE(BALANCE!J25:J27,BALANCE!J31,BALANCE!J32,BALANCE!J33,BALANCE!J34))),0,360/(M11/AVERAGE(BALANCE!J25:J27,BALANCE!J31,BALANCE!J32,BALANCE!J33,BALANCE!J34)))</f>
        <v>0</v>
      </c>
      <c r="N85" s="1081"/>
      <c r="O85" s="1080">
        <f>IF(ISERROR(360/(O11/AVERAGE(BALANCE!K25:K27,BALANCE!K31,BALANCE!K32,BALANCE!K33,BALANCE!K34))),0,360/(O11/AVERAGE(BALANCE!K25:K27,BALANCE!K31,BALANCE!K32,BALANCE!K33,BALANCE!K34)))</f>
        <v>0</v>
      </c>
      <c r="P85" s="1081"/>
      <c r="Q85" s="1080">
        <f>IF(ISERROR(360/(Q11/AVERAGE(BALANCE!L25:L27,BALANCE!L31,BALANCE!L32,BALANCE!L33,BALANCE!L34))),0,360/(Q11/AVERAGE(BALANCE!L25:L27,BALANCE!L31,BALANCE!L32,BALANCE!L33,BALANCE!L34)))</f>
        <v>0</v>
      </c>
      <c r="R85" s="1081"/>
      <c r="S85" s="1080">
        <f>IF(ISERROR(360/(S11/AVERAGE(BALANCE!M25:M27,BALANCE!M31,BALANCE!M32,BALANCE!M33,BALANCE!M34))),0,360/(S11/AVERAGE(BALANCE!M25:M27,BALANCE!M31,BALANCE!M32,BALANCE!M33,BALANCE!M34)))</f>
        <v>0</v>
      </c>
      <c r="T85" s="1081"/>
      <c r="U85" s="1080">
        <f>IF(ISERROR(360/(U11/AVERAGE(BALANCE!N25:N27,BALANCE!N31,BALANCE!N32,BALANCE!N33,BALANCE!N34))),0,360/(U11/AVERAGE(BALANCE!N25:N27,BALANCE!N31,BALANCE!N32,BALANCE!N33,BALANCE!N34)))</f>
        <v>0</v>
      </c>
      <c r="V85" s="1081"/>
      <c r="W85" s="1080">
        <f>(IF(ISERROR(360/(W11/AVERAGE(BALANCE!O25:O27,BALANCE!O31,BALANCE!O32,BALANCE!O33,BALANCE!O34))),0,360/(W11/AVERAGE(BALANCE!O25:O27,BALANCE!O31,BALANCE!O32,BALANCE!O33,BALANCE!O34))))</f>
        <v>0</v>
      </c>
      <c r="X85" s="1081"/>
      <c r="Y85" s="1080">
        <f>IF(ISERROR(360/(Y11/AVERAGE(BALANCE!P25:P27,BALANCE!P31,BALANCE!P32,BALANCE!P33,BALANCE!P34))),0,360/(Y11/AVERAGE(BALANCE!P25:P27,BALANCE!P31,BALANCE!P32,BALANCE!P33,BALANCE!P34)))</f>
        <v>0</v>
      </c>
      <c r="Z85" s="1081"/>
      <c r="AA85" s="1076">
        <f t="shared" si="6"/>
        <v>0</v>
      </c>
      <c r="AB85" s="1077"/>
    </row>
    <row r="86" spans="2:28" ht="11.1" customHeight="1" x14ac:dyDescent="0.2">
      <c r="B86" s="422" t="s">
        <v>600</v>
      </c>
      <c r="C86" s="1082">
        <f>IF(ISERROR(+DATOS!E22/REPORTE!C45*(DATOS!C61)),0,+DATOS!E22/REPORTE!C45*(DATOS!C61))</f>
        <v>0</v>
      </c>
      <c r="D86" s="1083"/>
      <c r="E86" s="1082">
        <f>IF(ISERROR(+DATOS!F22/REPORTE!E45*(DATOS!D61)),0,+DATOS!F22/REPORTE!E45*(DATOS!D61))</f>
        <v>0</v>
      </c>
      <c r="F86" s="1083"/>
      <c r="G86" s="1082">
        <f>IF(ISERROR(+DATOS!G22/REPORTE!G45*(DATOS!E61)),0,+DATOS!G22/REPORTE!G45*(DATOS!E61))</f>
        <v>0</v>
      </c>
      <c r="H86" s="1083"/>
      <c r="I86" s="1082">
        <f>IF(ISERROR(+DATOS!H22/REPORTE!I45*(DATOS!F61)),0,+DATOS!H22/REPORTE!I45*(DATOS!F61))</f>
        <v>0</v>
      </c>
      <c r="J86" s="1083"/>
      <c r="K86" s="1082">
        <f>IF(ISERROR(+DATOS!I22/REPORTE!K45*(DATOS!G61)),0,+DATOS!I22/REPORTE!K45*(DATOS!G61))</f>
        <v>0</v>
      </c>
      <c r="L86" s="1083"/>
      <c r="M86" s="1082">
        <f>IF(ISERROR(+DATOS!J22/REPORTE!M45*(DATOS!H61)),0,+DATOS!J22/REPORTE!M45*(DATOS!H61))</f>
        <v>0</v>
      </c>
      <c r="N86" s="1083"/>
      <c r="O86" s="1082">
        <f>(IF(ISERROR(+DATOS!K22/REPORTE!O45*(DATOS!I61)),0,+DATOS!K22/REPORTE!O45*(DATOS!I61)))</f>
        <v>0</v>
      </c>
      <c r="P86" s="1083"/>
      <c r="Q86" s="1082">
        <f>IF(ISERROR(+DATOS!L22/REPORTE!Q45*(DATOS!J61)),0,+DATOS!L22/REPORTE!Q45*(DATOS!J61))</f>
        <v>0</v>
      </c>
      <c r="R86" s="1083"/>
      <c r="S86" s="1082">
        <f>IF(ISERROR(+DATOS!M22/REPORTE!S45*(DATOS!K61)),0,+DATOS!M22/REPORTE!S45*(DATOS!K61))</f>
        <v>0</v>
      </c>
      <c r="T86" s="1083"/>
      <c r="U86" s="1082">
        <f>IF(ISERROR(+DATOS!N22/REPORTE!U45*(DATOS!L61)),0,+DATOS!N22/REPORTE!U45*(DATOS!L61))</f>
        <v>0</v>
      </c>
      <c r="V86" s="1083"/>
      <c r="W86" s="1082">
        <f>IF(ISERROR(+DATOS!O22/REPORTE!W45*(DATOS!M61)),0,+DATOS!O22/REPORTE!W45*(DATOS!M61))</f>
        <v>0</v>
      </c>
      <c r="X86" s="1083"/>
      <c r="Y86" s="1082">
        <f>IF(ISERROR(+DATOS!P22/REPORTE!Y45*(DATOS!N61)),0,+DATOS!P22/REPORTE!Y45*(DATOS!N61))</f>
        <v>0</v>
      </c>
      <c r="Z86" s="1083"/>
      <c r="AA86" s="1076">
        <f t="shared" si="6"/>
        <v>0</v>
      </c>
      <c r="AB86" s="1077"/>
    </row>
    <row r="87" spans="2:28" ht="11.1" customHeight="1" thickBot="1" x14ac:dyDescent="0.25">
      <c r="B87" s="444" t="s">
        <v>601</v>
      </c>
      <c r="C87" s="1086">
        <f>IF(ISERROR(360/(('ESTADO DE RESULTADOS'!D23-'ESTADO DE RESULTADOS'!D24)/(BALANCE!E47))),0,360/(('ESTADO DE RESULTADOS'!D23-'ESTADO DE RESULTADOS'!D24)/(BALANCE!E47)))</f>
        <v>0</v>
      </c>
      <c r="D87" s="1087"/>
      <c r="E87" s="1086">
        <f>IF(ISERROR(360/(('ESTADO DE RESULTADOS'!E23-'ESTADO DE RESULTADOS'!E24)/(BALANCE!F47))),0,360/(('ESTADO DE RESULTADOS'!E23-'ESTADO DE RESULTADOS'!E24)/(BALANCE!F47)))</f>
        <v>0</v>
      </c>
      <c r="F87" s="1087"/>
      <c r="G87" s="1086">
        <f>IF(ISERROR(360/(('ESTADO DE RESULTADOS'!F23-'ESTADO DE RESULTADOS'!F24)/(BALANCE!G47))),0,360/(('ESTADO DE RESULTADOS'!F23-'ESTADO DE RESULTADOS'!F24)/(BALANCE!G47)))</f>
        <v>0</v>
      </c>
      <c r="H87" s="1087"/>
      <c r="I87" s="1086">
        <f>IF(ISERROR(360/(('ESTADO DE RESULTADOS'!G23-'ESTADO DE RESULTADOS'!G24)/(BALANCE!H47))),0,360/(('ESTADO DE RESULTADOS'!G23-'ESTADO DE RESULTADOS'!G24)/(BALANCE!H47)))</f>
        <v>0</v>
      </c>
      <c r="J87" s="1087"/>
      <c r="K87" s="1086">
        <f>IF(ISERROR(360/(('ESTADO DE RESULTADOS'!H23-'ESTADO DE RESULTADOS'!H24)/(BALANCE!I47))),0,360/(('ESTADO DE RESULTADOS'!H23-'ESTADO DE RESULTADOS'!H24)/(BALANCE!I47)))</f>
        <v>0</v>
      </c>
      <c r="L87" s="1087"/>
      <c r="M87" s="1086">
        <f>IF(ISERROR(360/(('ESTADO DE RESULTADOS'!I23-'ESTADO DE RESULTADOS'!I24)/(BALANCE!J47))),0,360/(('ESTADO DE RESULTADOS'!I23-'ESTADO DE RESULTADOS'!I24)/(BALANCE!J47)))</f>
        <v>0</v>
      </c>
      <c r="N87" s="1087"/>
      <c r="O87" s="1086">
        <f>IF(ISERROR(360/(('ESTADO DE RESULTADOS'!J23-'ESTADO DE RESULTADOS'!J24)/(BALANCE!K47))),0,360/(('ESTADO DE RESULTADOS'!J23-'ESTADO DE RESULTADOS'!J24)/(BALANCE!K47)))</f>
        <v>0</v>
      </c>
      <c r="P87" s="1087"/>
      <c r="Q87" s="1086">
        <f>IF(ISERROR(360/(('ESTADO DE RESULTADOS'!K23-'ESTADO DE RESULTADOS'!K24)/(BALANCE!L47))),0,360/(('ESTADO DE RESULTADOS'!K23-'ESTADO DE RESULTADOS'!K24)/(BALANCE!L47)))</f>
        <v>0</v>
      </c>
      <c r="R87" s="1087"/>
      <c r="S87" s="1086">
        <f>IF(ISERROR(360/(('ESTADO DE RESULTADOS'!L23-'ESTADO DE RESULTADOS'!L24)/(BALANCE!M47))),0,360/(('ESTADO DE RESULTADOS'!L23-'ESTADO DE RESULTADOS'!L24)/(BALANCE!M47)))</f>
        <v>0</v>
      </c>
      <c r="T87" s="1087"/>
      <c r="U87" s="1086">
        <f>IF(ISERROR(360/(('ESTADO DE RESULTADOS'!M23-'ESTADO DE RESULTADOS'!M24)/(BALANCE!N47))),0,360/(('ESTADO DE RESULTADOS'!M23-'ESTADO DE RESULTADOS'!M24)/(BALANCE!N47)))</f>
        <v>0</v>
      </c>
      <c r="V87" s="1087"/>
      <c r="W87" s="1086">
        <f>IF(ISERROR(360/(('ESTADO DE RESULTADOS'!N23-'ESTADO DE RESULTADOS'!N24)/(BALANCE!O47))),0,360/(('ESTADO DE RESULTADOS'!N23-'ESTADO DE RESULTADOS'!N24)/(BALANCE!O47)))</f>
        <v>0</v>
      </c>
      <c r="X87" s="1087"/>
      <c r="Y87" s="1086">
        <f>IF(ISERROR(360/(('ESTADO DE RESULTADOS'!O23-'ESTADO DE RESULTADOS'!O24)/(BALANCE!P47))),0,360/(('ESTADO DE RESULTADOS'!O23-'ESTADO DE RESULTADOS'!O24)/(BALANCE!P47)))</f>
        <v>0</v>
      </c>
      <c r="Z87" s="1087"/>
      <c r="AA87" s="1076">
        <f t="shared" si="6"/>
        <v>0</v>
      </c>
      <c r="AB87" s="1077"/>
    </row>
    <row r="88" spans="2:28" ht="3.95" customHeight="1" thickBot="1" x14ac:dyDescent="0.25">
      <c r="B88" s="399"/>
      <c r="C88" s="447"/>
      <c r="D88" s="448"/>
      <c r="E88" s="447"/>
      <c r="F88" s="448"/>
      <c r="G88" s="447"/>
      <c r="H88" s="448"/>
      <c r="I88" s="447"/>
      <c r="J88" s="449"/>
      <c r="K88" s="447"/>
      <c r="L88" s="448"/>
      <c r="M88" s="447"/>
      <c r="N88" s="448"/>
      <c r="O88" s="447"/>
      <c r="P88" s="448"/>
      <c r="Q88" s="447"/>
      <c r="R88" s="448"/>
      <c r="S88" s="447"/>
      <c r="T88" s="448"/>
      <c r="U88" s="447"/>
      <c r="V88" s="448"/>
      <c r="W88" s="447"/>
      <c r="X88" s="448"/>
      <c r="Y88" s="447"/>
      <c r="Z88" s="448"/>
      <c r="AA88" s="447"/>
      <c r="AB88" s="448"/>
    </row>
    <row r="89" spans="2:28" ht="11.1" customHeight="1" thickBot="1" x14ac:dyDescent="0.25">
      <c r="B89" s="385" t="s">
        <v>602</v>
      </c>
      <c r="C89" s="385"/>
      <c r="D89" s="385"/>
      <c r="E89" s="385"/>
      <c r="F89" s="385"/>
      <c r="G89" s="385"/>
      <c r="H89" s="385"/>
      <c r="I89" s="385"/>
      <c r="J89" s="429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430"/>
      <c r="AA89" s="385"/>
      <c r="AB89" s="430"/>
    </row>
    <row r="90" spans="2:28" ht="11.1" customHeight="1" x14ac:dyDescent="0.2">
      <c r="B90" s="450" t="s">
        <v>603</v>
      </c>
      <c r="C90" s="1084">
        <f>+'ESTADO DE RESULTADOS'!D14</f>
        <v>0</v>
      </c>
      <c r="D90" s="1085"/>
      <c r="E90" s="1084">
        <f>+'ESTADO DE RESULTADOS'!E14</f>
        <v>0</v>
      </c>
      <c r="F90" s="1085"/>
      <c r="G90" s="1084">
        <f>+'ESTADO DE RESULTADOS'!F14</f>
        <v>0</v>
      </c>
      <c r="H90" s="1085"/>
      <c r="I90" s="1084">
        <f>+'ESTADO DE RESULTADOS'!G14</f>
        <v>0</v>
      </c>
      <c r="J90" s="1085"/>
      <c r="K90" s="1084">
        <f>+'ESTADO DE RESULTADOS'!H14</f>
        <v>0</v>
      </c>
      <c r="L90" s="1085"/>
      <c r="M90" s="1084">
        <f>+'ESTADO DE RESULTADOS'!I14</f>
        <v>0</v>
      </c>
      <c r="N90" s="1085"/>
      <c r="O90" s="1084">
        <f>+'ESTADO DE RESULTADOS'!J14</f>
        <v>0</v>
      </c>
      <c r="P90" s="1085"/>
      <c r="Q90" s="1084">
        <f>+'ESTADO DE RESULTADOS'!K14</f>
        <v>0</v>
      </c>
      <c r="R90" s="1085"/>
      <c r="S90" s="1084">
        <f>+'ESTADO DE RESULTADOS'!L14</f>
        <v>0</v>
      </c>
      <c r="T90" s="1085"/>
      <c r="U90" s="1084">
        <f>+'ESTADO DE RESULTADOS'!M14</f>
        <v>0</v>
      </c>
      <c r="V90" s="1085"/>
      <c r="W90" s="1084">
        <f>+'ESTADO DE RESULTADOS'!N14</f>
        <v>0</v>
      </c>
      <c r="X90" s="1085"/>
      <c r="Y90" s="1084">
        <f>+'ESTADO DE RESULTADOS'!O14</f>
        <v>0</v>
      </c>
      <c r="Z90" s="1085"/>
      <c r="AA90" s="1084">
        <f>AVERAGE(C90:Z90)</f>
        <v>0</v>
      </c>
      <c r="AB90" s="1085"/>
    </row>
    <row r="91" spans="2:28" ht="11.1" customHeight="1" x14ac:dyDescent="0.2">
      <c r="B91" s="398" t="s">
        <v>604</v>
      </c>
      <c r="C91" s="1088">
        <f>+'ESTADO DE RESULTADOS'!D18</f>
        <v>0</v>
      </c>
      <c r="D91" s="1089"/>
      <c r="E91" s="1088">
        <f>+'ESTADO DE RESULTADOS'!E18</f>
        <v>0</v>
      </c>
      <c r="F91" s="1089"/>
      <c r="G91" s="1088">
        <f>+'ESTADO DE RESULTADOS'!F18</f>
        <v>0</v>
      </c>
      <c r="H91" s="1089"/>
      <c r="I91" s="1088">
        <f>+'ESTADO DE RESULTADOS'!G18</f>
        <v>0</v>
      </c>
      <c r="J91" s="1089"/>
      <c r="K91" s="1088">
        <f>+'ESTADO DE RESULTADOS'!H18</f>
        <v>0</v>
      </c>
      <c r="L91" s="1089"/>
      <c r="M91" s="1088">
        <f>+'ESTADO DE RESULTADOS'!I18</f>
        <v>0</v>
      </c>
      <c r="N91" s="1089"/>
      <c r="O91" s="1088">
        <f>+'ESTADO DE RESULTADOS'!J18</f>
        <v>0</v>
      </c>
      <c r="P91" s="1089"/>
      <c r="Q91" s="1088">
        <f>+'ESTADO DE RESULTADOS'!K18</f>
        <v>0</v>
      </c>
      <c r="R91" s="1089"/>
      <c r="S91" s="1088">
        <f>+'ESTADO DE RESULTADOS'!L18</f>
        <v>0</v>
      </c>
      <c r="T91" s="1089"/>
      <c r="U91" s="1088">
        <f>+'ESTADO DE RESULTADOS'!M18</f>
        <v>0</v>
      </c>
      <c r="V91" s="1089"/>
      <c r="W91" s="1088">
        <f>+'ESTADO DE RESULTADOS'!N18</f>
        <v>0</v>
      </c>
      <c r="X91" s="1089"/>
      <c r="Y91" s="1088">
        <f>+'ESTADO DE RESULTADOS'!O18</f>
        <v>0</v>
      </c>
      <c r="Z91" s="1089"/>
      <c r="AA91" s="1084">
        <f>AVERAGE(C91:Z91)</f>
        <v>0</v>
      </c>
      <c r="AB91" s="1085"/>
    </row>
    <row r="92" spans="2:28" ht="11.1" customHeight="1" x14ac:dyDescent="0.2">
      <c r="B92" s="451" t="s">
        <v>605</v>
      </c>
      <c r="C92" s="1088">
        <f>+'ESTADO DE RESULTADOS'!D20</f>
        <v>0</v>
      </c>
      <c r="D92" s="1089"/>
      <c r="E92" s="1088">
        <f>+'ESTADO DE RESULTADOS'!E20</f>
        <v>0</v>
      </c>
      <c r="F92" s="1089"/>
      <c r="G92" s="1088">
        <f>+'ESTADO DE RESULTADOS'!F20</f>
        <v>0</v>
      </c>
      <c r="H92" s="1089"/>
      <c r="I92" s="1088">
        <f>+'ESTADO DE RESULTADOS'!G20</f>
        <v>0</v>
      </c>
      <c r="J92" s="1089"/>
      <c r="K92" s="1088">
        <f>+'ESTADO DE RESULTADOS'!H20</f>
        <v>0</v>
      </c>
      <c r="L92" s="1089"/>
      <c r="M92" s="1088">
        <f>+'ESTADO DE RESULTADOS'!I20</f>
        <v>0</v>
      </c>
      <c r="N92" s="1089"/>
      <c r="O92" s="1088">
        <f>+'ESTADO DE RESULTADOS'!J20</f>
        <v>0</v>
      </c>
      <c r="P92" s="1089"/>
      <c r="Q92" s="1088">
        <f>+'ESTADO DE RESULTADOS'!K20</f>
        <v>0</v>
      </c>
      <c r="R92" s="1089"/>
      <c r="S92" s="1088">
        <f>+'ESTADO DE RESULTADOS'!L20</f>
        <v>0</v>
      </c>
      <c r="T92" s="1089"/>
      <c r="U92" s="1088">
        <f>+'ESTADO DE RESULTADOS'!M20</f>
        <v>0</v>
      </c>
      <c r="V92" s="1089"/>
      <c r="W92" s="1088">
        <f>+'ESTADO DE RESULTADOS'!N20</f>
        <v>0</v>
      </c>
      <c r="X92" s="1089"/>
      <c r="Y92" s="1088">
        <f>+'ESTADO DE RESULTADOS'!O20</f>
        <v>0</v>
      </c>
      <c r="Z92" s="1089"/>
      <c r="AA92" s="1084">
        <f>AVERAGE(C92:Z92)</f>
        <v>0</v>
      </c>
      <c r="AB92" s="1085"/>
    </row>
    <row r="93" spans="2:28" ht="11.1" customHeight="1" x14ac:dyDescent="0.2">
      <c r="B93" s="398" t="s">
        <v>606</v>
      </c>
      <c r="C93" s="1088">
        <f>+'ESTADO DE RESULTADOS'!D22</f>
        <v>0</v>
      </c>
      <c r="D93" s="1089"/>
      <c r="E93" s="1088">
        <f>+'ESTADO DE RESULTADOS'!E22</f>
        <v>0</v>
      </c>
      <c r="F93" s="1089"/>
      <c r="G93" s="1088">
        <f>+'ESTADO DE RESULTADOS'!F22</f>
        <v>0</v>
      </c>
      <c r="H93" s="1089"/>
      <c r="I93" s="1088">
        <f>+'ESTADO DE RESULTADOS'!G22</f>
        <v>0</v>
      </c>
      <c r="J93" s="1089"/>
      <c r="K93" s="1088">
        <f>+'ESTADO DE RESULTADOS'!H22</f>
        <v>0</v>
      </c>
      <c r="L93" s="1089"/>
      <c r="M93" s="1088">
        <f>+'ESTADO DE RESULTADOS'!I22</f>
        <v>0</v>
      </c>
      <c r="N93" s="1089"/>
      <c r="O93" s="1088">
        <f>+'ESTADO DE RESULTADOS'!J22</f>
        <v>0</v>
      </c>
      <c r="P93" s="1089"/>
      <c r="Q93" s="1088">
        <f>+'ESTADO DE RESULTADOS'!K22</f>
        <v>0</v>
      </c>
      <c r="R93" s="1089"/>
      <c r="S93" s="1088">
        <f>+'ESTADO DE RESULTADOS'!L22</f>
        <v>0</v>
      </c>
      <c r="T93" s="1089"/>
      <c r="U93" s="1088">
        <f>+'ESTADO DE RESULTADOS'!M22</f>
        <v>0</v>
      </c>
      <c r="V93" s="1089"/>
      <c r="W93" s="1088">
        <f>+'ESTADO DE RESULTADOS'!N22</f>
        <v>0</v>
      </c>
      <c r="X93" s="1089"/>
      <c r="Y93" s="1088">
        <f>+'ESTADO DE RESULTADOS'!O22</f>
        <v>0</v>
      </c>
      <c r="Z93" s="1089"/>
      <c r="AA93" s="1084">
        <f>AVERAGE(C93:Z93)</f>
        <v>0</v>
      </c>
      <c r="AB93" s="1085"/>
    </row>
    <row r="94" spans="2:28" ht="11.1" customHeight="1" thickBot="1" x14ac:dyDescent="0.25">
      <c r="B94" s="452" t="s">
        <v>607</v>
      </c>
      <c r="C94" s="1090">
        <f>+'ESTADO DE RESULTADOS'!D24</f>
        <v>0</v>
      </c>
      <c r="D94" s="1091"/>
      <c r="E94" s="1090">
        <f>+'ESTADO DE RESULTADOS'!E24</f>
        <v>0</v>
      </c>
      <c r="F94" s="1091"/>
      <c r="G94" s="1090">
        <f>+'ESTADO DE RESULTADOS'!F24</f>
        <v>0</v>
      </c>
      <c r="H94" s="1091"/>
      <c r="I94" s="1090">
        <f>+'ESTADO DE RESULTADOS'!G24</f>
        <v>0</v>
      </c>
      <c r="J94" s="1091"/>
      <c r="K94" s="1090">
        <f>+'ESTADO DE RESULTADOS'!H24</f>
        <v>0</v>
      </c>
      <c r="L94" s="1091"/>
      <c r="M94" s="1090">
        <f>+'ESTADO DE RESULTADOS'!I24</f>
        <v>0</v>
      </c>
      <c r="N94" s="1091"/>
      <c r="O94" s="1090">
        <f>+'ESTADO DE RESULTADOS'!J24</f>
        <v>0</v>
      </c>
      <c r="P94" s="1091"/>
      <c r="Q94" s="1090">
        <f>+'ESTADO DE RESULTADOS'!K24</f>
        <v>0</v>
      </c>
      <c r="R94" s="1091"/>
      <c r="S94" s="1090">
        <f>+'ESTADO DE RESULTADOS'!L24</f>
        <v>0</v>
      </c>
      <c r="T94" s="1091"/>
      <c r="U94" s="1090">
        <f>+'ESTADO DE RESULTADOS'!M24</f>
        <v>0</v>
      </c>
      <c r="V94" s="1091"/>
      <c r="W94" s="1090">
        <f>+'ESTADO DE RESULTADOS'!N24</f>
        <v>0</v>
      </c>
      <c r="X94" s="1091"/>
      <c r="Y94" s="1090">
        <f>+'ESTADO DE RESULTADOS'!O24</f>
        <v>0</v>
      </c>
      <c r="Z94" s="1091"/>
      <c r="AA94" s="1084">
        <f>AVERAGE(C94:Z94)</f>
        <v>0</v>
      </c>
      <c r="AB94" s="1085"/>
    </row>
  </sheetData>
  <mergeCells count="627">
    <mergeCell ref="U94:V94"/>
    <mergeCell ref="W94:X94"/>
    <mergeCell ref="Y94:Z94"/>
    <mergeCell ref="AA94:AB94"/>
    <mergeCell ref="AA93:AB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O93:P93"/>
    <mergeCell ref="Q93:R93"/>
    <mergeCell ref="S93:T93"/>
    <mergeCell ref="U93:V93"/>
    <mergeCell ref="W93:X93"/>
    <mergeCell ref="Y93:Z93"/>
    <mergeCell ref="U92:V92"/>
    <mergeCell ref="W92:X92"/>
    <mergeCell ref="Y92:Z92"/>
    <mergeCell ref="AA92:AB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0:V90"/>
    <mergeCell ref="W90:X90"/>
    <mergeCell ref="Y90:Z90"/>
    <mergeCell ref="AA90:AB90"/>
    <mergeCell ref="C91:D91"/>
    <mergeCell ref="E91:F91"/>
    <mergeCell ref="G91:H91"/>
    <mergeCell ref="I91:J91"/>
    <mergeCell ref="K91:L91"/>
    <mergeCell ref="M91:N91"/>
    <mergeCell ref="AA91:AB91"/>
    <mergeCell ref="O91:P91"/>
    <mergeCell ref="Q91:R91"/>
    <mergeCell ref="S91:T91"/>
    <mergeCell ref="U91:V91"/>
    <mergeCell ref="W91:X91"/>
    <mergeCell ref="Y91:Z91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86:V86"/>
    <mergeCell ref="W86:X86"/>
    <mergeCell ref="Y86:Z86"/>
    <mergeCell ref="AA86:AB86"/>
    <mergeCell ref="C87:D87"/>
    <mergeCell ref="E87:F87"/>
    <mergeCell ref="G87:H87"/>
    <mergeCell ref="I87:J87"/>
    <mergeCell ref="K87:L87"/>
    <mergeCell ref="M87:N87"/>
    <mergeCell ref="AA87:AB87"/>
    <mergeCell ref="O87:P87"/>
    <mergeCell ref="Q87:R87"/>
    <mergeCell ref="S87:T87"/>
    <mergeCell ref="U87:V87"/>
    <mergeCell ref="W87:X87"/>
    <mergeCell ref="Y87:Z87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4:V84"/>
    <mergeCell ref="W84:X84"/>
    <mergeCell ref="Y84:Z84"/>
    <mergeCell ref="AA84:AB84"/>
    <mergeCell ref="C85:D85"/>
    <mergeCell ref="E85:F85"/>
    <mergeCell ref="G85:H85"/>
    <mergeCell ref="I85:J85"/>
    <mergeCell ref="K85:L85"/>
    <mergeCell ref="M85:N85"/>
    <mergeCell ref="AA85:AB85"/>
    <mergeCell ref="O85:P85"/>
    <mergeCell ref="Q85:R85"/>
    <mergeCell ref="S85:T85"/>
    <mergeCell ref="U85:V85"/>
    <mergeCell ref="W85:X85"/>
    <mergeCell ref="Y85:Z85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2:V82"/>
    <mergeCell ref="W82:X82"/>
    <mergeCell ref="Y82:Z82"/>
    <mergeCell ref="AA82:AB82"/>
    <mergeCell ref="C83:D83"/>
    <mergeCell ref="E83:F83"/>
    <mergeCell ref="G83:H83"/>
    <mergeCell ref="I83:J83"/>
    <mergeCell ref="K83:L83"/>
    <mergeCell ref="M83:N83"/>
    <mergeCell ref="AA83:AB83"/>
    <mergeCell ref="O83:P83"/>
    <mergeCell ref="Q83:R83"/>
    <mergeCell ref="S83:T83"/>
    <mergeCell ref="U83:V83"/>
    <mergeCell ref="W83:X83"/>
    <mergeCell ref="Y83:Z83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78:V78"/>
    <mergeCell ref="W78:X78"/>
    <mergeCell ref="Y78:Z78"/>
    <mergeCell ref="AA78:AB78"/>
    <mergeCell ref="C81:D81"/>
    <mergeCell ref="E81:F81"/>
    <mergeCell ref="G81:H81"/>
    <mergeCell ref="I81:J81"/>
    <mergeCell ref="K81:L81"/>
    <mergeCell ref="M81:N81"/>
    <mergeCell ref="AA81:AB81"/>
    <mergeCell ref="O81:P81"/>
    <mergeCell ref="Q81:R81"/>
    <mergeCell ref="S81:T81"/>
    <mergeCell ref="U81:V81"/>
    <mergeCell ref="W81:X81"/>
    <mergeCell ref="Y81:Z81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6:V76"/>
    <mergeCell ref="W76:X76"/>
    <mergeCell ref="Y76:Z76"/>
    <mergeCell ref="AA76:AB76"/>
    <mergeCell ref="C77:D77"/>
    <mergeCell ref="E77:F77"/>
    <mergeCell ref="G77:H77"/>
    <mergeCell ref="I77:J77"/>
    <mergeCell ref="K77:L77"/>
    <mergeCell ref="M77:N77"/>
    <mergeCell ref="AA77:AB77"/>
    <mergeCell ref="O77:P77"/>
    <mergeCell ref="Q77:R77"/>
    <mergeCell ref="S77:T77"/>
    <mergeCell ref="U77:V77"/>
    <mergeCell ref="W77:X77"/>
    <mergeCell ref="Y77:Z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3:V73"/>
    <mergeCell ref="W73:X73"/>
    <mergeCell ref="Y73:Z73"/>
    <mergeCell ref="AA73:AB73"/>
    <mergeCell ref="C74:D74"/>
    <mergeCell ref="E74:F74"/>
    <mergeCell ref="G74:H74"/>
    <mergeCell ref="I74:J74"/>
    <mergeCell ref="K74:L74"/>
    <mergeCell ref="M74:N74"/>
    <mergeCell ref="AA74:AB74"/>
    <mergeCell ref="O74:P74"/>
    <mergeCell ref="Q74:R74"/>
    <mergeCell ref="S74:T74"/>
    <mergeCell ref="U74:V74"/>
    <mergeCell ref="W74:X74"/>
    <mergeCell ref="Y74:Z74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1:V71"/>
    <mergeCell ref="W71:X71"/>
    <mergeCell ref="Y71:Z71"/>
    <mergeCell ref="AA71:AB71"/>
    <mergeCell ref="C72:D72"/>
    <mergeCell ref="E72:F72"/>
    <mergeCell ref="G72:H72"/>
    <mergeCell ref="I72:J72"/>
    <mergeCell ref="K72:L72"/>
    <mergeCell ref="M72:N72"/>
    <mergeCell ref="AA72:AB72"/>
    <mergeCell ref="O72:P72"/>
    <mergeCell ref="Q72:R72"/>
    <mergeCell ref="S72:T72"/>
    <mergeCell ref="U72:V72"/>
    <mergeCell ref="W72:X72"/>
    <mergeCell ref="Y72:Z72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69:V69"/>
    <mergeCell ref="W69:X69"/>
    <mergeCell ref="Y69:Z69"/>
    <mergeCell ref="AA69:AB69"/>
    <mergeCell ref="C70:D70"/>
    <mergeCell ref="E70:F70"/>
    <mergeCell ref="G70:H70"/>
    <mergeCell ref="I70:J70"/>
    <mergeCell ref="K70:L70"/>
    <mergeCell ref="M70:N70"/>
    <mergeCell ref="AA70:AB70"/>
    <mergeCell ref="O70:P70"/>
    <mergeCell ref="Q70:R70"/>
    <mergeCell ref="S70:T70"/>
    <mergeCell ref="U70:V70"/>
    <mergeCell ref="W70:X70"/>
    <mergeCell ref="Y70:Z70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7:V67"/>
    <mergeCell ref="W67:X67"/>
    <mergeCell ref="Y67:Z67"/>
    <mergeCell ref="AA67:AB67"/>
    <mergeCell ref="C68:D68"/>
    <mergeCell ref="E68:F68"/>
    <mergeCell ref="G68:H68"/>
    <mergeCell ref="I68:J68"/>
    <mergeCell ref="K68:L68"/>
    <mergeCell ref="M68:N68"/>
    <mergeCell ref="AA68:AB68"/>
    <mergeCell ref="O68:P68"/>
    <mergeCell ref="Q68:R68"/>
    <mergeCell ref="S68:T68"/>
    <mergeCell ref="U68:V68"/>
    <mergeCell ref="W68:X68"/>
    <mergeCell ref="Y68:Z68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7:V57"/>
    <mergeCell ref="W57:X57"/>
    <mergeCell ref="Y57:Z57"/>
    <mergeCell ref="AA57:AB57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5:V55"/>
    <mergeCell ref="W55:X55"/>
    <mergeCell ref="Y55:Z55"/>
    <mergeCell ref="AA55:AB55"/>
    <mergeCell ref="C56:D56"/>
    <mergeCell ref="E56:F56"/>
    <mergeCell ref="G56:H56"/>
    <mergeCell ref="I56:J56"/>
    <mergeCell ref="K56:L56"/>
    <mergeCell ref="M56:N56"/>
    <mergeCell ref="AA56:AB56"/>
    <mergeCell ref="O56:P56"/>
    <mergeCell ref="Q56:R56"/>
    <mergeCell ref="S56:T56"/>
    <mergeCell ref="U56:V56"/>
    <mergeCell ref="W56:X56"/>
    <mergeCell ref="Y56:Z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3:V53"/>
    <mergeCell ref="W53:X53"/>
    <mergeCell ref="Y53:Z53"/>
    <mergeCell ref="AA53:AB53"/>
    <mergeCell ref="C54:D54"/>
    <mergeCell ref="E54:F54"/>
    <mergeCell ref="G54:H54"/>
    <mergeCell ref="I54:J54"/>
    <mergeCell ref="K54:L54"/>
    <mergeCell ref="M54:N54"/>
    <mergeCell ref="AA54:AB54"/>
    <mergeCell ref="O54:P54"/>
    <mergeCell ref="Q54:R54"/>
    <mergeCell ref="S54:T54"/>
    <mergeCell ref="U54:V54"/>
    <mergeCell ref="W54:X54"/>
    <mergeCell ref="Y54:Z54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0:V50"/>
    <mergeCell ref="W50:X50"/>
    <mergeCell ref="Y50:Z50"/>
    <mergeCell ref="AA50:AB50"/>
    <mergeCell ref="C51:D51"/>
    <mergeCell ref="E51:F51"/>
    <mergeCell ref="G51:H51"/>
    <mergeCell ref="I51:J51"/>
    <mergeCell ref="K51:L51"/>
    <mergeCell ref="M51:N51"/>
    <mergeCell ref="AA51:AB51"/>
    <mergeCell ref="O51:P51"/>
    <mergeCell ref="Q51:R51"/>
    <mergeCell ref="S51:T51"/>
    <mergeCell ref="U51:V51"/>
    <mergeCell ref="W51:X51"/>
    <mergeCell ref="Y51:Z51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48:V48"/>
    <mergeCell ref="W48:X48"/>
    <mergeCell ref="Y48:Z48"/>
    <mergeCell ref="AA48:AB48"/>
    <mergeCell ref="C49:D49"/>
    <mergeCell ref="E49:F49"/>
    <mergeCell ref="G49:H49"/>
    <mergeCell ref="I49:J49"/>
    <mergeCell ref="K49:L49"/>
    <mergeCell ref="M49:N49"/>
    <mergeCell ref="AA49:AB49"/>
    <mergeCell ref="O49:P49"/>
    <mergeCell ref="Q49:R49"/>
    <mergeCell ref="S49:T49"/>
    <mergeCell ref="U49:V49"/>
    <mergeCell ref="W49:X49"/>
    <mergeCell ref="Y49:Z49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Y46:Z46"/>
    <mergeCell ref="AA46:AB46"/>
    <mergeCell ref="C47:D47"/>
    <mergeCell ref="E47:F47"/>
    <mergeCell ref="G47:H47"/>
    <mergeCell ref="I47:J47"/>
    <mergeCell ref="K47:L47"/>
    <mergeCell ref="M47:N47"/>
    <mergeCell ref="AA47:AB47"/>
    <mergeCell ref="O47:P47"/>
    <mergeCell ref="Q47:R47"/>
    <mergeCell ref="S47:T47"/>
    <mergeCell ref="U47:V47"/>
    <mergeCell ref="W47:X47"/>
    <mergeCell ref="Y47:Z47"/>
    <mergeCell ref="AA45:AB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U46:V46"/>
    <mergeCell ref="W46:X46"/>
    <mergeCell ref="S42:T42"/>
    <mergeCell ref="U42:V42"/>
    <mergeCell ref="W42:X42"/>
    <mergeCell ref="Y42:Z42"/>
    <mergeCell ref="AA42:AB42"/>
    <mergeCell ref="C43:D43"/>
    <mergeCell ref="Y41:Z41"/>
    <mergeCell ref="AA41:AB41"/>
    <mergeCell ref="C42:D42"/>
    <mergeCell ref="E42:F42"/>
    <mergeCell ref="G42:H42"/>
    <mergeCell ref="I42:J42"/>
    <mergeCell ref="K42:L42"/>
    <mergeCell ref="M42:N42"/>
    <mergeCell ref="O42:P42"/>
    <mergeCell ref="Q42:R42"/>
    <mergeCell ref="M41:N41"/>
    <mergeCell ref="O41:P41"/>
    <mergeCell ref="Q41:R41"/>
    <mergeCell ref="S41:T41"/>
    <mergeCell ref="U41:V41"/>
    <mergeCell ref="W41:X41"/>
    <mergeCell ref="S40:T40"/>
    <mergeCell ref="U40:V40"/>
    <mergeCell ref="W40:X40"/>
    <mergeCell ref="Y40:Z40"/>
    <mergeCell ref="AA40:AB40"/>
    <mergeCell ref="C41:D41"/>
    <mergeCell ref="E41:F41"/>
    <mergeCell ref="G41:H41"/>
    <mergeCell ref="I41:J41"/>
    <mergeCell ref="K41:L41"/>
    <mergeCell ref="C40:D40"/>
    <mergeCell ref="E40:F40"/>
    <mergeCell ref="G40:H40"/>
    <mergeCell ref="I40:J40"/>
    <mergeCell ref="K40:L40"/>
    <mergeCell ref="M40:N40"/>
    <mergeCell ref="O40:P40"/>
    <mergeCell ref="Q40:R40"/>
    <mergeCell ref="Q39:R39"/>
    <mergeCell ref="S38:T38"/>
    <mergeCell ref="U38:V38"/>
    <mergeCell ref="W38:X38"/>
    <mergeCell ref="Y38:Z38"/>
    <mergeCell ref="AA38:AB38"/>
    <mergeCell ref="C39:D39"/>
    <mergeCell ref="E39:F39"/>
    <mergeCell ref="G39:H39"/>
    <mergeCell ref="I39:J39"/>
    <mergeCell ref="K39:L39"/>
    <mergeCell ref="Y39:Z39"/>
    <mergeCell ref="AA39:AB39"/>
    <mergeCell ref="S39:T39"/>
    <mergeCell ref="U39:V39"/>
    <mergeCell ref="W39:X39"/>
    <mergeCell ref="C38:D38"/>
    <mergeCell ref="E38:F38"/>
    <mergeCell ref="G38:H38"/>
    <mergeCell ref="I38:J38"/>
    <mergeCell ref="K38:L38"/>
    <mergeCell ref="M38:N38"/>
    <mergeCell ref="J6:K6"/>
    <mergeCell ref="F7:J7"/>
    <mergeCell ref="C12:D12"/>
    <mergeCell ref="E12:F12"/>
    <mergeCell ref="G12:H12"/>
    <mergeCell ref="I12:J12"/>
    <mergeCell ref="K12:L12"/>
    <mergeCell ref="M39:N39"/>
    <mergeCell ref="O39:P39"/>
    <mergeCell ref="Y12:Z12"/>
    <mergeCell ref="AA12:AB12"/>
    <mergeCell ref="S12:T12"/>
    <mergeCell ref="U12:V12"/>
    <mergeCell ref="W12:X12"/>
    <mergeCell ref="O38:P38"/>
    <mergeCell ref="Q38:R38"/>
    <mergeCell ref="M12:N12"/>
    <mergeCell ref="O12:P12"/>
    <mergeCell ref="Q12:R12"/>
  </mergeCells>
  <pageMargins left="0.74803149606299213" right="0.74803149606299213" top="0.15748031496062992" bottom="0.98425196850393704" header="0" footer="0"/>
  <pageSetup paperSize="5" scale="62" fitToHeight="2" orientation="landscape" r:id="rId1"/>
  <headerFooter alignWithMargins="0">
    <oddFooter>&amp;F</oddFooter>
    <evenFooter>&amp;C&amp;F</evenFooter>
    <firstFooter>&amp;C&amp;F</firstFooter>
  </headerFooter>
  <drawing r:id="rId2"/>
  <legacyDrawing r:id="rId3"/>
  <controls>
    <mc:AlternateContent xmlns:mc="http://schemas.openxmlformats.org/markup-compatibility/2006">
      <mc:Choice Requires="x14">
        <control shapeId="7169" r:id="rId4" name="Commaton1">
          <controlPr autoLine="0" r:id="rId5">
            <anchor moveWithCells="1">
              <from>
                <xdr:col>4</xdr:col>
                <xdr:colOff>123825</xdr:colOff>
                <xdr:row>1</xdr:row>
                <xdr:rowOff>133350</xdr:rowOff>
              </from>
              <to>
                <xdr:col>7</xdr:col>
                <xdr:colOff>381000</xdr:colOff>
                <xdr:row>3</xdr:row>
                <xdr:rowOff>114300</xdr:rowOff>
              </to>
            </anchor>
          </controlPr>
        </control>
      </mc:Choice>
      <mc:Fallback>
        <control shapeId="7169" r:id="rId4" name="Comma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B72"/>
  <sheetViews>
    <sheetView zoomScale="115" zoomScaleNormal="115" workbookViewId="0">
      <selection activeCell="B15" sqref="B15"/>
    </sheetView>
  </sheetViews>
  <sheetFormatPr baseColWidth="10" defaultColWidth="9.140625" defaultRowHeight="13.5" customHeight="1" x14ac:dyDescent="0.2"/>
  <cols>
    <col min="1" max="1" width="9.140625" style="528"/>
    <col min="2" max="2" width="43.85546875" style="523" bestFit="1" customWidth="1"/>
    <col min="3" max="3" width="9.140625" style="523"/>
    <col min="4" max="4" width="10.42578125" style="523" bestFit="1" customWidth="1"/>
    <col min="5" max="5" width="9.140625" style="523"/>
    <col min="6" max="6" width="10.140625" style="523" bestFit="1" customWidth="1"/>
    <col min="7" max="7" width="9.140625" style="523"/>
    <col min="8" max="8" width="10.42578125" style="523" bestFit="1" customWidth="1"/>
    <col min="9" max="9" width="9.140625" style="523"/>
    <col min="10" max="10" width="10.42578125" style="523" bestFit="1" customWidth="1"/>
    <col min="11" max="11" width="9.140625" style="523"/>
    <col min="12" max="12" width="10.42578125" style="523" bestFit="1" customWidth="1"/>
    <col min="13" max="13" width="9.140625" style="523"/>
    <col min="14" max="14" width="10.140625" style="523" bestFit="1" customWidth="1"/>
    <col min="15" max="15" width="9.140625" style="523"/>
    <col min="16" max="16" width="10.140625" style="523" bestFit="1" customWidth="1"/>
    <col min="17" max="17" width="9.140625" style="523"/>
    <col min="18" max="18" width="10.42578125" style="523" bestFit="1" customWidth="1"/>
    <col min="19" max="19" width="9.140625" style="523"/>
    <col min="20" max="20" width="10.42578125" style="523" bestFit="1" customWidth="1"/>
    <col min="21" max="27" width="9.140625" style="523"/>
    <col min="28" max="28" width="10.7109375" style="523" bestFit="1" customWidth="1"/>
    <col min="29" max="16384" width="9.140625" style="523"/>
  </cols>
  <sheetData>
    <row r="1" spans="1:28" ht="13.5" customHeight="1" thickBot="1" x14ac:dyDescent="0.25">
      <c r="B1" s="453"/>
      <c r="C1" s="453"/>
      <c r="D1" s="453"/>
      <c r="E1" s="453"/>
      <c r="F1" s="453"/>
      <c r="G1" s="454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</row>
    <row r="2" spans="1:28" ht="13.5" customHeight="1" thickBot="1" x14ac:dyDescent="0.3">
      <c r="B2" s="456" t="s">
        <v>177</v>
      </c>
      <c r="C2" s="453"/>
      <c r="D2" s="1221" t="s">
        <v>147</v>
      </c>
      <c r="E2" s="1222"/>
      <c r="F2" s="1223">
        <f>DATOS!C9</f>
        <v>0</v>
      </c>
      <c r="G2" s="1224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</row>
    <row r="3" spans="1:28" ht="13.5" customHeight="1" thickBot="1" x14ac:dyDescent="0.3">
      <c r="B3" s="456" t="s">
        <v>178</v>
      </c>
      <c r="C3" s="453"/>
      <c r="D3" s="453"/>
      <c r="E3" s="453"/>
      <c r="F3" s="453"/>
      <c r="G3" s="454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28" ht="13.5" customHeight="1" x14ac:dyDescent="0.2">
      <c r="C4" s="453"/>
      <c r="D4" s="453"/>
      <c r="E4" s="453"/>
      <c r="F4" s="453"/>
      <c r="G4" s="454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</row>
    <row r="5" spans="1:28" ht="13.5" customHeight="1" x14ac:dyDescent="0.2">
      <c r="C5" s="453"/>
      <c r="D5" s="453"/>
      <c r="E5" s="453"/>
      <c r="F5" s="453"/>
      <c r="G5" s="454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</row>
    <row r="6" spans="1:28" ht="13.5" customHeight="1" x14ac:dyDescent="0.2">
      <c r="B6" s="522"/>
      <c r="C6" s="453"/>
      <c r="D6" s="453"/>
      <c r="E6" s="453"/>
      <c r="F6" s="453"/>
      <c r="G6" s="454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</row>
    <row r="7" spans="1:28" ht="13.5" customHeight="1" thickBot="1" x14ac:dyDescent="0.25">
      <c r="B7" s="522"/>
      <c r="C7" s="453"/>
      <c r="D7" s="453"/>
      <c r="E7" s="453"/>
      <c r="F7" s="453"/>
      <c r="G7" s="454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</row>
    <row r="8" spans="1:28" ht="13.5" customHeight="1" thickBot="1" x14ac:dyDescent="0.25">
      <c r="B8" s="522"/>
      <c r="C8" s="1218" t="s">
        <v>73</v>
      </c>
      <c r="D8" s="1217"/>
      <c r="E8" s="1216" t="s">
        <v>74</v>
      </c>
      <c r="F8" s="1217"/>
      <c r="G8" s="1216" t="s">
        <v>75</v>
      </c>
      <c r="H8" s="1217"/>
      <c r="I8" s="1218" t="s">
        <v>76</v>
      </c>
      <c r="J8" s="1217"/>
      <c r="K8" s="1216" t="s">
        <v>77</v>
      </c>
      <c r="L8" s="1217"/>
      <c r="M8" s="1216" t="s">
        <v>78</v>
      </c>
      <c r="N8" s="1217"/>
      <c r="O8" s="1216" t="s">
        <v>79</v>
      </c>
      <c r="P8" s="1217"/>
      <c r="Q8" s="1218" t="s">
        <v>80</v>
      </c>
      <c r="R8" s="1217"/>
      <c r="S8" s="1216" t="s">
        <v>81</v>
      </c>
      <c r="T8" s="1217"/>
      <c r="U8" s="1216" t="s">
        <v>82</v>
      </c>
      <c r="V8" s="1217"/>
      <c r="W8" s="1216" t="s">
        <v>83</v>
      </c>
      <c r="X8" s="1217"/>
      <c r="Y8" s="1218" t="s">
        <v>95</v>
      </c>
      <c r="Z8" s="1217"/>
      <c r="AA8" s="453"/>
      <c r="AB8" s="453"/>
    </row>
    <row r="9" spans="1:28" ht="13.5" customHeight="1" thickBot="1" x14ac:dyDescent="0.25">
      <c r="B9" s="522"/>
      <c r="C9" s="1212">
        <f>DATOS!$Q$10</f>
        <v>2018</v>
      </c>
      <c r="D9" s="1213"/>
      <c r="E9" s="1212">
        <f>DATOS!$Q$10</f>
        <v>2018</v>
      </c>
      <c r="F9" s="1213"/>
      <c r="G9" s="1212">
        <f>DATOS!$Q$10</f>
        <v>2018</v>
      </c>
      <c r="H9" s="1213"/>
      <c r="I9" s="1212">
        <f>DATOS!$Q$10</f>
        <v>2018</v>
      </c>
      <c r="J9" s="1213"/>
      <c r="K9" s="1212">
        <f>DATOS!$Q$10</f>
        <v>2018</v>
      </c>
      <c r="L9" s="1213"/>
      <c r="M9" s="1212">
        <f>DATOS!$Q$10</f>
        <v>2018</v>
      </c>
      <c r="N9" s="1213"/>
      <c r="O9" s="1212">
        <f>DATOS!$Q$10</f>
        <v>2018</v>
      </c>
      <c r="P9" s="1213"/>
      <c r="Q9" s="1212">
        <f>DATOS!$Q$10</f>
        <v>2018</v>
      </c>
      <c r="R9" s="1213"/>
      <c r="S9" s="1212">
        <f>DATOS!$Q$10</f>
        <v>2018</v>
      </c>
      <c r="T9" s="1213"/>
      <c r="U9" s="1212">
        <f>DATOS!$Q$10</f>
        <v>2018</v>
      </c>
      <c r="V9" s="1213"/>
      <c r="W9" s="1212">
        <f>DATOS!$Q$10</f>
        <v>2018</v>
      </c>
      <c r="X9" s="1213"/>
      <c r="Y9" s="1212">
        <f>DATOS!$Q$10</f>
        <v>2018</v>
      </c>
      <c r="Z9" s="1213"/>
      <c r="AA9" s="1214" t="s">
        <v>175</v>
      </c>
      <c r="AB9" s="1215"/>
    </row>
    <row r="10" spans="1:28" ht="18.75" customHeight="1" thickBot="1" x14ac:dyDescent="0.25">
      <c r="B10" s="453"/>
      <c r="C10" s="457" t="s">
        <v>180</v>
      </c>
      <c r="D10" s="458" t="s">
        <v>181</v>
      </c>
      <c r="E10" s="457" t="s">
        <v>180</v>
      </c>
      <c r="F10" s="458" t="s">
        <v>181</v>
      </c>
      <c r="G10" s="457" t="s">
        <v>180</v>
      </c>
      <c r="H10" s="458" t="s">
        <v>181</v>
      </c>
      <c r="I10" s="457" t="s">
        <v>180</v>
      </c>
      <c r="J10" s="458" t="s">
        <v>181</v>
      </c>
      <c r="K10" s="457" t="s">
        <v>180</v>
      </c>
      <c r="L10" s="458" t="s">
        <v>181</v>
      </c>
      <c r="M10" s="457" t="s">
        <v>180</v>
      </c>
      <c r="N10" s="458" t="s">
        <v>181</v>
      </c>
      <c r="O10" s="457" t="s">
        <v>180</v>
      </c>
      <c r="P10" s="458" t="s">
        <v>181</v>
      </c>
      <c r="Q10" s="457" t="s">
        <v>180</v>
      </c>
      <c r="R10" s="458" t="s">
        <v>181</v>
      </c>
      <c r="S10" s="457" t="s">
        <v>180</v>
      </c>
      <c r="T10" s="458" t="s">
        <v>181</v>
      </c>
      <c r="U10" s="457" t="s">
        <v>180</v>
      </c>
      <c r="V10" s="458" t="s">
        <v>181</v>
      </c>
      <c r="W10" s="457" t="s">
        <v>180</v>
      </c>
      <c r="X10" s="458" t="s">
        <v>181</v>
      </c>
      <c r="Y10" s="457" t="s">
        <v>180</v>
      </c>
      <c r="Z10" s="458" t="s">
        <v>181</v>
      </c>
      <c r="AA10" s="457" t="s">
        <v>180</v>
      </c>
      <c r="AB10" s="459" t="s">
        <v>181</v>
      </c>
    </row>
    <row r="11" spans="1:28" ht="13.5" customHeight="1" thickBot="1" x14ac:dyDescent="0.25">
      <c r="B11" s="460" t="s">
        <v>194</v>
      </c>
      <c r="C11" s="461"/>
      <c r="D11" s="461"/>
      <c r="E11" s="462"/>
      <c r="F11" s="463"/>
      <c r="G11" s="464"/>
      <c r="H11" s="465"/>
      <c r="I11" s="464"/>
      <c r="J11" s="465"/>
      <c r="K11" s="464"/>
      <c r="L11" s="465"/>
      <c r="M11" s="464"/>
      <c r="N11" s="465"/>
      <c r="O11" s="464"/>
      <c r="P11" s="465"/>
      <c r="Q11" s="464"/>
      <c r="R11" s="465"/>
      <c r="S11" s="462"/>
      <c r="T11" s="463"/>
      <c r="U11" s="462"/>
      <c r="V11" s="463"/>
      <c r="W11" s="462"/>
      <c r="X11" s="463"/>
      <c r="Y11" s="462"/>
      <c r="Z11" s="463"/>
      <c r="AA11" s="466"/>
      <c r="AB11" s="467"/>
    </row>
    <row r="12" spans="1:28" ht="13.5" customHeight="1" thickBot="1" x14ac:dyDescent="0.25">
      <c r="A12" s="528" t="s">
        <v>702</v>
      </c>
      <c r="B12" s="468" t="s">
        <v>608</v>
      </c>
      <c r="C12" s="627">
        <v>0</v>
      </c>
      <c r="D12" s="632">
        <v>0</v>
      </c>
      <c r="E12" s="626">
        <v>0</v>
      </c>
      <c r="F12" s="633">
        <v>0</v>
      </c>
      <c r="G12" s="627">
        <v>0</v>
      </c>
      <c r="H12" s="632">
        <v>0</v>
      </c>
      <c r="I12" s="626">
        <v>0</v>
      </c>
      <c r="J12" s="633">
        <v>0</v>
      </c>
      <c r="K12" s="626">
        <v>0</v>
      </c>
      <c r="L12" s="633">
        <v>0</v>
      </c>
      <c r="M12" s="627">
        <v>0</v>
      </c>
      <c r="N12" s="632">
        <v>0</v>
      </c>
      <c r="O12" s="626">
        <v>0</v>
      </c>
      <c r="P12" s="633">
        <v>0</v>
      </c>
      <c r="Q12" s="626">
        <v>0</v>
      </c>
      <c r="R12" s="634">
        <v>0</v>
      </c>
      <c r="S12" s="635">
        <v>0</v>
      </c>
      <c r="T12" s="633">
        <v>0</v>
      </c>
      <c r="U12" s="542">
        <v>0</v>
      </c>
      <c r="V12" s="616">
        <v>0</v>
      </c>
      <c r="W12" s="647">
        <v>0</v>
      </c>
      <c r="X12" s="633">
        <v>0</v>
      </c>
      <c r="Y12" s="648">
        <v>0</v>
      </c>
      <c r="Z12" s="633">
        <v>0</v>
      </c>
      <c r="AA12" s="469">
        <f>+Y12+W12+U12+S12+Q12+O12+M12+K12+I12+G12+E12+C12</f>
        <v>0</v>
      </c>
      <c r="AB12" s="621">
        <f>+Z12+X12+V12+T12+R12+P12+N12+L12+J12+H12+D12+F12</f>
        <v>0</v>
      </c>
    </row>
    <row r="13" spans="1:28" ht="13.5" customHeight="1" x14ac:dyDescent="0.2">
      <c r="A13" s="528" t="s">
        <v>703</v>
      </c>
      <c r="B13" s="468" t="s">
        <v>609</v>
      </c>
      <c r="C13" s="470">
        <v>0</v>
      </c>
      <c r="D13" s="636">
        <v>0</v>
      </c>
      <c r="E13" s="530">
        <v>0</v>
      </c>
      <c r="F13" s="637">
        <v>0</v>
      </c>
      <c r="G13" s="470">
        <v>0</v>
      </c>
      <c r="H13" s="636">
        <v>0</v>
      </c>
      <c r="I13" s="530">
        <v>0</v>
      </c>
      <c r="J13" s="637">
        <v>0</v>
      </c>
      <c r="K13" s="530">
        <v>0</v>
      </c>
      <c r="L13" s="637">
        <v>0</v>
      </c>
      <c r="M13" s="470">
        <v>0</v>
      </c>
      <c r="N13" s="636">
        <v>0</v>
      </c>
      <c r="O13" s="530">
        <v>0</v>
      </c>
      <c r="P13" s="637">
        <v>0</v>
      </c>
      <c r="Q13" s="626">
        <v>0</v>
      </c>
      <c r="R13" s="638">
        <v>0</v>
      </c>
      <c r="S13" s="639">
        <v>0</v>
      </c>
      <c r="T13" s="637">
        <v>0</v>
      </c>
      <c r="U13" s="530">
        <v>0</v>
      </c>
      <c r="V13" s="617">
        <v>0</v>
      </c>
      <c r="W13" s="530">
        <v>0</v>
      </c>
      <c r="X13" s="637">
        <v>0</v>
      </c>
      <c r="Y13" s="530">
        <v>0</v>
      </c>
      <c r="Z13" s="637">
        <v>0</v>
      </c>
      <c r="AA13" s="471">
        <f>+Y13+W13+U13+S13+Q13+O13+M13+K13+I13+G13+E13+C13</f>
        <v>0</v>
      </c>
      <c r="AB13" s="622">
        <f>+Z13+X13+V13+T13+R13+P13+N13+L13+J13+H13+D13+F13</f>
        <v>0</v>
      </c>
    </row>
    <row r="14" spans="1:28" ht="13.5" customHeight="1" x14ac:dyDescent="0.2">
      <c r="A14" s="528" t="s">
        <v>704</v>
      </c>
      <c r="B14" s="472" t="s">
        <v>1071</v>
      </c>
      <c r="C14" s="640">
        <v>0</v>
      </c>
      <c r="D14" s="641">
        <v>0</v>
      </c>
      <c r="E14" s="531">
        <v>0</v>
      </c>
      <c r="F14" s="642">
        <v>0</v>
      </c>
      <c r="G14" s="640">
        <v>0</v>
      </c>
      <c r="H14" s="641">
        <v>0</v>
      </c>
      <c r="I14" s="531">
        <v>0</v>
      </c>
      <c r="J14" s="642">
        <v>0</v>
      </c>
      <c r="K14" s="531">
        <v>0</v>
      </c>
      <c r="L14" s="642">
        <v>0</v>
      </c>
      <c r="M14" s="640">
        <v>0</v>
      </c>
      <c r="N14" s="641">
        <v>0</v>
      </c>
      <c r="O14" s="531">
        <v>0</v>
      </c>
      <c r="P14" s="642">
        <v>0</v>
      </c>
      <c r="Q14" s="531">
        <v>0</v>
      </c>
      <c r="R14" s="643">
        <v>0</v>
      </c>
      <c r="S14" s="644">
        <v>0</v>
      </c>
      <c r="T14" s="642">
        <v>0</v>
      </c>
      <c r="U14" s="531">
        <v>0</v>
      </c>
      <c r="V14" s="618">
        <v>0</v>
      </c>
      <c r="W14" s="531">
        <v>0</v>
      </c>
      <c r="X14" s="643">
        <v>0</v>
      </c>
      <c r="Y14" s="531">
        <v>0</v>
      </c>
      <c r="Z14" s="642">
        <v>0</v>
      </c>
      <c r="AA14" s="471">
        <f>+Y14+W14+U14+S14+Q14+O14+M14+K14+I14+G14+E14+C14</f>
        <v>0</v>
      </c>
      <c r="AB14" s="622">
        <f>+Z14+X14+V14+T14+R14+P14+N14+L14+J14+H14+D14+F14</f>
        <v>0</v>
      </c>
    </row>
    <row r="15" spans="1:28" ht="13.5" customHeight="1" thickBot="1" x14ac:dyDescent="0.25">
      <c r="A15" s="528" t="s">
        <v>705</v>
      </c>
      <c r="B15" s="473" t="s">
        <v>610</v>
      </c>
      <c r="C15" s="474">
        <v>0</v>
      </c>
      <c r="D15" s="641">
        <v>0</v>
      </c>
      <c r="E15" s="532">
        <v>0</v>
      </c>
      <c r="F15" s="642">
        <v>0</v>
      </c>
      <c r="G15" s="474">
        <v>0</v>
      </c>
      <c r="H15" s="641">
        <v>0</v>
      </c>
      <c r="I15" s="532">
        <v>0</v>
      </c>
      <c r="J15" s="642">
        <v>0</v>
      </c>
      <c r="K15" s="532">
        <v>0</v>
      </c>
      <c r="L15" s="642">
        <v>0</v>
      </c>
      <c r="M15" s="474">
        <v>0</v>
      </c>
      <c r="N15" s="641">
        <v>0</v>
      </c>
      <c r="O15" s="532">
        <v>0</v>
      </c>
      <c r="P15" s="642">
        <v>0</v>
      </c>
      <c r="Q15" s="532">
        <v>0</v>
      </c>
      <c r="R15" s="645">
        <v>0</v>
      </c>
      <c r="S15" s="625">
        <v>0</v>
      </c>
      <c r="T15" s="642">
        <v>0</v>
      </c>
      <c r="U15" s="532">
        <v>0</v>
      </c>
      <c r="V15" s="618">
        <v>0</v>
      </c>
      <c r="W15" s="532">
        <v>0</v>
      </c>
      <c r="X15" s="643">
        <v>0</v>
      </c>
      <c r="Y15" s="532">
        <v>0</v>
      </c>
      <c r="Z15" s="642">
        <v>0</v>
      </c>
      <c r="AA15" s="471">
        <f>+Y15+W15+U15+S15+Q15+O15+M15+K15+I15+G15+E15+C15</f>
        <v>0</v>
      </c>
      <c r="AB15" s="622">
        <f>+Z15+X15+V15+T15+R15+P15+N15+L15+J15+H15+D15+F15</f>
        <v>0</v>
      </c>
    </row>
    <row r="16" spans="1:28" ht="13.5" customHeight="1" thickBot="1" x14ac:dyDescent="0.25">
      <c r="B16" s="475" t="s">
        <v>191</v>
      </c>
      <c r="C16" s="476">
        <f>C12+C13</f>
        <v>0</v>
      </c>
      <c r="D16" s="619">
        <f>D12+D13</f>
        <v>0</v>
      </c>
      <c r="E16" s="476">
        <f>E12+E13</f>
        <v>0</v>
      </c>
      <c r="F16" s="619">
        <f t="shared" ref="F16:Z16" si="0">F12+F13</f>
        <v>0</v>
      </c>
      <c r="G16" s="476">
        <f t="shared" si="0"/>
        <v>0</v>
      </c>
      <c r="H16" s="619">
        <f t="shared" si="0"/>
        <v>0</v>
      </c>
      <c r="I16" s="476">
        <f t="shared" si="0"/>
        <v>0</v>
      </c>
      <c r="J16" s="619">
        <f t="shared" si="0"/>
        <v>0</v>
      </c>
      <c r="K16" s="476">
        <f t="shared" si="0"/>
        <v>0</v>
      </c>
      <c r="L16" s="619">
        <f t="shared" si="0"/>
        <v>0</v>
      </c>
      <c r="M16" s="476">
        <f t="shared" si="0"/>
        <v>0</v>
      </c>
      <c r="N16" s="619">
        <f t="shared" si="0"/>
        <v>0</v>
      </c>
      <c r="O16" s="476">
        <f t="shared" si="0"/>
        <v>0</v>
      </c>
      <c r="P16" s="619">
        <f t="shared" si="0"/>
        <v>0</v>
      </c>
      <c r="Q16" s="476">
        <f t="shared" si="0"/>
        <v>0</v>
      </c>
      <c r="R16" s="619">
        <f t="shared" si="0"/>
        <v>0</v>
      </c>
      <c r="S16" s="476">
        <f t="shared" si="0"/>
        <v>0</v>
      </c>
      <c r="T16" s="619">
        <f t="shared" si="0"/>
        <v>0</v>
      </c>
      <c r="U16" s="476">
        <f t="shared" si="0"/>
        <v>0</v>
      </c>
      <c r="V16" s="619">
        <f t="shared" si="0"/>
        <v>0</v>
      </c>
      <c r="W16" s="476">
        <f t="shared" si="0"/>
        <v>0</v>
      </c>
      <c r="X16" s="619">
        <f t="shared" si="0"/>
        <v>0</v>
      </c>
      <c r="Y16" s="476">
        <f t="shared" si="0"/>
        <v>0</v>
      </c>
      <c r="Z16" s="619">
        <f t="shared" si="0"/>
        <v>0</v>
      </c>
      <c r="AA16" s="476">
        <f>AA12+AA13</f>
        <v>0</v>
      </c>
      <c r="AB16" s="623">
        <f>AB12+AB13</f>
        <v>0</v>
      </c>
    </row>
    <row r="17" spans="1:28" ht="13.5" customHeight="1" thickBot="1" x14ac:dyDescent="0.25">
      <c r="B17" s="475" t="s">
        <v>192</v>
      </c>
      <c r="C17" s="476">
        <f t="shared" ref="C17:AB17" si="1">SUM(C12:C15)</f>
        <v>0</v>
      </c>
      <c r="D17" s="619">
        <f t="shared" si="1"/>
        <v>0</v>
      </c>
      <c r="E17" s="476">
        <f t="shared" si="1"/>
        <v>0</v>
      </c>
      <c r="F17" s="619">
        <f t="shared" si="1"/>
        <v>0</v>
      </c>
      <c r="G17" s="476">
        <f t="shared" si="1"/>
        <v>0</v>
      </c>
      <c r="H17" s="619">
        <f t="shared" si="1"/>
        <v>0</v>
      </c>
      <c r="I17" s="476">
        <f t="shared" si="1"/>
        <v>0</v>
      </c>
      <c r="J17" s="619">
        <f t="shared" si="1"/>
        <v>0</v>
      </c>
      <c r="K17" s="476">
        <f t="shared" si="1"/>
        <v>0</v>
      </c>
      <c r="L17" s="619">
        <f t="shared" si="1"/>
        <v>0</v>
      </c>
      <c r="M17" s="476">
        <f t="shared" si="1"/>
        <v>0</v>
      </c>
      <c r="N17" s="619">
        <f t="shared" si="1"/>
        <v>0</v>
      </c>
      <c r="O17" s="476">
        <f t="shared" si="1"/>
        <v>0</v>
      </c>
      <c r="P17" s="619">
        <f t="shared" si="1"/>
        <v>0</v>
      </c>
      <c r="Q17" s="476">
        <f t="shared" si="1"/>
        <v>0</v>
      </c>
      <c r="R17" s="619">
        <f t="shared" si="1"/>
        <v>0</v>
      </c>
      <c r="S17" s="476">
        <f t="shared" si="1"/>
        <v>0</v>
      </c>
      <c r="T17" s="619">
        <f t="shared" si="1"/>
        <v>0</v>
      </c>
      <c r="U17" s="476">
        <f t="shared" si="1"/>
        <v>0</v>
      </c>
      <c r="V17" s="619">
        <f t="shared" si="1"/>
        <v>0</v>
      </c>
      <c r="W17" s="476">
        <f t="shared" si="1"/>
        <v>0</v>
      </c>
      <c r="X17" s="619">
        <f t="shared" si="1"/>
        <v>0</v>
      </c>
      <c r="Y17" s="476">
        <f t="shared" si="1"/>
        <v>0</v>
      </c>
      <c r="Z17" s="619">
        <f t="shared" si="1"/>
        <v>0</v>
      </c>
      <c r="AA17" s="476">
        <f t="shared" si="1"/>
        <v>0</v>
      </c>
      <c r="AB17" s="623">
        <f t="shared" si="1"/>
        <v>0</v>
      </c>
    </row>
    <row r="18" spans="1:28" ht="13.5" customHeight="1" thickBot="1" x14ac:dyDescent="0.25">
      <c r="B18" s="477" t="s">
        <v>193</v>
      </c>
      <c r="C18" s="478">
        <f t="shared" ref="C18:AB18" si="2">SUM(C12:C15)</f>
        <v>0</v>
      </c>
      <c r="D18" s="620">
        <f t="shared" si="2"/>
        <v>0</v>
      </c>
      <c r="E18" s="478">
        <f t="shared" si="2"/>
        <v>0</v>
      </c>
      <c r="F18" s="620">
        <f t="shared" si="2"/>
        <v>0</v>
      </c>
      <c r="G18" s="478">
        <f t="shared" si="2"/>
        <v>0</v>
      </c>
      <c r="H18" s="620">
        <f t="shared" si="2"/>
        <v>0</v>
      </c>
      <c r="I18" s="478">
        <f t="shared" si="2"/>
        <v>0</v>
      </c>
      <c r="J18" s="620">
        <f t="shared" si="2"/>
        <v>0</v>
      </c>
      <c r="K18" s="478">
        <f t="shared" si="2"/>
        <v>0</v>
      </c>
      <c r="L18" s="620">
        <f t="shared" si="2"/>
        <v>0</v>
      </c>
      <c r="M18" s="478">
        <f t="shared" si="2"/>
        <v>0</v>
      </c>
      <c r="N18" s="620">
        <f t="shared" si="2"/>
        <v>0</v>
      </c>
      <c r="O18" s="478">
        <f t="shared" si="2"/>
        <v>0</v>
      </c>
      <c r="P18" s="620">
        <f t="shared" si="2"/>
        <v>0</v>
      </c>
      <c r="Q18" s="478">
        <f t="shared" si="2"/>
        <v>0</v>
      </c>
      <c r="R18" s="620">
        <f t="shared" si="2"/>
        <v>0</v>
      </c>
      <c r="S18" s="478">
        <f t="shared" si="2"/>
        <v>0</v>
      </c>
      <c r="T18" s="620">
        <f t="shared" si="2"/>
        <v>0</v>
      </c>
      <c r="U18" s="478">
        <f t="shared" si="2"/>
        <v>0</v>
      </c>
      <c r="V18" s="620">
        <f t="shared" si="2"/>
        <v>0</v>
      </c>
      <c r="W18" s="478">
        <f t="shared" si="2"/>
        <v>0</v>
      </c>
      <c r="X18" s="620">
        <f t="shared" si="2"/>
        <v>0</v>
      </c>
      <c r="Y18" s="478">
        <f t="shared" si="2"/>
        <v>0</v>
      </c>
      <c r="Z18" s="620">
        <f t="shared" si="2"/>
        <v>0</v>
      </c>
      <c r="AA18" s="478">
        <f t="shared" si="2"/>
        <v>0</v>
      </c>
      <c r="AB18" s="624">
        <f t="shared" si="2"/>
        <v>0</v>
      </c>
    </row>
    <row r="19" spans="1:28" ht="13.5" customHeight="1" thickBot="1" x14ac:dyDescent="0.25">
      <c r="B19" s="479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</row>
    <row r="20" spans="1:28" ht="13.5" customHeight="1" thickBot="1" x14ac:dyDescent="0.25">
      <c r="B20" s="1219" t="s">
        <v>611</v>
      </c>
      <c r="C20" s="1186" t="s">
        <v>211</v>
      </c>
      <c r="D20" s="1187"/>
      <c r="E20" s="1186" t="s">
        <v>211</v>
      </c>
      <c r="F20" s="1187"/>
      <c r="G20" s="1186" t="s">
        <v>211</v>
      </c>
      <c r="H20" s="1187"/>
      <c r="I20" s="1186" t="s">
        <v>211</v>
      </c>
      <c r="J20" s="1187"/>
      <c r="K20" s="1186" t="s">
        <v>211</v>
      </c>
      <c r="L20" s="1187"/>
      <c r="M20" s="1186" t="s">
        <v>211</v>
      </c>
      <c r="N20" s="1187"/>
      <c r="O20" s="1186" t="s">
        <v>211</v>
      </c>
      <c r="P20" s="1187"/>
      <c r="Q20" s="1186" t="s">
        <v>211</v>
      </c>
      <c r="R20" s="1187"/>
      <c r="S20" s="1186" t="s">
        <v>211</v>
      </c>
      <c r="T20" s="1187"/>
      <c r="U20" s="1186" t="s">
        <v>211</v>
      </c>
      <c r="V20" s="1187"/>
      <c r="W20" s="1186" t="s">
        <v>211</v>
      </c>
      <c r="X20" s="1187"/>
      <c r="Y20" s="1186" t="s">
        <v>211</v>
      </c>
      <c r="Z20" s="1187"/>
      <c r="AA20" s="1186" t="s">
        <v>212</v>
      </c>
      <c r="AB20" s="1187"/>
    </row>
    <row r="21" spans="1:28" ht="13.5" customHeight="1" x14ac:dyDescent="0.2">
      <c r="B21" s="1220"/>
      <c r="C21" s="1225"/>
      <c r="D21" s="1226"/>
      <c r="E21" s="482"/>
      <c r="F21" s="483"/>
      <c r="G21" s="483"/>
      <c r="H21" s="483"/>
      <c r="I21" s="483"/>
      <c r="J21" s="483"/>
      <c r="K21" s="482"/>
      <c r="L21" s="483"/>
      <c r="M21" s="482"/>
      <c r="N21" s="483"/>
      <c r="O21" s="482"/>
      <c r="P21" s="483"/>
      <c r="Q21" s="482"/>
      <c r="R21" s="483"/>
      <c r="S21" s="482"/>
      <c r="T21" s="483"/>
      <c r="U21" s="482"/>
      <c r="V21" s="483"/>
      <c r="W21" s="482"/>
      <c r="X21" s="483"/>
      <c r="Y21" s="482"/>
      <c r="Z21" s="483"/>
      <c r="AA21" s="482"/>
      <c r="AB21" s="483"/>
    </row>
    <row r="22" spans="1:28" ht="13.5" customHeight="1" x14ac:dyDescent="0.2">
      <c r="A22" s="528" t="s">
        <v>709</v>
      </c>
      <c r="B22" s="473" t="s">
        <v>612</v>
      </c>
      <c r="C22" s="1202">
        <v>0</v>
      </c>
      <c r="D22" s="1203"/>
      <c r="E22" s="1204">
        <v>0</v>
      </c>
      <c r="F22" s="1205"/>
      <c r="G22" s="1202">
        <v>0</v>
      </c>
      <c r="H22" s="1203"/>
      <c r="I22" s="1204">
        <v>0</v>
      </c>
      <c r="J22" s="1205"/>
      <c r="K22" s="1204">
        <v>0</v>
      </c>
      <c r="L22" s="1205"/>
      <c r="M22" s="1208">
        <v>0</v>
      </c>
      <c r="N22" s="1209"/>
      <c r="O22" s="1210">
        <v>0</v>
      </c>
      <c r="P22" s="1211"/>
      <c r="Q22" s="1210">
        <v>0</v>
      </c>
      <c r="R22" s="1211"/>
      <c r="S22" s="1210">
        <v>0</v>
      </c>
      <c r="T22" s="1211"/>
      <c r="U22" s="1210">
        <v>0</v>
      </c>
      <c r="V22" s="1211"/>
      <c r="W22" s="1210">
        <v>0</v>
      </c>
      <c r="X22" s="1211"/>
      <c r="Y22" s="1210">
        <v>0</v>
      </c>
      <c r="Z22" s="1211"/>
      <c r="AA22" s="1194">
        <f>SUM(C22:Z22)</f>
        <v>0</v>
      </c>
      <c r="AB22" s="1195"/>
    </row>
    <row r="23" spans="1:28" ht="13.5" customHeight="1" x14ac:dyDescent="0.2">
      <c r="A23" s="528" t="s">
        <v>710</v>
      </c>
      <c r="B23" s="473" t="s">
        <v>613</v>
      </c>
      <c r="C23" s="1202">
        <v>0</v>
      </c>
      <c r="D23" s="1203"/>
      <c r="E23" s="1204">
        <v>0</v>
      </c>
      <c r="F23" s="1205"/>
      <c r="G23" s="1202">
        <v>0</v>
      </c>
      <c r="H23" s="1203"/>
      <c r="I23" s="1204">
        <v>0</v>
      </c>
      <c r="J23" s="1205"/>
      <c r="K23" s="1204">
        <v>0</v>
      </c>
      <c r="L23" s="1205"/>
      <c r="M23" s="1202">
        <v>0</v>
      </c>
      <c r="N23" s="1203"/>
      <c r="O23" s="1204">
        <v>0</v>
      </c>
      <c r="P23" s="1205"/>
      <c r="Q23" s="1204">
        <v>0</v>
      </c>
      <c r="R23" s="1205"/>
      <c r="S23" s="1204">
        <v>0</v>
      </c>
      <c r="T23" s="1205"/>
      <c r="U23" s="1204">
        <v>0</v>
      </c>
      <c r="V23" s="1205"/>
      <c r="W23" s="1204">
        <v>0</v>
      </c>
      <c r="X23" s="1205"/>
      <c r="Y23" s="1204">
        <v>0</v>
      </c>
      <c r="Z23" s="1205"/>
      <c r="AA23" s="1194">
        <f>SUM(C23:Z23)</f>
        <v>0</v>
      </c>
      <c r="AB23" s="1195"/>
    </row>
    <row r="24" spans="1:28" ht="13.5" customHeight="1" x14ac:dyDescent="0.2">
      <c r="A24" s="528" t="s">
        <v>711</v>
      </c>
      <c r="B24" s="473" t="s">
        <v>614</v>
      </c>
      <c r="C24" s="1202">
        <v>0</v>
      </c>
      <c r="D24" s="1203"/>
      <c r="E24" s="1204">
        <v>0</v>
      </c>
      <c r="F24" s="1205"/>
      <c r="G24" s="1202">
        <v>0</v>
      </c>
      <c r="H24" s="1203"/>
      <c r="I24" s="1204">
        <v>0</v>
      </c>
      <c r="J24" s="1205"/>
      <c r="K24" s="1204">
        <v>0</v>
      </c>
      <c r="L24" s="1205"/>
      <c r="M24" s="1202">
        <v>0</v>
      </c>
      <c r="N24" s="1203"/>
      <c r="O24" s="1204">
        <v>0</v>
      </c>
      <c r="P24" s="1205"/>
      <c r="Q24" s="1204">
        <v>0</v>
      </c>
      <c r="R24" s="1205"/>
      <c r="S24" s="1204">
        <v>0</v>
      </c>
      <c r="T24" s="1205"/>
      <c r="U24" s="1204">
        <v>0</v>
      </c>
      <c r="V24" s="1205"/>
      <c r="W24" s="1204">
        <v>0</v>
      </c>
      <c r="X24" s="1205"/>
      <c r="Y24" s="1204">
        <v>0</v>
      </c>
      <c r="Z24" s="1205"/>
      <c r="AA24" s="1194">
        <f>SUM(C24:Z24)</f>
        <v>0</v>
      </c>
      <c r="AB24" s="1195"/>
    </row>
    <row r="25" spans="1:28" ht="13.5" customHeight="1" thickBot="1" x14ac:dyDescent="0.25">
      <c r="A25" s="528" t="s">
        <v>712</v>
      </c>
      <c r="B25" s="473" t="s">
        <v>615</v>
      </c>
      <c r="C25" s="1198">
        <v>0</v>
      </c>
      <c r="D25" s="1199"/>
      <c r="E25" s="1200">
        <v>0</v>
      </c>
      <c r="F25" s="1201"/>
      <c r="G25" s="1202">
        <v>0</v>
      </c>
      <c r="H25" s="1203"/>
      <c r="I25" s="1204">
        <v>0</v>
      </c>
      <c r="J25" s="1205"/>
      <c r="K25" s="1204">
        <v>0</v>
      </c>
      <c r="L25" s="1205"/>
      <c r="M25" s="1206">
        <v>0</v>
      </c>
      <c r="N25" s="1207"/>
      <c r="O25" s="1192">
        <v>0</v>
      </c>
      <c r="P25" s="1193"/>
      <c r="Q25" s="1192">
        <v>0</v>
      </c>
      <c r="R25" s="1193"/>
      <c r="S25" s="1192">
        <v>0</v>
      </c>
      <c r="T25" s="1193"/>
      <c r="U25" s="1192">
        <v>0</v>
      </c>
      <c r="V25" s="1193"/>
      <c r="W25" s="1192">
        <v>0</v>
      </c>
      <c r="X25" s="1193"/>
      <c r="Y25" s="1192">
        <v>0</v>
      </c>
      <c r="Z25" s="1193"/>
      <c r="AA25" s="1194">
        <f>SUM(C25:Z25)</f>
        <v>0</v>
      </c>
      <c r="AB25" s="1195"/>
    </row>
    <row r="26" spans="1:28" ht="13.5" customHeight="1" thickBot="1" x14ac:dyDescent="0.25">
      <c r="B26" s="475" t="s">
        <v>616</v>
      </c>
      <c r="C26" s="1196">
        <f>SUM(C22:D25)</f>
        <v>0</v>
      </c>
      <c r="D26" s="1197"/>
      <c r="E26" s="1196">
        <f>SUM(E22:F25)</f>
        <v>0</v>
      </c>
      <c r="F26" s="1197"/>
      <c r="G26" s="1196">
        <f>SUM(G22:H25)</f>
        <v>0</v>
      </c>
      <c r="H26" s="1197"/>
      <c r="I26" s="1196">
        <f>SUM(I22:J25)</f>
        <v>0</v>
      </c>
      <c r="J26" s="1197"/>
      <c r="K26" s="1196">
        <f>SUM(K22:L25)</f>
        <v>0</v>
      </c>
      <c r="L26" s="1197"/>
      <c r="M26" s="1188">
        <f>SUM(M22:N25)</f>
        <v>0</v>
      </c>
      <c r="N26" s="1189"/>
      <c r="O26" s="1188">
        <f>SUM(O22:P25)</f>
        <v>0</v>
      </c>
      <c r="P26" s="1189"/>
      <c r="Q26" s="1188">
        <f>SUM(Q22:R25)</f>
        <v>0</v>
      </c>
      <c r="R26" s="1189"/>
      <c r="S26" s="1188">
        <f>SUM(S22:T25)</f>
        <v>0</v>
      </c>
      <c r="T26" s="1189"/>
      <c r="U26" s="1188">
        <f>SUM(U22:V25)</f>
        <v>0</v>
      </c>
      <c r="V26" s="1189"/>
      <c r="W26" s="1188">
        <f>SUM(W22:X25)</f>
        <v>0</v>
      </c>
      <c r="X26" s="1189"/>
      <c r="Y26" s="1188">
        <f>SUM(Y22:Z25)</f>
        <v>0</v>
      </c>
      <c r="Z26" s="1189"/>
      <c r="AA26" s="1188">
        <f>SUM(AA22:AB25)</f>
        <v>0</v>
      </c>
      <c r="AB26" s="1189"/>
    </row>
    <row r="27" spans="1:28" ht="13.5" customHeight="1" thickBot="1" x14ac:dyDescent="0.25">
      <c r="B27" s="453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</row>
    <row r="28" spans="1:28" ht="13.5" customHeight="1" thickBot="1" x14ac:dyDescent="0.25">
      <c r="B28" s="1190" t="s">
        <v>617</v>
      </c>
      <c r="C28" s="1186" t="s">
        <v>221</v>
      </c>
      <c r="D28" s="1187"/>
      <c r="E28" s="1186" t="s">
        <v>221</v>
      </c>
      <c r="F28" s="1187"/>
      <c r="G28" s="1186" t="s">
        <v>221</v>
      </c>
      <c r="H28" s="1187"/>
      <c r="I28" s="1186" t="s">
        <v>221</v>
      </c>
      <c r="J28" s="1187"/>
      <c r="K28" s="1186" t="s">
        <v>221</v>
      </c>
      <c r="L28" s="1187"/>
      <c r="M28" s="1186" t="s">
        <v>221</v>
      </c>
      <c r="N28" s="1187"/>
      <c r="O28" s="1186" t="s">
        <v>221</v>
      </c>
      <c r="P28" s="1187"/>
      <c r="Q28" s="1186" t="s">
        <v>221</v>
      </c>
      <c r="R28" s="1187"/>
      <c r="S28" s="1186" t="s">
        <v>221</v>
      </c>
      <c r="T28" s="1187"/>
      <c r="U28" s="1186" t="s">
        <v>221</v>
      </c>
      <c r="V28" s="1187"/>
      <c r="W28" s="1186" t="s">
        <v>221</v>
      </c>
      <c r="X28" s="1187"/>
      <c r="Y28" s="1186" t="s">
        <v>221</v>
      </c>
      <c r="Z28" s="1187"/>
      <c r="AA28" s="1186" t="s">
        <v>221</v>
      </c>
      <c r="AB28" s="1187"/>
    </row>
    <row r="29" spans="1:28" ht="13.5" customHeight="1" thickBot="1" x14ac:dyDescent="0.25">
      <c r="B29" s="1191"/>
      <c r="C29" s="1146"/>
      <c r="D29" s="1147"/>
      <c r="E29" s="1146"/>
      <c r="F29" s="1147"/>
      <c r="G29" s="1146"/>
      <c r="H29" s="1147"/>
      <c r="I29" s="1146"/>
      <c r="J29" s="1147"/>
      <c r="K29" s="1146"/>
      <c r="L29" s="1147"/>
      <c r="M29" s="1148"/>
      <c r="N29" s="1149"/>
      <c r="O29" s="1148"/>
      <c r="P29" s="1149"/>
      <c r="Q29" s="1148"/>
      <c r="R29" s="1149"/>
      <c r="S29" s="1148"/>
      <c r="T29" s="1149"/>
      <c r="U29" s="1148"/>
      <c r="V29" s="1149"/>
      <c r="W29" s="1148"/>
      <c r="X29" s="1149"/>
      <c r="Y29" s="1148"/>
      <c r="Z29" s="1149"/>
      <c r="AA29" s="1148"/>
      <c r="AB29" s="1149"/>
    </row>
    <row r="30" spans="1:28" ht="13.5" customHeight="1" thickBot="1" x14ac:dyDescent="0.25">
      <c r="A30" s="528" t="s">
        <v>713</v>
      </c>
      <c r="B30" s="473" t="s">
        <v>618</v>
      </c>
      <c r="C30" s="1140">
        <v>0</v>
      </c>
      <c r="D30" s="1141"/>
      <c r="E30" s="1142">
        <v>0</v>
      </c>
      <c r="F30" s="1143"/>
      <c r="G30" s="1140">
        <v>0</v>
      </c>
      <c r="H30" s="1141"/>
      <c r="I30" s="1142">
        <v>0</v>
      </c>
      <c r="J30" s="1143"/>
      <c r="K30" s="1142">
        <v>0</v>
      </c>
      <c r="L30" s="1143"/>
      <c r="M30" s="1142">
        <v>0</v>
      </c>
      <c r="N30" s="1143"/>
      <c r="O30" s="1128">
        <v>0</v>
      </c>
      <c r="P30" s="1129"/>
      <c r="Q30" s="1128">
        <v>0</v>
      </c>
      <c r="R30" s="1129"/>
      <c r="S30" s="1128">
        <v>0</v>
      </c>
      <c r="T30" s="1129"/>
      <c r="U30" s="1128">
        <v>0</v>
      </c>
      <c r="V30" s="1129"/>
      <c r="W30" s="1128">
        <v>0</v>
      </c>
      <c r="X30" s="1129"/>
      <c r="Y30" s="1128">
        <v>0</v>
      </c>
      <c r="Z30" s="1129"/>
      <c r="AA30" s="1144">
        <f>Y30</f>
        <v>0</v>
      </c>
      <c r="AB30" s="1145"/>
    </row>
    <row r="31" spans="1:28" ht="13.5" customHeight="1" thickBot="1" x14ac:dyDescent="0.25">
      <c r="A31" s="528" t="s">
        <v>714</v>
      </c>
      <c r="B31" s="473" t="s">
        <v>619</v>
      </c>
      <c r="C31" s="1154">
        <v>0</v>
      </c>
      <c r="D31" s="1155"/>
      <c r="E31" s="1150">
        <v>0</v>
      </c>
      <c r="F31" s="1151"/>
      <c r="G31" s="1154">
        <v>0</v>
      </c>
      <c r="H31" s="1155"/>
      <c r="I31" s="1150">
        <v>0</v>
      </c>
      <c r="J31" s="1151"/>
      <c r="K31" s="1150">
        <v>0</v>
      </c>
      <c r="L31" s="1151"/>
      <c r="M31" s="1150">
        <v>0</v>
      </c>
      <c r="N31" s="1151"/>
      <c r="O31" s="1138">
        <v>0</v>
      </c>
      <c r="P31" s="1139"/>
      <c r="Q31" s="1138">
        <v>0</v>
      </c>
      <c r="R31" s="1139"/>
      <c r="S31" s="1138">
        <v>0</v>
      </c>
      <c r="T31" s="1139"/>
      <c r="U31" s="1138">
        <v>0</v>
      </c>
      <c r="V31" s="1139"/>
      <c r="W31" s="1138">
        <v>0</v>
      </c>
      <c r="X31" s="1139"/>
      <c r="Y31" s="1138">
        <v>0</v>
      </c>
      <c r="Z31" s="1139"/>
      <c r="AA31" s="1144">
        <f>Y31</f>
        <v>0</v>
      </c>
      <c r="AB31" s="1145"/>
    </row>
    <row r="32" spans="1:28" ht="13.5" customHeight="1" thickBot="1" x14ac:dyDescent="0.25">
      <c r="A32" s="528" t="s">
        <v>715</v>
      </c>
      <c r="B32" s="473" t="s">
        <v>620</v>
      </c>
      <c r="C32" s="1154">
        <v>0</v>
      </c>
      <c r="D32" s="1155"/>
      <c r="E32" s="1150">
        <v>0</v>
      </c>
      <c r="F32" s="1151"/>
      <c r="G32" s="1154">
        <v>0</v>
      </c>
      <c r="H32" s="1155"/>
      <c r="I32" s="1150">
        <v>0</v>
      </c>
      <c r="J32" s="1151"/>
      <c r="K32" s="1150">
        <v>0</v>
      </c>
      <c r="L32" s="1151"/>
      <c r="M32" s="1150">
        <v>0</v>
      </c>
      <c r="N32" s="1151"/>
      <c r="O32" s="1138">
        <v>0</v>
      </c>
      <c r="P32" s="1139"/>
      <c r="Q32" s="1138">
        <v>0</v>
      </c>
      <c r="R32" s="1139"/>
      <c r="S32" s="1138">
        <v>0</v>
      </c>
      <c r="T32" s="1139"/>
      <c r="U32" s="1138">
        <v>0</v>
      </c>
      <c r="V32" s="1139"/>
      <c r="W32" s="1138">
        <v>0</v>
      </c>
      <c r="X32" s="1139"/>
      <c r="Y32" s="1138">
        <v>0</v>
      </c>
      <c r="Z32" s="1139"/>
      <c r="AA32" s="1144">
        <f>Y32</f>
        <v>0</v>
      </c>
      <c r="AB32" s="1145"/>
    </row>
    <row r="33" spans="1:28" ht="13.5" customHeight="1" thickBot="1" x14ac:dyDescent="0.25">
      <c r="A33" s="528" t="s">
        <v>716</v>
      </c>
      <c r="B33" s="473" t="s">
        <v>621</v>
      </c>
      <c r="C33" s="1154">
        <v>0</v>
      </c>
      <c r="D33" s="1155"/>
      <c r="E33" s="1150">
        <v>0</v>
      </c>
      <c r="F33" s="1151"/>
      <c r="G33" s="1154">
        <v>0</v>
      </c>
      <c r="H33" s="1155"/>
      <c r="I33" s="1150">
        <v>0</v>
      </c>
      <c r="J33" s="1151"/>
      <c r="K33" s="1150">
        <v>0</v>
      </c>
      <c r="L33" s="1151"/>
      <c r="M33" s="1150">
        <v>0</v>
      </c>
      <c r="N33" s="1151"/>
      <c r="O33" s="1138">
        <v>0</v>
      </c>
      <c r="P33" s="1139"/>
      <c r="Q33" s="1138">
        <v>0</v>
      </c>
      <c r="R33" s="1139"/>
      <c r="S33" s="1138">
        <v>0</v>
      </c>
      <c r="T33" s="1139"/>
      <c r="U33" s="1138">
        <v>0</v>
      </c>
      <c r="V33" s="1139"/>
      <c r="W33" s="1138">
        <v>0</v>
      </c>
      <c r="X33" s="1139"/>
      <c r="Y33" s="1138">
        <v>0</v>
      </c>
      <c r="Z33" s="1139"/>
      <c r="AA33" s="1144">
        <f>Y33</f>
        <v>0</v>
      </c>
      <c r="AB33" s="1145"/>
    </row>
    <row r="34" spans="1:28" ht="13.5" customHeight="1" thickBot="1" x14ac:dyDescent="0.25">
      <c r="B34" s="475" t="s">
        <v>230</v>
      </c>
      <c r="C34" s="1144">
        <f>SUM(C30:D33)</f>
        <v>0</v>
      </c>
      <c r="D34" s="1145"/>
      <c r="E34" s="1144">
        <f>SUM(E30:F33)</f>
        <v>0</v>
      </c>
      <c r="F34" s="1145"/>
      <c r="G34" s="1144">
        <f>SUM(G30:H33)</f>
        <v>0</v>
      </c>
      <c r="H34" s="1145"/>
      <c r="I34" s="1144">
        <f>SUM(I30:J33)</f>
        <v>0</v>
      </c>
      <c r="J34" s="1145"/>
      <c r="K34" s="1144">
        <f>SUM(K30:L33)</f>
        <v>0</v>
      </c>
      <c r="L34" s="1145"/>
      <c r="M34" s="1144">
        <f>SUM(M30:N33)</f>
        <v>0</v>
      </c>
      <c r="N34" s="1145"/>
      <c r="O34" s="1144">
        <f>SUM(O30:P33)</f>
        <v>0</v>
      </c>
      <c r="P34" s="1145"/>
      <c r="Q34" s="1144">
        <f>SUM(Q30:R33)</f>
        <v>0</v>
      </c>
      <c r="R34" s="1145"/>
      <c r="S34" s="1144">
        <f>SUM(S30:T33)</f>
        <v>0</v>
      </c>
      <c r="T34" s="1145"/>
      <c r="U34" s="1144">
        <f>SUM(U30:V33)</f>
        <v>0</v>
      </c>
      <c r="V34" s="1145"/>
      <c r="W34" s="1144">
        <f>SUM(W30:X33)</f>
        <v>0</v>
      </c>
      <c r="X34" s="1145"/>
      <c r="Y34" s="1144">
        <f>SUM(Y30:Z33)</f>
        <v>0</v>
      </c>
      <c r="Z34" s="1145"/>
      <c r="AA34" s="1144">
        <f>Y34</f>
        <v>0</v>
      </c>
      <c r="AB34" s="1145"/>
    </row>
    <row r="35" spans="1:28" ht="13.5" customHeight="1" thickBot="1" x14ac:dyDescent="0.25">
      <c r="B35" s="453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</row>
    <row r="36" spans="1:28" ht="13.5" customHeight="1" thickBot="1" x14ac:dyDescent="0.25">
      <c r="B36" s="484" t="s">
        <v>231</v>
      </c>
      <c r="C36" s="1186" t="s">
        <v>232</v>
      </c>
      <c r="D36" s="1187"/>
      <c r="E36" s="1186" t="s">
        <v>232</v>
      </c>
      <c r="F36" s="1187"/>
      <c r="G36" s="1186" t="s">
        <v>232</v>
      </c>
      <c r="H36" s="1187"/>
      <c r="I36" s="1186" t="s">
        <v>232</v>
      </c>
      <c r="J36" s="1187"/>
      <c r="K36" s="1186" t="s">
        <v>232</v>
      </c>
      <c r="L36" s="1187"/>
      <c r="M36" s="1186" t="s">
        <v>232</v>
      </c>
      <c r="N36" s="1187"/>
      <c r="O36" s="1186" t="s">
        <v>232</v>
      </c>
      <c r="P36" s="1187"/>
      <c r="Q36" s="1186" t="s">
        <v>232</v>
      </c>
      <c r="R36" s="1187"/>
      <c r="S36" s="1186" t="s">
        <v>232</v>
      </c>
      <c r="T36" s="1187"/>
      <c r="U36" s="1186" t="s">
        <v>232</v>
      </c>
      <c r="V36" s="1187"/>
      <c r="W36" s="1186" t="s">
        <v>232</v>
      </c>
      <c r="X36" s="1187"/>
      <c r="Y36" s="1186" t="s">
        <v>232</v>
      </c>
      <c r="Z36" s="1187"/>
      <c r="AA36" s="1186" t="s">
        <v>233</v>
      </c>
      <c r="AB36" s="1187"/>
    </row>
    <row r="37" spans="1:28" ht="13.5" customHeight="1" thickBot="1" x14ac:dyDescent="0.25">
      <c r="B37" s="485" t="s">
        <v>622</v>
      </c>
      <c r="C37" s="1184"/>
      <c r="D37" s="1185"/>
      <c r="E37" s="1184"/>
      <c r="F37" s="1185"/>
      <c r="G37" s="1184"/>
      <c r="H37" s="1185"/>
      <c r="I37" s="1184"/>
      <c r="J37" s="1185"/>
      <c r="K37" s="1184"/>
      <c r="L37" s="1185"/>
      <c r="M37" s="1174"/>
      <c r="N37" s="1175"/>
      <c r="O37" s="1174"/>
      <c r="P37" s="1175"/>
      <c r="Q37" s="1174"/>
      <c r="R37" s="1175"/>
      <c r="S37" s="1174"/>
      <c r="T37" s="1175"/>
      <c r="U37" s="1174"/>
      <c r="V37" s="1175"/>
      <c r="W37" s="1174"/>
      <c r="X37" s="1175"/>
      <c r="Y37" s="1174"/>
      <c r="Z37" s="1175"/>
      <c r="AA37" s="1174"/>
      <c r="AB37" s="1175"/>
    </row>
    <row r="38" spans="1:28" ht="13.5" customHeight="1" x14ac:dyDescent="0.2">
      <c r="A38" s="528" t="s">
        <v>717</v>
      </c>
      <c r="B38" s="486" t="s">
        <v>623</v>
      </c>
      <c r="C38" s="1176">
        <v>0</v>
      </c>
      <c r="D38" s="1177"/>
      <c r="E38" s="1178">
        <v>0</v>
      </c>
      <c r="F38" s="1179"/>
      <c r="G38" s="1176">
        <v>0</v>
      </c>
      <c r="H38" s="1177"/>
      <c r="I38" s="1180">
        <v>0</v>
      </c>
      <c r="J38" s="1181"/>
      <c r="K38" s="1180">
        <v>0</v>
      </c>
      <c r="L38" s="1181"/>
      <c r="M38" s="1180">
        <v>0</v>
      </c>
      <c r="N38" s="1181"/>
      <c r="O38" s="1180">
        <v>0</v>
      </c>
      <c r="P38" s="1181"/>
      <c r="Q38" s="1180">
        <v>0</v>
      </c>
      <c r="R38" s="1181"/>
      <c r="S38" s="1180">
        <v>0</v>
      </c>
      <c r="T38" s="1181"/>
      <c r="U38" s="1180">
        <v>0</v>
      </c>
      <c r="V38" s="1181"/>
      <c r="W38" s="1180">
        <v>0</v>
      </c>
      <c r="X38" s="1181"/>
      <c r="Y38" s="1180">
        <v>0</v>
      </c>
      <c r="Z38" s="1181"/>
      <c r="AA38" s="1182">
        <f>Y38</f>
        <v>0</v>
      </c>
      <c r="AB38" s="1183"/>
    </row>
    <row r="39" spans="1:28" ht="13.5" customHeight="1" x14ac:dyDescent="0.2">
      <c r="A39" s="528" t="s">
        <v>718</v>
      </c>
      <c r="B39" s="487" t="s">
        <v>624</v>
      </c>
      <c r="C39" s="1173">
        <v>0</v>
      </c>
      <c r="D39" s="1133"/>
      <c r="E39" s="1168">
        <v>0</v>
      </c>
      <c r="F39" s="1169"/>
      <c r="G39" s="1173">
        <v>0</v>
      </c>
      <c r="H39" s="1133"/>
      <c r="I39" s="1172">
        <v>0</v>
      </c>
      <c r="J39" s="1169"/>
      <c r="K39" s="1172">
        <v>0</v>
      </c>
      <c r="L39" s="1169"/>
      <c r="M39" s="1172">
        <v>0</v>
      </c>
      <c r="N39" s="1169"/>
      <c r="O39" s="1172">
        <v>0</v>
      </c>
      <c r="P39" s="1169"/>
      <c r="Q39" s="1172">
        <v>0</v>
      </c>
      <c r="R39" s="1169"/>
      <c r="S39" s="1172">
        <v>0</v>
      </c>
      <c r="T39" s="1169"/>
      <c r="U39" s="1172">
        <v>0</v>
      </c>
      <c r="V39" s="1169"/>
      <c r="W39" s="1172">
        <v>0</v>
      </c>
      <c r="X39" s="1169"/>
      <c r="Y39" s="1172">
        <v>0</v>
      </c>
      <c r="Z39" s="1169"/>
      <c r="AA39" s="1170">
        <f>Y39</f>
        <v>0</v>
      </c>
      <c r="AB39" s="1171"/>
    </row>
    <row r="40" spans="1:28" ht="13.5" customHeight="1" x14ac:dyDescent="0.2">
      <c r="A40" s="528" t="s">
        <v>719</v>
      </c>
      <c r="B40" s="487" t="s">
        <v>237</v>
      </c>
      <c r="C40" s="1173">
        <v>0</v>
      </c>
      <c r="D40" s="1133"/>
      <c r="E40" s="1168">
        <v>0</v>
      </c>
      <c r="F40" s="1169"/>
      <c r="G40" s="1173">
        <v>0</v>
      </c>
      <c r="H40" s="1133"/>
      <c r="I40" s="1172">
        <v>0</v>
      </c>
      <c r="J40" s="1169"/>
      <c r="K40" s="1172">
        <v>0</v>
      </c>
      <c r="L40" s="1169"/>
      <c r="M40" s="1172">
        <v>0</v>
      </c>
      <c r="N40" s="1169"/>
      <c r="O40" s="1172">
        <v>0</v>
      </c>
      <c r="P40" s="1169"/>
      <c r="Q40" s="1172">
        <v>0</v>
      </c>
      <c r="R40" s="1169"/>
      <c r="S40" s="1172">
        <v>0</v>
      </c>
      <c r="T40" s="1169"/>
      <c r="U40" s="1172">
        <v>0</v>
      </c>
      <c r="V40" s="1169"/>
      <c r="W40" s="1172">
        <v>0</v>
      </c>
      <c r="X40" s="1169"/>
      <c r="Y40" s="1172">
        <v>0</v>
      </c>
      <c r="Z40" s="1169"/>
      <c r="AA40" s="1170">
        <f>Y40</f>
        <v>0</v>
      </c>
      <c r="AB40" s="1171"/>
    </row>
    <row r="41" spans="1:28" ht="13.5" customHeight="1" x14ac:dyDescent="0.2">
      <c r="A41" s="528" t="s">
        <v>720</v>
      </c>
      <c r="B41" s="487" t="s">
        <v>625</v>
      </c>
      <c r="C41" s="1173">
        <v>0</v>
      </c>
      <c r="D41" s="1133"/>
      <c r="E41" s="1168">
        <v>0</v>
      </c>
      <c r="F41" s="1169"/>
      <c r="G41" s="1173">
        <v>0</v>
      </c>
      <c r="H41" s="1133"/>
      <c r="I41" s="1168">
        <v>0</v>
      </c>
      <c r="J41" s="1169"/>
      <c r="K41" s="1168">
        <v>0</v>
      </c>
      <c r="L41" s="1169"/>
      <c r="M41" s="1168">
        <v>0</v>
      </c>
      <c r="N41" s="1169"/>
      <c r="O41" s="1168">
        <v>0</v>
      </c>
      <c r="P41" s="1169"/>
      <c r="Q41" s="1168">
        <v>0</v>
      </c>
      <c r="R41" s="1169"/>
      <c r="S41" s="1168">
        <v>0</v>
      </c>
      <c r="T41" s="1169"/>
      <c r="U41" s="1168">
        <v>0</v>
      </c>
      <c r="V41" s="1169"/>
      <c r="W41" s="1168">
        <v>0</v>
      </c>
      <c r="X41" s="1169"/>
      <c r="Y41" s="1168">
        <v>0</v>
      </c>
      <c r="Z41" s="1169"/>
      <c r="AA41" s="1170">
        <f>Y41</f>
        <v>0</v>
      </c>
      <c r="AB41" s="1171"/>
    </row>
    <row r="42" spans="1:28" ht="13.5" customHeight="1" x14ac:dyDescent="0.2">
      <c r="A42" s="528" t="s">
        <v>721</v>
      </c>
      <c r="B42" s="487" t="s">
        <v>240</v>
      </c>
      <c r="C42" s="1132">
        <v>0</v>
      </c>
      <c r="D42" s="1133"/>
      <c r="E42" s="1172">
        <v>0</v>
      </c>
      <c r="F42" s="1169"/>
      <c r="G42" s="1132">
        <v>0</v>
      </c>
      <c r="H42" s="1133"/>
      <c r="I42" s="1172">
        <v>0</v>
      </c>
      <c r="J42" s="1169"/>
      <c r="K42" s="1172">
        <v>0</v>
      </c>
      <c r="L42" s="1169"/>
      <c r="M42" s="1172">
        <v>0</v>
      </c>
      <c r="N42" s="1169"/>
      <c r="O42" s="1172">
        <v>0</v>
      </c>
      <c r="P42" s="1169"/>
      <c r="Q42" s="1172">
        <v>0</v>
      </c>
      <c r="R42" s="1169"/>
      <c r="S42" s="1172">
        <v>0</v>
      </c>
      <c r="T42" s="1169"/>
      <c r="U42" s="1172">
        <v>0</v>
      </c>
      <c r="V42" s="1169"/>
      <c r="W42" s="1172">
        <v>0</v>
      </c>
      <c r="X42" s="1169"/>
      <c r="Y42" s="1172">
        <v>0</v>
      </c>
      <c r="Z42" s="1169"/>
      <c r="AA42" s="1170">
        <f>Y42</f>
        <v>0</v>
      </c>
      <c r="AB42" s="1171"/>
    </row>
    <row r="43" spans="1:28" ht="13.5" customHeight="1" x14ac:dyDescent="0.2">
      <c r="B43" s="488" t="s">
        <v>241</v>
      </c>
      <c r="C43" s="1164">
        <f>IF(ISERROR($C$42/($C$38+$C$39)),0,$C$42/($C$38+$C$39))</f>
        <v>0</v>
      </c>
      <c r="D43" s="1165"/>
      <c r="E43" s="1164">
        <f>IF(ISERROR($C$42/($C$38+$C$39)),0,$C$42/($C$38+$C$39))</f>
        <v>0</v>
      </c>
      <c r="F43" s="1165"/>
      <c r="G43" s="1164">
        <f>IF(ISERROR($C$42/($C$38+$C$39)),0,$C$42/($C$38+$C$39))</f>
        <v>0</v>
      </c>
      <c r="H43" s="1165"/>
      <c r="I43" s="1164">
        <f>IF(ISERROR($C$42/($C$38+$C$39)),0,$C$42/($C$38+$C$39))</f>
        <v>0</v>
      </c>
      <c r="J43" s="1165"/>
      <c r="K43" s="1164">
        <f>IF(ISERROR($C$42/($C$38+$C$39)),0,$C$42/($C$38+$C$39))</f>
        <v>0</v>
      </c>
      <c r="L43" s="1165"/>
      <c r="M43" s="1164">
        <f>IF(ISERROR($C$42/($C$38+$C$39)),0,$C$42/($C$38+$C$39))</f>
        <v>0</v>
      </c>
      <c r="N43" s="1165"/>
      <c r="O43" s="1164">
        <f>IF(ISERROR($C$42/($C$38+$C$39)),0,$C$42/($C$38+$C$39))</f>
        <v>0</v>
      </c>
      <c r="P43" s="1165"/>
      <c r="Q43" s="1164">
        <f>IF(ISERROR($C$42/($C$38+$C$39)),0,$C$42/($C$38+$C$39))</f>
        <v>0</v>
      </c>
      <c r="R43" s="1165"/>
      <c r="S43" s="1164">
        <f>IF(ISERROR($C$42/($C$38+$C$39)),0,$C$42/($C$38+$C$39))</f>
        <v>0</v>
      </c>
      <c r="T43" s="1165"/>
      <c r="U43" s="1164">
        <f>IF(ISERROR($C$42/($C$38+$C$39)),0,$C$42/($C$38+$C$39))</f>
        <v>0</v>
      </c>
      <c r="V43" s="1165"/>
      <c r="W43" s="1164">
        <f>IF(ISERROR($C$42/($C$38+$C$39)),0,$C$42/($C$38+$C$39))</f>
        <v>0</v>
      </c>
      <c r="X43" s="1165"/>
      <c r="Y43" s="1164">
        <f>IF(ISERROR($C$42/($C$38+$C$39)),0,$C$42/($C$38+$C$39))</f>
        <v>0</v>
      </c>
      <c r="Z43" s="1165"/>
      <c r="AA43" s="1166">
        <f>AVERAGE(C43:Z43)</f>
        <v>0</v>
      </c>
      <c r="AB43" s="1165"/>
    </row>
    <row r="44" spans="1:28" ht="13.5" customHeight="1" thickBot="1" x14ac:dyDescent="0.25">
      <c r="B44" s="489" t="s">
        <v>242</v>
      </c>
      <c r="C44" s="1167">
        <f>SUM(C38:D40)</f>
        <v>0</v>
      </c>
      <c r="D44" s="1123"/>
      <c r="E44" s="1122">
        <f>SUM(E38:F40)</f>
        <v>0</v>
      </c>
      <c r="F44" s="1123"/>
      <c r="G44" s="1122">
        <f>SUM(G38:H40)</f>
        <v>0</v>
      </c>
      <c r="H44" s="1123"/>
      <c r="I44" s="1122">
        <f>SUM(I38:J40)</f>
        <v>0</v>
      </c>
      <c r="J44" s="1123"/>
      <c r="K44" s="1122">
        <f>SUM(K38:L40)</f>
        <v>0</v>
      </c>
      <c r="L44" s="1123"/>
      <c r="M44" s="1122">
        <f>SUM(M38:N40)</f>
        <v>0</v>
      </c>
      <c r="N44" s="1123"/>
      <c r="O44" s="1122">
        <f>SUM(O38:P40)</f>
        <v>0</v>
      </c>
      <c r="P44" s="1123"/>
      <c r="Q44" s="1122">
        <f>SUM(Q38:R40)</f>
        <v>0</v>
      </c>
      <c r="R44" s="1123"/>
      <c r="S44" s="1122">
        <f>SUM(S38:T40)</f>
        <v>0</v>
      </c>
      <c r="T44" s="1123"/>
      <c r="U44" s="1122">
        <f>SUM(U38:V40)</f>
        <v>0</v>
      </c>
      <c r="V44" s="1123"/>
      <c r="W44" s="1122">
        <f>SUM(W38:X40)</f>
        <v>0</v>
      </c>
      <c r="X44" s="1123"/>
      <c r="Y44" s="1122">
        <f>SUM(Y38:Z40)</f>
        <v>0</v>
      </c>
      <c r="Z44" s="1123"/>
      <c r="AA44" s="1122">
        <f>SUM(AA38:AB40)</f>
        <v>0</v>
      </c>
      <c r="AB44" s="1123"/>
    </row>
    <row r="45" spans="1:28" ht="13.5" customHeight="1" thickBot="1" x14ac:dyDescent="0.25">
      <c r="B45" s="485" t="s">
        <v>626</v>
      </c>
      <c r="C45" s="1146"/>
      <c r="D45" s="1147"/>
      <c r="E45" s="1146"/>
      <c r="F45" s="1147"/>
      <c r="G45" s="1146"/>
      <c r="H45" s="1147"/>
      <c r="I45" s="1146"/>
      <c r="J45" s="1147"/>
      <c r="K45" s="1146"/>
      <c r="L45" s="1147"/>
      <c r="M45" s="1148"/>
      <c r="N45" s="1149"/>
      <c r="O45" s="1148"/>
      <c r="P45" s="1149"/>
      <c r="Q45" s="1148"/>
      <c r="R45" s="1149"/>
      <c r="S45" s="1148"/>
      <c r="T45" s="1149"/>
      <c r="U45" s="1148"/>
      <c r="V45" s="1149"/>
      <c r="W45" s="1148"/>
      <c r="X45" s="1149"/>
      <c r="Y45" s="1148"/>
      <c r="Z45" s="1149"/>
      <c r="AA45" s="1148"/>
      <c r="AB45" s="1149"/>
    </row>
    <row r="46" spans="1:28" ht="13.5" customHeight="1" x14ac:dyDescent="0.2">
      <c r="A46" s="528" t="s">
        <v>722</v>
      </c>
      <c r="B46" s="473" t="s">
        <v>627</v>
      </c>
      <c r="C46" s="1154">
        <v>0</v>
      </c>
      <c r="D46" s="1155"/>
      <c r="E46" s="1150">
        <v>0</v>
      </c>
      <c r="F46" s="1151"/>
      <c r="G46" s="1154">
        <v>0</v>
      </c>
      <c r="H46" s="1155"/>
      <c r="I46" s="1150">
        <v>0</v>
      </c>
      <c r="J46" s="1151"/>
      <c r="K46" s="1150">
        <v>0</v>
      </c>
      <c r="L46" s="1151"/>
      <c r="M46" s="1150">
        <v>0</v>
      </c>
      <c r="N46" s="1151"/>
      <c r="O46" s="1150">
        <v>0</v>
      </c>
      <c r="P46" s="1151"/>
      <c r="Q46" s="1150">
        <v>0</v>
      </c>
      <c r="R46" s="1151"/>
      <c r="S46" s="1150">
        <v>0</v>
      </c>
      <c r="T46" s="1151"/>
      <c r="U46" s="1138">
        <v>0</v>
      </c>
      <c r="V46" s="1139"/>
      <c r="W46" s="1138">
        <v>0</v>
      </c>
      <c r="X46" s="1139"/>
      <c r="Y46" s="1138">
        <v>0</v>
      </c>
      <c r="Z46" s="1139"/>
      <c r="AA46" s="1130">
        <f t="shared" ref="AA46:AA54" si="3">Y46</f>
        <v>0</v>
      </c>
      <c r="AB46" s="1131"/>
    </row>
    <row r="47" spans="1:28" ht="13.5" customHeight="1" x14ac:dyDescent="0.2">
      <c r="A47" s="528" t="s">
        <v>723</v>
      </c>
      <c r="B47" s="473" t="s">
        <v>628</v>
      </c>
      <c r="C47" s="1154">
        <v>0</v>
      </c>
      <c r="D47" s="1155"/>
      <c r="E47" s="1150">
        <v>0</v>
      </c>
      <c r="F47" s="1151"/>
      <c r="G47" s="1154">
        <v>0</v>
      </c>
      <c r="H47" s="1155"/>
      <c r="I47" s="1150">
        <v>0</v>
      </c>
      <c r="J47" s="1151"/>
      <c r="K47" s="1150">
        <v>0</v>
      </c>
      <c r="L47" s="1151"/>
      <c r="M47" s="1150">
        <v>0</v>
      </c>
      <c r="N47" s="1151"/>
      <c r="O47" s="1150">
        <v>0</v>
      </c>
      <c r="P47" s="1151"/>
      <c r="Q47" s="1150">
        <v>0</v>
      </c>
      <c r="R47" s="1151"/>
      <c r="S47" s="1150">
        <v>0</v>
      </c>
      <c r="T47" s="1151"/>
      <c r="U47" s="1138">
        <v>0</v>
      </c>
      <c r="V47" s="1139"/>
      <c r="W47" s="1138">
        <v>0</v>
      </c>
      <c r="X47" s="1139"/>
      <c r="Y47" s="1138">
        <v>0</v>
      </c>
      <c r="Z47" s="1139"/>
      <c r="AA47" s="1156">
        <f t="shared" si="3"/>
        <v>0</v>
      </c>
      <c r="AB47" s="1157"/>
    </row>
    <row r="48" spans="1:28" ht="13.5" customHeight="1" x14ac:dyDescent="0.2">
      <c r="A48" s="528" t="s">
        <v>724</v>
      </c>
      <c r="B48" s="473" t="s">
        <v>629</v>
      </c>
      <c r="C48" s="1158">
        <v>0</v>
      </c>
      <c r="D48" s="1159"/>
      <c r="E48" s="1160">
        <v>0</v>
      </c>
      <c r="F48" s="1161"/>
      <c r="G48" s="1158">
        <v>0</v>
      </c>
      <c r="H48" s="1159"/>
      <c r="I48" s="1160">
        <v>0</v>
      </c>
      <c r="J48" s="1161"/>
      <c r="K48" s="1160">
        <v>0</v>
      </c>
      <c r="L48" s="1161"/>
      <c r="M48" s="1160">
        <v>0</v>
      </c>
      <c r="N48" s="1161"/>
      <c r="O48" s="1160">
        <v>0</v>
      </c>
      <c r="P48" s="1161"/>
      <c r="Q48" s="1160">
        <v>0</v>
      </c>
      <c r="R48" s="1161"/>
      <c r="S48" s="1160">
        <v>0</v>
      </c>
      <c r="T48" s="1161"/>
      <c r="U48" s="1162">
        <v>0</v>
      </c>
      <c r="V48" s="1163"/>
      <c r="W48" s="1162">
        <v>0</v>
      </c>
      <c r="X48" s="1163"/>
      <c r="Y48" s="1162">
        <v>0</v>
      </c>
      <c r="Z48" s="1163"/>
      <c r="AA48" s="1156">
        <f t="shared" si="3"/>
        <v>0</v>
      </c>
      <c r="AB48" s="1157"/>
    </row>
    <row r="49" spans="1:28" ht="13.5" customHeight="1" x14ac:dyDescent="0.2">
      <c r="A49" s="528" t="s">
        <v>725</v>
      </c>
      <c r="B49" s="473" t="s">
        <v>630</v>
      </c>
      <c r="C49" s="1154">
        <v>0</v>
      </c>
      <c r="D49" s="1155"/>
      <c r="E49" s="1150">
        <v>0</v>
      </c>
      <c r="F49" s="1151"/>
      <c r="G49" s="1154">
        <v>0</v>
      </c>
      <c r="H49" s="1155"/>
      <c r="I49" s="1150">
        <v>0</v>
      </c>
      <c r="J49" s="1151"/>
      <c r="K49" s="1150">
        <v>0</v>
      </c>
      <c r="L49" s="1151"/>
      <c r="M49" s="1150">
        <v>0</v>
      </c>
      <c r="N49" s="1151"/>
      <c r="O49" s="1150">
        <v>0</v>
      </c>
      <c r="P49" s="1151"/>
      <c r="Q49" s="1150">
        <v>0</v>
      </c>
      <c r="R49" s="1151"/>
      <c r="S49" s="1150">
        <v>0</v>
      </c>
      <c r="T49" s="1151"/>
      <c r="U49" s="1138">
        <v>0</v>
      </c>
      <c r="V49" s="1139"/>
      <c r="W49" s="1138">
        <v>0</v>
      </c>
      <c r="X49" s="1139"/>
      <c r="Y49" s="1138">
        <v>0</v>
      </c>
      <c r="Z49" s="1139"/>
      <c r="AA49" s="1156">
        <f t="shared" si="3"/>
        <v>0</v>
      </c>
      <c r="AB49" s="1157"/>
    </row>
    <row r="50" spans="1:28" ht="13.5" customHeight="1" x14ac:dyDescent="0.2">
      <c r="A50" s="528" t="s">
        <v>726</v>
      </c>
      <c r="B50" s="473" t="s">
        <v>631</v>
      </c>
      <c r="C50" s="1154">
        <v>0</v>
      </c>
      <c r="D50" s="1155"/>
      <c r="E50" s="1150">
        <v>0</v>
      </c>
      <c r="F50" s="1151"/>
      <c r="G50" s="1154">
        <v>0</v>
      </c>
      <c r="H50" s="1155"/>
      <c r="I50" s="1150">
        <v>0</v>
      </c>
      <c r="J50" s="1151"/>
      <c r="K50" s="1150">
        <v>0</v>
      </c>
      <c r="L50" s="1151"/>
      <c r="M50" s="1150">
        <v>0</v>
      </c>
      <c r="N50" s="1151"/>
      <c r="O50" s="1150">
        <v>0</v>
      </c>
      <c r="P50" s="1151"/>
      <c r="Q50" s="1150">
        <v>0</v>
      </c>
      <c r="R50" s="1151"/>
      <c r="S50" s="1150">
        <v>0</v>
      </c>
      <c r="T50" s="1151"/>
      <c r="U50" s="1150">
        <v>0</v>
      </c>
      <c r="V50" s="1151"/>
      <c r="W50" s="1150">
        <v>0</v>
      </c>
      <c r="X50" s="1151"/>
      <c r="Y50" s="1150">
        <v>0</v>
      </c>
      <c r="Z50" s="1151"/>
      <c r="AA50" s="1136">
        <f>Y50</f>
        <v>0</v>
      </c>
      <c r="AB50" s="1137"/>
    </row>
    <row r="51" spans="1:28" ht="13.5" customHeight="1" x14ac:dyDescent="0.2">
      <c r="A51" s="528" t="s">
        <v>727</v>
      </c>
      <c r="B51" s="473" t="s">
        <v>632</v>
      </c>
      <c r="C51" s="1154">
        <v>0</v>
      </c>
      <c r="D51" s="1155"/>
      <c r="E51" s="1150">
        <v>0</v>
      </c>
      <c r="F51" s="1151"/>
      <c r="G51" s="1154">
        <v>0</v>
      </c>
      <c r="H51" s="1155"/>
      <c r="I51" s="1150">
        <v>0</v>
      </c>
      <c r="J51" s="1151"/>
      <c r="K51" s="1150">
        <v>0</v>
      </c>
      <c r="L51" s="1151"/>
      <c r="M51" s="1150">
        <v>0</v>
      </c>
      <c r="N51" s="1151"/>
      <c r="O51" s="1150">
        <v>0</v>
      </c>
      <c r="P51" s="1151"/>
      <c r="Q51" s="1150">
        <v>0</v>
      </c>
      <c r="R51" s="1151"/>
      <c r="S51" s="1150">
        <v>0</v>
      </c>
      <c r="T51" s="1151"/>
      <c r="U51" s="1150">
        <v>0</v>
      </c>
      <c r="V51" s="1151"/>
      <c r="W51" s="1150">
        <v>0</v>
      </c>
      <c r="X51" s="1151"/>
      <c r="Y51" s="1150">
        <v>0</v>
      </c>
      <c r="Z51" s="1151"/>
      <c r="AA51" s="1152">
        <f>Y51</f>
        <v>0</v>
      </c>
      <c r="AB51" s="1153"/>
    </row>
    <row r="52" spans="1:28" ht="13.5" customHeight="1" x14ac:dyDescent="0.2">
      <c r="A52" s="528" t="s">
        <v>728</v>
      </c>
      <c r="B52" s="473" t="s">
        <v>633</v>
      </c>
      <c r="C52" s="1154">
        <v>0</v>
      </c>
      <c r="D52" s="1155"/>
      <c r="E52" s="1150">
        <v>0</v>
      </c>
      <c r="F52" s="1151"/>
      <c r="G52" s="1154">
        <v>0</v>
      </c>
      <c r="H52" s="1155"/>
      <c r="I52" s="1150">
        <v>0</v>
      </c>
      <c r="J52" s="1151"/>
      <c r="K52" s="1150">
        <v>0</v>
      </c>
      <c r="L52" s="1151"/>
      <c r="M52" s="1150">
        <v>0</v>
      </c>
      <c r="N52" s="1151"/>
      <c r="O52" s="1150">
        <v>0</v>
      </c>
      <c r="P52" s="1151"/>
      <c r="Q52" s="1150">
        <v>0</v>
      </c>
      <c r="R52" s="1151"/>
      <c r="S52" s="1150">
        <v>0</v>
      </c>
      <c r="T52" s="1151"/>
      <c r="U52" s="1138">
        <v>0</v>
      </c>
      <c r="V52" s="1139"/>
      <c r="W52" s="1138">
        <v>0</v>
      </c>
      <c r="X52" s="1139"/>
      <c r="Y52" s="1138">
        <v>0</v>
      </c>
      <c r="Z52" s="1139"/>
      <c r="AA52" s="1152">
        <f t="shared" si="3"/>
        <v>0</v>
      </c>
      <c r="AB52" s="1153"/>
    </row>
    <row r="53" spans="1:28" ht="13.5" customHeight="1" x14ac:dyDescent="0.2">
      <c r="A53" s="528" t="s">
        <v>729</v>
      </c>
      <c r="B53" s="473" t="s">
        <v>634</v>
      </c>
      <c r="C53" s="1154">
        <v>0</v>
      </c>
      <c r="D53" s="1155"/>
      <c r="E53" s="1150">
        <v>0</v>
      </c>
      <c r="F53" s="1151"/>
      <c r="G53" s="1154">
        <v>0</v>
      </c>
      <c r="H53" s="1155"/>
      <c r="I53" s="1150">
        <v>0</v>
      </c>
      <c r="J53" s="1151"/>
      <c r="K53" s="1150">
        <v>0</v>
      </c>
      <c r="L53" s="1151"/>
      <c r="M53" s="1150">
        <v>0</v>
      </c>
      <c r="N53" s="1151"/>
      <c r="O53" s="1150">
        <v>0</v>
      </c>
      <c r="P53" s="1151"/>
      <c r="Q53" s="1150">
        <v>0</v>
      </c>
      <c r="R53" s="1151"/>
      <c r="S53" s="1150">
        <v>0</v>
      </c>
      <c r="T53" s="1151"/>
      <c r="U53" s="1150">
        <v>0</v>
      </c>
      <c r="V53" s="1151"/>
      <c r="W53" s="1150">
        <v>0</v>
      </c>
      <c r="X53" s="1151"/>
      <c r="Y53" s="1150">
        <v>0</v>
      </c>
      <c r="Z53" s="1151"/>
      <c r="AA53" s="1152">
        <f>Y53</f>
        <v>0</v>
      </c>
      <c r="AB53" s="1153"/>
    </row>
    <row r="54" spans="1:28" ht="13.5" customHeight="1" thickBot="1" x14ac:dyDescent="0.25">
      <c r="A54" s="528" t="s">
        <v>730</v>
      </c>
      <c r="B54" s="473" t="s">
        <v>635</v>
      </c>
      <c r="C54" s="1154">
        <v>0</v>
      </c>
      <c r="D54" s="1155"/>
      <c r="E54" s="1150">
        <v>0</v>
      </c>
      <c r="F54" s="1151"/>
      <c r="G54" s="1154">
        <v>0</v>
      </c>
      <c r="H54" s="1155"/>
      <c r="I54" s="1150">
        <v>0</v>
      </c>
      <c r="J54" s="1151"/>
      <c r="K54" s="1150">
        <v>0</v>
      </c>
      <c r="L54" s="1151"/>
      <c r="M54" s="1150">
        <v>0</v>
      </c>
      <c r="N54" s="1151"/>
      <c r="O54" s="1150">
        <v>0</v>
      </c>
      <c r="P54" s="1151"/>
      <c r="Q54" s="1150">
        <v>0</v>
      </c>
      <c r="R54" s="1151"/>
      <c r="S54" s="1150">
        <v>0</v>
      </c>
      <c r="T54" s="1151"/>
      <c r="U54" s="1138">
        <v>0</v>
      </c>
      <c r="V54" s="1139"/>
      <c r="W54" s="1138">
        <v>0</v>
      </c>
      <c r="X54" s="1139"/>
      <c r="Y54" s="1138">
        <v>0</v>
      </c>
      <c r="Z54" s="1139"/>
      <c r="AA54" s="1152">
        <f t="shared" si="3"/>
        <v>0</v>
      </c>
      <c r="AB54" s="1153"/>
    </row>
    <row r="55" spans="1:28" ht="13.5" customHeight="1" thickBot="1" x14ac:dyDescent="0.25">
      <c r="B55" s="475" t="s">
        <v>252</v>
      </c>
      <c r="C55" s="1144">
        <f>SUM(C46:D54)</f>
        <v>0</v>
      </c>
      <c r="D55" s="1145"/>
      <c r="E55" s="1144">
        <f>SUM(E46:F54)</f>
        <v>0</v>
      </c>
      <c r="F55" s="1145"/>
      <c r="G55" s="1144">
        <f>SUM(G46:H54)</f>
        <v>0</v>
      </c>
      <c r="H55" s="1145"/>
      <c r="I55" s="1144">
        <f>SUM(I46:J54)</f>
        <v>0</v>
      </c>
      <c r="J55" s="1145"/>
      <c r="K55" s="1144">
        <f>SUM(K46:L54)</f>
        <v>0</v>
      </c>
      <c r="L55" s="1145"/>
      <c r="M55" s="1144">
        <f>SUM(M46:N54)</f>
        <v>0</v>
      </c>
      <c r="N55" s="1145"/>
      <c r="O55" s="1144">
        <f>SUM(O46:P54)</f>
        <v>0</v>
      </c>
      <c r="P55" s="1145"/>
      <c r="Q55" s="1144">
        <f>SUM(Q46:R54)</f>
        <v>0</v>
      </c>
      <c r="R55" s="1145"/>
      <c r="S55" s="1144">
        <f>SUM(S46:T54)</f>
        <v>0</v>
      </c>
      <c r="T55" s="1145"/>
      <c r="U55" s="1144">
        <f>SUM(U46:V54)</f>
        <v>0</v>
      </c>
      <c r="V55" s="1145"/>
      <c r="W55" s="1144">
        <f>SUM(W46:X54)</f>
        <v>0</v>
      </c>
      <c r="X55" s="1145"/>
      <c r="Y55" s="1144">
        <f>SUM(Y46:Z54)</f>
        <v>0</v>
      </c>
      <c r="Z55" s="1145"/>
      <c r="AA55" s="1144">
        <f>SUM(AA49:AB54)</f>
        <v>0</v>
      </c>
      <c r="AB55" s="1145"/>
    </row>
    <row r="56" spans="1:28" ht="13.5" customHeight="1" thickBot="1" x14ac:dyDescent="0.25">
      <c r="B56" s="485" t="s">
        <v>636</v>
      </c>
      <c r="C56" s="1146"/>
      <c r="D56" s="1147"/>
      <c r="E56" s="1146"/>
      <c r="F56" s="1147"/>
      <c r="G56" s="1146"/>
      <c r="H56" s="1147"/>
      <c r="I56" s="1146"/>
      <c r="J56" s="1147"/>
      <c r="K56" s="1146"/>
      <c r="L56" s="1147"/>
      <c r="M56" s="1148"/>
      <c r="N56" s="1149"/>
      <c r="O56" s="1148"/>
      <c r="P56" s="1149"/>
      <c r="Q56" s="1148"/>
      <c r="R56" s="1149"/>
      <c r="S56" s="1148"/>
      <c r="T56" s="1149"/>
      <c r="U56" s="1148"/>
      <c r="V56" s="1149"/>
      <c r="W56" s="1148"/>
      <c r="X56" s="1149"/>
      <c r="Y56" s="1148"/>
      <c r="Z56" s="1149"/>
      <c r="AA56" s="1148"/>
      <c r="AB56" s="1149"/>
    </row>
    <row r="57" spans="1:28" ht="13.5" customHeight="1" x14ac:dyDescent="0.2">
      <c r="A57" s="528" t="s">
        <v>731</v>
      </c>
      <c r="B57" s="473" t="s">
        <v>1032</v>
      </c>
      <c r="C57" s="1140">
        <v>0</v>
      </c>
      <c r="D57" s="1141"/>
      <c r="E57" s="1142">
        <v>0</v>
      </c>
      <c r="F57" s="1143"/>
      <c r="G57" s="1142">
        <v>0</v>
      </c>
      <c r="H57" s="1143"/>
      <c r="I57" s="1142">
        <v>0</v>
      </c>
      <c r="J57" s="1143"/>
      <c r="K57" s="1142">
        <v>0</v>
      </c>
      <c r="L57" s="1143"/>
      <c r="M57" s="1142">
        <v>0</v>
      </c>
      <c r="N57" s="1143"/>
      <c r="O57" s="1142">
        <v>0</v>
      </c>
      <c r="P57" s="1143"/>
      <c r="Q57" s="1142">
        <v>0</v>
      </c>
      <c r="R57" s="1143"/>
      <c r="S57" s="1142">
        <v>0</v>
      </c>
      <c r="T57" s="1143"/>
      <c r="U57" s="1128">
        <v>0</v>
      </c>
      <c r="V57" s="1129"/>
      <c r="W57" s="1128">
        <v>0</v>
      </c>
      <c r="X57" s="1129"/>
      <c r="Y57" s="1128">
        <v>0</v>
      </c>
      <c r="Z57" s="1129"/>
      <c r="AA57" s="1130">
        <f>Y57</f>
        <v>0</v>
      </c>
      <c r="AB57" s="1131"/>
    </row>
    <row r="58" spans="1:28" ht="13.5" customHeight="1" thickBot="1" x14ac:dyDescent="0.25">
      <c r="A58" s="528" t="s">
        <v>732</v>
      </c>
      <c r="B58" s="473" t="s">
        <v>1030</v>
      </c>
      <c r="C58" s="1132">
        <v>0</v>
      </c>
      <c r="D58" s="1133"/>
      <c r="E58" s="1134">
        <v>0</v>
      </c>
      <c r="F58" s="1135"/>
      <c r="G58" s="1134">
        <v>0</v>
      </c>
      <c r="H58" s="1135"/>
      <c r="I58" s="1134">
        <v>0</v>
      </c>
      <c r="J58" s="1135"/>
      <c r="K58" s="1134">
        <v>0</v>
      </c>
      <c r="L58" s="1135"/>
      <c r="M58" s="1134">
        <v>0</v>
      </c>
      <c r="N58" s="1135"/>
      <c r="O58" s="1134">
        <v>0</v>
      </c>
      <c r="P58" s="1135"/>
      <c r="Q58" s="1134">
        <v>0</v>
      </c>
      <c r="R58" s="1135"/>
      <c r="S58" s="1134">
        <v>0</v>
      </c>
      <c r="T58" s="1135"/>
      <c r="U58" s="1138">
        <v>0</v>
      </c>
      <c r="V58" s="1139"/>
      <c r="W58" s="1138">
        <v>0</v>
      </c>
      <c r="X58" s="1139"/>
      <c r="Y58" s="1138">
        <v>0</v>
      </c>
      <c r="Z58" s="1139"/>
      <c r="AA58" s="1136">
        <f>Y58</f>
        <v>0</v>
      </c>
      <c r="AB58" s="1137"/>
    </row>
    <row r="59" spans="1:28" ht="13.5" customHeight="1" thickBot="1" x14ac:dyDescent="0.25">
      <c r="B59" s="475" t="s">
        <v>637</v>
      </c>
      <c r="C59" s="1122">
        <f>SUM(C57:D58)</f>
        <v>0</v>
      </c>
      <c r="D59" s="1123"/>
      <c r="E59" s="1122">
        <f>SUM(E57:F58)</f>
        <v>0</v>
      </c>
      <c r="F59" s="1123"/>
      <c r="G59" s="1122">
        <f>SUM(G57:H58)</f>
        <v>0</v>
      </c>
      <c r="H59" s="1123"/>
      <c r="I59" s="1122">
        <f>SUM(I57:J58)</f>
        <v>0</v>
      </c>
      <c r="J59" s="1123"/>
      <c r="K59" s="1122">
        <f>SUM(K57:L58)</f>
        <v>0</v>
      </c>
      <c r="L59" s="1123"/>
      <c r="M59" s="1122">
        <f>SUM(M57:N58)</f>
        <v>0</v>
      </c>
      <c r="N59" s="1123"/>
      <c r="O59" s="1122">
        <f>SUM(O57:P58)</f>
        <v>0</v>
      </c>
      <c r="P59" s="1123"/>
      <c r="Q59" s="1122">
        <f>SUM(Q57:R58)</f>
        <v>0</v>
      </c>
      <c r="R59" s="1123"/>
      <c r="S59" s="1122">
        <f>SUM(S57:T58)</f>
        <v>0</v>
      </c>
      <c r="T59" s="1123"/>
      <c r="U59" s="1122">
        <f>SUM(U57:V58)</f>
        <v>0</v>
      </c>
      <c r="V59" s="1123"/>
      <c r="W59" s="1122">
        <f>SUM(W57:X58)</f>
        <v>0</v>
      </c>
      <c r="X59" s="1123"/>
      <c r="Y59" s="1122">
        <f>SUM(Y57:Z58)</f>
        <v>0</v>
      </c>
      <c r="Z59" s="1123"/>
      <c r="AA59" s="1122">
        <f>SUM(AA57:AB58)</f>
        <v>0</v>
      </c>
      <c r="AB59" s="1123"/>
    </row>
    <row r="60" spans="1:28" ht="13.5" customHeight="1" x14ac:dyDescent="0.2">
      <c r="B60" s="453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</row>
    <row r="61" spans="1:28" ht="13.5" customHeight="1" x14ac:dyDescent="0.2">
      <c r="B61" s="490" t="s">
        <v>638</v>
      </c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</row>
    <row r="62" spans="1:28" ht="13.5" customHeight="1" thickBot="1" x14ac:dyDescent="0.25">
      <c r="B62" s="491"/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</row>
    <row r="63" spans="1:28" ht="13.5" customHeight="1" x14ac:dyDescent="0.2">
      <c r="A63" s="528" t="s">
        <v>733</v>
      </c>
      <c r="B63" s="492" t="s">
        <v>259</v>
      </c>
      <c r="C63" s="1124">
        <f>IF(ISERROR(($C$17/$C$34)/25),0,($C$17/$C34)/25)</f>
        <v>0</v>
      </c>
      <c r="D63" s="1125"/>
      <c r="E63" s="1124">
        <f>IF(ISERROR(($C$17/$C$34)/25),0,($C$17/$C34)/25)</f>
        <v>0</v>
      </c>
      <c r="F63" s="1125"/>
      <c r="G63" s="1124">
        <f>IF(ISERROR(($C$17/$C$34)/25),0,($C$17/$C34)/25)</f>
        <v>0</v>
      </c>
      <c r="H63" s="1125"/>
      <c r="I63" s="1124">
        <f>IF(ISERROR(($C$17/$C$34)/25),0,($C$17/$C34)/25)</f>
        <v>0</v>
      </c>
      <c r="J63" s="1125"/>
      <c r="K63" s="1124">
        <f>IF(ISERROR(($C$17/$C$34)/25),0,($C$17/$C34)/25)</f>
        <v>0</v>
      </c>
      <c r="L63" s="1125"/>
      <c r="M63" s="1124">
        <f>IF(ISERROR(($C$17/$C$34)/25),0,($C$17/$C34)/25)</f>
        <v>0</v>
      </c>
      <c r="N63" s="1125"/>
      <c r="O63" s="1124">
        <f>IF(ISERROR(($C$17/$C$34)/25),0,($C$17/$C34)/25)</f>
        <v>0</v>
      </c>
      <c r="P63" s="1125"/>
      <c r="Q63" s="1124">
        <f>IF(ISERROR(($C$17/$C$34)/25),0,($C$17/$C34)/25)</f>
        <v>0</v>
      </c>
      <c r="R63" s="1125"/>
      <c r="S63" s="1124">
        <f>IF(ISERROR(($C$17/$C$34)/25),0,($C$17/$C34)/25)</f>
        <v>0</v>
      </c>
      <c r="T63" s="1125"/>
      <c r="U63" s="1124">
        <f>IF(ISERROR(($C$17/$C$34)/25),0,($C$17/$C34)/25)</f>
        <v>0</v>
      </c>
      <c r="V63" s="1125"/>
      <c r="W63" s="1124">
        <f>IF(ISERROR(($C$17/$C$34)/25),0,($C$17/$C34)/25)</f>
        <v>0</v>
      </c>
      <c r="X63" s="1125"/>
      <c r="Y63" s="1124">
        <f>IF(ISERROR(($C$17/$C$34)/25),0,($C$17/$C34)/25)</f>
        <v>0</v>
      </c>
      <c r="Z63" s="1125"/>
      <c r="AA63" s="1126">
        <f>IF(ISERROR(($C$17/$C$34)/25),0,($C$17/$C34)/25)</f>
        <v>0</v>
      </c>
      <c r="AB63" s="1127"/>
    </row>
    <row r="64" spans="1:28" ht="13.5" customHeight="1" x14ac:dyDescent="0.2">
      <c r="A64" s="528" t="s">
        <v>734</v>
      </c>
      <c r="B64" s="493" t="s">
        <v>261</v>
      </c>
      <c r="C64" s="1114">
        <f>IF(ISERROR(($C$17/$C$44)/25),0,($C$17/$C44)/25)</f>
        <v>0</v>
      </c>
      <c r="D64" s="1115"/>
      <c r="E64" s="1114">
        <f>IF(ISERROR(($C$17/$C$44)/25),0,($C$17/$C44)/25)</f>
        <v>0</v>
      </c>
      <c r="F64" s="1115"/>
      <c r="G64" s="1114">
        <f>IF(ISERROR(($C$17/$C$44)/25),0,($C$17/$C44)/25)</f>
        <v>0</v>
      </c>
      <c r="H64" s="1115"/>
      <c r="I64" s="1114">
        <f>IF(ISERROR(($C$17/$C$44)/25),0,($C$17/$C44)/25)</f>
        <v>0</v>
      </c>
      <c r="J64" s="1115"/>
      <c r="K64" s="1114">
        <f>IF(ISERROR(($C$17/$C$44)/25),0,($C$17/$C44)/25)</f>
        <v>0</v>
      </c>
      <c r="L64" s="1115"/>
      <c r="M64" s="1114">
        <f>IF(ISERROR(($C$17/$C$44)/25),0,($C$17/$C44)/25)</f>
        <v>0</v>
      </c>
      <c r="N64" s="1115"/>
      <c r="O64" s="1114">
        <f>IF(ISERROR(($C$17/$C$44)/25),0,($C$17/$C44)/25)</f>
        <v>0</v>
      </c>
      <c r="P64" s="1115"/>
      <c r="Q64" s="1114">
        <f>IF(ISERROR(($C$17/$C$44)/25),0,($C$17/$C44)/25)</f>
        <v>0</v>
      </c>
      <c r="R64" s="1115"/>
      <c r="S64" s="1114">
        <f>IF(ISERROR(($C$17/$C$44)/25),0,($C$17/$C44)/25)</f>
        <v>0</v>
      </c>
      <c r="T64" s="1115"/>
      <c r="U64" s="1114">
        <f>IF(ISERROR(($C$17/$C$44)/25),0,($C$17/$C44)/25)</f>
        <v>0</v>
      </c>
      <c r="V64" s="1115"/>
      <c r="W64" s="1114">
        <f>IF(ISERROR(($C$17/$C$44)/25),0,($C$17/$C44)/25)</f>
        <v>0</v>
      </c>
      <c r="X64" s="1115"/>
      <c r="Y64" s="1114">
        <f>IF(ISERROR(($C$17/$C$44)/25),0,($C$17/$C44)/25)</f>
        <v>0</v>
      </c>
      <c r="Z64" s="1115"/>
      <c r="AA64" s="1116">
        <f>IF(ISERROR(($C$17/$C$44)/25),0,($C$17/$C44)/25)</f>
        <v>0</v>
      </c>
      <c r="AB64" s="1117"/>
    </row>
    <row r="65" spans="1:28" ht="13.5" customHeight="1" x14ac:dyDescent="0.2">
      <c r="A65" s="528" t="s">
        <v>735</v>
      </c>
      <c r="B65" s="494" t="s">
        <v>639</v>
      </c>
      <c r="C65" s="1118">
        <f>IF(ISERROR(($C$17/$C$59)/25),0,($C$17/$C59)/25)</f>
        <v>0</v>
      </c>
      <c r="D65" s="1119"/>
      <c r="E65" s="1118">
        <f>IF(ISERROR(($C$17/$C$59)/25),0,($C$17/$C59)/25)</f>
        <v>0</v>
      </c>
      <c r="F65" s="1119"/>
      <c r="G65" s="1118">
        <f>IF(ISERROR(($C$17/$C$59)/25),0,($C$17/$C59)/25)</f>
        <v>0</v>
      </c>
      <c r="H65" s="1119"/>
      <c r="I65" s="1118">
        <f>IF(ISERROR(($C$17/$C$59)/25),0,($C$17/$C59)/25)</f>
        <v>0</v>
      </c>
      <c r="J65" s="1119"/>
      <c r="K65" s="1118">
        <f>IF(ISERROR(($C$17/$C$59)/25),0,($C$17/$C59)/25)</f>
        <v>0</v>
      </c>
      <c r="L65" s="1119"/>
      <c r="M65" s="1118">
        <f>IF(ISERROR(($C$17/$C$59)/25),0,($C$17/$C59)/25)</f>
        <v>0</v>
      </c>
      <c r="N65" s="1119"/>
      <c r="O65" s="1118">
        <f>IF(ISERROR(($C$17/$C$59)/25),0,($C$17/$C59)/25)</f>
        <v>0</v>
      </c>
      <c r="P65" s="1119"/>
      <c r="Q65" s="1118">
        <f>IF(ISERROR(($C$17/$C$59)/25),0,($C$17/$C59)/25)</f>
        <v>0</v>
      </c>
      <c r="R65" s="1119"/>
      <c r="S65" s="1118">
        <f>IF(ISERROR(($C$17/$C$59)/25),0,($C$17/$C59)/25)</f>
        <v>0</v>
      </c>
      <c r="T65" s="1119"/>
      <c r="U65" s="1118">
        <f>IF(ISERROR(($C$17/$C$59)/25),0,($C$17/$C59)/25)</f>
        <v>0</v>
      </c>
      <c r="V65" s="1119"/>
      <c r="W65" s="1118">
        <f>IF(ISERROR(($C$17/$C$59)/25),0,($C$17/$C59)/25)</f>
        <v>0</v>
      </c>
      <c r="X65" s="1119"/>
      <c r="Y65" s="1118">
        <f>IF(ISERROR(($C$17/$C$59)/25),0,($C$17/$C59)/25)</f>
        <v>0</v>
      </c>
      <c r="Z65" s="1119"/>
      <c r="AA65" s="1120">
        <f>IF(ISERROR(($C$17/$C$59)/25),0,($C$17/$C59)/25)</f>
        <v>0</v>
      </c>
      <c r="AB65" s="1121"/>
    </row>
    <row r="66" spans="1:28" ht="13.5" customHeight="1" thickBot="1" x14ac:dyDescent="0.25">
      <c r="A66" s="528" t="s">
        <v>736</v>
      </c>
      <c r="B66" s="495" t="s">
        <v>640</v>
      </c>
      <c r="C66" s="1108">
        <v>0</v>
      </c>
      <c r="D66" s="1109"/>
      <c r="E66" s="1108">
        <v>0</v>
      </c>
      <c r="F66" s="1109"/>
      <c r="G66" s="1108">
        <v>0</v>
      </c>
      <c r="H66" s="1109"/>
      <c r="I66" s="1108">
        <v>0</v>
      </c>
      <c r="J66" s="1109"/>
      <c r="K66" s="1108">
        <v>0</v>
      </c>
      <c r="L66" s="1109"/>
      <c r="M66" s="1108">
        <v>0</v>
      </c>
      <c r="N66" s="1109"/>
      <c r="O66" s="1108">
        <v>0</v>
      </c>
      <c r="P66" s="1109"/>
      <c r="Q66" s="1108">
        <v>0</v>
      </c>
      <c r="R66" s="1109"/>
      <c r="S66" s="1108">
        <v>0</v>
      </c>
      <c r="T66" s="1109"/>
      <c r="U66" s="1108">
        <v>0</v>
      </c>
      <c r="V66" s="1109"/>
      <c r="W66" s="1108">
        <v>0</v>
      </c>
      <c r="X66" s="1109"/>
      <c r="Y66" s="1108">
        <v>0</v>
      </c>
      <c r="Z66" s="1109"/>
      <c r="AA66" s="1110">
        <f>AVERAGE(C66:Z66)</f>
        <v>0</v>
      </c>
      <c r="AB66" s="1111"/>
    </row>
    <row r="67" spans="1:28" ht="13.5" customHeight="1" x14ac:dyDescent="0.2">
      <c r="B67" s="455"/>
    </row>
    <row r="68" spans="1:28" ht="13.5" customHeight="1" x14ac:dyDescent="0.2">
      <c r="B68" s="490" t="s">
        <v>641</v>
      </c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5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</row>
    <row r="69" spans="1:28" ht="13.5" customHeight="1" thickBot="1" x14ac:dyDescent="0.25">
      <c r="B69" s="491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5"/>
      <c r="N69" s="525"/>
      <c r="O69" s="525"/>
      <c r="P69" s="525"/>
      <c r="Q69" s="525"/>
      <c r="R69" s="525"/>
      <c r="S69" s="525"/>
      <c r="T69" s="525"/>
      <c r="U69" s="525"/>
      <c r="V69" s="525"/>
      <c r="W69" s="525"/>
      <c r="X69" s="525"/>
      <c r="Y69" s="525"/>
      <c r="Z69" s="525"/>
      <c r="AA69" s="525"/>
      <c r="AB69" s="525"/>
    </row>
    <row r="70" spans="1:28" ht="13.5" customHeight="1" x14ac:dyDescent="0.2">
      <c r="A70" s="528" t="s">
        <v>706</v>
      </c>
      <c r="B70" s="492" t="s">
        <v>642</v>
      </c>
      <c r="C70" s="1112">
        <v>0</v>
      </c>
      <c r="D70" s="1113"/>
      <c r="E70" s="1104">
        <v>0</v>
      </c>
      <c r="F70" s="1105"/>
      <c r="G70" s="1112">
        <v>0</v>
      </c>
      <c r="H70" s="1113"/>
      <c r="I70" s="1104">
        <v>0</v>
      </c>
      <c r="J70" s="1105"/>
      <c r="K70" s="1104">
        <v>0</v>
      </c>
      <c r="L70" s="1105"/>
      <c r="M70" s="1104">
        <v>0</v>
      </c>
      <c r="N70" s="1105"/>
      <c r="O70" s="1104">
        <v>0</v>
      </c>
      <c r="P70" s="1105"/>
      <c r="Q70" s="1104">
        <v>0</v>
      </c>
      <c r="R70" s="1105"/>
      <c r="S70" s="1104">
        <v>0</v>
      </c>
      <c r="T70" s="1105"/>
      <c r="U70" s="1104">
        <v>0</v>
      </c>
      <c r="V70" s="1105"/>
      <c r="W70" s="1104">
        <v>0</v>
      </c>
      <c r="X70" s="1105"/>
      <c r="Y70" s="1104">
        <v>0</v>
      </c>
      <c r="Z70" s="1105"/>
      <c r="AA70" s="1100">
        <f>SUM(C70:Z70)</f>
        <v>0</v>
      </c>
      <c r="AB70" s="1101"/>
    </row>
    <row r="71" spans="1:28" ht="13.5" customHeight="1" x14ac:dyDescent="0.2">
      <c r="A71" s="528" t="s">
        <v>707</v>
      </c>
      <c r="B71" s="494" t="s">
        <v>643</v>
      </c>
      <c r="C71" s="1102">
        <v>0</v>
      </c>
      <c r="D71" s="1103"/>
      <c r="E71" s="1094">
        <v>0</v>
      </c>
      <c r="F71" s="1095"/>
      <c r="G71" s="1102">
        <v>0</v>
      </c>
      <c r="H71" s="1103"/>
      <c r="I71" s="1094">
        <v>0</v>
      </c>
      <c r="J71" s="1095"/>
      <c r="K71" s="1094">
        <v>0</v>
      </c>
      <c r="L71" s="1095"/>
      <c r="M71" s="1094">
        <v>0</v>
      </c>
      <c r="N71" s="1095"/>
      <c r="O71" s="1094">
        <v>0</v>
      </c>
      <c r="P71" s="1095"/>
      <c r="Q71" s="1094">
        <v>0</v>
      </c>
      <c r="R71" s="1095"/>
      <c r="S71" s="1094">
        <v>0</v>
      </c>
      <c r="T71" s="1095"/>
      <c r="U71" s="1094">
        <v>0</v>
      </c>
      <c r="V71" s="1095"/>
      <c r="W71" s="1094">
        <v>0</v>
      </c>
      <c r="X71" s="1095"/>
      <c r="Y71" s="1094">
        <v>0</v>
      </c>
      <c r="Z71" s="1095"/>
      <c r="AA71" s="1096">
        <f>SUM(C71:Z71)</f>
        <v>0</v>
      </c>
      <c r="AB71" s="1097"/>
    </row>
    <row r="72" spans="1:28" ht="13.5" customHeight="1" thickBot="1" x14ac:dyDescent="0.25">
      <c r="A72" s="528" t="s">
        <v>708</v>
      </c>
      <c r="B72" s="495" t="s">
        <v>644</v>
      </c>
      <c r="C72" s="1098">
        <v>0</v>
      </c>
      <c r="D72" s="1099"/>
      <c r="E72" s="1092">
        <v>0</v>
      </c>
      <c r="F72" s="1093"/>
      <c r="G72" s="1098">
        <v>0</v>
      </c>
      <c r="H72" s="1099"/>
      <c r="I72" s="1092">
        <v>0</v>
      </c>
      <c r="J72" s="1093"/>
      <c r="K72" s="1092">
        <v>0</v>
      </c>
      <c r="L72" s="1093"/>
      <c r="M72" s="1092">
        <v>0</v>
      </c>
      <c r="N72" s="1093"/>
      <c r="O72" s="1092">
        <v>0</v>
      </c>
      <c r="P72" s="1093"/>
      <c r="Q72" s="1092">
        <v>0</v>
      </c>
      <c r="R72" s="1093"/>
      <c r="S72" s="1092">
        <v>0</v>
      </c>
      <c r="T72" s="1093"/>
      <c r="U72" s="1092">
        <v>0</v>
      </c>
      <c r="V72" s="1093"/>
      <c r="W72" s="1092">
        <v>0</v>
      </c>
      <c r="X72" s="1093"/>
      <c r="Y72" s="1092">
        <v>0</v>
      </c>
      <c r="Z72" s="1093"/>
      <c r="AA72" s="1106">
        <f>SUM(C72:Z72)</f>
        <v>0</v>
      </c>
      <c r="AB72" s="1107"/>
    </row>
  </sheetData>
  <mergeCells count="602">
    <mergeCell ref="B20:B21"/>
    <mergeCell ref="C20:D20"/>
    <mergeCell ref="E20:F20"/>
    <mergeCell ref="G20:H20"/>
    <mergeCell ref="C9:D9"/>
    <mergeCell ref="D2:E2"/>
    <mergeCell ref="F2:G2"/>
    <mergeCell ref="C8:D8"/>
    <mergeCell ref="E8:F8"/>
    <mergeCell ref="E9:F9"/>
    <mergeCell ref="G9:H9"/>
    <mergeCell ref="C21:D21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9:R9"/>
    <mergeCell ref="S9:T9"/>
    <mergeCell ref="U9:V9"/>
    <mergeCell ref="W9:X9"/>
    <mergeCell ref="Y9:Z9"/>
    <mergeCell ref="AA9:AB9"/>
    <mergeCell ref="S8:T8"/>
    <mergeCell ref="U8:V8"/>
    <mergeCell ref="W8:X8"/>
    <mergeCell ref="Y8:Z8"/>
    <mergeCell ref="Q8:R8"/>
    <mergeCell ref="C22:D22"/>
    <mergeCell ref="E22:F22"/>
    <mergeCell ref="G22:H22"/>
    <mergeCell ref="I22:J22"/>
    <mergeCell ref="K22:L22"/>
    <mergeCell ref="I20:J20"/>
    <mergeCell ref="K20:L20"/>
    <mergeCell ref="M20:N20"/>
    <mergeCell ref="O23:P23"/>
    <mergeCell ref="Q23:R23"/>
    <mergeCell ref="M22:N22"/>
    <mergeCell ref="O22:P22"/>
    <mergeCell ref="Q22:R22"/>
    <mergeCell ref="U20:V20"/>
    <mergeCell ref="W20:X20"/>
    <mergeCell ref="Y20:Z20"/>
    <mergeCell ref="AA20:AB20"/>
    <mergeCell ref="O20:P20"/>
    <mergeCell ref="Q20:R20"/>
    <mergeCell ref="S20:T20"/>
    <mergeCell ref="Y22:Z22"/>
    <mergeCell ref="AA22:AB22"/>
    <mergeCell ref="S22:T22"/>
    <mergeCell ref="U22:V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M25:N25"/>
    <mergeCell ref="O25:P25"/>
    <mergeCell ref="Q25:R25"/>
    <mergeCell ref="Q28:R28"/>
    <mergeCell ref="S28:T28"/>
    <mergeCell ref="U28:V28"/>
    <mergeCell ref="W28:X28"/>
    <mergeCell ref="Y28:Z28"/>
    <mergeCell ref="AA28:AB28"/>
    <mergeCell ref="Y26:Z26"/>
    <mergeCell ref="AA26:AB26"/>
    <mergeCell ref="B28:B29"/>
    <mergeCell ref="C28:D28"/>
    <mergeCell ref="E28:F28"/>
    <mergeCell ref="G28:H28"/>
    <mergeCell ref="I28:J28"/>
    <mergeCell ref="K28:L28"/>
    <mergeCell ref="M28:N28"/>
    <mergeCell ref="O28:P28"/>
    <mergeCell ref="M26:N26"/>
    <mergeCell ref="O26:P26"/>
    <mergeCell ref="Q26:R26"/>
    <mergeCell ref="S26:T26"/>
    <mergeCell ref="U26:V26"/>
    <mergeCell ref="W26:X26"/>
    <mergeCell ref="AA29:AB29"/>
    <mergeCell ref="O29:P29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M34:N34"/>
    <mergeCell ref="O34:P34"/>
    <mergeCell ref="Q34:R34"/>
    <mergeCell ref="S34:T34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Q37:R37"/>
    <mergeCell ref="S37:T37"/>
    <mergeCell ref="U34:V34"/>
    <mergeCell ref="W34:X34"/>
    <mergeCell ref="Y34:Z34"/>
    <mergeCell ref="AA34:AB34"/>
    <mergeCell ref="C36:D36"/>
    <mergeCell ref="E36:F36"/>
    <mergeCell ref="G36:H36"/>
    <mergeCell ref="I36:J36"/>
    <mergeCell ref="K36:L36"/>
    <mergeCell ref="M36:N36"/>
    <mergeCell ref="AA36:AB36"/>
    <mergeCell ref="O36:P36"/>
    <mergeCell ref="Q36:R36"/>
    <mergeCell ref="S36:T36"/>
    <mergeCell ref="U36:V36"/>
    <mergeCell ref="W36:X36"/>
    <mergeCell ref="Y36:Z36"/>
    <mergeCell ref="C34:D34"/>
    <mergeCell ref="E34:F34"/>
    <mergeCell ref="G34:H34"/>
    <mergeCell ref="I34:J34"/>
    <mergeCell ref="K34:L34"/>
    <mergeCell ref="U37:V37"/>
    <mergeCell ref="W37:X37"/>
    <mergeCell ref="Y37:Z37"/>
    <mergeCell ref="AA37:AB37"/>
    <mergeCell ref="C38:D38"/>
    <mergeCell ref="E38:F38"/>
    <mergeCell ref="G38:H38"/>
    <mergeCell ref="I38:J38"/>
    <mergeCell ref="K38:L38"/>
    <mergeCell ref="M38:N38"/>
    <mergeCell ref="AA38:AB38"/>
    <mergeCell ref="O38:P38"/>
    <mergeCell ref="Q38:R38"/>
    <mergeCell ref="S38:T38"/>
    <mergeCell ref="U38:V38"/>
    <mergeCell ref="W38:X38"/>
    <mergeCell ref="Y38:Z38"/>
    <mergeCell ref="C37:D37"/>
    <mergeCell ref="E37:F37"/>
    <mergeCell ref="G37:H37"/>
    <mergeCell ref="I37:J37"/>
    <mergeCell ref="K37:L37"/>
    <mergeCell ref="M37:N37"/>
    <mergeCell ref="O37:P37"/>
    <mergeCell ref="AA39:AB39"/>
    <mergeCell ref="C40:D40"/>
    <mergeCell ref="E40:F40"/>
    <mergeCell ref="G40:H40"/>
    <mergeCell ref="I40:J40"/>
    <mergeCell ref="K40:L40"/>
    <mergeCell ref="M40:N40"/>
    <mergeCell ref="AA40:AB40"/>
    <mergeCell ref="O40:P40"/>
    <mergeCell ref="Q40:R40"/>
    <mergeCell ref="S40:T40"/>
    <mergeCell ref="U40:V40"/>
    <mergeCell ref="W40:X40"/>
    <mergeCell ref="Y40:Z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I41:J41"/>
    <mergeCell ref="K41:L41"/>
    <mergeCell ref="M41:N41"/>
    <mergeCell ref="O41:P41"/>
    <mergeCell ref="Q41:R41"/>
    <mergeCell ref="S41:T41"/>
    <mergeCell ref="U39:V39"/>
    <mergeCell ref="W39:X39"/>
    <mergeCell ref="Y39:Z39"/>
    <mergeCell ref="M43:N43"/>
    <mergeCell ref="O43:P43"/>
    <mergeCell ref="Q43:R43"/>
    <mergeCell ref="S43:T43"/>
    <mergeCell ref="U41:V41"/>
    <mergeCell ref="W41:X41"/>
    <mergeCell ref="Y41:Z41"/>
    <mergeCell ref="AA41:AB41"/>
    <mergeCell ref="C42:D42"/>
    <mergeCell ref="E42:F42"/>
    <mergeCell ref="G42:H42"/>
    <mergeCell ref="I42:J42"/>
    <mergeCell ref="K42:L42"/>
    <mergeCell ref="M42:N42"/>
    <mergeCell ref="AA42:AB42"/>
    <mergeCell ref="O42:P42"/>
    <mergeCell ref="Q42:R42"/>
    <mergeCell ref="S42:T42"/>
    <mergeCell ref="U42:V42"/>
    <mergeCell ref="W42:X42"/>
    <mergeCell ref="Y42:Z42"/>
    <mergeCell ref="C41:D41"/>
    <mergeCell ref="E41:F41"/>
    <mergeCell ref="G41:H41"/>
    <mergeCell ref="Q45:R45"/>
    <mergeCell ref="S45:T45"/>
    <mergeCell ref="U43:V43"/>
    <mergeCell ref="W43:X43"/>
    <mergeCell ref="Y43:Z43"/>
    <mergeCell ref="AA43:AB43"/>
    <mergeCell ref="C44:D44"/>
    <mergeCell ref="E44:F44"/>
    <mergeCell ref="G44:H44"/>
    <mergeCell ref="I44:J44"/>
    <mergeCell ref="K44:L44"/>
    <mergeCell ref="M44:N44"/>
    <mergeCell ref="AA44:AB44"/>
    <mergeCell ref="O44:P44"/>
    <mergeCell ref="Q44:R44"/>
    <mergeCell ref="S44:T44"/>
    <mergeCell ref="U44:V44"/>
    <mergeCell ref="W44:X44"/>
    <mergeCell ref="Y44:Z44"/>
    <mergeCell ref="C43:D43"/>
    <mergeCell ref="E43:F43"/>
    <mergeCell ref="G43:H43"/>
    <mergeCell ref="I43:J43"/>
    <mergeCell ref="K43:L43"/>
    <mergeCell ref="U45:V45"/>
    <mergeCell ref="W45:X45"/>
    <mergeCell ref="Y45:Z45"/>
    <mergeCell ref="AA45:AB45"/>
    <mergeCell ref="C46:D46"/>
    <mergeCell ref="E46:F46"/>
    <mergeCell ref="G46:H46"/>
    <mergeCell ref="I46:J46"/>
    <mergeCell ref="K46:L46"/>
    <mergeCell ref="M46:N46"/>
    <mergeCell ref="AA46:AB46"/>
    <mergeCell ref="O46:P46"/>
    <mergeCell ref="Q46:R46"/>
    <mergeCell ref="S46:T46"/>
    <mergeCell ref="U46:V46"/>
    <mergeCell ref="W46:X46"/>
    <mergeCell ref="Y46:Z46"/>
    <mergeCell ref="C45:D45"/>
    <mergeCell ref="E45:F45"/>
    <mergeCell ref="G45:H45"/>
    <mergeCell ref="I45:J45"/>
    <mergeCell ref="K45:L45"/>
    <mergeCell ref="M45:N45"/>
    <mergeCell ref="O45:P45"/>
    <mergeCell ref="AA47:AB47"/>
    <mergeCell ref="C48:D48"/>
    <mergeCell ref="E48:F48"/>
    <mergeCell ref="G48:H48"/>
    <mergeCell ref="I48:J48"/>
    <mergeCell ref="K48:L48"/>
    <mergeCell ref="M48:N48"/>
    <mergeCell ref="AA48:AB48"/>
    <mergeCell ref="O48:P48"/>
    <mergeCell ref="Q48:R48"/>
    <mergeCell ref="S48:T48"/>
    <mergeCell ref="U48:V48"/>
    <mergeCell ref="W48:X48"/>
    <mergeCell ref="Y48:Z48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I49:J49"/>
    <mergeCell ref="K49:L49"/>
    <mergeCell ref="M49:N49"/>
    <mergeCell ref="O49:P49"/>
    <mergeCell ref="Q49:R49"/>
    <mergeCell ref="S49:T49"/>
    <mergeCell ref="U47:V47"/>
    <mergeCell ref="W47:X47"/>
    <mergeCell ref="Y47:Z47"/>
    <mergeCell ref="M51:N51"/>
    <mergeCell ref="O51:P51"/>
    <mergeCell ref="Q51:R51"/>
    <mergeCell ref="S51:T51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AA50:AB50"/>
    <mergeCell ref="O50:P50"/>
    <mergeCell ref="Q50:R50"/>
    <mergeCell ref="S50:T50"/>
    <mergeCell ref="U50:V50"/>
    <mergeCell ref="W50:X50"/>
    <mergeCell ref="Y50:Z50"/>
    <mergeCell ref="C49:D49"/>
    <mergeCell ref="E49:F49"/>
    <mergeCell ref="G49:H49"/>
    <mergeCell ref="Q53:R53"/>
    <mergeCell ref="S53:T53"/>
    <mergeCell ref="U51:V51"/>
    <mergeCell ref="W51:X51"/>
    <mergeCell ref="Y51:Z51"/>
    <mergeCell ref="AA51:AB51"/>
    <mergeCell ref="C52:D52"/>
    <mergeCell ref="E52:F52"/>
    <mergeCell ref="G52:H52"/>
    <mergeCell ref="I52:J52"/>
    <mergeCell ref="K52:L52"/>
    <mergeCell ref="M52:N52"/>
    <mergeCell ref="AA52:AB52"/>
    <mergeCell ref="O52:P52"/>
    <mergeCell ref="Q52:R52"/>
    <mergeCell ref="S52:T52"/>
    <mergeCell ref="U52:V52"/>
    <mergeCell ref="W52:X52"/>
    <mergeCell ref="Y52:Z52"/>
    <mergeCell ref="C51:D51"/>
    <mergeCell ref="E51:F51"/>
    <mergeCell ref="G51:H51"/>
    <mergeCell ref="I51:J51"/>
    <mergeCell ref="K51:L51"/>
    <mergeCell ref="U53:V53"/>
    <mergeCell ref="W53:X53"/>
    <mergeCell ref="Y53:Z53"/>
    <mergeCell ref="AA53:AB53"/>
    <mergeCell ref="C54:D54"/>
    <mergeCell ref="E54:F54"/>
    <mergeCell ref="G54:H54"/>
    <mergeCell ref="I54:J54"/>
    <mergeCell ref="K54:L54"/>
    <mergeCell ref="M54:N54"/>
    <mergeCell ref="AA54:AB54"/>
    <mergeCell ref="O54:P54"/>
    <mergeCell ref="Q54:R54"/>
    <mergeCell ref="S54:T54"/>
    <mergeCell ref="U54:V54"/>
    <mergeCell ref="W54:X54"/>
    <mergeCell ref="Y54:Z54"/>
    <mergeCell ref="C53:D53"/>
    <mergeCell ref="E53:F53"/>
    <mergeCell ref="G53:H53"/>
    <mergeCell ref="I53:J53"/>
    <mergeCell ref="K53:L53"/>
    <mergeCell ref="M53:N53"/>
    <mergeCell ref="O53:P53"/>
    <mergeCell ref="AA55:AB55"/>
    <mergeCell ref="C56:D56"/>
    <mergeCell ref="E56:F56"/>
    <mergeCell ref="G56:H56"/>
    <mergeCell ref="I56:J56"/>
    <mergeCell ref="K56:L56"/>
    <mergeCell ref="M56:N56"/>
    <mergeCell ref="AA56:AB56"/>
    <mergeCell ref="O56:P56"/>
    <mergeCell ref="Q56:R56"/>
    <mergeCell ref="S56:T56"/>
    <mergeCell ref="U56:V56"/>
    <mergeCell ref="W56:X56"/>
    <mergeCell ref="Y56:Z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I57:J57"/>
    <mergeCell ref="K57:L57"/>
    <mergeCell ref="M57:N57"/>
    <mergeCell ref="O57:P57"/>
    <mergeCell ref="Q57:R57"/>
    <mergeCell ref="S57:T57"/>
    <mergeCell ref="U55:V55"/>
    <mergeCell ref="W55:X55"/>
    <mergeCell ref="Y55:Z55"/>
    <mergeCell ref="M59:N59"/>
    <mergeCell ref="O59:P59"/>
    <mergeCell ref="Q59:R59"/>
    <mergeCell ref="S59:T59"/>
    <mergeCell ref="U57:V57"/>
    <mergeCell ref="W57:X57"/>
    <mergeCell ref="Y57:Z57"/>
    <mergeCell ref="AA57:AB57"/>
    <mergeCell ref="C58:D58"/>
    <mergeCell ref="E58:F58"/>
    <mergeCell ref="G58:H58"/>
    <mergeCell ref="I58:J58"/>
    <mergeCell ref="K58:L58"/>
    <mergeCell ref="M58:N58"/>
    <mergeCell ref="AA58:AB58"/>
    <mergeCell ref="O58:P58"/>
    <mergeCell ref="Q58:R58"/>
    <mergeCell ref="S58:T58"/>
    <mergeCell ref="U58:V58"/>
    <mergeCell ref="W58:X58"/>
    <mergeCell ref="Y58:Z58"/>
    <mergeCell ref="C57:D57"/>
    <mergeCell ref="E57:F57"/>
    <mergeCell ref="G57:H57"/>
    <mergeCell ref="Q64:R64"/>
    <mergeCell ref="S64:T64"/>
    <mergeCell ref="U59:V59"/>
    <mergeCell ref="W59:X59"/>
    <mergeCell ref="Y59:Z59"/>
    <mergeCell ref="AA59:AB59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59:D59"/>
    <mergeCell ref="E59:F59"/>
    <mergeCell ref="G59:H59"/>
    <mergeCell ref="I59:J59"/>
    <mergeCell ref="K59:L5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U66:V66"/>
    <mergeCell ref="W66:X66"/>
    <mergeCell ref="Y66:Z66"/>
    <mergeCell ref="AA66:AB66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C72:D72"/>
    <mergeCell ref="E72:F72"/>
    <mergeCell ref="G72:H72"/>
    <mergeCell ref="I72:J72"/>
    <mergeCell ref="K72:L72"/>
    <mergeCell ref="M72:N72"/>
    <mergeCell ref="AA70:AB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O70:P70"/>
    <mergeCell ref="Q70:R70"/>
    <mergeCell ref="S70:T70"/>
    <mergeCell ref="U70:V70"/>
    <mergeCell ref="W70:X70"/>
    <mergeCell ref="Y70:Z70"/>
    <mergeCell ref="AA72:AB72"/>
    <mergeCell ref="O72:P72"/>
    <mergeCell ref="Q72:R72"/>
    <mergeCell ref="S72:T72"/>
    <mergeCell ref="U72:V72"/>
    <mergeCell ref="W72:X72"/>
    <mergeCell ref="Y72:Z72"/>
    <mergeCell ref="U71:V71"/>
    <mergeCell ref="W71:X71"/>
    <mergeCell ref="Y71:Z71"/>
    <mergeCell ref="AA71:AB71"/>
  </mergeCells>
  <pageMargins left="0.94488188976377963" right="0.43307086614173229" top="0.78740157480314965" bottom="0.98425196850393704" header="0" footer="0"/>
  <pageSetup scale="4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0"/>
  <sheetViews>
    <sheetView showGridLines="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baseColWidth="10" defaultColWidth="9.140625" defaultRowHeight="12.75" x14ac:dyDescent="0.2"/>
  <cols>
    <col min="1" max="1" width="36" style="3" customWidth="1"/>
    <col min="2" max="13" width="13.7109375" style="3" customWidth="1"/>
    <col min="14" max="16384" width="9.140625" style="3"/>
  </cols>
  <sheetData>
    <row r="1" spans="1:13" ht="15.75" x14ac:dyDescent="0.25">
      <c r="A1" s="496" t="s">
        <v>645</v>
      </c>
      <c r="B1" s="497">
        <f>DATOS!C9</f>
        <v>0</v>
      </c>
      <c r="J1" s="1227" t="s">
        <v>646</v>
      </c>
      <c r="K1" s="1227"/>
      <c r="L1" s="1227"/>
      <c r="M1" s="1227"/>
    </row>
    <row r="2" spans="1:13" ht="15.75" x14ac:dyDescent="0.25">
      <c r="A2" s="496" t="s">
        <v>647</v>
      </c>
      <c r="B2" s="670">
        <f>DATOS!C10</f>
        <v>0</v>
      </c>
      <c r="D2" s="498"/>
    </row>
    <row r="3" spans="1:13" ht="15.75" x14ac:dyDescent="0.25">
      <c r="A3" s="496" t="s">
        <v>648</v>
      </c>
    </row>
    <row r="5" spans="1:13" s="499" customFormat="1" ht="15" x14ac:dyDescent="0.25">
      <c r="B5" s="500" t="s">
        <v>649</v>
      </c>
      <c r="C5" s="500" t="s">
        <v>650</v>
      </c>
      <c r="D5" s="500" t="s">
        <v>651</v>
      </c>
      <c r="E5" s="500" t="s">
        <v>652</v>
      </c>
      <c r="F5" s="500" t="s">
        <v>653</v>
      </c>
      <c r="G5" s="500" t="s">
        <v>654</v>
      </c>
      <c r="H5" s="500" t="s">
        <v>655</v>
      </c>
      <c r="I5" s="500" t="s">
        <v>656</v>
      </c>
      <c r="J5" s="500" t="s">
        <v>657</v>
      </c>
      <c r="K5" s="500" t="s">
        <v>658</v>
      </c>
      <c r="L5" s="500" t="s">
        <v>659</v>
      </c>
      <c r="M5" s="500" t="s">
        <v>660</v>
      </c>
    </row>
    <row r="6" spans="1:13" s="499" customFormat="1" ht="15" x14ac:dyDescent="0.25">
      <c r="B6" s="500">
        <f>DATOS!$Q$10</f>
        <v>2018</v>
      </c>
      <c r="C6" s="500">
        <f>DATOS!$Q$10</f>
        <v>2018</v>
      </c>
      <c r="D6" s="500">
        <f>DATOS!$Q$10</f>
        <v>2018</v>
      </c>
      <c r="E6" s="500">
        <f>DATOS!$Q$10</f>
        <v>2018</v>
      </c>
      <c r="F6" s="500">
        <f>DATOS!$Q$10</f>
        <v>2018</v>
      </c>
      <c r="G6" s="500">
        <f>DATOS!$Q$10</f>
        <v>2018</v>
      </c>
      <c r="H6" s="500">
        <f>DATOS!$Q$10</f>
        <v>2018</v>
      </c>
      <c r="I6" s="500">
        <f>DATOS!$Q$10</f>
        <v>2018</v>
      </c>
      <c r="J6" s="500">
        <f>DATOS!$Q$10</f>
        <v>2018</v>
      </c>
      <c r="K6" s="500">
        <f>DATOS!$Q$10</f>
        <v>2018</v>
      </c>
      <c r="L6" s="500">
        <f>DATOS!$Q$10</f>
        <v>2018</v>
      </c>
      <c r="M6" s="500">
        <f>DATOS!$Q$10</f>
        <v>2018</v>
      </c>
    </row>
    <row r="8" spans="1:13" s="499" customFormat="1" ht="15" x14ac:dyDescent="0.25">
      <c r="A8" s="501" t="s">
        <v>661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</row>
    <row r="9" spans="1:13" s="499" customFormat="1" ht="15" x14ac:dyDescent="0.25">
      <c r="A9" s="502" t="s">
        <v>976</v>
      </c>
    </row>
    <row r="10" spans="1:13" s="499" customFormat="1" ht="15" x14ac:dyDescent="0.25"/>
    <row r="11" spans="1:13" s="499" customFormat="1" ht="15" x14ac:dyDescent="0.25">
      <c r="A11" s="503" t="s">
        <v>662</v>
      </c>
      <c r="B11" s="504">
        <f>BALANCE!E94+BALANCE!E107+BALANCE!E124+BALANCE!E125+BALANCE!E126+BALANCE!E127+BALANCE!E128</f>
        <v>0</v>
      </c>
      <c r="C11" s="504">
        <f>BALANCE!F94+BALANCE!F107+BALANCE!F124+BALANCE!F125+BALANCE!F126+BALANCE!F127+BALANCE!F128</f>
        <v>0</v>
      </c>
      <c r="D11" s="504">
        <f>BALANCE!G94+BALANCE!G107+BALANCE!G124+BALANCE!G125+BALANCE!G126+BALANCE!G127+BALANCE!G128</f>
        <v>0</v>
      </c>
      <c r="E11" s="504">
        <f>BALANCE!H94+BALANCE!H107+BALANCE!H124+BALANCE!H125+BALANCE!H126+BALANCE!H127+BALANCE!H128</f>
        <v>0</v>
      </c>
      <c r="F11" s="504">
        <f>BALANCE!I94+BALANCE!I107+BALANCE!I124+BALANCE!I125+BALANCE!I126+BALANCE!I127+BALANCE!I128</f>
        <v>0</v>
      </c>
      <c r="G11" s="504">
        <f>BALANCE!J94+BALANCE!J107+BALANCE!J124+BALANCE!J125+BALANCE!J126+BALANCE!J127+BALANCE!J128</f>
        <v>0</v>
      </c>
      <c r="H11" s="504">
        <f>BALANCE!K94+BALANCE!K107+BALANCE!K124+BALANCE!K125+BALANCE!K126+BALANCE!K127+BALANCE!K128</f>
        <v>0</v>
      </c>
      <c r="I11" s="504">
        <f>BALANCE!L94+BALANCE!L107+BALANCE!L124+BALANCE!L125+BALANCE!L126+BALANCE!L127+BALANCE!L128</f>
        <v>0</v>
      </c>
      <c r="J11" s="504">
        <f>BALANCE!M94+BALANCE!M107+BALANCE!M124+BALANCE!M125+BALANCE!M126+BALANCE!M127+BALANCE!M128</f>
        <v>0</v>
      </c>
      <c r="K11" s="504">
        <f>BALANCE!N94+BALANCE!N107+BALANCE!N124+BALANCE!N125+BALANCE!N126+BALANCE!N127+BALANCE!N128</f>
        <v>0</v>
      </c>
      <c r="L11" s="504">
        <f>BALANCE!O94+BALANCE!O107+BALANCE!O124+BALANCE!O125+BALANCE!O126+BALANCE!O127+BALANCE!O128</f>
        <v>0</v>
      </c>
      <c r="M11" s="504">
        <f>BALANCE!P94+BALANCE!P107+BALANCE!P124+BALANCE!P125+BALANCE!P126+BALANCE!P127+BALANCE!P128</f>
        <v>0</v>
      </c>
    </row>
    <row r="12" spans="1:13" s="507" customFormat="1" ht="7.5" customHeight="1" x14ac:dyDescent="0.25">
      <c r="A12" s="505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</row>
    <row r="13" spans="1:13" s="499" customFormat="1" ht="15" x14ac:dyDescent="0.25">
      <c r="A13" s="503" t="s">
        <v>663</v>
      </c>
      <c r="B13" s="504">
        <f>BALANCE!E140</f>
        <v>0</v>
      </c>
      <c r="C13" s="504">
        <f>BALANCE!F140</f>
        <v>0</v>
      </c>
      <c r="D13" s="504">
        <f>BALANCE!G140</f>
        <v>0</v>
      </c>
      <c r="E13" s="504">
        <f>BALANCE!H140</f>
        <v>0</v>
      </c>
      <c r="F13" s="504">
        <f>BALANCE!I140</f>
        <v>0</v>
      </c>
      <c r="G13" s="504">
        <f>BALANCE!J140</f>
        <v>0</v>
      </c>
      <c r="H13" s="504">
        <f>BALANCE!K140</f>
        <v>0</v>
      </c>
      <c r="I13" s="504">
        <f>BALANCE!L140</f>
        <v>0</v>
      </c>
      <c r="J13" s="504">
        <f>BALANCE!M140</f>
        <v>0</v>
      </c>
      <c r="K13" s="504">
        <f>BALANCE!N140</f>
        <v>0</v>
      </c>
      <c r="L13" s="504">
        <f>BALANCE!O140</f>
        <v>0</v>
      </c>
      <c r="M13" s="504">
        <f>BALANCE!P140</f>
        <v>0</v>
      </c>
    </row>
    <row r="14" spans="1:13" s="507" customFormat="1" ht="7.5" customHeight="1" x14ac:dyDescent="0.25">
      <c r="A14" s="505"/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</row>
    <row r="15" spans="1:13" s="499" customFormat="1" ht="15" x14ac:dyDescent="0.25">
      <c r="A15" s="503" t="s">
        <v>664</v>
      </c>
      <c r="B15" s="550">
        <f>IF(AND(B11&lt;&gt;0,B13&lt;&gt;0),B11/B13,IF(AND(B11&lt;&gt;0,B13=0),0,IF(AND(B11=0,B13&lt;&gt;0),1,0)))</f>
        <v>0</v>
      </c>
      <c r="C15" s="550">
        <f t="shared" ref="C15:M15" si="0">IF(AND(C11&lt;&gt;0,C13&lt;&gt;0),C11/C13,IF(AND(C11&lt;&gt;0,C13=0),0,IF(AND(C11=0,C13&lt;&gt;0),1,0)))</f>
        <v>0</v>
      </c>
      <c r="D15" s="550">
        <f t="shared" si="0"/>
        <v>0</v>
      </c>
      <c r="E15" s="550">
        <f t="shared" si="0"/>
        <v>0</v>
      </c>
      <c r="F15" s="550">
        <f t="shared" si="0"/>
        <v>0</v>
      </c>
      <c r="G15" s="550">
        <f t="shared" si="0"/>
        <v>0</v>
      </c>
      <c r="H15" s="550">
        <f t="shared" si="0"/>
        <v>0</v>
      </c>
      <c r="I15" s="550">
        <f t="shared" si="0"/>
        <v>0</v>
      </c>
      <c r="J15" s="550">
        <f t="shared" si="0"/>
        <v>0</v>
      </c>
      <c r="K15" s="550">
        <f t="shared" si="0"/>
        <v>0</v>
      </c>
      <c r="L15" s="550">
        <f t="shared" si="0"/>
        <v>0</v>
      </c>
      <c r="M15" s="550">
        <f t="shared" si="0"/>
        <v>0</v>
      </c>
    </row>
    <row r="16" spans="1:13" s="499" customFormat="1" ht="7.5" customHeight="1" x14ac:dyDescent="0.25">
      <c r="A16" s="503"/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</row>
    <row r="17" spans="1:13" s="499" customFormat="1" ht="15" x14ac:dyDescent="0.25">
      <c r="A17" s="503" t="s">
        <v>665</v>
      </c>
      <c r="B17" s="510" t="str">
        <f>IF(AND(B15&gt;1),"No Cumple","Cumple")</f>
        <v>Cumple</v>
      </c>
      <c r="C17" s="551" t="str">
        <f t="shared" ref="C17:M17" si="1">IF(AND(C15&gt;1),"No Cumple","Cumple")</f>
        <v>Cumple</v>
      </c>
      <c r="D17" s="551" t="str">
        <f t="shared" si="1"/>
        <v>Cumple</v>
      </c>
      <c r="E17" s="551" t="str">
        <f t="shared" si="1"/>
        <v>Cumple</v>
      </c>
      <c r="F17" s="551" t="str">
        <f t="shared" si="1"/>
        <v>Cumple</v>
      </c>
      <c r="G17" s="551" t="str">
        <f t="shared" si="1"/>
        <v>Cumple</v>
      </c>
      <c r="H17" s="551" t="str">
        <f t="shared" si="1"/>
        <v>Cumple</v>
      </c>
      <c r="I17" s="551" t="str">
        <f t="shared" si="1"/>
        <v>Cumple</v>
      </c>
      <c r="J17" s="551" t="str">
        <f t="shared" si="1"/>
        <v>Cumple</v>
      </c>
      <c r="K17" s="551" t="str">
        <f t="shared" si="1"/>
        <v>Cumple</v>
      </c>
      <c r="L17" s="551" t="str">
        <f t="shared" si="1"/>
        <v>Cumple</v>
      </c>
      <c r="M17" s="551" t="str">
        <f t="shared" si="1"/>
        <v>Cumple</v>
      </c>
    </row>
    <row r="18" spans="1:13" s="499" customFormat="1" ht="15" x14ac:dyDescent="0.25"/>
    <row r="19" spans="1:13" s="499" customFormat="1" ht="15" x14ac:dyDescent="0.25">
      <c r="A19" s="501" t="s">
        <v>666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</row>
    <row r="20" spans="1:13" s="499" customFormat="1" ht="15" x14ac:dyDescent="0.25">
      <c r="A20" s="502" t="s">
        <v>701</v>
      </c>
    </row>
    <row r="21" spans="1:13" s="499" customFormat="1" ht="15" x14ac:dyDescent="0.25"/>
    <row r="22" spans="1:13" s="499" customFormat="1" ht="15" x14ac:dyDescent="0.25">
      <c r="A22" s="503" t="s">
        <v>558</v>
      </c>
      <c r="B22" s="504">
        <f>('ESTADO DE RESULTADOS'!D165+'ESTADO DE RESULTADOS'!D137+'ESTADO DE RESULTADOS'!D147+'ESTADO DE RESULTADOS'!D151)</f>
        <v>0</v>
      </c>
      <c r="C22" s="504">
        <f>('ESTADO DE RESULTADOS'!E165+'ESTADO DE RESULTADOS'!E137+'ESTADO DE RESULTADOS'!E147+'ESTADO DE RESULTADOS'!E151)</f>
        <v>0</v>
      </c>
      <c r="D22" s="504">
        <f>('ESTADO DE RESULTADOS'!F165+'ESTADO DE RESULTADOS'!F137+'ESTADO DE RESULTADOS'!F147+'ESTADO DE RESULTADOS'!F151)</f>
        <v>0</v>
      </c>
      <c r="E22" s="504">
        <f>('ESTADO DE RESULTADOS'!G165+'ESTADO DE RESULTADOS'!G137+'ESTADO DE RESULTADOS'!G147+'ESTADO DE RESULTADOS'!G151)</f>
        <v>0</v>
      </c>
      <c r="F22" s="504">
        <f>('ESTADO DE RESULTADOS'!H165+'ESTADO DE RESULTADOS'!H137+'ESTADO DE RESULTADOS'!H147+'ESTADO DE RESULTADOS'!H151)</f>
        <v>0</v>
      </c>
      <c r="G22" s="504">
        <f>('ESTADO DE RESULTADOS'!I165+'ESTADO DE RESULTADOS'!I137+'ESTADO DE RESULTADOS'!I147+'ESTADO DE RESULTADOS'!I151)</f>
        <v>0</v>
      </c>
      <c r="H22" s="504">
        <f>('ESTADO DE RESULTADOS'!J165+'ESTADO DE RESULTADOS'!J137+'ESTADO DE RESULTADOS'!J147+'ESTADO DE RESULTADOS'!J151)</f>
        <v>0</v>
      </c>
      <c r="I22" s="504">
        <f>('ESTADO DE RESULTADOS'!K165+'ESTADO DE RESULTADOS'!K137+'ESTADO DE RESULTADOS'!K147+'ESTADO DE RESULTADOS'!K151)</f>
        <v>0</v>
      </c>
      <c r="J22" s="504">
        <f>('ESTADO DE RESULTADOS'!L165+'ESTADO DE RESULTADOS'!L137+'ESTADO DE RESULTADOS'!L147+'ESTADO DE RESULTADOS'!L151)</f>
        <v>0</v>
      </c>
      <c r="K22" s="504">
        <f>('ESTADO DE RESULTADOS'!M165+'ESTADO DE RESULTADOS'!M137+'ESTADO DE RESULTADOS'!M147+'ESTADO DE RESULTADOS'!M151)</f>
        <v>0</v>
      </c>
      <c r="L22" s="504">
        <f>('ESTADO DE RESULTADOS'!N165+'ESTADO DE RESULTADOS'!N137+'ESTADO DE RESULTADOS'!N147+'ESTADO DE RESULTADOS'!N151)</f>
        <v>0</v>
      </c>
      <c r="M22" s="504">
        <f>('ESTADO DE RESULTADOS'!O165+'ESTADO DE RESULTADOS'!O137+'ESTADO DE RESULTADOS'!O147+'ESTADO DE RESULTADOS'!O151)</f>
        <v>0</v>
      </c>
    </row>
    <row r="23" spans="1:13" s="499" customFormat="1" ht="7.5" customHeight="1" x14ac:dyDescent="0.25">
      <c r="A23" s="503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</row>
    <row r="24" spans="1:13" s="499" customFormat="1" ht="15" x14ac:dyDescent="0.25">
      <c r="A24" s="503" t="s">
        <v>667</v>
      </c>
      <c r="B24" s="504">
        <f>('ESTADO DE RESULTADOS'!D64+'ESTADO DE RESULTADOS'!D68+'ESTADO DE RESULTADOS'!D78+'ESTADO DE RESULTADOS'!D100+'ESTADO DE RESULTADOS'!D107+'ESTADO DE RESULTADOS'!D112+'ESTADO DE RESULTADOS'!D119+'ESTADO DE RESULTADOS'!D123+'ESTADO DE RESULTADOS'!D128+'ESTADO DE RESULTADOS'!D152+'ESTADO DE RESULTADOS'!D36+'ESTADO DE RESULTADOS'!D42+'ESTADO DE RESULTADOS'!D52+'ESTADO DE RESULTADOS'!D32+'ESTADO DE RESULTADOS'!D34+'ESTADO DE RESULTADOS'!D39+'ESTADO DE RESULTADOS'!D45+'ESTADO DE RESULTADOS'!D49+'ESTADO DE RESULTADOS'!D51+'ESTADO DE RESULTADOS'!D65+'ESTADO DE RESULTADOS'!D69+'ESTADO DE RESULTADOS'!D79+'ESTADO DE RESULTADOS'!D84+'ESTADO DE RESULTADOS'!D91+'ESTADO DE RESULTADOS'!D94+'ESTADO DE RESULTADOS'!D133+'ESTADO DE RESULTADOS'!D146)</f>
        <v>0</v>
      </c>
      <c r="C24" s="504">
        <f>('ESTADO DE RESULTADOS'!E64+'ESTADO DE RESULTADOS'!E68+'ESTADO DE RESULTADOS'!E78+'ESTADO DE RESULTADOS'!E100+'ESTADO DE RESULTADOS'!E107+'ESTADO DE RESULTADOS'!E112+'ESTADO DE RESULTADOS'!E119+'ESTADO DE RESULTADOS'!E123+'ESTADO DE RESULTADOS'!E128+'ESTADO DE RESULTADOS'!E152+'ESTADO DE RESULTADOS'!E36+'ESTADO DE RESULTADOS'!E42+'ESTADO DE RESULTADOS'!E52+'ESTADO DE RESULTADOS'!E32+'ESTADO DE RESULTADOS'!E34+'ESTADO DE RESULTADOS'!E39+'ESTADO DE RESULTADOS'!E45+'ESTADO DE RESULTADOS'!E49+'ESTADO DE RESULTADOS'!E51+'ESTADO DE RESULTADOS'!E65+'ESTADO DE RESULTADOS'!E69+'ESTADO DE RESULTADOS'!E79+'ESTADO DE RESULTADOS'!E84+'ESTADO DE RESULTADOS'!E91+'ESTADO DE RESULTADOS'!E94+'ESTADO DE RESULTADOS'!E133+'ESTADO DE RESULTADOS'!E146)</f>
        <v>0</v>
      </c>
      <c r="D24" s="504">
        <f>('ESTADO DE RESULTADOS'!F64+'ESTADO DE RESULTADOS'!F68+'ESTADO DE RESULTADOS'!F78+'ESTADO DE RESULTADOS'!F100+'ESTADO DE RESULTADOS'!F107+'ESTADO DE RESULTADOS'!F112+'ESTADO DE RESULTADOS'!F119+'ESTADO DE RESULTADOS'!F123+'ESTADO DE RESULTADOS'!F128+'ESTADO DE RESULTADOS'!F152+'ESTADO DE RESULTADOS'!F36+'ESTADO DE RESULTADOS'!F42+'ESTADO DE RESULTADOS'!F52+'ESTADO DE RESULTADOS'!F32+'ESTADO DE RESULTADOS'!F34+'ESTADO DE RESULTADOS'!F39+'ESTADO DE RESULTADOS'!F45+'ESTADO DE RESULTADOS'!F49+'ESTADO DE RESULTADOS'!F51+'ESTADO DE RESULTADOS'!F65+'ESTADO DE RESULTADOS'!F69+'ESTADO DE RESULTADOS'!F79+'ESTADO DE RESULTADOS'!F84+'ESTADO DE RESULTADOS'!F91+'ESTADO DE RESULTADOS'!F94+'ESTADO DE RESULTADOS'!F133+'ESTADO DE RESULTADOS'!F146)</f>
        <v>0</v>
      </c>
      <c r="E24" s="504">
        <f>('ESTADO DE RESULTADOS'!G64+'ESTADO DE RESULTADOS'!G68+'ESTADO DE RESULTADOS'!G78+'ESTADO DE RESULTADOS'!G100+'ESTADO DE RESULTADOS'!G107+'ESTADO DE RESULTADOS'!G112+'ESTADO DE RESULTADOS'!G119+'ESTADO DE RESULTADOS'!G123+'ESTADO DE RESULTADOS'!G128+'ESTADO DE RESULTADOS'!G152+'ESTADO DE RESULTADOS'!G36+'ESTADO DE RESULTADOS'!G42+'ESTADO DE RESULTADOS'!G52+'ESTADO DE RESULTADOS'!G32+'ESTADO DE RESULTADOS'!G34+'ESTADO DE RESULTADOS'!G39+'ESTADO DE RESULTADOS'!G45+'ESTADO DE RESULTADOS'!G49+'ESTADO DE RESULTADOS'!G51+'ESTADO DE RESULTADOS'!G65+'ESTADO DE RESULTADOS'!G69+'ESTADO DE RESULTADOS'!G79+'ESTADO DE RESULTADOS'!G84+'ESTADO DE RESULTADOS'!G91+'ESTADO DE RESULTADOS'!G94+'ESTADO DE RESULTADOS'!G133+'ESTADO DE RESULTADOS'!G146)</f>
        <v>0</v>
      </c>
      <c r="F24" s="504">
        <f>('ESTADO DE RESULTADOS'!H64+'ESTADO DE RESULTADOS'!H68+'ESTADO DE RESULTADOS'!H78+'ESTADO DE RESULTADOS'!H100+'ESTADO DE RESULTADOS'!H107+'ESTADO DE RESULTADOS'!H112+'ESTADO DE RESULTADOS'!H119+'ESTADO DE RESULTADOS'!H123+'ESTADO DE RESULTADOS'!H128+'ESTADO DE RESULTADOS'!H152+'ESTADO DE RESULTADOS'!H36+'ESTADO DE RESULTADOS'!H42+'ESTADO DE RESULTADOS'!H52+'ESTADO DE RESULTADOS'!H32+'ESTADO DE RESULTADOS'!H34+'ESTADO DE RESULTADOS'!H39+'ESTADO DE RESULTADOS'!H45+'ESTADO DE RESULTADOS'!H49+'ESTADO DE RESULTADOS'!H51+'ESTADO DE RESULTADOS'!H65+'ESTADO DE RESULTADOS'!H69+'ESTADO DE RESULTADOS'!H79+'ESTADO DE RESULTADOS'!H84+'ESTADO DE RESULTADOS'!H91+'ESTADO DE RESULTADOS'!H94+'ESTADO DE RESULTADOS'!H133+'ESTADO DE RESULTADOS'!H146)</f>
        <v>0</v>
      </c>
      <c r="G24" s="504">
        <f>('ESTADO DE RESULTADOS'!I64+'ESTADO DE RESULTADOS'!I68+'ESTADO DE RESULTADOS'!I78+'ESTADO DE RESULTADOS'!I100+'ESTADO DE RESULTADOS'!I107+'ESTADO DE RESULTADOS'!I112+'ESTADO DE RESULTADOS'!I119+'ESTADO DE RESULTADOS'!I123+'ESTADO DE RESULTADOS'!I128+'ESTADO DE RESULTADOS'!I152+'ESTADO DE RESULTADOS'!I36+'ESTADO DE RESULTADOS'!I42+'ESTADO DE RESULTADOS'!I52+'ESTADO DE RESULTADOS'!I32+'ESTADO DE RESULTADOS'!I34+'ESTADO DE RESULTADOS'!I39+'ESTADO DE RESULTADOS'!I45+'ESTADO DE RESULTADOS'!I49+'ESTADO DE RESULTADOS'!I51+'ESTADO DE RESULTADOS'!I65+'ESTADO DE RESULTADOS'!I69+'ESTADO DE RESULTADOS'!I79+'ESTADO DE RESULTADOS'!I84+'ESTADO DE RESULTADOS'!I91+'ESTADO DE RESULTADOS'!I94+'ESTADO DE RESULTADOS'!I133+'ESTADO DE RESULTADOS'!I146)</f>
        <v>0</v>
      </c>
      <c r="H24" s="504">
        <f>('ESTADO DE RESULTADOS'!J64+'ESTADO DE RESULTADOS'!J68+'ESTADO DE RESULTADOS'!J78+'ESTADO DE RESULTADOS'!J100+'ESTADO DE RESULTADOS'!J107+'ESTADO DE RESULTADOS'!J112+'ESTADO DE RESULTADOS'!J119+'ESTADO DE RESULTADOS'!J123+'ESTADO DE RESULTADOS'!J128+'ESTADO DE RESULTADOS'!J152+'ESTADO DE RESULTADOS'!J36+'ESTADO DE RESULTADOS'!J42+'ESTADO DE RESULTADOS'!J52+'ESTADO DE RESULTADOS'!J32+'ESTADO DE RESULTADOS'!J34+'ESTADO DE RESULTADOS'!J39+'ESTADO DE RESULTADOS'!J45+'ESTADO DE RESULTADOS'!J49+'ESTADO DE RESULTADOS'!J51+'ESTADO DE RESULTADOS'!J65+'ESTADO DE RESULTADOS'!J69+'ESTADO DE RESULTADOS'!J79+'ESTADO DE RESULTADOS'!J84+'ESTADO DE RESULTADOS'!J91+'ESTADO DE RESULTADOS'!J94+'ESTADO DE RESULTADOS'!J133+'ESTADO DE RESULTADOS'!J146)</f>
        <v>0</v>
      </c>
      <c r="I24" s="504">
        <f>('ESTADO DE RESULTADOS'!K64+'ESTADO DE RESULTADOS'!K68+'ESTADO DE RESULTADOS'!K78+'ESTADO DE RESULTADOS'!K100+'ESTADO DE RESULTADOS'!K107+'ESTADO DE RESULTADOS'!K112+'ESTADO DE RESULTADOS'!K119+'ESTADO DE RESULTADOS'!K123+'ESTADO DE RESULTADOS'!K128+'ESTADO DE RESULTADOS'!K152+'ESTADO DE RESULTADOS'!K36+'ESTADO DE RESULTADOS'!K42+'ESTADO DE RESULTADOS'!K52+'ESTADO DE RESULTADOS'!K32+'ESTADO DE RESULTADOS'!K34+'ESTADO DE RESULTADOS'!K39+'ESTADO DE RESULTADOS'!K45+'ESTADO DE RESULTADOS'!K49+'ESTADO DE RESULTADOS'!K51+'ESTADO DE RESULTADOS'!K65+'ESTADO DE RESULTADOS'!K69+'ESTADO DE RESULTADOS'!K79+'ESTADO DE RESULTADOS'!K84+'ESTADO DE RESULTADOS'!K91+'ESTADO DE RESULTADOS'!K94+'ESTADO DE RESULTADOS'!K133+'ESTADO DE RESULTADOS'!K146)</f>
        <v>0</v>
      </c>
      <c r="J24" s="504">
        <f>('ESTADO DE RESULTADOS'!L64+'ESTADO DE RESULTADOS'!L68+'ESTADO DE RESULTADOS'!L78+'ESTADO DE RESULTADOS'!L100+'ESTADO DE RESULTADOS'!L107+'ESTADO DE RESULTADOS'!L112+'ESTADO DE RESULTADOS'!L119+'ESTADO DE RESULTADOS'!L123+'ESTADO DE RESULTADOS'!L128+'ESTADO DE RESULTADOS'!L152+'ESTADO DE RESULTADOS'!L36+'ESTADO DE RESULTADOS'!L42+'ESTADO DE RESULTADOS'!L52+'ESTADO DE RESULTADOS'!L32+'ESTADO DE RESULTADOS'!L34+'ESTADO DE RESULTADOS'!L39+'ESTADO DE RESULTADOS'!L45+'ESTADO DE RESULTADOS'!L49+'ESTADO DE RESULTADOS'!L51+'ESTADO DE RESULTADOS'!L65+'ESTADO DE RESULTADOS'!L69+'ESTADO DE RESULTADOS'!L79+'ESTADO DE RESULTADOS'!L84+'ESTADO DE RESULTADOS'!L91+'ESTADO DE RESULTADOS'!L94+'ESTADO DE RESULTADOS'!L133+'ESTADO DE RESULTADOS'!L146)</f>
        <v>0</v>
      </c>
      <c r="K24" s="504">
        <f>('ESTADO DE RESULTADOS'!M64+'ESTADO DE RESULTADOS'!M68+'ESTADO DE RESULTADOS'!M78+'ESTADO DE RESULTADOS'!M100+'ESTADO DE RESULTADOS'!M107+'ESTADO DE RESULTADOS'!M112+'ESTADO DE RESULTADOS'!M119+'ESTADO DE RESULTADOS'!M123+'ESTADO DE RESULTADOS'!M128+'ESTADO DE RESULTADOS'!M152+'ESTADO DE RESULTADOS'!M36+'ESTADO DE RESULTADOS'!M42+'ESTADO DE RESULTADOS'!M52+'ESTADO DE RESULTADOS'!M32+'ESTADO DE RESULTADOS'!M34+'ESTADO DE RESULTADOS'!M39+'ESTADO DE RESULTADOS'!M45+'ESTADO DE RESULTADOS'!M49+'ESTADO DE RESULTADOS'!M51+'ESTADO DE RESULTADOS'!M65+'ESTADO DE RESULTADOS'!M69+'ESTADO DE RESULTADOS'!M79+'ESTADO DE RESULTADOS'!M84+'ESTADO DE RESULTADOS'!M91+'ESTADO DE RESULTADOS'!M94+'ESTADO DE RESULTADOS'!M133+'ESTADO DE RESULTADOS'!M146)</f>
        <v>0</v>
      </c>
      <c r="L24" s="504">
        <f>('ESTADO DE RESULTADOS'!N64+'ESTADO DE RESULTADOS'!N68+'ESTADO DE RESULTADOS'!N78+'ESTADO DE RESULTADOS'!N100+'ESTADO DE RESULTADOS'!N107+'ESTADO DE RESULTADOS'!N112+'ESTADO DE RESULTADOS'!N119+'ESTADO DE RESULTADOS'!N123+'ESTADO DE RESULTADOS'!N128+'ESTADO DE RESULTADOS'!N152+'ESTADO DE RESULTADOS'!N36+'ESTADO DE RESULTADOS'!N42+'ESTADO DE RESULTADOS'!N52+'ESTADO DE RESULTADOS'!N32+'ESTADO DE RESULTADOS'!N34+'ESTADO DE RESULTADOS'!N39+'ESTADO DE RESULTADOS'!N45+'ESTADO DE RESULTADOS'!N49+'ESTADO DE RESULTADOS'!N51+'ESTADO DE RESULTADOS'!N65+'ESTADO DE RESULTADOS'!N69+'ESTADO DE RESULTADOS'!N79+'ESTADO DE RESULTADOS'!N84+'ESTADO DE RESULTADOS'!N91+'ESTADO DE RESULTADOS'!N94+'ESTADO DE RESULTADOS'!N133+'ESTADO DE RESULTADOS'!N146)</f>
        <v>0</v>
      </c>
      <c r="M24" s="504">
        <f>('ESTADO DE RESULTADOS'!O64+'ESTADO DE RESULTADOS'!O68+'ESTADO DE RESULTADOS'!O78+'ESTADO DE RESULTADOS'!O100+'ESTADO DE RESULTADOS'!O107+'ESTADO DE RESULTADOS'!O112+'ESTADO DE RESULTADOS'!O119+'ESTADO DE RESULTADOS'!O123+'ESTADO DE RESULTADOS'!O128+'ESTADO DE RESULTADOS'!O152+'ESTADO DE RESULTADOS'!O36+'ESTADO DE RESULTADOS'!O42+'ESTADO DE RESULTADOS'!O52+'ESTADO DE RESULTADOS'!O32+'ESTADO DE RESULTADOS'!O34+'ESTADO DE RESULTADOS'!O39+'ESTADO DE RESULTADOS'!O45+'ESTADO DE RESULTADOS'!O49+'ESTADO DE RESULTADOS'!O51+'ESTADO DE RESULTADOS'!O65+'ESTADO DE RESULTADOS'!O69+'ESTADO DE RESULTADOS'!O79+'ESTADO DE RESULTADOS'!O84+'ESTADO DE RESULTADOS'!O91+'ESTADO DE RESULTADOS'!O94+'ESTADO DE RESULTADOS'!O133+'ESTADO DE RESULTADOS'!O146)</f>
        <v>0</v>
      </c>
    </row>
    <row r="25" spans="1:13" s="499" customFormat="1" ht="7.5" customHeight="1" x14ac:dyDescent="0.25">
      <c r="A25" s="503"/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</row>
    <row r="26" spans="1:13" s="499" customFormat="1" ht="15" x14ac:dyDescent="0.25">
      <c r="A26" s="503" t="s">
        <v>668</v>
      </c>
      <c r="B26" s="508" t="str">
        <f>IF(AND(B22&lt;&gt;0,B24&lt;&gt;0),B22/B24," ")</f>
        <v xml:space="preserve"> </v>
      </c>
      <c r="C26" s="508" t="str">
        <f t="shared" ref="C26:M26" si="2">IF(AND(C22&lt;&gt;0,C24&lt;&gt;0),C22/C24," ")</f>
        <v xml:space="preserve"> </v>
      </c>
      <c r="D26" s="508" t="str">
        <f t="shared" si="2"/>
        <v xml:space="preserve"> </v>
      </c>
      <c r="E26" s="508" t="str">
        <f t="shared" si="2"/>
        <v xml:space="preserve"> </v>
      </c>
      <c r="F26" s="508" t="str">
        <f t="shared" si="2"/>
        <v xml:space="preserve"> </v>
      </c>
      <c r="G26" s="508" t="str">
        <f t="shared" si="2"/>
        <v xml:space="preserve"> </v>
      </c>
      <c r="H26" s="508" t="str">
        <f t="shared" si="2"/>
        <v xml:space="preserve"> </v>
      </c>
      <c r="I26" s="508" t="str">
        <f t="shared" si="2"/>
        <v xml:space="preserve"> </v>
      </c>
      <c r="J26" s="508" t="str">
        <f t="shared" si="2"/>
        <v xml:space="preserve"> </v>
      </c>
      <c r="K26" s="508" t="str">
        <f t="shared" si="2"/>
        <v xml:space="preserve"> </v>
      </c>
      <c r="L26" s="508" t="str">
        <f t="shared" si="2"/>
        <v xml:space="preserve"> </v>
      </c>
      <c r="M26" s="508" t="str">
        <f t="shared" si="2"/>
        <v xml:space="preserve"> </v>
      </c>
    </row>
    <row r="27" spans="1:13" s="499" customFormat="1" ht="7.5" customHeight="1" x14ac:dyDescent="0.25">
      <c r="A27" s="503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</row>
    <row r="28" spans="1:13" s="499" customFormat="1" ht="15" x14ac:dyDescent="0.25">
      <c r="A28" s="503" t="s">
        <v>665</v>
      </c>
      <c r="B28" s="510" t="str">
        <f>IF(B22&gt;B24,"Cumple","No Cumple")</f>
        <v>No Cumple</v>
      </c>
      <c r="C28" s="510" t="str">
        <f t="shared" ref="C28:M28" si="3">IF(C22&gt;C24,"Cumple","No Cumple")</f>
        <v>No Cumple</v>
      </c>
      <c r="D28" s="510" t="str">
        <f t="shared" si="3"/>
        <v>No Cumple</v>
      </c>
      <c r="E28" s="510" t="str">
        <f t="shared" si="3"/>
        <v>No Cumple</v>
      </c>
      <c r="F28" s="510" t="str">
        <f t="shared" si="3"/>
        <v>No Cumple</v>
      </c>
      <c r="G28" s="510" t="str">
        <f t="shared" si="3"/>
        <v>No Cumple</v>
      </c>
      <c r="H28" s="510" t="str">
        <f t="shared" si="3"/>
        <v>No Cumple</v>
      </c>
      <c r="I28" s="510" t="str">
        <f t="shared" si="3"/>
        <v>No Cumple</v>
      </c>
      <c r="J28" s="510" t="str">
        <f t="shared" si="3"/>
        <v>No Cumple</v>
      </c>
      <c r="K28" s="510" t="str">
        <f t="shared" si="3"/>
        <v>No Cumple</v>
      </c>
      <c r="L28" s="510" t="str">
        <f t="shared" si="3"/>
        <v>No Cumple</v>
      </c>
      <c r="M28" s="510" t="str">
        <f t="shared" si="3"/>
        <v>No Cumple</v>
      </c>
    </row>
    <row r="30" spans="1:13" s="499" customFormat="1" ht="15" x14ac:dyDescent="0.25">
      <c r="A30" s="501" t="s">
        <v>669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</row>
    <row r="31" spans="1:13" s="507" customFormat="1" ht="7.5" customHeight="1" thickBot="1" x14ac:dyDescent="0.3">
      <c r="A31" s="511"/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</row>
    <row r="32" spans="1:13" s="499" customFormat="1" ht="15.75" thickBot="1" x14ac:dyDescent="0.3">
      <c r="A32" s="502" t="s">
        <v>670</v>
      </c>
      <c r="B32" s="1228">
        <v>8000000</v>
      </c>
      <c r="C32" s="1229"/>
      <c r="D32" s="591" t="s">
        <v>1033</v>
      </c>
    </row>
    <row r="33" spans="1:13" s="499" customFormat="1" ht="7.5" customHeight="1" x14ac:dyDescent="0.25">
      <c r="A33" s="5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</row>
    <row r="34" spans="1:13" s="499" customFormat="1" ht="15" x14ac:dyDescent="0.25">
      <c r="A34" s="503" t="s">
        <v>663</v>
      </c>
      <c r="B34" s="504">
        <f>IF(BALANCE!E140&gt;0,BALANCE!E140,0)</f>
        <v>0</v>
      </c>
      <c r="C34" s="504">
        <f>IF(BALANCE!F140&gt;0,BALANCE!F140,0)</f>
        <v>0</v>
      </c>
      <c r="D34" s="504">
        <f>IF(BALANCE!G140&gt;0,BALANCE!G140,0)</f>
        <v>0</v>
      </c>
      <c r="E34" s="504">
        <f>IF(BALANCE!H140&gt;0,BALANCE!H140,0)</f>
        <v>0</v>
      </c>
      <c r="F34" s="504">
        <f>IF(BALANCE!I140&gt;0,BALANCE!I140,0)</f>
        <v>0</v>
      </c>
      <c r="G34" s="504">
        <f>IF(BALANCE!J140&gt;0,BALANCE!J140,0)</f>
        <v>0</v>
      </c>
      <c r="H34" s="504">
        <f>IF(BALANCE!K140&gt;0,BALANCE!K140,0)</f>
        <v>0</v>
      </c>
      <c r="I34" s="504">
        <f>IF(BALANCE!L140&gt;0,BALANCE!L140,0)</f>
        <v>0</v>
      </c>
      <c r="J34" s="504">
        <f>IF(BALANCE!M140&gt;0,BALANCE!M140,0)</f>
        <v>0</v>
      </c>
      <c r="K34" s="504">
        <f>IF(BALANCE!N140&gt;0,BALANCE!N140,0)</f>
        <v>0</v>
      </c>
      <c r="L34" s="504">
        <f>IF(BALANCE!O140&gt;0,BALANCE!O140,0)</f>
        <v>0</v>
      </c>
      <c r="M34" s="504">
        <f>IF(BALANCE!P140&gt;0,BALANCE!P140,0)</f>
        <v>0</v>
      </c>
    </row>
    <row r="35" spans="1:13" s="499" customFormat="1" ht="7.5" customHeight="1" x14ac:dyDescent="0.25">
      <c r="A35" s="503"/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</row>
    <row r="36" spans="1:13" s="499" customFormat="1" ht="15" x14ac:dyDescent="0.25">
      <c r="A36" s="503" t="s">
        <v>671</v>
      </c>
      <c r="B36" s="513">
        <f>IF($B$32&gt;0,B34-$B$32, "Faltan datos")</f>
        <v>-8000000</v>
      </c>
      <c r="C36" s="513">
        <f t="shared" ref="C36:M36" si="4">IF($B$32&gt;0,C34-$B$32, "Faltan datos")</f>
        <v>-8000000</v>
      </c>
      <c r="D36" s="513">
        <f t="shared" si="4"/>
        <v>-8000000</v>
      </c>
      <c r="E36" s="513">
        <f t="shared" si="4"/>
        <v>-8000000</v>
      </c>
      <c r="F36" s="513">
        <f t="shared" si="4"/>
        <v>-8000000</v>
      </c>
      <c r="G36" s="513">
        <f t="shared" si="4"/>
        <v>-8000000</v>
      </c>
      <c r="H36" s="513">
        <f t="shared" si="4"/>
        <v>-8000000</v>
      </c>
      <c r="I36" s="513">
        <f t="shared" si="4"/>
        <v>-8000000</v>
      </c>
      <c r="J36" s="513">
        <f t="shared" si="4"/>
        <v>-8000000</v>
      </c>
      <c r="K36" s="513">
        <f t="shared" si="4"/>
        <v>-8000000</v>
      </c>
      <c r="L36" s="513">
        <f t="shared" si="4"/>
        <v>-8000000</v>
      </c>
      <c r="M36" s="513">
        <f t="shared" si="4"/>
        <v>-8000000</v>
      </c>
    </row>
    <row r="37" spans="1:13" s="499" customFormat="1" ht="7.5" customHeight="1" x14ac:dyDescent="0.25">
      <c r="A37" s="503"/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</row>
    <row r="38" spans="1:13" s="499" customFormat="1" ht="15" x14ac:dyDescent="0.25">
      <c r="A38" s="503" t="s">
        <v>665</v>
      </c>
      <c r="B38" s="510" t="str">
        <f>IF(B36="Faltan datos","Faltan datos",IF(B36&gt;0,"Cumple","No Cumple"))</f>
        <v>No Cumple</v>
      </c>
      <c r="C38" s="510" t="str">
        <f t="shared" ref="C38:M38" si="5">IF(C36="Faltan datos","Faltan datos",IF(C36&gt;0,"Cumple","No Cumple"))</f>
        <v>No Cumple</v>
      </c>
      <c r="D38" s="510" t="str">
        <f t="shared" si="5"/>
        <v>No Cumple</v>
      </c>
      <c r="E38" s="510" t="str">
        <f t="shared" si="5"/>
        <v>No Cumple</v>
      </c>
      <c r="F38" s="510" t="str">
        <f t="shared" si="5"/>
        <v>No Cumple</v>
      </c>
      <c r="G38" s="510" t="str">
        <f t="shared" si="5"/>
        <v>No Cumple</v>
      </c>
      <c r="H38" s="510" t="str">
        <f t="shared" si="5"/>
        <v>No Cumple</v>
      </c>
      <c r="I38" s="510" t="str">
        <f t="shared" si="5"/>
        <v>No Cumple</v>
      </c>
      <c r="J38" s="510" t="str">
        <f t="shared" si="5"/>
        <v>No Cumple</v>
      </c>
      <c r="K38" s="510" t="str">
        <f t="shared" si="5"/>
        <v>No Cumple</v>
      </c>
      <c r="L38" s="510" t="str">
        <f t="shared" si="5"/>
        <v>No Cumple</v>
      </c>
      <c r="M38" s="510" t="str">
        <f t="shared" si="5"/>
        <v>No Cumple</v>
      </c>
    </row>
    <row r="40" spans="1:13" s="499" customFormat="1" ht="15" x14ac:dyDescent="0.25">
      <c r="A40" s="501" t="s">
        <v>672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</row>
    <row r="41" spans="1:13" s="507" customFormat="1" ht="7.5" customHeight="1" thickBot="1" x14ac:dyDescent="0.3">
      <c r="A41" s="511"/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</row>
    <row r="42" spans="1:13" s="499" customFormat="1" ht="15.75" thickBot="1" x14ac:dyDescent="0.3">
      <c r="A42" s="502" t="s">
        <v>673</v>
      </c>
      <c r="B42" s="1228">
        <f>+'ESTADO DE RESULTADOS'!D156*6</f>
        <v>0</v>
      </c>
      <c r="C42" s="1229"/>
      <c r="D42" s="591" t="s">
        <v>1033</v>
      </c>
    </row>
    <row r="43" spans="1:13" s="499" customFormat="1" ht="7.5" customHeight="1" x14ac:dyDescent="0.25">
      <c r="A43" s="503"/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</row>
    <row r="44" spans="1:13" s="499" customFormat="1" ht="15" x14ac:dyDescent="0.25">
      <c r="A44" s="503" t="s">
        <v>674</v>
      </c>
      <c r="B44" s="514">
        <f>(BALANCE!E64-BALANCE!E122)</f>
        <v>0</v>
      </c>
      <c r="C44" s="514">
        <f>(BALANCE!F64-BALANCE!F122)</f>
        <v>0</v>
      </c>
      <c r="D44" s="514">
        <f>(BALANCE!G64-BALANCE!G122)</f>
        <v>0</v>
      </c>
      <c r="E44" s="514">
        <f>(BALANCE!H64-BALANCE!H122)</f>
        <v>0</v>
      </c>
      <c r="F44" s="514">
        <f>(BALANCE!I64-BALANCE!I122)</f>
        <v>0</v>
      </c>
      <c r="G44" s="514">
        <f>(BALANCE!J64-BALANCE!J122)</f>
        <v>0</v>
      </c>
      <c r="H44" s="514">
        <f>(BALANCE!K64-BALANCE!K122)</f>
        <v>0</v>
      </c>
      <c r="I44" s="514">
        <f>(BALANCE!L64-BALANCE!L122)</f>
        <v>0</v>
      </c>
      <c r="J44" s="514">
        <f>(BALANCE!M64-BALANCE!M122)</f>
        <v>0</v>
      </c>
      <c r="K44" s="514">
        <f>(BALANCE!N64-BALANCE!N122)</f>
        <v>0</v>
      </c>
      <c r="L44" s="514">
        <f>(BALANCE!O64-BALANCE!O122)</f>
        <v>0</v>
      </c>
      <c r="M44" s="514">
        <f>(BALANCE!P64-BALANCE!P122)</f>
        <v>0</v>
      </c>
    </row>
    <row r="45" spans="1:13" s="499" customFormat="1" ht="7.5" customHeight="1" x14ac:dyDescent="0.25">
      <c r="A45" s="503"/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</row>
    <row r="46" spans="1:13" s="499" customFormat="1" ht="15" x14ac:dyDescent="0.25">
      <c r="A46" s="503" t="s">
        <v>671</v>
      </c>
      <c r="B46" s="513" t="str">
        <f>IF($B$42&gt;0,B44-$B$42, "Faltan datos")</f>
        <v>Faltan datos</v>
      </c>
      <c r="C46" s="513" t="str">
        <f t="shared" ref="C46:M46" si="6">IF($B$42&gt;0,C44-$B$42, "Faltan datos")</f>
        <v>Faltan datos</v>
      </c>
      <c r="D46" s="513" t="str">
        <f t="shared" si="6"/>
        <v>Faltan datos</v>
      </c>
      <c r="E46" s="513" t="str">
        <f t="shared" si="6"/>
        <v>Faltan datos</v>
      </c>
      <c r="F46" s="513" t="str">
        <f t="shared" si="6"/>
        <v>Faltan datos</v>
      </c>
      <c r="G46" s="513" t="str">
        <f t="shared" si="6"/>
        <v>Faltan datos</v>
      </c>
      <c r="H46" s="513" t="str">
        <f t="shared" si="6"/>
        <v>Faltan datos</v>
      </c>
      <c r="I46" s="513" t="str">
        <f t="shared" si="6"/>
        <v>Faltan datos</v>
      </c>
      <c r="J46" s="513" t="str">
        <f t="shared" si="6"/>
        <v>Faltan datos</v>
      </c>
      <c r="K46" s="513" t="str">
        <f t="shared" si="6"/>
        <v>Faltan datos</v>
      </c>
      <c r="L46" s="513" t="str">
        <f t="shared" si="6"/>
        <v>Faltan datos</v>
      </c>
      <c r="M46" s="513" t="str">
        <f t="shared" si="6"/>
        <v>Faltan datos</v>
      </c>
    </row>
    <row r="47" spans="1:13" s="499" customFormat="1" ht="7.5" customHeight="1" x14ac:dyDescent="0.25">
      <c r="A47" s="503"/>
      <c r="B47" s="509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</row>
    <row r="48" spans="1:13" s="499" customFormat="1" ht="15" x14ac:dyDescent="0.25">
      <c r="A48" s="503" t="s">
        <v>665</v>
      </c>
      <c r="B48" s="510" t="str">
        <f>IF(B46="Faltan datos","Faltan datos",IF(B46&gt;0,"Cumple","No Cumple"))</f>
        <v>Faltan datos</v>
      </c>
      <c r="C48" s="510" t="str">
        <f t="shared" ref="C48:M48" si="7">IF(C46="Faltan datos","Faltan datos",IF(C46&gt;0,"Cumple","No Cumple"))</f>
        <v>Faltan datos</v>
      </c>
      <c r="D48" s="510" t="str">
        <f t="shared" si="7"/>
        <v>Faltan datos</v>
      </c>
      <c r="E48" s="510" t="str">
        <f t="shared" si="7"/>
        <v>Faltan datos</v>
      </c>
      <c r="F48" s="510" t="str">
        <f t="shared" si="7"/>
        <v>Faltan datos</v>
      </c>
      <c r="G48" s="510" t="str">
        <f t="shared" si="7"/>
        <v>Faltan datos</v>
      </c>
      <c r="H48" s="510" t="str">
        <f t="shared" si="7"/>
        <v>Faltan datos</v>
      </c>
      <c r="I48" s="510" t="str">
        <f t="shared" si="7"/>
        <v>Faltan datos</v>
      </c>
      <c r="J48" s="510" t="str">
        <f t="shared" si="7"/>
        <v>Faltan datos</v>
      </c>
      <c r="K48" s="510" t="str">
        <f t="shared" si="7"/>
        <v>Faltan datos</v>
      </c>
      <c r="L48" s="510" t="str">
        <f t="shared" si="7"/>
        <v>Faltan datos</v>
      </c>
      <c r="M48" s="510" t="str">
        <f t="shared" si="7"/>
        <v>Faltan datos</v>
      </c>
    </row>
    <row r="50" spans="1:13" s="499" customFormat="1" ht="15" x14ac:dyDescent="0.25">
      <c r="A50" s="501" t="s">
        <v>675</v>
      </c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</row>
    <row r="51" spans="1:13" s="499" customFormat="1" ht="7.5" customHeight="1" x14ac:dyDescent="0.25">
      <c r="A51" s="503"/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</row>
    <row r="52" spans="1:13" s="499" customFormat="1" ht="15" x14ac:dyDescent="0.25">
      <c r="B52" s="529" t="s">
        <v>80</v>
      </c>
      <c r="C52" s="529" t="s">
        <v>81</v>
      </c>
      <c r="D52" s="529" t="s">
        <v>82</v>
      </c>
      <c r="E52" s="529" t="s">
        <v>83</v>
      </c>
      <c r="F52" s="529" t="s">
        <v>95</v>
      </c>
      <c r="G52" s="578" t="s">
        <v>965</v>
      </c>
      <c r="H52"/>
      <c r="I52" s="515"/>
      <c r="J52" s="515"/>
      <c r="K52" s="515"/>
      <c r="L52" s="515"/>
      <c r="M52" s="515"/>
    </row>
    <row r="53" spans="1:13" s="499" customFormat="1" ht="7.5" customHeight="1" x14ac:dyDescent="0.25">
      <c r="A53" s="503"/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</row>
    <row r="54" spans="1:13" s="499" customFormat="1" ht="15" x14ac:dyDescent="0.25">
      <c r="A54" s="503" t="s">
        <v>964</v>
      </c>
      <c r="B54" s="516"/>
      <c r="C54" s="516"/>
      <c r="D54" s="517"/>
      <c r="E54" s="516"/>
      <c r="F54" s="516"/>
      <c r="G54" s="518" t="s">
        <v>676</v>
      </c>
      <c r="H54" s="519"/>
      <c r="I54" s="519"/>
      <c r="J54" s="519"/>
      <c r="K54" s="519"/>
      <c r="L54" s="519"/>
      <c r="M54" s="519"/>
    </row>
    <row r="55" spans="1:13" s="499" customFormat="1" ht="7.5" customHeight="1" x14ac:dyDescent="0.25">
      <c r="A55" s="503"/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</row>
    <row r="56" spans="1:13" s="499" customFormat="1" ht="15" x14ac:dyDescent="0.25">
      <c r="A56" s="503" t="s">
        <v>677</v>
      </c>
      <c r="B56" s="514">
        <f>'ESTADO DE RESULTADOS'!D165+'ESTADO DE RESULTADOS'!D137</f>
        <v>0</v>
      </c>
      <c r="C56" s="514">
        <f>'ESTADO DE RESULTADOS'!E165+'ESTADO DE RESULTADOS'!E137</f>
        <v>0</v>
      </c>
      <c r="D56" s="514">
        <f>'ESTADO DE RESULTADOS'!F165+'ESTADO DE RESULTADOS'!F137</f>
        <v>0</v>
      </c>
      <c r="E56" s="514">
        <f>'ESTADO DE RESULTADOS'!G165+'ESTADO DE RESULTADOS'!G137</f>
        <v>0</v>
      </c>
      <c r="F56" s="514">
        <f>'ESTADO DE RESULTADOS'!H165+'ESTADO DE RESULTADOS'!H137</f>
        <v>0</v>
      </c>
      <c r="G56" s="514">
        <f>'ESTADO DE RESULTADOS'!I165+'ESTADO DE RESULTADOS'!I137</f>
        <v>0</v>
      </c>
      <c r="H56" s="514">
        <f>'ESTADO DE RESULTADOS'!J165+'ESTADO DE RESULTADOS'!J137</f>
        <v>0</v>
      </c>
      <c r="I56" s="514">
        <f>'ESTADO DE RESULTADOS'!K165+'ESTADO DE RESULTADOS'!K137</f>
        <v>0</v>
      </c>
      <c r="J56" s="514">
        <f>'ESTADO DE RESULTADOS'!L165+'ESTADO DE RESULTADOS'!L137</f>
        <v>0</v>
      </c>
      <c r="K56" s="514">
        <f>'ESTADO DE RESULTADOS'!M165+'ESTADO DE RESULTADOS'!M137</f>
        <v>0</v>
      </c>
      <c r="L56" s="514">
        <f>'ESTADO DE RESULTADOS'!N165+'ESTADO DE RESULTADOS'!N137</f>
        <v>0</v>
      </c>
      <c r="M56" s="514">
        <f>'ESTADO DE RESULTADOS'!O165+'ESTADO DE RESULTADOS'!O137</f>
        <v>0</v>
      </c>
    </row>
    <row r="57" spans="1:13" s="499" customFormat="1" ht="7.5" customHeight="1" x14ac:dyDescent="0.25">
      <c r="A57" s="503"/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</row>
    <row r="58" spans="1:13" s="499" customFormat="1" ht="15" x14ac:dyDescent="0.25">
      <c r="A58" s="503" t="s">
        <v>678</v>
      </c>
      <c r="B58" s="513">
        <f>AVERAGE(B56,B54:F54)</f>
        <v>0</v>
      </c>
      <c r="C58" s="513">
        <f>AVERAGE(B56:C56,C54:F54)</f>
        <v>0</v>
      </c>
      <c r="D58" s="513">
        <f>AVERAGE(B56:D56,D54:F54)</f>
        <v>0</v>
      </c>
      <c r="E58" s="513">
        <f>AVERAGE(B56:E56,E54:F54)</f>
        <v>0</v>
      </c>
      <c r="F58" s="513">
        <f>AVERAGE(B56:F56,F54)</f>
        <v>0</v>
      </c>
      <c r="G58" s="513">
        <f>AVERAGE(B56:G56)</f>
        <v>0</v>
      </c>
      <c r="H58" s="513">
        <f t="shared" ref="H58:M58" si="8">AVERAGE(C56:H56)</f>
        <v>0</v>
      </c>
      <c r="I58" s="513">
        <f t="shared" si="8"/>
        <v>0</v>
      </c>
      <c r="J58" s="513">
        <f t="shared" si="8"/>
        <v>0</v>
      </c>
      <c r="K58" s="513">
        <f t="shared" si="8"/>
        <v>0</v>
      </c>
      <c r="L58" s="513">
        <f t="shared" si="8"/>
        <v>0</v>
      </c>
      <c r="M58" s="513">
        <f t="shared" si="8"/>
        <v>0</v>
      </c>
    </row>
    <row r="59" spans="1:13" s="499" customFormat="1" ht="7.5" customHeight="1" x14ac:dyDescent="0.25">
      <c r="A59" s="503"/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</row>
    <row r="60" spans="1:13" s="499" customFormat="1" ht="15" x14ac:dyDescent="0.25">
      <c r="A60" s="503" t="s">
        <v>665</v>
      </c>
      <c r="B60" s="510" t="str">
        <f>IF(B58&gt;0,"Cumple", "No Cumple")</f>
        <v>No Cumple</v>
      </c>
      <c r="C60" s="510" t="str">
        <f t="shared" ref="C60:M60" si="9">IF(C58&gt;0,"Cumple", "No Cumple")</f>
        <v>No Cumple</v>
      </c>
      <c r="D60" s="510" t="str">
        <f t="shared" si="9"/>
        <v>No Cumple</v>
      </c>
      <c r="E60" s="510" t="str">
        <f t="shared" si="9"/>
        <v>No Cumple</v>
      </c>
      <c r="F60" s="510" t="str">
        <f t="shared" si="9"/>
        <v>No Cumple</v>
      </c>
      <c r="G60" s="510" t="str">
        <f t="shared" si="9"/>
        <v>No Cumple</v>
      </c>
      <c r="H60" s="510" t="str">
        <f t="shared" si="9"/>
        <v>No Cumple</v>
      </c>
      <c r="I60" s="510" t="str">
        <f t="shared" si="9"/>
        <v>No Cumple</v>
      </c>
      <c r="J60" s="510" t="str">
        <f t="shared" si="9"/>
        <v>No Cumple</v>
      </c>
      <c r="K60" s="510" t="str">
        <f t="shared" si="9"/>
        <v>No Cumple</v>
      </c>
      <c r="L60" s="510" t="str">
        <f t="shared" si="9"/>
        <v>No Cumple</v>
      </c>
      <c r="M60" s="510" t="str">
        <f t="shared" si="9"/>
        <v>No Cumple</v>
      </c>
    </row>
  </sheetData>
  <mergeCells count="3">
    <mergeCell ref="J1:M1"/>
    <mergeCell ref="B32:C32"/>
    <mergeCell ref="B42:C42"/>
  </mergeCells>
  <conditionalFormatting sqref="B60:M60 B28:M28 B38:M38 B48:M48 B17">
    <cfRule type="cellIs" dxfId="5" priority="5" stopIfTrue="1" operator="equal">
      <formula>"Cumple"</formula>
    </cfRule>
    <cfRule type="cellIs" dxfId="4" priority="6" stopIfTrue="1" operator="equal">
      <formula>"No Cumple"</formula>
    </cfRule>
  </conditionalFormatting>
  <conditionalFormatting sqref="C17:M17">
    <cfRule type="cellIs" dxfId="3" priority="1" stopIfTrue="1" operator="equal">
      <formula>"Cumple"</formula>
    </cfRule>
    <cfRule type="cellIs" dxfId="2" priority="2" stopIfTrue="1" operator="equal">
      <formula>"No Cumple"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41"/>
  <sheetViews>
    <sheetView showGridLines="0" zoomScaleNormal="100" workbookViewId="0">
      <selection activeCell="B29" sqref="B29"/>
    </sheetView>
  </sheetViews>
  <sheetFormatPr baseColWidth="10" defaultColWidth="9.140625" defaultRowHeight="12.75" x14ac:dyDescent="0.2"/>
  <cols>
    <col min="1" max="1" width="10" style="533" bestFit="1" customWidth="1"/>
    <col min="2" max="2" width="113.140625" style="534" bestFit="1" customWidth="1"/>
    <col min="3" max="3" width="24.5703125" style="534" bestFit="1" customWidth="1"/>
    <col min="4" max="4" width="22.5703125" style="534" bestFit="1" customWidth="1"/>
    <col min="5" max="5" width="24.42578125" style="536" bestFit="1" customWidth="1"/>
    <col min="6" max="6" width="13" style="536" bestFit="1" customWidth="1"/>
    <col min="7" max="7" width="10.140625" style="536" bestFit="1" customWidth="1"/>
    <col min="8" max="14" width="9.140625" style="536"/>
    <col min="15" max="16384" width="9.140625" style="535"/>
  </cols>
  <sheetData>
    <row r="1" spans="1:8" x14ac:dyDescent="0.2">
      <c r="A1" s="649" t="s">
        <v>977</v>
      </c>
      <c r="B1" s="649" t="s">
        <v>737</v>
      </c>
      <c r="C1" s="649" t="s">
        <v>978</v>
      </c>
      <c r="D1" s="649" t="s">
        <v>979</v>
      </c>
      <c r="E1" s="649" t="s">
        <v>980</v>
      </c>
      <c r="F1" s="649" t="s">
        <v>981</v>
      </c>
      <c r="G1" s="649" t="s">
        <v>982</v>
      </c>
      <c r="H1"/>
    </row>
    <row r="2" spans="1:8" x14ac:dyDescent="0.2">
      <c r="A2" s="743" t="s">
        <v>983</v>
      </c>
      <c r="B2" s="650" t="s">
        <v>746</v>
      </c>
      <c r="C2" s="651"/>
      <c r="D2" s="651"/>
      <c r="E2" s="651"/>
      <c r="F2" s="651"/>
      <c r="G2" s="652"/>
      <c r="H2"/>
    </row>
    <row r="3" spans="1:8" x14ac:dyDescent="0.2">
      <c r="A3" s="743" t="s">
        <v>984</v>
      </c>
      <c r="B3" s="653" t="s">
        <v>748</v>
      </c>
      <c r="C3" s="651"/>
      <c r="D3" s="651"/>
      <c r="E3" s="651"/>
      <c r="F3" s="651"/>
      <c r="G3" s="652"/>
      <c r="H3"/>
    </row>
    <row r="4" spans="1:8" x14ac:dyDescent="0.2">
      <c r="A4" s="743" t="s">
        <v>985</v>
      </c>
      <c r="B4" s="650" t="s">
        <v>750</v>
      </c>
      <c r="C4" s="651"/>
      <c r="D4" s="651"/>
      <c r="E4" s="651"/>
      <c r="F4" s="651"/>
      <c r="G4" s="651"/>
      <c r="H4"/>
    </row>
    <row r="5" spans="1:8" x14ac:dyDescent="0.2">
      <c r="A5" s="743" t="s">
        <v>986</v>
      </c>
      <c r="B5" s="653" t="s">
        <v>752</v>
      </c>
      <c r="C5" s="651"/>
      <c r="D5" s="651"/>
      <c r="E5" s="651"/>
      <c r="F5" s="651"/>
      <c r="G5" s="652"/>
      <c r="H5"/>
    </row>
    <row r="6" spans="1:8" x14ac:dyDescent="0.2">
      <c r="A6" s="743" t="s">
        <v>987</v>
      </c>
      <c r="B6" s="653" t="s">
        <v>754</v>
      </c>
      <c r="C6" s="651"/>
      <c r="D6" s="651"/>
      <c r="E6" s="651"/>
      <c r="F6" s="651"/>
      <c r="G6" s="651"/>
      <c r="H6"/>
    </row>
    <row r="7" spans="1:8" x14ac:dyDescent="0.2">
      <c r="A7" s="743" t="s">
        <v>988</v>
      </c>
      <c r="B7" s="650" t="s">
        <v>756</v>
      </c>
      <c r="C7" s="651"/>
      <c r="D7" s="651"/>
      <c r="E7" s="651"/>
      <c r="F7" s="651"/>
      <c r="G7" s="651"/>
      <c r="H7"/>
    </row>
    <row r="8" spans="1:8" x14ac:dyDescent="0.2">
      <c r="A8" s="743" t="s">
        <v>989</v>
      </c>
      <c r="B8" s="650" t="s">
        <v>758</v>
      </c>
      <c r="C8" s="651"/>
      <c r="D8" s="651"/>
      <c r="E8" s="651"/>
      <c r="F8" s="651"/>
      <c r="G8" s="651"/>
      <c r="H8"/>
    </row>
    <row r="9" spans="1:8" x14ac:dyDescent="0.2">
      <c r="A9" s="743" t="s">
        <v>990</v>
      </c>
      <c r="B9" s="653" t="s">
        <v>760</v>
      </c>
      <c r="C9" s="651"/>
      <c r="D9" s="651"/>
      <c r="E9" s="651"/>
      <c r="F9" s="651"/>
      <c r="G9" s="651"/>
      <c r="H9"/>
    </row>
    <row r="10" spans="1:8" x14ac:dyDescent="0.2">
      <c r="A10" s="743" t="s">
        <v>991</v>
      </c>
      <c r="B10" s="653" t="s">
        <v>762</v>
      </c>
      <c r="C10" s="651"/>
      <c r="D10" s="651"/>
      <c r="E10" s="651"/>
      <c r="F10" s="651"/>
      <c r="G10" s="651"/>
      <c r="H10"/>
    </row>
    <row r="11" spans="1:8" x14ac:dyDescent="0.2">
      <c r="A11" s="743" t="s">
        <v>992</v>
      </c>
      <c r="B11" s="653" t="s">
        <v>764</v>
      </c>
      <c r="C11" s="651"/>
      <c r="D11" s="651"/>
      <c r="E11" s="651"/>
      <c r="F11" s="651"/>
      <c r="G11" s="651"/>
      <c r="H11"/>
    </row>
    <row r="12" spans="1:8" x14ac:dyDescent="0.2">
      <c r="A12" s="743" t="s">
        <v>993</v>
      </c>
      <c r="B12" s="653" t="s">
        <v>766</v>
      </c>
      <c r="C12" s="651"/>
      <c r="D12" s="651"/>
      <c r="E12" s="651"/>
      <c r="F12" s="651"/>
      <c r="G12" s="651"/>
      <c r="H12"/>
    </row>
    <row r="13" spans="1:8" x14ac:dyDescent="0.2">
      <c r="A13" s="743" t="s">
        <v>994</v>
      </c>
      <c r="B13" s="650" t="s">
        <v>768</v>
      </c>
      <c r="C13" s="651"/>
      <c r="D13" s="651"/>
      <c r="E13" s="651"/>
      <c r="F13" s="651"/>
      <c r="G13" s="651"/>
      <c r="H13"/>
    </row>
    <row r="14" spans="1:8" x14ac:dyDescent="0.2">
      <c r="A14" s="743" t="s">
        <v>995</v>
      </c>
      <c r="B14" s="653" t="s">
        <v>770</v>
      </c>
      <c r="C14" s="651"/>
      <c r="D14" s="651"/>
      <c r="E14" s="651"/>
      <c r="F14" s="651"/>
      <c r="G14" s="651"/>
      <c r="H14"/>
    </row>
    <row r="15" spans="1:8" x14ac:dyDescent="0.2">
      <c r="A15" s="743" t="s">
        <v>996</v>
      </c>
      <c r="B15" s="742" t="s">
        <v>1034</v>
      </c>
      <c r="C15" s="651"/>
      <c r="D15" s="651"/>
      <c r="E15" s="651"/>
      <c r="F15" s="651"/>
      <c r="G15" s="651"/>
      <c r="H15"/>
    </row>
    <row r="16" spans="1:8" x14ac:dyDescent="0.2">
      <c r="A16" s="743" t="s">
        <v>997</v>
      </c>
      <c r="B16" s="653" t="s">
        <v>774</v>
      </c>
      <c r="C16" s="651"/>
      <c r="D16" s="651"/>
      <c r="E16" s="651"/>
      <c r="F16" s="651"/>
      <c r="G16" s="651"/>
      <c r="H16"/>
    </row>
    <row r="17" spans="1:8" x14ac:dyDescent="0.2">
      <c r="A17" s="743" t="s">
        <v>998</v>
      </c>
      <c r="B17" s="650" t="s">
        <v>776</v>
      </c>
      <c r="C17" s="651"/>
      <c r="D17" s="651"/>
      <c r="E17" s="651"/>
      <c r="F17" s="651"/>
      <c r="G17" s="651"/>
      <c r="H17"/>
    </row>
    <row r="18" spans="1:8" x14ac:dyDescent="0.2">
      <c r="A18" s="743" t="s">
        <v>999</v>
      </c>
      <c r="B18" s="653" t="s">
        <v>1035</v>
      </c>
      <c r="C18" s="651"/>
      <c r="D18" s="651"/>
      <c r="E18" s="651"/>
      <c r="F18" s="651"/>
      <c r="G18" s="651"/>
      <c r="H18"/>
    </row>
    <row r="19" spans="1:8" x14ac:dyDescent="0.2">
      <c r="A19" s="743" t="s">
        <v>1000</v>
      </c>
      <c r="B19" s="653" t="s">
        <v>780</v>
      </c>
      <c r="C19" s="651"/>
      <c r="D19" s="651"/>
      <c r="E19" s="651"/>
      <c r="F19" s="651"/>
      <c r="G19" s="651"/>
      <c r="H19"/>
    </row>
    <row r="20" spans="1:8" x14ac:dyDescent="0.2">
      <c r="A20" s="743" t="s">
        <v>1001</v>
      </c>
      <c r="B20" s="653" t="s">
        <v>782</v>
      </c>
      <c r="C20" s="651"/>
      <c r="D20" s="651"/>
      <c r="E20" s="651"/>
      <c r="F20" s="651"/>
      <c r="G20" s="651"/>
      <c r="H20"/>
    </row>
    <row r="21" spans="1:8" x14ac:dyDescent="0.2">
      <c r="A21" s="743" t="s">
        <v>1002</v>
      </c>
      <c r="B21" s="653" t="s">
        <v>784</v>
      </c>
      <c r="C21" s="651"/>
      <c r="D21" s="651"/>
      <c r="E21" s="651"/>
      <c r="F21" s="651"/>
      <c r="G21" s="651"/>
      <c r="H21"/>
    </row>
    <row r="22" spans="1:8" x14ac:dyDescent="0.2">
      <c r="A22" s="743" t="s">
        <v>1003</v>
      </c>
      <c r="B22" s="742" t="s">
        <v>786</v>
      </c>
      <c r="C22" s="651"/>
      <c r="D22" s="651"/>
      <c r="E22" s="651"/>
      <c r="F22" s="651"/>
      <c r="G22" s="651"/>
      <c r="H22"/>
    </row>
    <row r="23" spans="1:8" x14ac:dyDescent="0.2">
      <c r="A23" s="743" t="s">
        <v>1004</v>
      </c>
      <c r="B23" s="650" t="s">
        <v>788</v>
      </c>
      <c r="C23" s="651"/>
      <c r="D23" s="651"/>
      <c r="E23" s="651"/>
      <c r="F23" s="651"/>
      <c r="G23" s="651"/>
      <c r="H23"/>
    </row>
    <row r="24" spans="1:8" x14ac:dyDescent="0.2">
      <c r="A24" s="743" t="s">
        <v>1005</v>
      </c>
      <c r="B24" s="650" t="s">
        <v>790</v>
      </c>
      <c r="C24" s="651"/>
      <c r="D24" s="651"/>
      <c r="E24" s="651"/>
      <c r="F24" s="651"/>
      <c r="G24" s="651"/>
      <c r="H24"/>
    </row>
    <row r="25" spans="1:8" x14ac:dyDescent="0.2">
      <c r="A25" s="743" t="s">
        <v>1006</v>
      </c>
      <c r="B25" s="650" t="s">
        <v>792</v>
      </c>
      <c r="C25" s="651"/>
      <c r="D25" s="651"/>
      <c r="E25" s="651"/>
      <c r="F25" s="651"/>
      <c r="G25" s="651"/>
      <c r="H25"/>
    </row>
    <row r="26" spans="1:8" x14ac:dyDescent="0.2">
      <c r="A26" s="743" t="s">
        <v>1007</v>
      </c>
      <c r="B26" s="653" t="s">
        <v>794</v>
      </c>
      <c r="C26" s="651"/>
      <c r="D26" s="651"/>
      <c r="E26" s="651"/>
      <c r="F26" s="651"/>
      <c r="G26" s="651"/>
      <c r="H26"/>
    </row>
    <row r="27" spans="1:8" x14ac:dyDescent="0.2">
      <c r="A27" s="743" t="s">
        <v>1008</v>
      </c>
      <c r="B27" s="650"/>
      <c r="C27" s="651"/>
      <c r="D27" s="651"/>
      <c r="E27" s="651"/>
      <c r="F27" s="651"/>
      <c r="G27" s="651"/>
      <c r="H27"/>
    </row>
    <row r="28" spans="1:8" x14ac:dyDescent="0.2">
      <c r="A28" s="743" t="s">
        <v>1009</v>
      </c>
      <c r="B28" s="653" t="s">
        <v>798</v>
      </c>
      <c r="C28" s="651"/>
      <c r="D28" s="651"/>
      <c r="E28" s="651"/>
      <c r="F28" s="651"/>
      <c r="G28" s="651"/>
      <c r="H28"/>
    </row>
    <row r="29" spans="1:8" x14ac:dyDescent="0.2">
      <c r="A29" s="743" t="s">
        <v>1010</v>
      </c>
      <c r="B29" s="650" t="s">
        <v>800</v>
      </c>
      <c r="C29" s="651"/>
      <c r="D29" s="651"/>
      <c r="E29" s="651"/>
      <c r="F29" s="651"/>
      <c r="G29" s="651"/>
      <c r="H29"/>
    </row>
    <row r="30" spans="1:8" x14ac:dyDescent="0.2">
      <c r="A30" s="743" t="s">
        <v>1011</v>
      </c>
      <c r="B30" s="650" t="s">
        <v>802</v>
      </c>
      <c r="C30" s="651"/>
      <c r="D30" s="651"/>
      <c r="E30" s="651"/>
      <c r="F30" s="651"/>
      <c r="G30" s="651"/>
      <c r="H30"/>
    </row>
    <row r="31" spans="1:8" x14ac:dyDescent="0.2">
      <c r="A31" s="743" t="s">
        <v>1012</v>
      </c>
      <c r="B31" s="653" t="s">
        <v>804</v>
      </c>
      <c r="C31" s="651"/>
      <c r="D31" s="651"/>
      <c r="E31" s="651"/>
      <c r="F31" s="651"/>
      <c r="G31" s="65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ht="18" x14ac:dyDescent="0.25">
      <c r="A35" s="654"/>
      <c r="B35" s="655" t="s">
        <v>1013</v>
      </c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 t="s">
        <v>1014</v>
      </c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 t="s">
        <v>1015</v>
      </c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</sheetData>
  <pageMargins left="0.94488188976377963" right="0.43307086614173229" top="0.78740157480314965" bottom="0.98425196850393704" header="0" footer="0"/>
  <pageSetup scale="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47"/>
  <sheetViews>
    <sheetView showGridLines="0" topLeftCell="A34" zoomScale="90" zoomScaleNormal="90" workbookViewId="0">
      <selection activeCell="O20" sqref="O20"/>
    </sheetView>
  </sheetViews>
  <sheetFormatPr baseColWidth="10" defaultColWidth="9.140625" defaultRowHeight="18" x14ac:dyDescent="0.25"/>
  <cols>
    <col min="1" max="1" width="6.140625" style="545" customWidth="1"/>
    <col min="2" max="2" width="42" style="545" customWidth="1"/>
    <col min="3" max="3" width="9.140625" style="545"/>
    <col min="4" max="4" width="18.85546875" style="545" customWidth="1"/>
    <col min="5" max="5" width="3.140625" style="545" customWidth="1"/>
    <col min="6" max="6" width="18.85546875" style="545" customWidth="1"/>
    <col min="7" max="7" width="3.140625" style="545" customWidth="1"/>
    <col min="8" max="8" width="18.85546875" style="545" customWidth="1"/>
    <col min="9" max="9" width="2" style="545" customWidth="1"/>
    <col min="10" max="10" width="18.85546875" style="545" customWidth="1"/>
    <col min="11" max="11" width="9.140625" style="545"/>
    <col min="12" max="12" width="18.85546875" style="545" bestFit="1" customWidth="1"/>
    <col min="13" max="14" width="14" style="545" bestFit="1" customWidth="1"/>
    <col min="15" max="15" width="18.85546875" style="545" bestFit="1" customWidth="1"/>
    <col min="16" max="16" width="17.140625" style="545" bestFit="1" customWidth="1"/>
    <col min="17" max="16384" width="9.140625" style="545"/>
  </cols>
  <sheetData>
    <row r="1" spans="1:16" x14ac:dyDescent="0.25">
      <c r="A1" s="546" t="s">
        <v>65</v>
      </c>
      <c r="C1" s="580">
        <f>DATOS!C9</f>
        <v>0</v>
      </c>
      <c r="J1" s="547" t="s">
        <v>1053</v>
      </c>
      <c r="K1" s="547"/>
    </row>
    <row r="2" spans="1:16" x14ac:dyDescent="0.25">
      <c r="A2" s="546" t="s">
        <v>67</v>
      </c>
      <c r="C2" s="545">
        <f>DATOS!C10</f>
        <v>0</v>
      </c>
      <c r="J2" s="547" t="s">
        <v>1054</v>
      </c>
      <c r="K2" s="547"/>
    </row>
    <row r="3" spans="1:16" x14ac:dyDescent="0.25">
      <c r="A3" s="546" t="s">
        <v>70</v>
      </c>
      <c r="C3" s="545">
        <f>DATOS!C11</f>
        <v>0</v>
      </c>
      <c r="J3" s="547" t="s">
        <v>1055</v>
      </c>
      <c r="K3" s="547"/>
    </row>
    <row r="4" spans="1:16" x14ac:dyDescent="0.25">
      <c r="A4" s="546" t="s">
        <v>71</v>
      </c>
      <c r="C4" s="545">
        <f>DATOS!C12</f>
        <v>0</v>
      </c>
      <c r="J4" s="547" t="s">
        <v>1056</v>
      </c>
      <c r="K4" s="547"/>
    </row>
    <row r="6" spans="1:16" x14ac:dyDescent="0.25">
      <c r="A6" s="546" t="s">
        <v>1057</v>
      </c>
    </row>
    <row r="7" spans="1:16" ht="18.75" thickBot="1" x14ac:dyDescent="0.3">
      <c r="H7" s="579" t="s">
        <v>941</v>
      </c>
    </row>
    <row r="8" spans="1:16" ht="18.75" thickBot="1" x14ac:dyDescent="0.3">
      <c r="H8" s="1232" t="s">
        <v>1053</v>
      </c>
      <c r="I8" s="1233"/>
      <c r="J8" s="1234"/>
    </row>
    <row r="11" spans="1:16" x14ac:dyDescent="0.25">
      <c r="D11" s="555" t="str">
        <f>IF($H$8="Trimestre I / 2018","Enero",IF($H$8="Trimestre II / 2018","Abril",IF($H$8="Trimestre III / 2018","Julio",IF($H$8="Trimestre IV / 2018","Octubre",0))))</f>
        <v>Enero</v>
      </c>
      <c r="F11" s="555" t="str">
        <f>IF($H$8="Trimestre I / 2018","Febrero",IF($H$8="Trimestre II / 2018","Mayo",IF($H$8="Trimestre III / 2018","Agosto",IF($H$8="Trimestre IV / 2018","Noviembre",0))))</f>
        <v>Febrero</v>
      </c>
      <c r="H11" s="555" t="str">
        <f>IF($H$8="Trimestre I / 2018","Marzo",IF($H$8="Trimestre II / 2018","Junio",IF($H$8="Trimestre III / 2018","Septiembre",IF($H$8="Trimestre IV / 2018","Diciembre",0))))</f>
        <v>Marzo</v>
      </c>
      <c r="J11" s="555" t="s">
        <v>107</v>
      </c>
      <c r="L11" s="544"/>
      <c r="M11" s="544"/>
      <c r="N11" s="544"/>
      <c r="O11" s="544"/>
    </row>
    <row r="12" spans="1:16" x14ac:dyDescent="0.25">
      <c r="A12" s="548" t="s">
        <v>932</v>
      </c>
    </row>
    <row r="14" spans="1:16" x14ac:dyDescent="0.25">
      <c r="B14" s="545" t="s">
        <v>285</v>
      </c>
      <c r="D14" s="553">
        <f>IF($D$11="Enero",'ESTADO DE RESULTADOS'!$D$14,IF($D$11="Abril",'ESTADO DE RESULTADOS'!$G$14,IF($D$11="Julio",'ESTADO DE RESULTADOS'!$J$14,IF($D$11="OCTUBRE",'ESTADO DE RESULTADOS'!$M$14))))</f>
        <v>0</v>
      </c>
      <c r="F14" s="553">
        <f>IF($F$11="Febrero",'ESTADO DE RESULTADOS'!$E$14,IF($F$11="Mayo",'ESTADO DE RESULTADOS'!$H$14,IF($F$11="Agosto",'ESTADO DE RESULTADOS'!$K$14,IF($F$11="Noviembre",'ESTADO DE RESULTADOS'!$N$14))))</f>
        <v>0</v>
      </c>
      <c r="H14" s="553">
        <f>IF($H$11="Marzo",'ESTADO DE RESULTADOS'!$F$14,IF($H$11="Junio",'ESTADO DE RESULTADOS'!$I$14,IF($H$11="Septiembre",'ESTADO DE RESULTADOS'!$L$14,IF($H$11="Diciembre",'ESTADO DE RESULTADOS'!$O$14))))</f>
        <v>0</v>
      </c>
      <c r="J14" s="553">
        <f>SUM(D14+F14+H14)</f>
        <v>0</v>
      </c>
      <c r="P14" s="554"/>
    </row>
    <row r="15" spans="1:16" x14ac:dyDescent="0.25">
      <c r="B15" s="545" t="s">
        <v>1047</v>
      </c>
      <c r="D15" s="553">
        <f>IF($D$11="Enero",'ESTADO DE RESULTADOS'!$D$16,IF($D$11="Abril",'ESTADO DE RESULTADOS'!$G$16,IF($D$11="Julio",'ESTADO DE RESULTADOS'!$J$16,IF($D$11="OCTUBRE",'ESTADO DE RESULTADOS'!$M$16))))</f>
        <v>0</v>
      </c>
      <c r="F15" s="553">
        <f>IF($F$11="Febrero",'ESTADO DE RESULTADOS'!$E$16,IF($F$11="Mayo",'ESTADO DE RESULTADOS'!$H$16,IF($F$11="Agosto",'ESTADO DE RESULTADOS'!$K$16,IF($F$11="Noviembre",'ESTADO DE RESULTADOS'!$N$16))))</f>
        <v>0</v>
      </c>
      <c r="H15" s="553">
        <f>IF($H$11="Marzo",'ESTADO DE RESULTADOS'!$F$16,IF($H$11="Junio",'ESTADO DE RESULTADOS'!$I$16,IF($H$11="Septiembre",'ESTADO DE RESULTADOS'!$L$16,IF($H$11="Diciembre",'ESTADO DE RESULTADOS'!$O$16))))</f>
        <v>0</v>
      </c>
      <c r="J15" s="553">
        <f t="shared" ref="J15:J21" si="0">SUM(D15+F15+H15)</f>
        <v>0</v>
      </c>
      <c r="P15" s="554"/>
    </row>
    <row r="16" spans="1:16" x14ac:dyDescent="0.25">
      <c r="B16" s="545" t="s">
        <v>287</v>
      </c>
      <c r="D16" s="553">
        <f>IF($D$11="Enero",'ESTADO DE RESULTADOS'!$D$18,IF($D$11="Abril",'ESTADO DE RESULTADOS'!$G$18,IF($D$11="Julio",'ESTADO DE RESULTADOS'!$J$18,IF($D$11="OCTUBRE",'ESTADO DE RESULTADOS'!$M$18))))</f>
        <v>0</v>
      </c>
      <c r="F16" s="553">
        <f>IF($F$11="Febrero",'ESTADO DE RESULTADOS'!$E$18,IF($F$11="Mayo",'ESTADO DE RESULTADOS'!$H$18,IF($F$11="Agosto",'ESTADO DE RESULTADOS'!$K$18,IF($F$11="Noviembre",'ESTADO DE RESULTADOS'!$N$18))))</f>
        <v>0</v>
      </c>
      <c r="H16" s="553">
        <f>IF($H$11="Marzo",'ESTADO DE RESULTADOS'!$F$18,IF($H$11="Junio",'ESTADO DE RESULTADOS'!$I$18,IF($H$11="Septiembre",'ESTADO DE RESULTADOS'!$L$18,IF($H$11="Diciembre",'ESTADO DE RESULTADOS'!$O$18))))</f>
        <v>0</v>
      </c>
      <c r="J16" s="553">
        <f t="shared" si="0"/>
        <v>0</v>
      </c>
      <c r="P16" s="554"/>
    </row>
    <row r="17" spans="1:16" x14ac:dyDescent="0.25">
      <c r="B17" s="545" t="s">
        <v>289</v>
      </c>
      <c r="D17" s="553">
        <f>IF($D$11="Enero",'ESTADO DE RESULTADOS'!$D$20,IF($D$11="Abril",'ESTADO DE RESULTADOS'!$G$20,IF($D$11="Julio",'ESTADO DE RESULTADOS'!$J$20,IF($D$11="OCTUBRE",'ESTADO DE RESULTADOS'!$M$20))))</f>
        <v>0</v>
      </c>
      <c r="F17" s="553">
        <f>IF($F$11="Febrero",'ESTADO DE RESULTADOS'!$E$20,IF($F$11="Mayo",'ESTADO DE RESULTADOS'!$H$20,IF($F$11="Agosto",'ESTADO DE RESULTADOS'!$K$20,IF($F$11="Noviembre",'ESTADO DE RESULTADOS'!$N$20))))</f>
        <v>0</v>
      </c>
      <c r="H17" s="553">
        <f>IF($H$11="Marzo",'ESTADO DE RESULTADOS'!$F$20,IF($H$11="Junio",'ESTADO DE RESULTADOS'!$I$20,IF($H$11="Septiembre",'ESTADO DE RESULTADOS'!$L$20,IF($H$11="Diciembre",'ESTADO DE RESULTADOS'!$O$20))))</f>
        <v>0</v>
      </c>
      <c r="J17" s="553">
        <f t="shared" si="0"/>
        <v>0</v>
      </c>
      <c r="P17" s="554"/>
    </row>
    <row r="18" spans="1:16" x14ac:dyDescent="0.25">
      <c r="B18" s="545" t="s">
        <v>291</v>
      </c>
      <c r="D18" s="553">
        <f>IF($D$11="Enero",'ESTADO DE RESULTADOS'!$D$22,IF($D$11="Abril",'ESTADO DE RESULTADOS'!$G$22,IF($D$11="Julio",'ESTADO DE RESULTADOS'!$J$22,IF($D$11="OCTUBRE",'ESTADO DE RESULTADOS'!$M$22))))</f>
        <v>0</v>
      </c>
      <c r="F18" s="553">
        <f>IF($F$11="Febrero",'ESTADO DE RESULTADOS'!$E$22,IF($F$11="Mayo",'ESTADO DE RESULTADOS'!$H$22,IF($F$11="Agosto",'ESTADO DE RESULTADOS'!$K$22,IF($F$11="Noviembre",'ESTADO DE RESULTADOS'!$N$22))))</f>
        <v>0</v>
      </c>
      <c r="H18" s="553">
        <f>IF($H$11="Marzo",'ESTADO DE RESULTADOS'!$F$22,IF($H$11="Junio",'ESTADO DE RESULTADOS'!$I$22,IF($H$11="Septiembre",'ESTADO DE RESULTADOS'!$L$22,IF($H$11="Diciembre",'ESTADO DE RESULTADOS'!$O$22))))</f>
        <v>0</v>
      </c>
      <c r="J18" s="553">
        <f t="shared" si="0"/>
        <v>0</v>
      </c>
      <c r="P18" s="554"/>
    </row>
    <row r="19" spans="1:16" x14ac:dyDescent="0.25">
      <c r="B19" s="545" t="s">
        <v>293</v>
      </c>
      <c r="D19" s="553">
        <f>IF($D$11="Enero",'ESTADO DE RESULTADOS'!$D$24,IF($D$11="Abril",'ESTADO DE RESULTADOS'!$G$24,IF($D$11="Julio",'ESTADO DE RESULTADOS'!$J$24,IF($D$11="OCTUBRE",'ESTADO DE RESULTADOS'!$M$24))))</f>
        <v>0</v>
      </c>
      <c r="F19" s="553">
        <f>IF($F$11="Febrero",'ESTADO DE RESULTADOS'!$E$24,IF($F$11="Mayo",'ESTADO DE RESULTADOS'!$H$24,IF($F$11="Agosto",'ESTADO DE RESULTADOS'!$K$24,IF($F$11="Noviembre",'ESTADO DE RESULTADOS'!$N$24))))</f>
        <v>0</v>
      </c>
      <c r="H19" s="553">
        <f>IF($H$11="Marzo",'ESTADO DE RESULTADOS'!$F$24,IF($H$11="Junio",'ESTADO DE RESULTADOS'!$I$24,IF($H$11="Septiembre",'ESTADO DE RESULTADOS'!$L$24,IF($H$11="Diciembre",'ESTADO DE RESULTADOS'!$O$24))))</f>
        <v>0</v>
      </c>
      <c r="J19" s="553">
        <f t="shared" si="0"/>
        <v>0</v>
      </c>
      <c r="P19" s="554"/>
    </row>
    <row r="20" spans="1:16" x14ac:dyDescent="0.25">
      <c r="D20" s="553"/>
      <c r="F20" s="553"/>
      <c r="H20" s="553"/>
      <c r="J20" s="553"/>
    </row>
    <row r="21" spans="1:16" x14ac:dyDescent="0.25">
      <c r="B21" s="546" t="s">
        <v>930</v>
      </c>
      <c r="D21" s="557">
        <f>IF($D$11="Enero",'ESTADO DE RESULTADOS'!$D$28,IF($D$11="Abril",'ESTADO DE RESULTADOS'!$G$28,IF($D$11="Julio",'ESTADO DE RESULTADOS'!$J$28,IF($D$11="OCTUBRE",'ESTADO DE RESULTADOS'!$M$28))))</f>
        <v>0</v>
      </c>
      <c r="E21" s="546"/>
      <c r="F21" s="557">
        <f>IF($F$11="Febrero",'ESTADO DE RESULTADOS'!$E$28,IF($F$11="Mayo",'ESTADO DE RESULTADOS'!$H$28,IF($F$11="Agosto",'ESTADO DE RESULTADOS'!$K$28,IF($F$11="Noviembre",'ESTADO DE RESULTADOS'!$N$28))))</f>
        <v>0</v>
      </c>
      <c r="G21" s="546"/>
      <c r="H21" s="557">
        <f>IF($H$11="Marzo",'ESTADO DE RESULTADOS'!$F$28,IF($H$11="Junio",'ESTADO DE RESULTADOS'!$I$28,IF($H$11="Septiembre",'ESTADO DE RESULTADOS'!$L$28,IF($H$11="Diciembre",'ESTADO DE RESULTADOS'!$O$28))))</f>
        <v>0</v>
      </c>
      <c r="I21" s="546"/>
      <c r="J21" s="557">
        <f t="shared" si="0"/>
        <v>0</v>
      </c>
      <c r="P21" s="554"/>
    </row>
    <row r="22" spans="1:16" x14ac:dyDescent="0.25">
      <c r="D22" s="553"/>
      <c r="F22" s="553"/>
      <c r="H22" s="553"/>
      <c r="J22" s="553"/>
    </row>
    <row r="23" spans="1:16" x14ac:dyDescent="0.25">
      <c r="A23" s="548" t="s">
        <v>931</v>
      </c>
      <c r="D23" s="553"/>
      <c r="F23" s="553"/>
      <c r="H23" s="553"/>
      <c r="J23" s="553"/>
    </row>
    <row r="24" spans="1:16" x14ac:dyDescent="0.25">
      <c r="B24" s="545" t="s">
        <v>933</v>
      </c>
      <c r="D24" s="553">
        <f>IF($D$11="Enero",'ESTADO DE RESULTADOS'!$D$54,IF($D$11="Abril",'ESTADO DE RESULTADOS'!$G$54,IF($D$11="Julio",'ESTADO DE RESULTADOS'!$J$54,IF($D$11="OCTUBRE",'ESTADO DE RESULTADOS'!$M$54))))</f>
        <v>0</v>
      </c>
      <c r="F24" s="553">
        <f>IF($F$11="Febrero",'ESTADO DE RESULTADOS'!$E$54,IF($F$11="Mayo",'ESTADO DE RESULTADOS'!$H$54,IF($F$11="Agosto",'ESTADO DE RESULTADOS'!$K$54,IF($F$11="Noviembre",'ESTADO DE RESULTADOS'!$N$54))))</f>
        <v>0</v>
      </c>
      <c r="H24" s="553">
        <f>IF($H$11="Marzo",'ESTADO DE RESULTADOS'!$F$54,IF($H$11="Junio",'ESTADO DE RESULTADOS'!$I$54,IF($H$11="Septiembre",'ESTADO DE RESULTADOS'!$L$54,IF($H$11="Diciembre",'ESTADO DE RESULTADOS'!$O$54))))</f>
        <v>0</v>
      </c>
      <c r="J24" s="553">
        <f t="shared" ref="J24:J27" si="1">SUM(D24+F24+H24)</f>
        <v>0</v>
      </c>
      <c r="P24" s="554"/>
    </row>
    <row r="25" spans="1:16" x14ac:dyDescent="0.25">
      <c r="B25" s="545" t="s">
        <v>935</v>
      </c>
      <c r="D25" s="553">
        <f>IF($D$11="Enero",'ESTADO DE RESULTADOS'!$D$96,IF($D$11="Abril",'ESTADO DE RESULTADOS'!$G$96,IF($D$11="Julio",'ESTADO DE RESULTADOS'!$J$96,IF($D$11="OCTUBRE",'ESTADO DE RESULTADOS'!$M$96))))</f>
        <v>0</v>
      </c>
      <c r="F25" s="553">
        <f>IF($F$11="Febrero",'ESTADO DE RESULTADOS'!$E$96,IF($F$11="Mayo",'ESTADO DE RESULTADOS'!$H$96,IF($F$11="Agosto",'ESTADO DE RESULTADOS'!$K$96,IF($F$11="Noviembre",'ESTADO DE RESULTADOS'!$N$96))))</f>
        <v>0</v>
      </c>
      <c r="H25" s="553">
        <f>IF($H$11="Marzo",'ESTADO DE RESULTADOS'!$F$96,IF($H$11="Junio",'ESTADO DE RESULTADOS'!$I$96,IF($H$11="Septiembre",'ESTADO DE RESULTADOS'!$L$96,IF($H$11="Diciembre",'ESTADO DE RESULTADOS'!$O$96))))</f>
        <v>0</v>
      </c>
      <c r="J25" s="553">
        <f t="shared" si="1"/>
        <v>0</v>
      </c>
      <c r="P25" s="554"/>
    </row>
    <row r="26" spans="1:16" x14ac:dyDescent="0.25">
      <c r="B26" s="545" t="s">
        <v>936</v>
      </c>
      <c r="D26" s="553">
        <f>IF($D$11="Enero",'ESTADO DE RESULTADOS'!$D$130,IF($D$11="Abril",'ESTADO DE RESULTADOS'!$G$130,IF($D$11="Julio",'ESTADO DE RESULTADOS'!$J$130,IF($D$11="OCTUBRE",'ESTADO DE RESULTADOS'!$M$130))))</f>
        <v>0</v>
      </c>
      <c r="F26" s="553">
        <f>IF($F$11="Febrero",'ESTADO DE RESULTADOS'!$E$130,IF($F$11="Mayo",'ESTADO DE RESULTADOS'!$H$130,IF($F$11="Agosto",'ESTADO DE RESULTADOS'!$K$130,IF($F$11="Noviembre",'ESTADO DE RESULTADOS'!$N$130))))</f>
        <v>0</v>
      </c>
      <c r="H26" s="553">
        <f>IF($H$11="Marzo",'ESTADO DE RESULTADOS'!$F$130,IF($H$11="Junio",'ESTADO DE RESULTADOS'!$I$130,IF($H$11="Septiembre",'ESTADO DE RESULTADOS'!$L$130,IF($H$11="Diciembre",'ESTADO DE RESULTADOS'!$O$130))))</f>
        <v>0</v>
      </c>
      <c r="J26" s="553">
        <f t="shared" si="1"/>
        <v>0</v>
      </c>
      <c r="P26" s="554"/>
    </row>
    <row r="27" spans="1:16" x14ac:dyDescent="0.25">
      <c r="B27" s="545" t="s">
        <v>934</v>
      </c>
      <c r="D27" s="553">
        <f>IF($D$11="Enero",'ESTADO DE RESULTADOS'!$D$155,IF($D$11="Abril",'ESTADO DE RESULTADOS'!$G$155,IF($D$11="Julio",'ESTADO DE RESULTADOS'!$J$155,IF($D$11="OCTUBRE",'ESTADO DE RESULTADOS'!$M$155))))</f>
        <v>0</v>
      </c>
      <c r="F27" s="553">
        <f>IF($F$11="Febrero",'ESTADO DE RESULTADOS'!$E$155,IF($F$11="Mayo",'ESTADO DE RESULTADOS'!$H$155,IF($F$11="Agosto",'ESTADO DE RESULTADOS'!$K$155,IF($F$11="Noviembre",'ESTADO DE RESULTADOS'!$N$155))))</f>
        <v>0</v>
      </c>
      <c r="H27" s="553">
        <f>IF($H$11="Marzo",'ESTADO DE RESULTADOS'!$F$155,IF($H$11="Junio",'ESTADO DE RESULTADOS'!$I$155,IF($H$11="Septiembre",'ESTADO DE RESULTADOS'!$L$155,IF($H$11="Diciembre",'ESTADO DE RESULTADOS'!$O$155))))</f>
        <v>0</v>
      </c>
      <c r="J27" s="553">
        <f t="shared" si="1"/>
        <v>0</v>
      </c>
      <c r="P27" s="554"/>
    </row>
    <row r="28" spans="1:16" x14ac:dyDescent="0.25">
      <c r="D28" s="553"/>
      <c r="F28" s="553"/>
      <c r="H28" s="553"/>
      <c r="J28" s="553"/>
    </row>
    <row r="29" spans="1:16" x14ac:dyDescent="0.25">
      <c r="B29" s="546" t="s">
        <v>540</v>
      </c>
      <c r="D29" s="557">
        <f>IF($D$11="Enero",'ESTADO DE RESULTADOS'!$D$156,IF($D$11="Abril",'ESTADO DE RESULTADOS'!$G$156,IF($D$11="Julio",'ESTADO DE RESULTADOS'!$J$156,IF($D$11="OCTUBRE",'ESTADO DE RESULTADOS'!$M$156))))</f>
        <v>0</v>
      </c>
      <c r="E29" s="546"/>
      <c r="F29" s="557">
        <f>IF($F$11="Febrero",'ESTADO DE RESULTADOS'!$E$156,IF($F$11="Mayo",'ESTADO DE RESULTADOS'!$H$156,IF($F$11="Agosto",'ESTADO DE RESULTADOS'!$K$156,IF($F$11="Noviembre",'ESTADO DE RESULTADOS'!$N$156))))</f>
        <v>0</v>
      </c>
      <c r="G29" s="546"/>
      <c r="H29" s="557">
        <f>IF($H$11="Marzo",'ESTADO DE RESULTADOS'!$F$156,IF($H$11="Junio",'ESTADO DE RESULTADOS'!$I$156,IF($H$11="Septiembre",'ESTADO DE RESULTADOS'!$L$156,IF($H$11="Diciembre",'ESTADO DE RESULTADOS'!$O$156))))</f>
        <v>0</v>
      </c>
      <c r="I29" s="546"/>
      <c r="J29" s="557">
        <f t="shared" ref="J29" si="2">SUM(D29+F29+H29)</f>
        <v>0</v>
      </c>
      <c r="P29" s="554"/>
    </row>
    <row r="30" spans="1:16" x14ac:dyDescent="0.25">
      <c r="D30" s="553"/>
      <c r="F30" s="553"/>
      <c r="H30" s="553"/>
      <c r="J30" s="553"/>
    </row>
    <row r="31" spans="1:16" x14ac:dyDescent="0.25">
      <c r="B31" s="545" t="s">
        <v>937</v>
      </c>
      <c r="D31" s="553">
        <f>IF($D$11="Enero",'ESTADO DE RESULTADOS'!$D$164,IF($D$11="Abril",'ESTADO DE RESULTADOS'!$G$164,IF($D$11="Julio",'ESTADO DE RESULTADOS'!$J$164,IF($D$11="OCTUBRE",'ESTADO DE RESULTADOS'!$M$164))))</f>
        <v>0</v>
      </c>
      <c r="F31" s="553">
        <f>IF($F$11="Febrero",'ESTADO DE RESULTADOS'!$E$164,IF($F$11="Mayo",'ESTADO DE RESULTADOS'!$H$164,IF($F$11="Agosto",'ESTADO DE RESULTADOS'!$K$164,IF($F$11="Noviembre",'ESTADO DE RESULTADOS'!$N$164))))</f>
        <v>0</v>
      </c>
      <c r="H31" s="553">
        <f>IF($H$11="Marzo",'ESTADO DE RESULTADOS'!$F$164,IF($H$11="Junio",'ESTADO DE RESULTADOS'!$I$164,IF($H$11="Septiembre",'ESTADO DE RESULTADOS'!$L$164,IF($H$11="Diciembre",'ESTADO DE RESULTADOS'!$O$164))))</f>
        <v>0</v>
      </c>
      <c r="J31" s="553">
        <f t="shared" ref="J31" si="3">SUM(D31+F31+H31)</f>
        <v>0</v>
      </c>
      <c r="P31" s="554"/>
    </row>
    <row r="32" spans="1:16" x14ac:dyDescent="0.25">
      <c r="D32" s="553"/>
      <c r="F32" s="553"/>
      <c r="H32" s="553"/>
      <c r="J32" s="553"/>
    </row>
    <row r="33" spans="2:16" x14ac:dyDescent="0.25">
      <c r="B33" s="546" t="s">
        <v>938</v>
      </c>
      <c r="D33" s="557">
        <f>IF($D$11="Enero",'ESTADO DE RESULTADOS'!$D$165,IF($D$11="Abril",'ESTADO DE RESULTADOS'!$G$165,IF($D$11="Julio",'ESTADO DE RESULTADOS'!$J$165,IF($D$11="OCTUBRE",'ESTADO DE RESULTADOS'!$M$165))))</f>
        <v>0</v>
      </c>
      <c r="E33" s="546"/>
      <c r="F33" s="557">
        <f>IF($F$11="Febrero",'ESTADO DE RESULTADOS'!$E$165,IF($F$11="Mayo",'ESTADO DE RESULTADOS'!$H$165,IF($F$11="Agosto",'ESTADO DE RESULTADOS'!$K$165,IF($F$11="Noviembre",'ESTADO DE RESULTADOS'!$N$165))))</f>
        <v>0</v>
      </c>
      <c r="G33" s="546"/>
      <c r="H33" s="557">
        <f>IF($H$11="Marzo",'ESTADO DE RESULTADOS'!$F$165,IF($H$11="Junio",'ESTADO DE RESULTADOS'!$I$165,IF($H$11="Septiembre",'ESTADO DE RESULTADOS'!$L$165,IF($H$11="Diciembre",'ESTADO DE RESULTADOS'!$O$165))))</f>
        <v>0</v>
      </c>
      <c r="I33" s="546"/>
      <c r="J33" s="557">
        <f t="shared" ref="J33" si="4">SUM(D33+F33+H33)</f>
        <v>0</v>
      </c>
      <c r="P33" s="554"/>
    </row>
    <row r="34" spans="2:16" x14ac:dyDescent="0.25">
      <c r="D34" s="553"/>
      <c r="F34" s="553"/>
      <c r="H34" s="553"/>
      <c r="J34" s="553"/>
      <c r="P34" s="554"/>
    </row>
    <row r="35" spans="2:16" x14ac:dyDescent="0.25">
      <c r="B35" s="546" t="s">
        <v>939</v>
      </c>
      <c r="D35" s="557">
        <f>IF($D$11="Enero",'ESTADO DE RESULTADOS'!$D$137,IF($D$11="Abril",'ESTADO DE RESULTADOS'!$G$137,IF($D$11="Julio",'ESTADO DE RESULTADOS'!$J$137,IF($D$11="OCTUBRE",'ESTADO DE RESULTADOS'!$M$137))))</f>
        <v>0</v>
      </c>
      <c r="E35" s="546"/>
      <c r="F35" s="557">
        <f>IF($F$11="Febrero",'ESTADO DE RESULTADOS'!$E$137,IF($F$11="Mayo",'ESTADO DE RESULTADOS'!$H$137,IF($F$11="Agosto",'ESTADO DE RESULTADOS'!$K$137,IF($F$11="Noviembre",'ESTADO DE RESULTADOS'!$N$137))))</f>
        <v>0</v>
      </c>
      <c r="G35" s="546"/>
      <c r="H35" s="557">
        <f>IF($H$11="Marzo",'ESTADO DE RESULTADOS'!$F$137,IF($H$11="Junio",'ESTADO DE RESULTADOS'!$I$137,IF($H$11="Septiembre",'ESTADO DE RESULTADOS'!$L$137,IF($H$11="Diciembre",'ESTADO DE RESULTADOS'!$O$137))))</f>
        <v>0</v>
      </c>
      <c r="I35" s="546"/>
      <c r="J35" s="557">
        <f t="shared" ref="J35" si="5">SUM(D35+F35+H35)</f>
        <v>0</v>
      </c>
      <c r="P35" s="554"/>
    </row>
    <row r="36" spans="2:16" x14ac:dyDescent="0.25">
      <c r="D36" s="553"/>
      <c r="F36" s="553"/>
      <c r="H36" s="553"/>
      <c r="J36" s="553"/>
    </row>
    <row r="37" spans="2:16" s="543" customFormat="1" ht="36.75" thickBot="1" x14ac:dyDescent="0.3">
      <c r="B37" s="556" t="s">
        <v>940</v>
      </c>
      <c r="D37" s="558">
        <f>D33+D35</f>
        <v>0</v>
      </c>
      <c r="E37" s="559"/>
      <c r="F37" s="558">
        <f>F33+F35</f>
        <v>0</v>
      </c>
      <c r="G37" s="559"/>
      <c r="H37" s="558">
        <f>H33+H35</f>
        <v>0</v>
      </c>
      <c r="I37" s="559"/>
      <c r="J37" s="558">
        <f t="shared" ref="J37" si="6">SUM(D37+F37+H37)</f>
        <v>0</v>
      </c>
    </row>
    <row r="38" spans="2:16" ht="18.75" thickTop="1" x14ac:dyDescent="0.25">
      <c r="D38" s="553"/>
    </row>
    <row r="39" spans="2:16" x14ac:dyDescent="0.25">
      <c r="D39" s="553"/>
    </row>
    <row r="44" spans="2:16" x14ac:dyDescent="0.25">
      <c r="B44" s="1236"/>
      <c r="C44" s="1236"/>
      <c r="E44" s="1236"/>
      <c r="F44" s="1236"/>
      <c r="G44" s="1236"/>
      <c r="H44" s="1236"/>
      <c r="I44" s="1236"/>
    </row>
    <row r="45" spans="2:16" x14ac:dyDescent="0.25">
      <c r="B45" s="1235" t="s">
        <v>942</v>
      </c>
      <c r="C45" s="1235"/>
      <c r="D45" s="546"/>
      <c r="E45" s="1237" t="s">
        <v>943</v>
      </c>
      <c r="F45" s="1237"/>
      <c r="G45" s="1237"/>
      <c r="H45" s="1237"/>
      <c r="I45" s="1237"/>
    </row>
    <row r="46" spans="2:16" x14ac:dyDescent="0.25">
      <c r="B46" s="1230">
        <f>DIRECTORIO!D4</f>
        <v>0</v>
      </c>
      <c r="C46" s="1230"/>
      <c r="D46" s="546"/>
      <c r="E46" s="1230">
        <f>DIRECTORIO!D7</f>
        <v>0</v>
      </c>
      <c r="F46" s="1231"/>
      <c r="G46" s="1231"/>
      <c r="H46" s="1231"/>
      <c r="I46" s="1231"/>
    </row>
    <row r="47" spans="2:16" x14ac:dyDescent="0.25">
      <c r="B47" s="1230"/>
      <c r="C47" s="1230"/>
      <c r="E47" s="1231"/>
      <c r="F47" s="1231"/>
      <c r="G47" s="1231"/>
      <c r="H47" s="1231"/>
      <c r="I47" s="1231"/>
    </row>
  </sheetData>
  <mergeCells count="7">
    <mergeCell ref="B46:C47"/>
    <mergeCell ref="E46:I47"/>
    <mergeCell ref="H8:J8"/>
    <mergeCell ref="B45:C45"/>
    <mergeCell ref="B44:C44"/>
    <mergeCell ref="E44:I44"/>
    <mergeCell ref="E45:I45"/>
  </mergeCells>
  <conditionalFormatting sqref="D14:J37">
    <cfRule type="cellIs" dxfId="1" priority="1" operator="lessThan">
      <formula>0</formula>
    </cfRule>
  </conditionalFormatting>
  <dataValidations count="1">
    <dataValidation type="list" allowBlank="1" showInputMessage="1" showErrorMessage="1" sqref="H8:J8">
      <formula1>$J$1:$J$4</formula1>
    </dataValidation>
  </dataValidations>
  <pageMargins left="0.7" right="0.7" top="0.75" bottom="0.75" header="0.3" footer="0.3"/>
  <pageSetup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P54"/>
  <sheetViews>
    <sheetView showGridLines="0" tabSelected="1" zoomScale="90" zoomScaleNormal="90" workbookViewId="0">
      <selection activeCell="L18" sqref="L18"/>
    </sheetView>
  </sheetViews>
  <sheetFormatPr baseColWidth="10" defaultColWidth="9.140625" defaultRowHeight="18" x14ac:dyDescent="0.25"/>
  <cols>
    <col min="1" max="1" width="6.140625" style="545" customWidth="1"/>
    <col min="2" max="2" width="42" style="545" customWidth="1"/>
    <col min="3" max="3" width="9.140625" style="545"/>
    <col min="4" max="4" width="18.85546875" style="545" customWidth="1"/>
    <col min="5" max="5" width="3.140625" style="545" customWidth="1"/>
    <col min="6" max="6" width="18.85546875" style="545" customWidth="1"/>
    <col min="7" max="7" width="3.140625" style="545" customWidth="1"/>
    <col min="8" max="8" width="18.85546875" style="545" customWidth="1"/>
    <col min="9" max="9" width="2" style="545" customWidth="1"/>
    <col min="10" max="10" width="18.85546875" style="545" customWidth="1"/>
    <col min="11" max="11" width="9.140625" style="545"/>
    <col min="12" max="12" width="18.85546875" style="545" bestFit="1" customWidth="1"/>
    <col min="13" max="14" width="14" style="545" bestFit="1" customWidth="1"/>
    <col min="15" max="15" width="18.85546875" style="545" bestFit="1" customWidth="1"/>
    <col min="16" max="16" width="17.140625" style="545" bestFit="1" customWidth="1"/>
    <col min="17" max="16384" width="9.140625" style="545"/>
  </cols>
  <sheetData>
    <row r="1" spans="1:16" x14ac:dyDescent="0.25">
      <c r="A1" s="546" t="s">
        <v>65</v>
      </c>
      <c r="C1" s="580">
        <f>DATOS!C9</f>
        <v>0</v>
      </c>
      <c r="H1" s="573" t="s">
        <v>1053</v>
      </c>
    </row>
    <row r="2" spans="1:16" x14ac:dyDescent="0.25">
      <c r="A2" s="546" t="s">
        <v>67</v>
      </c>
      <c r="C2" s="545">
        <f>DATOS!C10</f>
        <v>0</v>
      </c>
      <c r="H2" s="573" t="s">
        <v>1054</v>
      </c>
    </row>
    <row r="3" spans="1:16" x14ac:dyDescent="0.25">
      <c r="A3" s="546" t="s">
        <v>70</v>
      </c>
      <c r="C3" s="545">
        <f>DATOS!C11</f>
        <v>0</v>
      </c>
      <c r="H3" s="573" t="s">
        <v>1055</v>
      </c>
    </row>
    <row r="4" spans="1:16" x14ac:dyDescent="0.25">
      <c r="A4" s="546" t="s">
        <v>71</v>
      </c>
      <c r="C4" s="545">
        <f>DATOS!C12</f>
        <v>0</v>
      </c>
      <c r="H4" s="573" t="s">
        <v>1056</v>
      </c>
    </row>
    <row r="5" spans="1:16" x14ac:dyDescent="0.25">
      <c r="A5" s="546" t="s">
        <v>1058</v>
      </c>
    </row>
    <row r="6" spans="1:16" x14ac:dyDescent="0.25">
      <c r="A6" s="546"/>
    </row>
    <row r="7" spans="1:16" ht="18.75" thickBot="1" x14ac:dyDescent="0.3">
      <c r="D7" s="579" t="s">
        <v>941</v>
      </c>
    </row>
    <row r="8" spans="1:16" ht="18.75" thickBot="1" x14ac:dyDescent="0.3">
      <c r="D8" s="1232" t="s">
        <v>1053</v>
      </c>
      <c r="E8" s="1233"/>
      <c r="F8" s="1234"/>
    </row>
    <row r="10" spans="1:16" x14ac:dyDescent="0.25">
      <c r="D10" s="555" t="str">
        <f>IF($D$8="Trimestre I / 2018","Enero",IF($D$8="Trimestre II / 2018","Abril",IF($D$8="Trimestre III / 2018","Julio",IF($D$8="Trimestre IV / 2018","Octubre",0))))</f>
        <v>Enero</v>
      </c>
      <c r="F10" s="555" t="str">
        <f>IF($D$8="Trimestre I / 2018","Febrero",IF($D$8="Trimestre II / 2018","Mayo",IF($D$8="Trimestre III / 2018","Agosto",IF($D$8="Trimestre IV / 2018","Noviembre",0))))</f>
        <v>Febrero</v>
      </c>
      <c r="H10" s="555" t="str">
        <f>IF($D$8="Trimestre I / 2018","Marzo",IF($D$8="Trimestre II / 2018","Junio",IF($D$8="Trimestre III / 2018","Septiembre",IF($D$8="Trimestre IV / 2018","Diciembre",0))))</f>
        <v>Marzo</v>
      </c>
      <c r="J10" s="572"/>
      <c r="L10" s="544"/>
      <c r="M10" s="544"/>
      <c r="N10" s="544"/>
      <c r="O10" s="544"/>
    </row>
    <row r="11" spans="1:16" x14ac:dyDescent="0.25">
      <c r="A11" s="548"/>
    </row>
    <row r="12" spans="1:16" x14ac:dyDescent="0.25">
      <c r="A12" s="548" t="s">
        <v>944</v>
      </c>
    </row>
    <row r="13" spans="1:16" x14ac:dyDescent="0.25">
      <c r="B13" s="560" t="s">
        <v>945</v>
      </c>
      <c r="C13" s="560"/>
      <c r="D13" s="553">
        <f>IF($D$10="Enero",BALANCE!$E$23,IF($D$10="Abril",BALANCE!$H$23,IF($D$10="Julio",BALANCE!$K$23,IF($D$10="OCTUBRE",BALANCE!$N$23))))</f>
        <v>0</v>
      </c>
      <c r="F13" s="553">
        <f>IF($F$10="Febrero",BALANCE!$F$23,IF($F$10="Mayo",BALANCE!$I$23,IF($F$10="Agosto",BALANCE!$L$23,IF($F$10="Noviembre",BALANCE!$O$23))))</f>
        <v>0</v>
      </c>
      <c r="G13" s="553"/>
      <c r="H13" s="553">
        <f>IF($H$10="Marzo",BALANCE!$G$23,IF($H$10="Junio",BALANCE!$J$23,IF($H$10="Septiembre",BALANCE!$M$23,IF($H$10="Diciembre",BALANCE!$P$23))))</f>
        <v>0</v>
      </c>
      <c r="I13" s="563"/>
      <c r="J13" s="564"/>
      <c r="P13" s="554"/>
    </row>
    <row r="14" spans="1:16" x14ac:dyDescent="0.25">
      <c r="B14" s="560" t="s">
        <v>946</v>
      </c>
      <c r="C14" s="560"/>
      <c r="D14" s="553">
        <f>IF($D$10="Enero",BALANCE!$E$39,IF($D$10="Abril",BALANCE!$H$39,IF($D$10="Julio",BALANCE!$K$39,IF($D$10="OCTUBRE",BALANCE!$N$39))))</f>
        <v>0</v>
      </c>
      <c r="F14" s="553">
        <f>IF($F$10="Febrero",BALANCE!$F$39,IF($F$10="Mayo",BALANCE!$I$39,IF($F$10="Agosto",BALANCE!$L$39,IF($F$10="Noviembre",BALANCE!$O$39))))</f>
        <v>0</v>
      </c>
      <c r="G14" s="553"/>
      <c r="H14" s="553">
        <f>IF($H$10="Marzo",BALANCE!$G$39,IF($H$10="Junio",BALANCE!$J$39,IF($H$10="Septiembre",BALANCE!$M$39,IF($H$10="Diciembre",BALANCE!$P$39))))</f>
        <v>0</v>
      </c>
      <c r="I14" s="563"/>
      <c r="J14" s="564"/>
      <c r="P14" s="554"/>
    </row>
    <row r="15" spans="1:16" x14ac:dyDescent="0.25">
      <c r="B15" s="560" t="s">
        <v>947</v>
      </c>
      <c r="C15" s="560"/>
      <c r="D15" s="553">
        <f>IF($D$10="Enero",BALANCE!$E$52,IF($D$10="Abril",BALANCE!$H$52,IF($D$10="Julio",BALANCE!$K$52,IF($D$10="OCTUBRE",BALANCE!$N$52))))</f>
        <v>0</v>
      </c>
      <c r="F15" s="553">
        <f>IF($F$10="Febrero",BALANCE!$F$52,IF($F$10="Mayo",BALANCE!$I$52,IF($F$10="Agosto",BALANCE!$L$52,IF($F$10="Noviembre",BALANCE!$O$52))))</f>
        <v>0</v>
      </c>
      <c r="G15" s="553"/>
      <c r="H15" s="553">
        <f>IF($H$10="Marzo",BALANCE!$G$52,IF($H$10="Junio",BALANCE!$J$52,IF($H$10="Septiembre",BALANCE!$M$52,IF($H$10="Diciembre",BALANCE!$P$52))))</f>
        <v>0</v>
      </c>
      <c r="I15" s="563"/>
      <c r="J15" s="564"/>
      <c r="P15" s="554"/>
    </row>
    <row r="16" spans="1:16" x14ac:dyDescent="0.25">
      <c r="B16" s="560" t="s">
        <v>948</v>
      </c>
      <c r="C16" s="560"/>
      <c r="D16" s="553">
        <f>IF($D$10="Enero",BALANCE!$E$63,IF($D$10="Abril",BALANCE!$H$63,IF($D$10="Julio",BALANCE!$K$63,IF($D$10="OCTUBRE",BALANCE!$N$63))))</f>
        <v>0</v>
      </c>
      <c r="F16" s="553">
        <f>IF($F$10="Febrero",BALANCE!$F$63,IF($F$10="Mayo",BALANCE!$I$63,IF($F$10="Agosto",BALANCE!$L$63,IF($F$10="Noviembre",BALANCE!$O$63))))</f>
        <v>0</v>
      </c>
      <c r="G16" s="553"/>
      <c r="H16" s="553">
        <f>IF($H$10="Marzo",BALANCE!$G$63,IF($H$10="Junio",BALANCE!$J$63,IF($H$10="Septiembre",BALANCE!$M$63,IF($H$10="Diciembre",BALANCE!$P$63))))</f>
        <v>0</v>
      </c>
      <c r="I16" s="563"/>
      <c r="J16" s="564"/>
      <c r="P16" s="554"/>
    </row>
    <row r="17" spans="1:16" x14ac:dyDescent="0.25">
      <c r="B17" s="560"/>
      <c r="C17" s="560"/>
      <c r="D17" s="553"/>
      <c r="F17" s="553"/>
      <c r="G17" s="553"/>
      <c r="H17" s="553"/>
      <c r="I17" s="563"/>
      <c r="J17" s="564"/>
      <c r="P17" s="554"/>
    </row>
    <row r="18" spans="1:16" x14ac:dyDescent="0.25">
      <c r="B18" s="552" t="s">
        <v>547</v>
      </c>
      <c r="C18" s="560"/>
      <c r="D18" s="557">
        <f>IF($D$10="Enero",BALANCE!$E$64,IF($D$10="Abril",BALANCE!$H$64,IF($D$10="Julio",BALANCE!$K$64,IF($D$10="OCTUBRE",BALANCE!$N$64))))</f>
        <v>0</v>
      </c>
      <c r="F18" s="557">
        <f>IF($F$10="Febrero",BALANCE!$F$64,IF($F$10="Mayo",BALANCE!$I$64,IF($F$10="Agosto",BALANCE!$L$64,IF($F$10="Noviembre",BALANCE!$O$64))))</f>
        <v>0</v>
      </c>
      <c r="G18" s="553"/>
      <c r="H18" s="557">
        <f>IF($H$10="Marzo",BALANCE!$G$64,IF($H$10="Junio",BALANCE!$J$64,IF($H$10="Septiembre",BALANCE!$M$64,IF($H$10="Diciembre",BALANCE!$P$64))))</f>
        <v>0</v>
      </c>
      <c r="I18" s="563"/>
      <c r="J18" s="564"/>
      <c r="P18" s="554"/>
    </row>
    <row r="19" spans="1:16" x14ac:dyDescent="0.25">
      <c r="B19" s="560"/>
      <c r="C19" s="560"/>
      <c r="D19" s="553"/>
      <c r="F19" s="553"/>
      <c r="G19" s="553"/>
      <c r="H19" s="553"/>
      <c r="I19" s="563"/>
      <c r="J19" s="564"/>
    </row>
    <row r="20" spans="1:16" x14ac:dyDescent="0.25">
      <c r="B20" s="560" t="s">
        <v>549</v>
      </c>
      <c r="C20" s="560"/>
      <c r="D20" s="553">
        <f>IF($D$10="Enero",BALANCE!$E$79,IF($D$10="Abril",BALANCE!$H$79,IF($D$10="Julio",BALANCE!$K$79,IF($D$10="OCTUBRE",BALANCE!$N$79))))</f>
        <v>0</v>
      </c>
      <c r="E20" s="546"/>
      <c r="F20" s="553">
        <f>IF($F$10="Febrero",BALANCE!$F$79,IF($F$10="Mayo",BALANCE!$I$79,IF($F$10="Agosto",BALANCE!$L$79,IF($F$10="Noviembre",BALANCE!$O$79))))</f>
        <v>0</v>
      </c>
      <c r="G20" s="553"/>
      <c r="H20" s="553">
        <f>IF($H$10="Marzo",BALANCE!$G$79,IF($H$10="Junio",BALANCE!$J$79,IF($H$10="Septiembre",BALANCE!$M$79,IF($H$10="Diciembre",BALANCE!$P$79))))</f>
        <v>0</v>
      </c>
      <c r="I20" s="565"/>
      <c r="J20" s="561"/>
      <c r="P20" s="554"/>
    </row>
    <row r="21" spans="1:16" x14ac:dyDescent="0.25">
      <c r="B21" s="560" t="s">
        <v>948</v>
      </c>
      <c r="C21" s="560"/>
      <c r="D21" s="553">
        <f>IF($D$10="Enero",BALANCE!$E$84,IF($D$10="Abril",BALANCE!$H$84,IF($D$10="Julio",BALANCE!$K$84,IF($D$10="OCTUBRE",BALANCE!$N$84))))</f>
        <v>0</v>
      </c>
      <c r="F21" s="553">
        <f>IF($F$10="Febrero",BALANCE!$F$84,IF($F$10="Mayo",BALANCE!$I$84,IF($F$10="Agosto",BALANCE!$L$84,IF($F$10="Noviembre",BALANCE!$O$84))))</f>
        <v>0</v>
      </c>
      <c r="G21" s="553"/>
      <c r="H21" s="553">
        <f>IF($H$10="Marzo",BALANCE!$G$84,IF($H$10="Junio",BALANCE!$J$84,IF($H$10="Septiembre",BALANCE!$M$84,IF($H$10="Diciembre",BALANCE!$P$84))))</f>
        <v>0</v>
      </c>
      <c r="I21" s="563"/>
      <c r="J21" s="564"/>
    </row>
    <row r="22" spans="1:16" x14ac:dyDescent="0.25">
      <c r="B22" s="560"/>
      <c r="C22" s="560"/>
      <c r="D22" s="553"/>
      <c r="F22" s="553"/>
      <c r="G22" s="553"/>
      <c r="H22" s="553"/>
      <c r="I22" s="563"/>
      <c r="J22" s="564"/>
    </row>
    <row r="23" spans="1:16" ht="18.75" thickBot="1" x14ac:dyDescent="0.3">
      <c r="A23" s="546"/>
      <c r="B23" s="552" t="s">
        <v>949</v>
      </c>
      <c r="C23" s="560"/>
      <c r="D23" s="574">
        <f>IF($D$10="Enero",BALANCE!$E$85,IF($D$10="Abril",BALANCE!$H$85,IF($D$10="Julio",BALANCE!$K$85,IF($D$10="OCTUBRE",BALANCE!$N$85))))</f>
        <v>0</v>
      </c>
      <c r="F23" s="574">
        <f>IF($F$10="Febrero",BALANCE!$F$85,IF($F$10="Mayo",BALANCE!$I$85,IF($F$10="Agosto",BALANCE!$L$85,IF($F$10="Noviembre",BALANCE!$O$85))))</f>
        <v>0</v>
      </c>
      <c r="G23" s="553"/>
      <c r="H23" s="574">
        <f>IF($H$10="Marzo",BALANCE!$G$85,IF($H$10="Junio",BALANCE!$J$85,IF($H$10="Septiembre",BALANCE!$M$85,IF($H$10="Diciembre",BALANCE!$P$85))))</f>
        <v>0</v>
      </c>
      <c r="I23" s="563"/>
      <c r="J23" s="564"/>
      <c r="P23" s="554"/>
    </row>
    <row r="24" spans="1:16" ht="18.75" thickTop="1" x14ac:dyDescent="0.25">
      <c r="B24" s="560"/>
      <c r="C24" s="560"/>
      <c r="D24" s="553"/>
      <c r="F24" s="553"/>
      <c r="G24" s="553"/>
      <c r="H24" s="553"/>
      <c r="I24" s="563"/>
      <c r="J24" s="564"/>
      <c r="P24" s="554"/>
    </row>
    <row r="25" spans="1:16" x14ac:dyDescent="0.25">
      <c r="A25" s="548" t="s">
        <v>958</v>
      </c>
      <c r="B25" s="560"/>
      <c r="C25" s="560"/>
      <c r="D25" s="553"/>
      <c r="F25" s="553"/>
      <c r="G25" s="553"/>
      <c r="H25" s="553"/>
      <c r="I25" s="563"/>
      <c r="J25" s="564"/>
      <c r="P25" s="554"/>
    </row>
    <row r="26" spans="1:16" x14ac:dyDescent="0.25">
      <c r="B26" s="560" t="s">
        <v>950</v>
      </c>
      <c r="C26" s="560"/>
      <c r="D26" s="553">
        <f>IF($D$10="Enero",BALANCE!$E$95,IF($D$10="Abril",BALANCE!$H$95,IF($D$10="Julio",BALANCE!$K$95,IF($D$10="OCTUBRE",BALANCE!$N$95))))</f>
        <v>0</v>
      </c>
      <c r="F26" s="553">
        <f>IF($F$10="Febrero",BALANCE!$F$95,IF($F$10="Mayo",BALANCE!$I$95,IF($F$10="Agosto",BALANCE!$L$95,IF($F$10="Noviembre",BALANCE!$O$95))))</f>
        <v>0</v>
      </c>
      <c r="G26" s="553"/>
      <c r="H26" s="553">
        <f>IF($H$10="Marzo",BALANCE!$G$95,IF($H$10="Junio",BALANCE!$J$95,IF($H$10="Septiembre",BALANCE!$M$95,IF($H$10="Diciembre",BALANCE!$P$95))))</f>
        <v>0</v>
      </c>
      <c r="I26" s="563"/>
      <c r="J26" s="564"/>
      <c r="P26" s="554"/>
    </row>
    <row r="27" spans="1:16" x14ac:dyDescent="0.25">
      <c r="B27" s="560" t="s">
        <v>951</v>
      </c>
      <c r="C27" s="560"/>
      <c r="D27" s="553">
        <f>IF($D$10="Enero",BALANCE!$E$108,IF($D$10="Abril",BALANCE!$H$108,IF($D$10="Julio",BALANCE!$K$108,IF($D$10="OCTUBRE",BALANCE!$N$108))))</f>
        <v>0</v>
      </c>
      <c r="F27" s="553">
        <f>IF($F$10="Febrero",BALANCE!$F$108,IF($F$10="Mayo",BALANCE!$I$108,IF($F$10="Agosto",BALANCE!$L$108,IF($F$10="Noviembre",BALANCE!$O$108))))</f>
        <v>0</v>
      </c>
      <c r="G27" s="553"/>
      <c r="H27" s="553">
        <f>IF($H$10="Marzo",BALANCE!$G$108,IF($H$10="Junio",BALANCE!$J$108,IF($H$10="Septiembre",BALANCE!$M$108,IF($H$10="Diciembre",BALANCE!$P$108))))</f>
        <v>0</v>
      </c>
      <c r="I27" s="563"/>
      <c r="J27" s="564"/>
    </row>
    <row r="28" spans="1:16" x14ac:dyDescent="0.25">
      <c r="B28" s="560" t="s">
        <v>952</v>
      </c>
      <c r="C28" s="560"/>
      <c r="D28" s="553">
        <f>IF($D$10="Enero",BALANCE!$E$116,IF($D$10="Abril",BALANCE!$H$116,IF($D$10="Julio",BALANCE!$K$116,IF($D$10="OCTUBRE",BALANCE!$N$116))))</f>
        <v>0</v>
      </c>
      <c r="E28" s="546"/>
      <c r="F28" s="553">
        <f>IF($F$10="Febrero",BALANCE!$F$116,IF($F$10="Mayo",BALANCE!$I$116,IF($F$10="Agosto",BALANCE!$L$116,IF($F$10="Noviembre",BALANCE!$O$116))))</f>
        <v>0</v>
      </c>
      <c r="G28" s="553"/>
      <c r="H28" s="553">
        <f>IF($H$10="Marzo",BALANCE!$H$116,IF($H$10="Junio",BALANCE!$J$116,IF($H$10="Septiembre",BALANCE!$M$116,IF($H$10="Diciembre",BALANCE!$P$116))))</f>
        <v>0</v>
      </c>
      <c r="I28" s="565"/>
      <c r="J28" s="561"/>
      <c r="P28" s="554"/>
    </row>
    <row r="29" spans="1:16" x14ac:dyDescent="0.25">
      <c r="B29" s="560" t="s">
        <v>953</v>
      </c>
      <c r="C29" s="560"/>
      <c r="D29" s="553">
        <f>IF($D$10="Enero",BALANCE!$E$121,IF($D$10="Abril",BALANCE!$H$121,IF($D$10="Julio",BALANCE!$K$121,IF($D$10="OCTUBRE",BALANCE!$N$121))))</f>
        <v>0</v>
      </c>
      <c r="F29" s="553">
        <f>IF($F$10="Febrero",BALANCE!$F$121,IF($F$10="Mayo",BALANCE!$I$121,IF($F$10="Agosto",BALANCE!$L$121,IF($F$10="Noviembre",BALANCE!$O$121))))</f>
        <v>0</v>
      </c>
      <c r="G29" s="553"/>
      <c r="H29" s="553">
        <f>IF($H$10="Marzo",BALANCE!$G$121,IF($H$10="Junio",BALANCE!$J$121,IF($H$10="Septiembre",BALANCE!$M$121,IF($H$10="Diciembre",BALANCE!$P$121))))</f>
        <v>0</v>
      </c>
      <c r="I29" s="563"/>
      <c r="J29" s="564"/>
    </row>
    <row r="30" spans="1:16" x14ac:dyDescent="0.25">
      <c r="B30" s="560"/>
      <c r="C30" s="560"/>
      <c r="D30" s="553"/>
      <c r="F30" s="553"/>
      <c r="G30" s="553"/>
      <c r="H30" s="553"/>
      <c r="I30" s="563"/>
      <c r="J30" s="564"/>
      <c r="P30" s="554"/>
    </row>
    <row r="31" spans="1:16" x14ac:dyDescent="0.25">
      <c r="B31" s="552" t="s">
        <v>954</v>
      </c>
      <c r="C31" s="560"/>
      <c r="D31" s="557">
        <f>IF($D$10="Enero",BALANCE!$E$122,IF($D$10="Abril",BALANCE!$H$122,IF($D$10="Julio",BALANCE!$K$122,IF($D$10="OCTUBRE",BALANCE!$N$122))))</f>
        <v>0</v>
      </c>
      <c r="F31" s="557">
        <f>IF($F$10="Febrero",BALANCE!$F$122,IF($F$10="Mayo",BALANCE!$I$122,IF($F$10="Agosto",BALANCE!$L$122,IF($F$10="Noviembre",BALANCE!$O$122))))</f>
        <v>0</v>
      </c>
      <c r="G31" s="553"/>
      <c r="H31" s="557">
        <f>IF($H$10="Marzo",BALANCE!$G$122,IF($H$10="Junio",BALANCE!$J$122,IF($H$10="Septiembre",BALANCE!$M$122,IF($H$10="Diciembre",BALANCE!$P$122))))</f>
        <v>0</v>
      </c>
      <c r="I31" s="563"/>
      <c r="J31" s="564"/>
    </row>
    <row r="32" spans="1:16" x14ac:dyDescent="0.25">
      <c r="B32" s="560"/>
      <c r="C32" s="560"/>
      <c r="D32" s="553"/>
      <c r="E32" s="546"/>
      <c r="F32" s="553"/>
      <c r="G32" s="553"/>
      <c r="H32" s="553"/>
      <c r="I32" s="565"/>
      <c r="J32" s="561"/>
      <c r="P32" s="554"/>
    </row>
    <row r="33" spans="1:16" x14ac:dyDescent="0.25">
      <c r="B33" s="560" t="s">
        <v>955</v>
      </c>
      <c r="C33" s="560"/>
      <c r="D33" s="553">
        <f>IF($D$10="Enero",BALANCE!$E$130,IF($D$10="Abril",BALANCE!$H$130,IF($D$10="Julio",BALANCE!$K$130,IF($D$10="OCTUBRE",BALANCE!$N$130))))</f>
        <v>0</v>
      </c>
      <c r="F33" s="553">
        <f>IF($F$10="Febrero",BALANCE!$F$130,IF($F$10="Mayo",BALANCE!$I$130,IF($F$10="Agosto",BALANCE!$L$130,IF($F$10="Noviembre",BALANCE!$O$130))))</f>
        <v>0</v>
      </c>
      <c r="G33" s="553"/>
      <c r="H33" s="553">
        <f>IF($H$10="Marzo",BALANCE!$G$130,IF($H$10="Junio",BALANCE!$J$130,IF($H$10="Septiembre",BALANCE!$M$130,IF($H$10="Diciembre",BALANCE!$P$130))))</f>
        <v>0</v>
      </c>
      <c r="I33" s="563"/>
      <c r="J33" s="564"/>
      <c r="P33" s="554"/>
    </row>
    <row r="34" spans="1:16" x14ac:dyDescent="0.25">
      <c r="B34" s="552"/>
      <c r="C34" s="560"/>
      <c r="D34" s="553"/>
      <c r="E34" s="546"/>
      <c r="F34" s="553"/>
      <c r="G34" s="553"/>
      <c r="H34" s="553"/>
      <c r="I34" s="565"/>
      <c r="J34" s="561"/>
      <c r="P34" s="554"/>
    </row>
    <row r="35" spans="1:16" ht="18.75" thickBot="1" x14ac:dyDescent="0.3">
      <c r="B35" s="552" t="s">
        <v>956</v>
      </c>
      <c r="C35" s="560"/>
      <c r="D35" s="574">
        <f>IF($D$10="Enero",BALANCE!$E$131,IF($D$10="Abril",BALANCE!$H$131,IF($D$10="Julio",BALANCE!$K$131,IF($D$10="OCTUBRE",BALANCE!$N$131))))</f>
        <v>0</v>
      </c>
      <c r="F35" s="574">
        <f>IF($F$10="Febrero",BALANCE!$F$131,IF($F$10="Mayo",BALANCE!$I$131,IF($F$10="Agosto",BALANCE!$L$131,IF($F$10="Noviembre",BALANCE!$O$131))))</f>
        <v>0</v>
      </c>
      <c r="G35" s="553"/>
      <c r="H35" s="574">
        <f>IF($H$10="Marzo",BALANCE!$G$131,IF($H$10="Junio",BALANCE!$J$131,IF($H$10="Septiembre",BALANCE!$M$131,IF($H$10="Diciembre",BALANCE!$P$131))))</f>
        <v>0</v>
      </c>
      <c r="I35" s="563"/>
      <c r="J35" s="564"/>
    </row>
    <row r="36" spans="1:16" s="543" customFormat="1" ht="18.75" thickTop="1" x14ac:dyDescent="0.25">
      <c r="B36" s="568"/>
      <c r="C36" s="569"/>
      <c r="D36" s="553"/>
      <c r="E36" s="559"/>
      <c r="F36" s="553"/>
      <c r="G36" s="553"/>
      <c r="H36" s="553"/>
      <c r="I36" s="567"/>
      <c r="J36" s="566"/>
    </row>
    <row r="37" spans="1:16" x14ac:dyDescent="0.25">
      <c r="A37" s="548" t="s">
        <v>959</v>
      </c>
      <c r="B37" s="560"/>
      <c r="C37" s="560"/>
      <c r="D37" s="553"/>
      <c r="F37" s="553"/>
      <c r="G37" s="553"/>
      <c r="H37" s="553"/>
      <c r="I37" s="563"/>
      <c r="J37" s="563"/>
    </row>
    <row r="38" spans="1:16" x14ac:dyDescent="0.25">
      <c r="B38" s="560" t="s">
        <v>517</v>
      </c>
      <c r="C38" s="560"/>
      <c r="D38" s="553">
        <f>IF($D$10="Enero",BALANCE!$E$133,IF($D$10="Abril",BALANCE!$H$133,IF($D$10="Julio",BALANCE!$K$133,IF($D$10="OCTUBRE",BALANCE!$N$133))))</f>
        <v>0</v>
      </c>
      <c r="F38" s="553">
        <f>IF($F$10="Febrero",BALANCE!$F$133,IF($F$10="Mayo",BALANCE!$I$133,IF($F$10="Agosto",BALANCE!$L$133,IF($F$10="Noviembre",BALANCE!$O$133))))</f>
        <v>0</v>
      </c>
      <c r="G38" s="553"/>
      <c r="H38" s="553">
        <f>IF($H$10="Marzo",BALANCE!$G$133,IF($H$10="Junio",BALANCE!$J$133,IF($H$10="Septiembre",BALANCE!$M$133,IF($H$10="Diciembre",BALANCE!$P$133))))</f>
        <v>0</v>
      </c>
      <c r="I38" s="563"/>
      <c r="J38" s="563"/>
    </row>
    <row r="39" spans="1:16" x14ac:dyDescent="0.25">
      <c r="B39" s="560" t="s">
        <v>518</v>
      </c>
      <c r="C39" s="560"/>
      <c r="D39" s="553">
        <f>IF($D$10="Enero",BALANCE!$E$134,IF($D$10="Abril",BALANCE!$H$134,IF($D$10="Julio",BALANCE!$K$134,IF($D$10="OCTUBRE",BALANCE!$N$134))))</f>
        <v>0</v>
      </c>
      <c r="F39" s="553">
        <f>IF($F$10="Febrero",BALANCE!$F$134,IF($F$10="Mayo",BALANCE!$I$134,IF($F$10="Agosto",BALANCE!$L$134,IF($F$10="Noviembre",BALANCE!$O$134))))</f>
        <v>0</v>
      </c>
      <c r="G39" s="553"/>
      <c r="H39" s="553">
        <f>IF($H$10="Marzo",BALANCE!$G$134,IF($H$10="Junio",BALANCE!$J$134,IF($H$10="Septiembre",BALANCE!$M$134,IF($H$10="Diciembre",BALANCE!$P$134))))</f>
        <v>0</v>
      </c>
      <c r="I39" s="563"/>
      <c r="J39" s="563"/>
    </row>
    <row r="40" spans="1:16" x14ac:dyDescent="0.25">
      <c r="B40" s="560" t="s">
        <v>519</v>
      </c>
      <c r="C40" s="560"/>
      <c r="D40" s="553">
        <f>IF($D$10="Enero",BALANCE!$E$135,IF($D$10="Abril",BALANCE!$H$135,IF($D$10="Julio",BALANCE!$K$135,IF($D$10="OCTUBRE",BALANCE!$N$135))))</f>
        <v>0</v>
      </c>
      <c r="F40" s="553">
        <f>IF($F$10="Febrero",BALANCE!$F$135,IF($F$10="Mayo",BALANCE!$I$135,IF($F$10="Agosto",BALANCE!$L$135,IF($F$10="Noviembre",BALANCE!$O$135))))</f>
        <v>0</v>
      </c>
      <c r="G40" s="553"/>
      <c r="H40" s="553">
        <f>IF($H$10="Marzo",BALANCE!$G$135,IF($H$10="Junio",BALANCE!$J$135,IF($H$10="Septiembre",BALANCE!$M$135,IF($H$10="Diciembre",BALANCE!$P$135))))</f>
        <v>0</v>
      </c>
      <c r="I40" s="563"/>
      <c r="J40" s="563"/>
    </row>
    <row r="41" spans="1:16" x14ac:dyDescent="0.25">
      <c r="B41" s="560" t="s">
        <v>957</v>
      </c>
      <c r="C41" s="560"/>
      <c r="D41" s="553">
        <f>IF($D$10="Enero",BALANCE!$E$136,IF($D$10="Abril",BALANCE!$H$136,IF($D$10="Julio",BALANCE!$K$136,IF($D$10="OCTUBRE",BALANCE!$N$136))))</f>
        <v>0</v>
      </c>
      <c r="F41" s="553">
        <f>IF($F$10="Febrero",BALANCE!$F$136,IF($F$10="Mayo",BALANCE!$I$136,IF($F$10="Agosto",BALANCE!$L$136,IF($F$10="Noviembre",BALANCE!$O$136))))</f>
        <v>0</v>
      </c>
      <c r="G41" s="553"/>
      <c r="H41" s="553">
        <f>IF($H$10="Marzo",BALANCE!$G$136,IF($H$10="Junio",BALANCE!$J$136,IF($H$10="Septiembre",BALANCE!$M$136,IF($H$10="Diciembre",BALANCE!$P$136))))</f>
        <v>0</v>
      </c>
      <c r="I41" s="563"/>
      <c r="J41" s="563"/>
    </row>
    <row r="42" spans="1:16" x14ac:dyDescent="0.25">
      <c r="B42" s="570" t="s">
        <v>521</v>
      </c>
      <c r="C42" s="570"/>
      <c r="D42" s="553">
        <f>IF($D$10="Enero",BALANCE!$E$137,IF($D$10="Abril",BALANCE!$H$137,IF($D$10="Julio",BALANCE!$K$137,IF($D$10="OCTUBRE",BALANCE!$N$137))))</f>
        <v>0</v>
      </c>
      <c r="E42" s="563"/>
      <c r="F42" s="553">
        <f>IF($F$10="Febrero",BALANCE!$F$137,IF($F$10="Mayo",BALANCE!$I$137,IF($F$10="Agosto",BALANCE!$L$137,IF($F$10="Noviembre",BALANCE!$O$137))))</f>
        <v>0</v>
      </c>
      <c r="G42" s="553"/>
      <c r="H42" s="553">
        <f>IF($H$10="Marzo",BALANCE!$G$137,IF($H$10="Junio",BALANCE!$J$137,IF($H$10="Septiembre",BALANCE!$M$137,IF($H$10="Diciembre",BALANCE!$P$137))))</f>
        <v>0</v>
      </c>
      <c r="I42" s="563"/>
      <c r="J42" s="563"/>
      <c r="K42" s="563"/>
    </row>
    <row r="43" spans="1:16" x14ac:dyDescent="0.25">
      <c r="B43" s="570" t="s">
        <v>960</v>
      </c>
      <c r="C43" s="570"/>
      <c r="D43" s="553">
        <f>IF($D$10="Enero",BALANCE!$E$139,IF($D$10="Abril",BALANCE!$H$139,IF($D$10="Julio",BALANCE!$K$139,IF($D$10="OCTUBRE",BALANCE!$N$139))))</f>
        <v>0</v>
      </c>
      <c r="E43" s="563"/>
      <c r="F43" s="553">
        <f>IF($F$10="Febrero",BALANCE!$F$139,IF($F$10="Mayo",BALANCE!$I$139,IF($F$10="Agosto",BALANCE!$L$139,IF($F$10="Noviembre",BALANCE!$O$139))))</f>
        <v>0</v>
      </c>
      <c r="G43" s="553"/>
      <c r="H43" s="553">
        <f>IF($H$10="Marzo",BALANCE!$G$139,IF($H$10="Junio",BALANCE!$J$139,IF($H$10="Septiembre",BALANCE!$M$139,IF($H$10="Diciembre",BALANCE!$P$139))))</f>
        <v>0</v>
      </c>
      <c r="I43" s="563"/>
      <c r="J43" s="563"/>
      <c r="K43" s="563"/>
    </row>
    <row r="44" spans="1:16" x14ac:dyDescent="0.25">
      <c r="B44" s="570"/>
      <c r="C44" s="570"/>
      <c r="D44" s="553"/>
      <c r="E44" s="563"/>
      <c r="F44" s="553"/>
      <c r="G44" s="553"/>
      <c r="H44" s="553"/>
      <c r="I44" s="563"/>
      <c r="J44" s="563"/>
      <c r="K44" s="563"/>
    </row>
    <row r="45" spans="1:16" ht="18.75" thickBot="1" x14ac:dyDescent="0.3">
      <c r="B45" s="571" t="s">
        <v>961</v>
      </c>
      <c r="C45" s="571"/>
      <c r="D45" s="574">
        <f>IF($D$10="Enero",BALANCE!$E$140,IF($D$10="Abril",BALANCE!$H$140,IF($D$10="Julio",BALANCE!$K$140,IF($D$10="OCTUBRE",BALANCE!$N$140))))</f>
        <v>0</v>
      </c>
      <c r="F45" s="574">
        <f>IF($F$10="Febrero",BALANCE!$F$140,IF($F$10="Mayo",BALANCE!$I$140,IF($F$10="Agosto",BALANCE!$L$140,IF($F$10="Noviembre",BALANCE!$O$140))))</f>
        <v>0</v>
      </c>
      <c r="G45" s="553"/>
      <c r="H45" s="574">
        <f>IF($H$10="Marzo",BALANCE!$G$140,IF($H$10="Junio",BALANCE!$J$140,IF($H$10="Septiembre",BALANCE!$M$140,IF($H$10="Diciembre",BALANCE!$P$140))))</f>
        <v>0</v>
      </c>
      <c r="I45" s="563"/>
      <c r="J45" s="563"/>
      <c r="K45" s="563"/>
    </row>
    <row r="46" spans="1:16" ht="18.75" thickTop="1" x14ac:dyDescent="0.25">
      <c r="B46" s="1238"/>
      <c r="C46" s="1238"/>
      <c r="D46" s="562"/>
      <c r="E46" s="562"/>
      <c r="F46" s="562"/>
      <c r="G46" s="562"/>
      <c r="H46" s="562"/>
      <c r="I46" s="563"/>
      <c r="J46" s="563"/>
    </row>
    <row r="47" spans="1:16" ht="18.75" thickBot="1" x14ac:dyDescent="0.3">
      <c r="B47" s="552" t="s">
        <v>963</v>
      </c>
      <c r="C47" s="560"/>
      <c r="D47" s="574">
        <f>IF($D$10="Enero",BALANCE!$E$141,IF($D$10="Abril",BALANCE!$H$141,IF($D$10="Julio",BALANCE!$K$141,IF($D$10="OCTUBRE",BALANCE!$N$141))))</f>
        <v>0</v>
      </c>
      <c r="F47" s="574">
        <f>IF($F$10="Febrero",BALANCE!$F$141,IF($F$10="Mayo",BALANCE!$I$141,IF($F$10="Agosto",BALANCE!$L$141,IF($F$10="Noviembre",BALANCE!$O$141))))</f>
        <v>0</v>
      </c>
      <c r="G47" s="553"/>
      <c r="H47" s="574">
        <f>IF($H$10="Marzo",BALANCE!$G$141,IF($H$10="Junio",BALANCE!$J$141,IF($H$10="Septiembre",BALANCE!$M$141,IF($H$10="Diciembre",BALANCE!$P$141))))</f>
        <v>0</v>
      </c>
      <c r="I47" s="563"/>
      <c r="J47" s="563"/>
    </row>
    <row r="48" spans="1:16" ht="18.75" thickTop="1" x14ac:dyDescent="0.25">
      <c r="I48" s="563"/>
      <c r="J48" s="563"/>
    </row>
    <row r="50" spans="2:9" x14ac:dyDescent="0.25">
      <c r="D50" s="554"/>
      <c r="F50" s="554"/>
      <c r="G50" s="554"/>
      <c r="H50" s="554"/>
    </row>
    <row r="51" spans="2:9" x14ac:dyDescent="0.25">
      <c r="B51" s="1236"/>
      <c r="C51" s="1236"/>
      <c r="E51" s="1236"/>
      <c r="F51" s="1236"/>
      <c r="G51" s="1236"/>
      <c r="H51" s="1236"/>
    </row>
    <row r="52" spans="2:9" x14ac:dyDescent="0.25">
      <c r="B52" s="1239" t="s">
        <v>962</v>
      </c>
      <c r="C52" s="1239"/>
      <c r="E52" s="1239" t="s">
        <v>943</v>
      </c>
      <c r="F52" s="1239"/>
      <c r="G52" s="1239"/>
      <c r="H52" s="1239"/>
    </row>
    <row r="53" spans="2:9" x14ac:dyDescent="0.25">
      <c r="B53" s="1230">
        <f>DIRECTORIO!D4</f>
        <v>0</v>
      </c>
      <c r="C53" s="1230"/>
      <c r="E53" s="1230">
        <f>DIRECTORIO!D7</f>
        <v>0</v>
      </c>
      <c r="F53" s="1231"/>
      <c r="G53" s="1231"/>
      <c r="H53" s="1231"/>
      <c r="I53" s="1231"/>
    </row>
    <row r="54" spans="2:9" x14ac:dyDescent="0.25">
      <c r="B54" s="1230"/>
      <c r="C54" s="1230"/>
      <c r="E54" s="1231"/>
      <c r="F54" s="1231"/>
      <c r="G54" s="1231"/>
      <c r="H54" s="1231"/>
      <c r="I54" s="1231"/>
    </row>
  </sheetData>
  <mergeCells count="8">
    <mergeCell ref="B53:C54"/>
    <mergeCell ref="E53:I54"/>
    <mergeCell ref="D8:F8"/>
    <mergeCell ref="B46:C46"/>
    <mergeCell ref="B52:C52"/>
    <mergeCell ref="B51:C51"/>
    <mergeCell ref="E52:H52"/>
    <mergeCell ref="E51:H51"/>
  </mergeCells>
  <conditionalFormatting sqref="D13:H47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D8:F8">
      <formula1>$H$1:$H$4</formula1>
    </dataValidation>
  </dataValidation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10</vt:i4>
      </vt:variant>
    </vt:vector>
  </HeadingPairs>
  <TitlesOfParts>
    <vt:vector size="32" baseType="lpstr">
      <vt:lpstr>VARIABLES_DATOS</vt:lpstr>
      <vt:lpstr>VARIABLES_INVENTARIOS</vt:lpstr>
      <vt:lpstr>VARIABLES_AUTOS_NUEVOS</vt:lpstr>
      <vt:lpstr>VARIABLES_SERVICIO_MONTOS</vt:lpstr>
      <vt:lpstr>VARIABLES_SERVICIO_MONTOS_HYP</vt:lpstr>
      <vt:lpstr>VARIABLES_SERVICIO_ESTADIST_HYP</vt:lpstr>
      <vt:lpstr>VARIABLES_SERVICIO_ESTADISTICAS</vt:lpstr>
      <vt:lpstr>VARIABLES_BALANCE</vt:lpstr>
      <vt:lpstr>VARIABLES_ESTADO_DE_RESULTADOS</vt:lpstr>
      <vt:lpstr>DATOS_DEALER</vt:lpstr>
      <vt:lpstr>INSTRUCCIONES</vt:lpstr>
      <vt:lpstr>DATOS</vt:lpstr>
      <vt:lpstr>AUTOS NUEVOS</vt:lpstr>
      <vt:lpstr>SERVICIO</vt:lpstr>
      <vt:lpstr>ESTADO DE RESULTADOS</vt:lpstr>
      <vt:lpstr>BALANCE</vt:lpstr>
      <vt:lpstr>REPORTE</vt:lpstr>
      <vt:lpstr>HYP</vt:lpstr>
      <vt:lpstr>POLÍTICAS FINANCIERAS</vt:lpstr>
      <vt:lpstr>DIRECTORIO</vt:lpstr>
      <vt:lpstr>ESTADO DE RESULTADOS IMPRIMIR</vt:lpstr>
      <vt:lpstr>POSICION FINANCIERA IMPRIMIR</vt:lpstr>
      <vt:lpstr>BALANCE!Área_de_impresión</vt:lpstr>
      <vt:lpstr>DATOS!Área_de_impresión</vt:lpstr>
      <vt:lpstr>'ESTADO DE RESULTADOS'!Área_de_impresión</vt:lpstr>
      <vt:lpstr>REPORTE!Área_de_impresión</vt:lpstr>
      <vt:lpstr>SERVICIO!Área_de_impresión</vt:lpstr>
      <vt:lpstr>Área_de_impresión</vt:lpstr>
      <vt:lpstr>StartHere</vt:lpstr>
      <vt:lpstr>BALANCE!Títulos_a_imprimir</vt:lpstr>
      <vt:lpstr>'ESTADO DE RESULTADOS'!Títulos_a_imprimir</vt:lpstr>
      <vt:lpstr>REPORTE!Títulos_a_imprimir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Hernandez Resendiz</dc:creator>
  <cp:keywords>PUBLIC/NONE</cp:keywords>
  <cp:lastModifiedBy>ljimenez</cp:lastModifiedBy>
  <cp:lastPrinted>2017-01-13T00:50:48Z</cp:lastPrinted>
  <dcterms:created xsi:type="dcterms:W3CDTF">2013-01-24T22:05:41Z</dcterms:created>
  <dcterms:modified xsi:type="dcterms:W3CDTF">2018-02-12T23:02:20Z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c15e1fbd-97d2-4cb4-9497-9f54576bba7d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xClassification">
    <vt:lpwstr>PUBLIC / NONE</vt:lpwstr>
  </property>
  <property fmtid="{D5CDD505-2E9C-101B-9397-08002B2CF9AE}" pid="5" name="xVisual Markings">
    <vt:lpwstr>No Label</vt:lpwstr>
  </property>
</Properties>
</file>