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9735" activeTab="7"/>
  </bookViews>
  <sheets>
    <sheet name="ENERO" sheetId="1" r:id="rId1"/>
    <sheet name="FEBRERO" sheetId="4" r:id="rId2"/>
    <sheet name="MARZO" sheetId="3" r:id="rId3"/>
    <sheet name="ABRIL" sheetId="6" r:id="rId4"/>
    <sheet name="JUNIO" sheetId="8" r:id="rId5"/>
    <sheet name="Hoja1" sheetId="5" r:id="rId6"/>
    <sheet name="JULIO" sheetId="7" r:id="rId7"/>
    <sheet name="AGOSTO" sheetId="9" r:id="rId8"/>
  </sheets>
  <definedNames>
    <definedName name="_xlnm._FilterDatabase" localSheetId="3" hidden="1">ABRIL!$A$2:$L$2</definedName>
    <definedName name="_xlnm._FilterDatabase" localSheetId="7" hidden="1">AGOSTO!$A$7:$I$84</definedName>
    <definedName name="_xlnm._FilterDatabase" localSheetId="0" hidden="1">ENERO!$A$7:$T$7</definedName>
    <definedName name="_xlnm._FilterDatabase" localSheetId="1" hidden="1">FEBRERO!$A$7:$N$7</definedName>
    <definedName name="_xlnm._FilterDatabase" localSheetId="6" hidden="1">JULIO!$A$7:$L$7</definedName>
    <definedName name="_xlnm._FilterDatabase" localSheetId="4" hidden="1">JUNIO!$A$1:$L$1</definedName>
    <definedName name="_xlnm._FilterDatabase" localSheetId="2" hidden="1">MARZO!$A$2:$L$2</definedName>
  </definedNames>
  <calcPr calcId="152511"/>
</workbook>
</file>

<file path=xl/calcChain.xml><?xml version="1.0" encoding="utf-8"?>
<calcChain xmlns="http://schemas.openxmlformats.org/spreadsheetml/2006/main">
  <c r="G88" i="9" l="1"/>
  <c r="G137" i="9" s="1"/>
  <c r="G138" i="9" s="1"/>
  <c r="G86" i="9"/>
  <c r="I76" i="9"/>
  <c r="I11" i="9"/>
  <c r="I71" i="9"/>
  <c r="I68" i="9"/>
  <c r="I59" i="9"/>
  <c r="I57" i="9"/>
  <c r="I46" i="9"/>
  <c r="I43" i="9"/>
  <c r="I36" i="9"/>
  <c r="I26" i="9"/>
  <c r="I22" i="9"/>
  <c r="I19" i="9"/>
  <c r="I13" i="9"/>
  <c r="F9" i="9"/>
  <c r="F11" i="9"/>
  <c r="F10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55" i="9"/>
  <c r="F52" i="9"/>
  <c r="F53" i="9"/>
  <c r="F49" i="9"/>
  <c r="F50" i="9"/>
  <c r="F56" i="9"/>
  <c r="F57" i="9"/>
  <c r="F48" i="9"/>
  <c r="F51" i="9"/>
  <c r="F54" i="9"/>
  <c r="F58" i="9"/>
  <c r="F59" i="9"/>
  <c r="F60" i="9"/>
  <c r="F61" i="9"/>
  <c r="F62" i="9"/>
  <c r="F63" i="9"/>
  <c r="F65" i="9"/>
  <c r="F66" i="9"/>
  <c r="F67" i="9"/>
  <c r="F68" i="9"/>
  <c r="F64" i="9"/>
  <c r="F69" i="9"/>
  <c r="F70" i="9"/>
  <c r="F71" i="9"/>
  <c r="F72" i="9"/>
  <c r="F75" i="9"/>
  <c r="F76" i="9"/>
  <c r="F73" i="9"/>
  <c r="F74" i="9"/>
  <c r="F77" i="9"/>
  <c r="F78" i="9"/>
  <c r="F79" i="9"/>
  <c r="F8" i="9"/>
  <c r="G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136" i="9" s="1"/>
  <c r="G119" i="7" l="1"/>
  <c r="H58" i="7"/>
  <c r="H55" i="7"/>
  <c r="H46" i="7"/>
  <c r="H32" i="7"/>
  <c r="H30" i="7"/>
  <c r="H25" i="7"/>
  <c r="H13" i="7"/>
  <c r="G72" i="7"/>
  <c r="G76" i="7" s="1"/>
  <c r="G78" i="7" s="1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9" i="7"/>
  <c r="F10" i="7"/>
  <c r="F11" i="7"/>
  <c r="F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5" i="7"/>
  <c r="F94" i="7"/>
  <c r="F91" i="7"/>
  <c r="F90" i="7"/>
  <c r="F89" i="7"/>
  <c r="F88" i="7"/>
  <c r="F87" i="7"/>
  <c r="F86" i="7"/>
  <c r="F85" i="7"/>
  <c r="F84" i="7"/>
  <c r="F83" i="7"/>
  <c r="F82" i="7"/>
  <c r="G77" i="8" l="1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2" i="8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D27" i="8" l="1"/>
  <c r="F24" i="8"/>
  <c r="F77" i="8" s="1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G119" i="8"/>
  <c r="G121" i="8" s="1"/>
  <c r="F94" i="8"/>
  <c r="F93" i="8"/>
  <c r="F92" i="8"/>
  <c r="F91" i="8"/>
  <c r="F90" i="8"/>
  <c r="F89" i="8"/>
  <c r="F88" i="8"/>
  <c r="F87" i="8"/>
  <c r="F86" i="8"/>
  <c r="F85" i="8"/>
  <c r="F84" i="8"/>
  <c r="F95" i="8" l="1"/>
  <c r="F119" i="8" s="1"/>
  <c r="G91" i="6"/>
  <c r="G92" i="6" s="1"/>
  <c r="G111" i="6"/>
  <c r="G135" i="6" s="1"/>
  <c r="G17" i="6"/>
  <c r="G137" i="6" l="1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135" i="6" l="1"/>
  <c r="G97" i="3"/>
  <c r="G142" i="3"/>
  <c r="G144" i="3" s="1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142" i="3" l="1"/>
  <c r="H81" i="4"/>
  <c r="G81" i="4"/>
  <c r="I81" i="4" l="1"/>
  <c r="F9" i="1"/>
  <c r="F96" i="4"/>
  <c r="G132" i="4"/>
  <c r="G134" i="4" s="1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G90" i="4"/>
  <c r="G92" i="4" s="1"/>
  <c r="F132" i="4" l="1"/>
  <c r="G104" i="1"/>
  <c r="F8" i="1"/>
  <c r="F90" i="1"/>
  <c r="F12" i="1"/>
  <c r="F11" i="1"/>
  <c r="F13" i="1"/>
  <c r="F30" i="1"/>
  <c r="F31" i="1"/>
  <c r="F32" i="1"/>
  <c r="F33" i="1"/>
  <c r="F89" i="1"/>
  <c r="F14" i="1"/>
  <c r="F27" i="1"/>
  <c r="F18" i="1"/>
  <c r="F19" i="1"/>
  <c r="F17" i="1"/>
  <c r="F15" i="1"/>
  <c r="F20" i="1"/>
  <c r="F21" i="1"/>
  <c r="F22" i="1"/>
  <c r="F23" i="1"/>
  <c r="F88" i="1"/>
  <c r="F16" i="1"/>
  <c r="F24" i="1"/>
  <c r="F25" i="1"/>
  <c r="F26" i="1"/>
  <c r="F85" i="1"/>
  <c r="F86" i="1"/>
  <c r="F87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84" i="1" l="1"/>
  <c r="F82" i="1"/>
  <c r="F83" i="1"/>
  <c r="F81" i="1"/>
  <c r="F80" i="1"/>
  <c r="F10" i="1"/>
  <c r="F78" i="1"/>
  <c r="F28" i="1"/>
  <c r="F79" i="1"/>
  <c r="F29" i="1"/>
  <c r="F77" i="1"/>
  <c r="G155" i="1"/>
  <c r="G157" i="1" s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G113" i="1"/>
  <c r="G115" i="1" s="1"/>
  <c r="F104" i="1" l="1"/>
  <c r="F155" i="1"/>
  <c r="F92" i="7" l="1"/>
  <c r="F93" i="7"/>
  <c r="F96" i="7"/>
  <c r="F118" i="7" s="1"/>
  <c r="G118" i="7"/>
  <c r="G120" i="7" s="1"/>
</calcChain>
</file>

<file path=xl/sharedStrings.xml><?xml version="1.0" encoding="utf-8"?>
<sst xmlns="http://schemas.openxmlformats.org/spreadsheetml/2006/main" count="3522" uniqueCount="1010">
  <si>
    <t xml:space="preserve">RALLY CHAMPION S.A. DE C.V.                                                                                      </t>
  </si>
  <si>
    <t>POLIZA</t>
  </si>
  <si>
    <t>FECHA</t>
  </si>
  <si>
    <t>REFERENCIA</t>
  </si>
  <si>
    <t>RFC</t>
  </si>
  <si>
    <t>NOMBRE</t>
  </si>
  <si>
    <t xml:space="preserve">SUBTOTAL </t>
  </si>
  <si>
    <t>IVA</t>
  </si>
  <si>
    <t>OK</t>
  </si>
  <si>
    <t>COMISIONES</t>
  </si>
  <si>
    <t>BBA830831LJ2</t>
  </si>
  <si>
    <t>BNM840515VB1</t>
  </si>
  <si>
    <t>E     10</t>
  </si>
  <si>
    <t>COFM5202204Y6</t>
  </si>
  <si>
    <t>COYOTZI FERNANDEZ MARIANO</t>
  </si>
  <si>
    <t>DON110503C57</t>
  </si>
  <si>
    <t>DIEZ OCHENTA Y NUEVE, S.A. DE C.V.</t>
  </si>
  <si>
    <t>E     12</t>
  </si>
  <si>
    <t>FBE930202QFA</t>
  </si>
  <si>
    <t>FINANCIERA BEPENSA SA DE CV SOFOM E</t>
  </si>
  <si>
    <t>E     13</t>
  </si>
  <si>
    <t>E     15</t>
  </si>
  <si>
    <t>E     24</t>
  </si>
  <si>
    <t>E      7</t>
  </si>
  <si>
    <t>IFL130502TN8</t>
  </si>
  <si>
    <t>INGENIERIA FISCAL LABORAL SC</t>
  </si>
  <si>
    <t>E     17</t>
  </si>
  <si>
    <t>E     21</t>
  </si>
  <si>
    <t>E     30</t>
  </si>
  <si>
    <t>NAMA8308146P5</t>
  </si>
  <si>
    <t>NAJERA MARTINEZ ALEJANDRO GABRIEL</t>
  </si>
  <si>
    <t>E     40</t>
  </si>
  <si>
    <t>D    226</t>
  </si>
  <si>
    <t>QMO710112RH2</t>
  </si>
  <si>
    <t>D     15</t>
  </si>
  <si>
    <t>D     16</t>
  </si>
  <si>
    <t>D     26</t>
  </si>
  <si>
    <t>D     71</t>
  </si>
  <si>
    <t>QUERETARO MOTORS SA</t>
  </si>
  <si>
    <t>D    115</t>
  </si>
  <si>
    <t>D    105</t>
  </si>
  <si>
    <t>D    138</t>
  </si>
  <si>
    <t>D    215</t>
  </si>
  <si>
    <t>D    229</t>
  </si>
  <si>
    <t>D    232</t>
  </si>
  <si>
    <t>D    233</t>
  </si>
  <si>
    <t>D    234</t>
  </si>
  <si>
    <t>D    237</t>
  </si>
  <si>
    <t>SAM160224EB2</t>
  </si>
  <si>
    <t>SGM AUTOMOTRIZ DE MEXICO SA DE CV</t>
  </si>
  <si>
    <t>SGM AUTOMOTRIZ DE MEXICO</t>
  </si>
  <si>
    <t>E     23</t>
  </si>
  <si>
    <t>E      9</t>
  </si>
  <si>
    <t>SOM101125UEA</t>
  </si>
  <si>
    <t>SEARS OPERADORA MEXICO SA DE CV</t>
  </si>
  <si>
    <t>TFS011012M18</t>
  </si>
  <si>
    <t>TOYOTA FINANCIAL SERVICES MEXICO SA</t>
  </si>
  <si>
    <t>TME840315KT6</t>
  </si>
  <si>
    <t>TELEFONOS DE MEXICO S.A.B. DE C.V.</t>
  </si>
  <si>
    <t>E     16</t>
  </si>
  <si>
    <t>E      2</t>
  </si>
  <si>
    <t>E      1</t>
  </si>
  <si>
    <t>DHL EXPRESS MEXICO SA DE CV</t>
  </si>
  <si>
    <t>D    121</t>
  </si>
  <si>
    <t>BAJA: QUERETARO MOTORS SA</t>
  </si>
  <si>
    <t>SUMAS</t>
  </si>
  <si>
    <t>AUXILIAR</t>
  </si>
  <si>
    <t>04</t>
  </si>
  <si>
    <t>85</t>
  </si>
  <si>
    <t>Saldo Inicial</t>
  </si>
  <si>
    <t>T-404515</t>
  </si>
  <si>
    <t>D      4</t>
  </si>
  <si>
    <t>WR00005121</t>
  </si>
  <si>
    <t>D     14</t>
  </si>
  <si>
    <t>WR00005127</t>
  </si>
  <si>
    <t>D     21</t>
  </si>
  <si>
    <t>0001-SBU17</t>
  </si>
  <si>
    <t>WR00005131</t>
  </si>
  <si>
    <t>D     27</t>
  </si>
  <si>
    <t>D     28</t>
  </si>
  <si>
    <t>D     35</t>
  </si>
  <si>
    <t>WR00005133</t>
  </si>
  <si>
    <t>T-404516</t>
  </si>
  <si>
    <t>E      3</t>
  </si>
  <si>
    <t>T-404517</t>
  </si>
  <si>
    <t>D     45</t>
  </si>
  <si>
    <t>WR00005143</t>
  </si>
  <si>
    <t>E      5</t>
  </si>
  <si>
    <t>T-404518</t>
  </si>
  <si>
    <t>E      6</t>
  </si>
  <si>
    <t>T-404519</t>
  </si>
  <si>
    <t>D     54</t>
  </si>
  <si>
    <t>WR00005150</t>
  </si>
  <si>
    <t>CH-2994</t>
  </si>
  <si>
    <t>GARCIA OLIVOS MARIA TERESA</t>
  </si>
  <si>
    <t>TRANSFEREN</t>
  </si>
  <si>
    <t>D     59</t>
  </si>
  <si>
    <t>WR00005154</t>
  </si>
  <si>
    <t>WR00005170</t>
  </si>
  <si>
    <t>D     73</t>
  </si>
  <si>
    <t>WR00005175</t>
  </si>
  <si>
    <t>BAJA: GARCIA OLIVOS MARIA TERESA</t>
  </si>
  <si>
    <t>T-404520</t>
  </si>
  <si>
    <t>T-404521</t>
  </si>
  <si>
    <t>D     83</t>
  </si>
  <si>
    <t>WR00005185</t>
  </si>
  <si>
    <t>CH-2995</t>
  </si>
  <si>
    <t>CH-2996</t>
  </si>
  <si>
    <t>T-404522</t>
  </si>
  <si>
    <t>E     18</t>
  </si>
  <si>
    <t>T-404523</t>
  </si>
  <si>
    <t>D    104</t>
  </si>
  <si>
    <t>0002-SBU17</t>
  </si>
  <si>
    <t>WR00005120</t>
  </si>
  <si>
    <t>D    107</t>
  </si>
  <si>
    <t>WR00005199</t>
  </si>
  <si>
    <t>D    113</t>
  </si>
  <si>
    <t>WS00023890</t>
  </si>
  <si>
    <t>D    114</t>
  </si>
  <si>
    <t>D    117</t>
  </si>
  <si>
    <t>0066-SBN16</t>
  </si>
  <si>
    <t>D    118</t>
  </si>
  <si>
    <t>0067-SBN16</t>
  </si>
  <si>
    <t>D    119</t>
  </si>
  <si>
    <t>0001-SBN17</t>
  </si>
  <si>
    <t>D    120</t>
  </si>
  <si>
    <t>0002-SBN17</t>
  </si>
  <si>
    <t>0068-SBN16</t>
  </si>
  <si>
    <t>D    123</t>
  </si>
  <si>
    <t>WR00005208</t>
  </si>
  <si>
    <t>D    133</t>
  </si>
  <si>
    <t>WR00005211</t>
  </si>
  <si>
    <t>D    139</t>
  </si>
  <si>
    <t>D    140</t>
  </si>
  <si>
    <t>D    141</t>
  </si>
  <si>
    <t>D    152</t>
  </si>
  <si>
    <t>E     20</t>
  </si>
  <si>
    <t>T-404524</t>
  </si>
  <si>
    <t>T-404525</t>
  </si>
  <si>
    <t>E     22</t>
  </si>
  <si>
    <t>T-404526</t>
  </si>
  <si>
    <t>T-404527</t>
  </si>
  <si>
    <t>D    167</t>
  </si>
  <si>
    <t>WS00024076</t>
  </si>
  <si>
    <t>D    170</t>
  </si>
  <si>
    <t>WS00024060</t>
  </si>
  <si>
    <t>D    308</t>
  </si>
  <si>
    <t>WS 24116</t>
  </si>
  <si>
    <t>D    181</t>
  </si>
  <si>
    <t>WR00005229</t>
  </si>
  <si>
    <t>T-404528</t>
  </si>
  <si>
    <t>D    190</t>
  </si>
  <si>
    <t>WS 24072</t>
  </si>
  <si>
    <t>D    191</t>
  </si>
  <si>
    <t>WS 24070</t>
  </si>
  <si>
    <t>D    192</t>
  </si>
  <si>
    <t>WS 24092</t>
  </si>
  <si>
    <t>D    193</t>
  </si>
  <si>
    <t>WS 24069</t>
  </si>
  <si>
    <t>QUERETARO MOTORS</t>
  </si>
  <si>
    <t>D    194</t>
  </si>
  <si>
    <t>WR00005243</t>
  </si>
  <si>
    <t>E     34</t>
  </si>
  <si>
    <t>TRANEFEREN</t>
  </si>
  <si>
    <t>D    203</t>
  </si>
  <si>
    <t>WR00005248</t>
  </si>
  <si>
    <t>WR00005253</t>
  </si>
  <si>
    <t>D    218</t>
  </si>
  <si>
    <t>WS00024243</t>
  </si>
  <si>
    <t>E     36</t>
  </si>
  <si>
    <t>CH-2999</t>
  </si>
  <si>
    <t>D    223</t>
  </si>
  <si>
    <t>WR00005257</t>
  </si>
  <si>
    <t>WS00024244</t>
  </si>
  <si>
    <t>WR00005260</t>
  </si>
  <si>
    <t>WS00024099</t>
  </si>
  <si>
    <t>WS 24172</t>
  </si>
  <si>
    <t>WS 24245</t>
  </si>
  <si>
    <t>0003-SBU17</t>
  </si>
  <si>
    <t>E     39</t>
  </si>
  <si>
    <t>T-404529</t>
  </si>
  <si>
    <t>D    252</t>
  </si>
  <si>
    <t>WR00005283</t>
  </si>
  <si>
    <t>D    261</t>
  </si>
  <si>
    <t>WR00005290</t>
  </si>
  <si>
    <t>D    266</t>
  </si>
  <si>
    <t>0069-SBN16</t>
  </si>
  <si>
    <t>D    272</t>
  </si>
  <si>
    <t>WS00024337</t>
  </si>
  <si>
    <t>D    309</t>
  </si>
  <si>
    <t>WS00024340</t>
  </si>
  <si>
    <t>T-404530</t>
  </si>
  <si>
    <t>D    278</t>
  </si>
  <si>
    <t>WR00005278</t>
  </si>
  <si>
    <t>D    287</t>
  </si>
  <si>
    <t>WR00005299</t>
  </si>
  <si>
    <t>D    288</t>
  </si>
  <si>
    <t>WS 24308</t>
  </si>
  <si>
    <t>QUERETARO MOTORS SA DE CV</t>
  </si>
  <si>
    <t>D    289</t>
  </si>
  <si>
    <t>WS 24338</t>
  </si>
  <si>
    <t>D    290</t>
  </si>
  <si>
    <t>WS 24307</t>
  </si>
  <si>
    <t>D    295</t>
  </si>
  <si>
    <t>0003-SBN17</t>
  </si>
  <si>
    <t>D    296</t>
  </si>
  <si>
    <t>0070-SBN16</t>
  </si>
  <si>
    <t>D    299</t>
  </si>
  <si>
    <t>NWD0001830</t>
  </si>
  <si>
    <t>D    300</t>
  </si>
  <si>
    <t>NWD0001849</t>
  </si>
  <si>
    <t>D    301</t>
  </si>
  <si>
    <t>NWD0001863</t>
  </si>
  <si>
    <t>Sumas</t>
  </si>
  <si>
    <t>Saldo  Final</t>
  </si>
  <si>
    <t>Auxiliar del 01/01/17 al 31/01/2017</t>
  </si>
  <si>
    <t>ROSA ISELA AZUARA GUERRERO</t>
  </si>
  <si>
    <t>AUGR680204872</t>
  </si>
  <si>
    <t>DEM8801152E9</t>
  </si>
  <si>
    <t xml:space="preserve">QUERETARO MOTORS SA </t>
  </si>
  <si>
    <t>QUERETARO MOTORS, S.A.</t>
  </si>
  <si>
    <t>JORGE BARCENAS MEJIA</t>
  </si>
  <si>
    <t>BAMJ530515GZ7</t>
  </si>
  <si>
    <t>D    161</t>
  </si>
  <si>
    <t>WR00005225</t>
  </si>
  <si>
    <t>COMPRA A PROVEEDOR</t>
  </si>
  <si>
    <t>E     42</t>
  </si>
  <si>
    <t>COM BANAMX</t>
  </si>
  <si>
    <t>E     43</t>
  </si>
  <si>
    <t>COM SANTAN</t>
  </si>
  <si>
    <t>E     41</t>
  </si>
  <si>
    <t>COM BBVA</t>
  </si>
  <si>
    <t>P</t>
  </si>
  <si>
    <t>BSM970519DU8</t>
  </si>
  <si>
    <t xml:space="preserve">BBVA BANCOMER SA DE CV </t>
  </si>
  <si>
    <t xml:space="preserve">BANCO NACIONAL DE MEXICO SA </t>
  </si>
  <si>
    <t xml:space="preserve">BANCO SANTANDER </t>
  </si>
  <si>
    <t>D      1</t>
  </si>
  <si>
    <t>WR00005307</t>
  </si>
  <si>
    <t>D     12</t>
  </si>
  <si>
    <t>WR00005314</t>
  </si>
  <si>
    <t>D    164</t>
  </si>
  <si>
    <t>D     22</t>
  </si>
  <si>
    <t>WR00005330</t>
  </si>
  <si>
    <t>CH-3000</t>
  </si>
  <si>
    <t>QUALITAS COMPAÑIA DE SEGUROS S.A. D</t>
  </si>
  <si>
    <t>T-404531</t>
  </si>
  <si>
    <t>T-404532</t>
  </si>
  <si>
    <t>ESPINOZA MOLERO HUMBERTO JOSE</t>
  </si>
  <si>
    <t>E      4</t>
  </si>
  <si>
    <t>T-404533</t>
  </si>
  <si>
    <t>SERVICIO AUDITORIO SA DE CV</t>
  </si>
  <si>
    <t>T-404535</t>
  </si>
  <si>
    <t>MHMG ABOGADOS, S.C.</t>
  </si>
  <si>
    <t>E      8</t>
  </si>
  <si>
    <t>T-404536</t>
  </si>
  <si>
    <t>D     33</t>
  </si>
  <si>
    <t>WR00005338</t>
  </si>
  <si>
    <t>CH-3001</t>
  </si>
  <si>
    <t>D     47</t>
  </si>
  <si>
    <t>WR00005348</t>
  </si>
  <si>
    <t>D     48</t>
  </si>
  <si>
    <t>WR00005350</t>
  </si>
  <si>
    <t>E     14</t>
  </si>
  <si>
    <t>T-404272</t>
  </si>
  <si>
    <t>T-404537</t>
  </si>
  <si>
    <t>T-404538</t>
  </si>
  <si>
    <t>T-404539</t>
  </si>
  <si>
    <t>T-404273</t>
  </si>
  <si>
    <t>EDITH ARACELI PEREZ LOPEZ</t>
  </si>
  <si>
    <t>E     19</t>
  </si>
  <si>
    <t>T-404540</t>
  </si>
  <si>
    <t>CAMPUZANO RODRIGUEZ VICTOR IVAN</t>
  </si>
  <si>
    <t>BAJA: QUALITAS COMPAÑIA DE SEGUROS</t>
  </si>
  <si>
    <t>CH-3004</t>
  </si>
  <si>
    <t>T-404541</t>
  </si>
  <si>
    <t>D     60</t>
  </si>
  <si>
    <t>WR00005364</t>
  </si>
  <si>
    <t>D     74</t>
  </si>
  <si>
    <t>0071-SBN16</t>
  </si>
  <si>
    <t>D     85</t>
  </si>
  <si>
    <t>WR00005368</t>
  </si>
  <si>
    <t>E     29</t>
  </si>
  <si>
    <t>T-404544</t>
  </si>
  <si>
    <t>CERDA CRUZ AIDA</t>
  </si>
  <si>
    <t>CH-3006</t>
  </si>
  <si>
    <t>E     31</t>
  </si>
  <si>
    <t>T-404545</t>
  </si>
  <si>
    <t>E     32</t>
  </si>
  <si>
    <t>T-404546</t>
  </si>
  <si>
    <t>D     99</t>
  </si>
  <si>
    <t>WR00005381</t>
  </si>
  <si>
    <t>D    112</t>
  </si>
  <si>
    <t>WR00005391</t>
  </si>
  <si>
    <t>E     33</t>
  </si>
  <si>
    <t>T-404547</t>
  </si>
  <si>
    <t>T-404548</t>
  </si>
  <si>
    <t>E     35</t>
  </si>
  <si>
    <t>T-404549</t>
  </si>
  <si>
    <t>D    129</t>
  </si>
  <si>
    <t>D    137</t>
  </si>
  <si>
    <t>0072-SBN16</t>
  </si>
  <si>
    <t>D    145</t>
  </si>
  <si>
    <t>WR00005411</t>
  </si>
  <si>
    <t>E     38</t>
  </si>
  <si>
    <t>CH-3002</t>
  </si>
  <si>
    <t>MAPFRE TEPEYAC, S.A.</t>
  </si>
  <si>
    <t>CH-3003</t>
  </si>
  <si>
    <t>D    158</t>
  </si>
  <si>
    <t>D    159</t>
  </si>
  <si>
    <t>D    160</t>
  </si>
  <si>
    <t>0073-SBN16</t>
  </si>
  <si>
    <t>T-404550</t>
  </si>
  <si>
    <t>T-404551</t>
  </si>
  <si>
    <t>CASTRO CASTRO WENDY</t>
  </si>
  <si>
    <t>D    163</t>
  </si>
  <si>
    <t>WR00005418</t>
  </si>
  <si>
    <t>D    165</t>
  </si>
  <si>
    <t>WR00005425</t>
  </si>
  <si>
    <t>0074-SBN16</t>
  </si>
  <si>
    <t>D    168</t>
  </si>
  <si>
    <t>WR00005428</t>
  </si>
  <si>
    <t>E     45</t>
  </si>
  <si>
    <t>T-404552</t>
  </si>
  <si>
    <t>E     46</t>
  </si>
  <si>
    <t>WR00005453</t>
  </si>
  <si>
    <t>E     47</t>
  </si>
  <si>
    <t>T-404553</t>
  </si>
  <si>
    <t>E     48</t>
  </si>
  <si>
    <t>T-404554</t>
  </si>
  <si>
    <t>D    201</t>
  </si>
  <si>
    <t>WS00025250</t>
  </si>
  <si>
    <t>WR00005462</t>
  </si>
  <si>
    <t>D    211</t>
  </si>
  <si>
    <t>NWD0001928</t>
  </si>
  <si>
    <t>D    212</t>
  </si>
  <si>
    <t>NWD0001942</t>
  </si>
  <si>
    <t>D    213</t>
  </si>
  <si>
    <t>NWD0001917</t>
  </si>
  <si>
    <t>D    214</t>
  </si>
  <si>
    <t>0075-SBN16</t>
  </si>
  <si>
    <t>0076-SBN16</t>
  </si>
  <si>
    <t>D    225</t>
  </si>
  <si>
    <t>XS 1501</t>
  </si>
  <si>
    <t>E     59</t>
  </si>
  <si>
    <t>E     60</t>
  </si>
  <si>
    <t>QUERETARO MOTORS S.A.</t>
  </si>
  <si>
    <t xml:space="preserve">BBVA BANCOMER SA </t>
  </si>
  <si>
    <t>MAL RFC</t>
  </si>
  <si>
    <t>FEB</t>
  </si>
  <si>
    <t>PELE611203GB5</t>
  </si>
  <si>
    <t>SLA8912211U6</t>
  </si>
  <si>
    <t>SERVISISTEMAS LLANTEROS SA DE CV</t>
  </si>
  <si>
    <t>SE CANCELA EN MARZO</t>
  </si>
  <si>
    <t>CARV940823G84</t>
  </si>
  <si>
    <t>CECA771001BPA</t>
  </si>
  <si>
    <t>EIMH570702M4A</t>
  </si>
  <si>
    <t>MTE440316E54</t>
  </si>
  <si>
    <t>MAB070816NS7</t>
  </si>
  <si>
    <t>QCS931209G49</t>
  </si>
  <si>
    <t>SAU960320HC4</t>
  </si>
  <si>
    <t xml:space="preserve">MANDADO A NO DEDUCIBLE </t>
  </si>
  <si>
    <t>NO DEDUCIBLE</t>
  </si>
  <si>
    <t>CACW7704205W7</t>
  </si>
  <si>
    <t>REFACTURADO</t>
  </si>
  <si>
    <t>ENERO</t>
  </si>
  <si>
    <t>T-404555</t>
  </si>
  <si>
    <t>T-404556</t>
  </si>
  <si>
    <t>WR00005485</t>
  </si>
  <si>
    <t>WR00005481</t>
  </si>
  <si>
    <t>D     24</t>
  </si>
  <si>
    <t>WR00005492</t>
  </si>
  <si>
    <t>T-404557</t>
  </si>
  <si>
    <t>D     43</t>
  </si>
  <si>
    <t>WR00005512</t>
  </si>
  <si>
    <t>D     51</t>
  </si>
  <si>
    <t>WR00005504</t>
  </si>
  <si>
    <t>D     56</t>
  </si>
  <si>
    <t>WR00005517</t>
  </si>
  <si>
    <t>E     11</t>
  </si>
  <si>
    <t>T-404559</t>
  </si>
  <si>
    <t>T-404560</t>
  </si>
  <si>
    <t>T-404561</t>
  </si>
  <si>
    <t>T-404274</t>
  </si>
  <si>
    <t>D     82</t>
  </si>
  <si>
    <t>WS00025582</t>
  </si>
  <si>
    <t>T-404562</t>
  </si>
  <si>
    <t>T-404563</t>
  </si>
  <si>
    <t>BAJA: EDITH ARACELI PEREZ LOPEZ</t>
  </si>
  <si>
    <t>D     96</t>
  </si>
  <si>
    <t>WR00005547</t>
  </si>
  <si>
    <t>WR00005551</t>
  </si>
  <si>
    <t>0004-SBN17</t>
  </si>
  <si>
    <t>D    124</t>
  </si>
  <si>
    <t>D    125</t>
  </si>
  <si>
    <t>0077-SBN16</t>
  </si>
  <si>
    <t>D    135</t>
  </si>
  <si>
    <t>WR00005564</t>
  </si>
  <si>
    <t>E     25</t>
  </si>
  <si>
    <t>CH-3009</t>
  </si>
  <si>
    <t>E     26</t>
  </si>
  <si>
    <t>CH-3010</t>
  </si>
  <si>
    <t>E     27</t>
  </si>
  <si>
    <t>T-404564</t>
  </si>
  <si>
    <t>E     28</t>
  </si>
  <si>
    <t>T-404565</t>
  </si>
  <si>
    <t>D    149</t>
  </si>
  <si>
    <t>WR00005569</t>
  </si>
  <si>
    <t>D    155</t>
  </si>
  <si>
    <t>WR00005581</t>
  </si>
  <si>
    <t>T-404275</t>
  </si>
  <si>
    <t>WR00005590</t>
  </si>
  <si>
    <t>WR00005592</t>
  </si>
  <si>
    <t>T-404566</t>
  </si>
  <si>
    <t>T-404567</t>
  </si>
  <si>
    <t>CH-3011</t>
  </si>
  <si>
    <t>D    180</t>
  </si>
  <si>
    <t>WR00005600</t>
  </si>
  <si>
    <t>D    183</t>
  </si>
  <si>
    <t>WR00005612</t>
  </si>
  <si>
    <t>D    187</t>
  </si>
  <si>
    <t>WR00005615</t>
  </si>
  <si>
    <t>T-404568</t>
  </si>
  <si>
    <t>T-404569</t>
  </si>
  <si>
    <t>CH-3013</t>
  </si>
  <si>
    <t>D    200</t>
  </si>
  <si>
    <t>WR00005619</t>
  </si>
  <si>
    <t>D    202</t>
  </si>
  <si>
    <t>WR00005624</t>
  </si>
  <si>
    <t>D    206</t>
  </si>
  <si>
    <t>T-404570</t>
  </si>
  <si>
    <t>T-404571</t>
  </si>
  <si>
    <t>T-404572</t>
  </si>
  <si>
    <t>E     44</t>
  </si>
  <si>
    <t>T-404573</t>
  </si>
  <si>
    <t>PROYECTOS VENTAS Y ASESORIA SA DE C</t>
  </si>
  <si>
    <t>T-404574</t>
  </si>
  <si>
    <t>D    210</t>
  </si>
  <si>
    <t>WR00005627</t>
  </si>
  <si>
    <t>D    245</t>
  </si>
  <si>
    <t>T-404575</t>
  </si>
  <si>
    <t>WR00005634</t>
  </si>
  <si>
    <t>E     51</t>
  </si>
  <si>
    <t>CH-3014</t>
  </si>
  <si>
    <t>E     54</t>
  </si>
  <si>
    <t>T-404577</t>
  </si>
  <si>
    <t>D    239</t>
  </si>
  <si>
    <t>WR00005674</t>
  </si>
  <si>
    <t>D    271</t>
  </si>
  <si>
    <t>AM00000026</t>
  </si>
  <si>
    <t>E     56</t>
  </si>
  <si>
    <t>T-404579</t>
  </si>
  <si>
    <t>E     57</t>
  </si>
  <si>
    <t>T-404580</t>
  </si>
  <si>
    <t>E     64</t>
  </si>
  <si>
    <t>T-404584</t>
  </si>
  <si>
    <t>FIGUEROA GOMEZ ZAWRA ZARET</t>
  </si>
  <si>
    <t>D    247</t>
  </si>
  <si>
    <t>WR00005677</t>
  </si>
  <si>
    <t>D    257</t>
  </si>
  <si>
    <t>NWD0002001</t>
  </si>
  <si>
    <t>D    258</t>
  </si>
  <si>
    <t>NWD0001999</t>
  </si>
  <si>
    <t>D    274</t>
  </si>
  <si>
    <t>D    275</t>
  </si>
  <si>
    <t>VARIAS0001</t>
  </si>
  <si>
    <t>D    276</t>
  </si>
  <si>
    <t>WS 26508</t>
  </si>
  <si>
    <t>D    279</t>
  </si>
  <si>
    <t>WS 26660</t>
  </si>
  <si>
    <t>D    280</t>
  </si>
  <si>
    <t>WS 26662</t>
  </si>
  <si>
    <t>D    281</t>
  </si>
  <si>
    <t>WS 26663</t>
  </si>
  <si>
    <t>E     61</t>
  </si>
  <si>
    <t>T-404581</t>
  </si>
  <si>
    <t>E     62</t>
  </si>
  <si>
    <t>T-404582</t>
  </si>
  <si>
    <t>CAMARA NACIONAL DE LA INDUSTRIA DE</t>
  </si>
  <si>
    <t>E     63</t>
  </si>
  <si>
    <t>T-404583</t>
  </si>
  <si>
    <t>E     65</t>
  </si>
  <si>
    <t>T-404276</t>
  </si>
  <si>
    <t>AZUARA GUERRERO ROSA ISELA</t>
  </si>
  <si>
    <t>E     66</t>
  </si>
  <si>
    <t>E     67</t>
  </si>
  <si>
    <t>FEBRERO</t>
  </si>
  <si>
    <t>MARZO</t>
  </si>
  <si>
    <t>PAGO DUPLICADO SE APLICARA A OTRA FACURA</t>
  </si>
  <si>
    <t>MAGAÑA ASIA GABRIELA EYKO</t>
  </si>
  <si>
    <t>MAAG790409SA1</t>
  </si>
  <si>
    <t>FIGZ890105DL1</t>
  </si>
  <si>
    <t>PAGO MARZO</t>
  </si>
  <si>
    <t>ESPINO SALAZAR JUAN JORGE</t>
  </si>
  <si>
    <t>EISJ751115LT6</t>
  </si>
  <si>
    <t>ROSA IZELA AZUARA GUERRERO</t>
  </si>
  <si>
    <t>AUTO REFACCIONES QUERETARO</t>
  </si>
  <si>
    <t>ADOLFO GUILLEN MARTINEZ</t>
  </si>
  <si>
    <t>GUMA6305079I1</t>
  </si>
  <si>
    <t>AUTO REFACCIONES QUERETARO (EDITH ARACELI PEREZ LOPEZ)</t>
  </si>
  <si>
    <t>FER940310HD1</t>
  </si>
  <si>
    <t>FEREM SA DE CV</t>
  </si>
  <si>
    <t>QUERETARO MOTORS S.A</t>
  </si>
  <si>
    <t>ALECSA ITALIANOS DE QUERET</t>
  </si>
  <si>
    <t>AIQ070917FVA</t>
  </si>
  <si>
    <t>PVY100629V1A</t>
  </si>
  <si>
    <t>CNI460624I31</t>
  </si>
  <si>
    <t>D      2</t>
  </si>
  <si>
    <t>WR00005685</t>
  </si>
  <si>
    <t>CH-3015</t>
  </si>
  <si>
    <t>T-404585</t>
  </si>
  <si>
    <t>D     13</t>
  </si>
  <si>
    <t>WR00005704</t>
  </si>
  <si>
    <t>WR00005707</t>
  </si>
  <si>
    <t>WR00005708</t>
  </si>
  <si>
    <t>D     18</t>
  </si>
  <si>
    <t>WS00026508</t>
  </si>
  <si>
    <t>D     20</t>
  </si>
  <si>
    <t>WR00005698</t>
  </si>
  <si>
    <t>LJIMENEZ:QUERETARO MOTORS SA</t>
  </si>
  <si>
    <t>WR00005714</t>
  </si>
  <si>
    <t>T-404586</t>
  </si>
  <si>
    <t>T-404587</t>
  </si>
  <si>
    <t>T-404588</t>
  </si>
  <si>
    <t>T-404589</t>
  </si>
  <si>
    <t>D     32</t>
  </si>
  <si>
    <t>WR00005715</t>
  </si>
  <si>
    <t>T-404590</t>
  </si>
  <si>
    <t>WR00005735</t>
  </si>
  <si>
    <t>D     53</t>
  </si>
  <si>
    <t>WR00005739</t>
  </si>
  <si>
    <t>D     68</t>
  </si>
  <si>
    <t>WR00005750</t>
  </si>
  <si>
    <t>D     70</t>
  </si>
  <si>
    <t>0005-SBN17</t>
  </si>
  <si>
    <t>D     79</t>
  </si>
  <si>
    <t>WR00005754</t>
  </si>
  <si>
    <t>T-404591</t>
  </si>
  <si>
    <t>T-404592</t>
  </si>
  <si>
    <t>T-404593</t>
  </si>
  <si>
    <t>T-404594</t>
  </si>
  <si>
    <t>D     81</t>
  </si>
  <si>
    <t>WR00005757</t>
  </si>
  <si>
    <t>D     92</t>
  </si>
  <si>
    <t>WR00005765</t>
  </si>
  <si>
    <t>T-404595</t>
  </si>
  <si>
    <t>D    110</t>
  </si>
  <si>
    <t>WR00005769</t>
  </si>
  <si>
    <t>WR00005768</t>
  </si>
  <si>
    <t>CH-3018</t>
  </si>
  <si>
    <t>CH-3019</t>
  </si>
  <si>
    <t>WR00005773</t>
  </si>
  <si>
    <t>WR00005776</t>
  </si>
  <si>
    <t>D    143</t>
  </si>
  <si>
    <t>WR00005779</t>
  </si>
  <si>
    <t>D    146</t>
  </si>
  <si>
    <t>WR00005785</t>
  </si>
  <si>
    <t>WR00005782</t>
  </si>
  <si>
    <t>T-404596</t>
  </si>
  <si>
    <t>T-404277</t>
  </si>
  <si>
    <t>T-404597</t>
  </si>
  <si>
    <t>T-404598</t>
  </si>
  <si>
    <t>REWEB FACTURE MAS CON INTERNET SA D</t>
  </si>
  <si>
    <t>T-404599</t>
  </si>
  <si>
    <t>D    157</t>
  </si>
  <si>
    <t>WR00005802</t>
  </si>
  <si>
    <t>A000009003</t>
  </si>
  <si>
    <t>D    162</t>
  </si>
  <si>
    <t>D    166</t>
  </si>
  <si>
    <t>WR00005798</t>
  </si>
  <si>
    <t>WR00005799</t>
  </si>
  <si>
    <t>D    184</t>
  </si>
  <si>
    <t>WR00005813</t>
  </si>
  <si>
    <t>D    197</t>
  </si>
  <si>
    <t>WR00005807</t>
  </si>
  <si>
    <t>0006-SBN17</t>
  </si>
  <si>
    <t>0078-SBN16</t>
  </si>
  <si>
    <t>CH-3022</t>
  </si>
  <si>
    <t>CH-3023</t>
  </si>
  <si>
    <t>CH-3024</t>
  </si>
  <si>
    <t>WR00005828</t>
  </si>
  <si>
    <t>0007-SBN17</t>
  </si>
  <si>
    <t>WS00027401</t>
  </si>
  <si>
    <t>WR00005839</t>
  </si>
  <si>
    <t>D    230</t>
  </si>
  <si>
    <t>WR00005841</t>
  </si>
  <si>
    <t>D    240</t>
  </si>
  <si>
    <t>0008-SBN17</t>
  </si>
  <si>
    <t>D    241</t>
  </si>
  <si>
    <t>0009-SBN17</t>
  </si>
  <si>
    <t>AM00000031</t>
  </si>
  <si>
    <t>CH-3025</t>
  </si>
  <si>
    <t>CH-3026</t>
  </si>
  <si>
    <t>CH-3027</t>
  </si>
  <si>
    <t>NWD0002076</t>
  </si>
  <si>
    <t>D    273</t>
  </si>
  <si>
    <t>NWD0002062</t>
  </si>
  <si>
    <t>D    285</t>
  </si>
  <si>
    <t>COMISI STD</t>
  </si>
  <si>
    <t>COMISIONES SANTANDER ABRIL 201</t>
  </si>
  <si>
    <t>E     52</t>
  </si>
  <si>
    <t>COMISIONES BANAMEX ABRIL 2017</t>
  </si>
  <si>
    <t>E     53</t>
  </si>
  <si>
    <t>COMISIONES BANCOMER ABRIL 2017</t>
  </si>
  <si>
    <t xml:space="preserve">LISTADO DE HERRAMIENTAS </t>
  </si>
  <si>
    <t>COD PRODUC</t>
  </si>
  <si>
    <t>DESCRIPCION</t>
  </si>
  <si>
    <t>COMENTARIOS</t>
  </si>
  <si>
    <t>354P</t>
  </si>
  <si>
    <r>
      <t>ARCO DE SEGUETA LIGERO 12</t>
    </r>
    <r>
      <rPr>
        <b/>
        <sz val="10"/>
        <rFont val="Arial"/>
        <family val="2"/>
      </rPr>
      <t>"</t>
    </r>
  </si>
  <si>
    <t>RM812C</t>
  </si>
  <si>
    <t>ROTO MARTILLO 1/2" 850W 120V U/PESADO</t>
  </si>
  <si>
    <t>EB908</t>
  </si>
  <si>
    <t>ESMERIL BANCO 8" 750W 1HP</t>
  </si>
  <si>
    <t>2 TORNILLOS DE BANCO 6.5 TON</t>
  </si>
  <si>
    <t>1 NO FUNCIONA</t>
  </si>
  <si>
    <t>TORRE P/AUTO 6 TON (PAR)</t>
  </si>
  <si>
    <t>JGO 29 BROCAS U/IND 1/16 -1/2"</t>
  </si>
  <si>
    <t>EXISTENCIA 16</t>
  </si>
  <si>
    <t>MANGUERA ALTA PRESION 3/8" X10M</t>
  </si>
  <si>
    <t>WRENCH CP SPKT (LLAVE INGLESA)</t>
  </si>
  <si>
    <t>QRENCH CP SPKT (LLAVE INGLEZA)</t>
  </si>
  <si>
    <t>SCANNER No PARTE 5D300070 CON LAPTOP No HH15312</t>
  </si>
  <si>
    <t>JUEGO 17 DESARMADORES CRAFTSMAN</t>
  </si>
  <si>
    <t>LLAVE IMPACTO 1/2" PROFESIONAL MAXI</t>
  </si>
  <si>
    <t>MANERAL 3/4, 18 LARGO</t>
  </si>
  <si>
    <t>JGO 12 DADOS IMPACTO STD 1/2" PROF</t>
  </si>
  <si>
    <t>AUTOCLE 254 PIEZAS MATRACAS 1/4 3/</t>
  </si>
  <si>
    <t>LAP</t>
  </si>
  <si>
    <t>LAPTOP DELL No PARTE 95PR4 LTS</t>
  </si>
  <si>
    <t>CAMI</t>
  </si>
  <si>
    <t>CAMILLA SURTEK AMARILLA (PATIN PARA  BAJO DE AUTO)</t>
  </si>
  <si>
    <t>PRENS</t>
  </si>
  <si>
    <t>PRENSA ROJA DE 20 TONELADAS</t>
  </si>
  <si>
    <t>BANC</t>
  </si>
  <si>
    <t xml:space="preserve">2 BANCOS DE TRABAJO </t>
  </si>
  <si>
    <t>MESA</t>
  </si>
  <si>
    <t xml:space="preserve">4 MESAS DE TRABAJO </t>
  </si>
  <si>
    <t xml:space="preserve">ASPIR </t>
  </si>
  <si>
    <t>ASPIRADORA READAY</t>
  </si>
  <si>
    <t>TAPON</t>
  </si>
  <si>
    <t xml:space="preserve">I TAPON PARA PRUEBA DE RADIADOR </t>
  </si>
  <si>
    <t>ESTAT</t>
  </si>
  <si>
    <t xml:space="preserve">ESTATOSCOPIO </t>
  </si>
  <si>
    <t xml:space="preserve">LLAVE </t>
  </si>
  <si>
    <t>CRUZETA</t>
  </si>
  <si>
    <t>SUJETADOR</t>
  </si>
  <si>
    <t xml:space="preserve">SUJETADOR DE VOLANTE </t>
  </si>
  <si>
    <t>RAMP</t>
  </si>
  <si>
    <t>2 RAMPAS</t>
  </si>
  <si>
    <t>PIZARR</t>
  </si>
  <si>
    <t xml:space="preserve">PIZARRON BLANCO </t>
  </si>
  <si>
    <t xml:space="preserve">_______________________________                                        </t>
  </si>
  <si>
    <t>_______________________________</t>
  </si>
  <si>
    <t xml:space="preserve">    JORGE JUAREZ HERNANDEZ                                             </t>
  </si>
  <si>
    <t xml:space="preserve">           MANUEL TORRES </t>
  </si>
  <si>
    <t xml:space="preserve">         </t>
  </si>
  <si>
    <t xml:space="preserve">                 </t>
  </si>
  <si>
    <t>____________________________________</t>
  </si>
  <si>
    <t>JAVIER ANTONIO AVIÑA</t>
  </si>
  <si>
    <t>MIERCOLES 17 DE MAYO DEL 2017</t>
  </si>
  <si>
    <t>SERGIO PEDROZA VALLEJO</t>
  </si>
  <si>
    <t>PEVS640629152</t>
  </si>
  <si>
    <t xml:space="preserve">TIENDAS SORIANA SA DE CV </t>
  </si>
  <si>
    <t xml:space="preserve">AUTO REFACCIONARIA QUERETARO </t>
  </si>
  <si>
    <t>p</t>
  </si>
  <si>
    <t>APR100310LK7</t>
  </si>
  <si>
    <t>AJA100520386</t>
  </si>
  <si>
    <t>TSO991022PB6</t>
  </si>
  <si>
    <t>RFM131122QX4</t>
  </si>
  <si>
    <t>MNQ101025MC4</t>
  </si>
  <si>
    <t>T-404612</t>
  </si>
  <si>
    <t xml:space="preserve">AUTOBUSES DE LA PIEDAD SA DE CV </t>
  </si>
  <si>
    <t>API6609273E0</t>
  </si>
  <si>
    <t xml:space="preserve">FONDO NACIONAL DE INFRAESTRUCTURA </t>
  </si>
  <si>
    <t>FNI970829JR9</t>
  </si>
  <si>
    <t>AERORNLACES NACIONALES SA DE CV</t>
  </si>
  <si>
    <t>ANA050515RL1</t>
  </si>
  <si>
    <t>COMBUSTIBLES PERIFERICO SUR SA DE CV</t>
  </si>
  <si>
    <t>CPS030115BC7</t>
  </si>
  <si>
    <t>SUPER GAS DE SAN MIGUELITO SA DE CV</t>
  </si>
  <si>
    <t>SGS990524BDA</t>
  </si>
  <si>
    <t>OSGA SA DE CV</t>
  </si>
  <si>
    <t>OGS9804218A0</t>
  </si>
  <si>
    <t>SERVICIOS ECOLOGICOS DE MALECON SA DE CV</t>
  </si>
  <si>
    <t>SEM150204RK4</t>
  </si>
  <si>
    <t>AUTOMOTORES JAPONESES ANGE</t>
  </si>
  <si>
    <t>AUTOMOTORES DE PRESTIGIO,</t>
  </si>
  <si>
    <t>AUTOMOTORES DE PRESTIGIO S</t>
  </si>
  <si>
    <t>1915 AUDITORIA Y FINANZA,</t>
  </si>
  <si>
    <t>D      5</t>
  </si>
  <si>
    <t>WS00028655</t>
  </si>
  <si>
    <t>D      6</t>
  </si>
  <si>
    <t>D      7</t>
  </si>
  <si>
    <t>WS00028767</t>
  </si>
  <si>
    <t>D     52</t>
  </si>
  <si>
    <t>WS 28655</t>
  </si>
  <si>
    <t>BAJA TOT INTERCOMPAÑIA QUERETA</t>
  </si>
  <si>
    <t>WS 28767</t>
  </si>
  <si>
    <t>CH-3033</t>
  </si>
  <si>
    <t>T-404626</t>
  </si>
  <si>
    <t>T-404627</t>
  </si>
  <si>
    <t>D     64</t>
  </si>
  <si>
    <t>WR00006093</t>
  </si>
  <si>
    <t>CH-3034</t>
  </si>
  <si>
    <t>T-404628</t>
  </si>
  <si>
    <t>T-404629</t>
  </si>
  <si>
    <t>T-404279</t>
  </si>
  <si>
    <t>MONTERO ROSAS MARIO MIGUEL</t>
  </si>
  <si>
    <t>0017-SBN17</t>
  </si>
  <si>
    <t>0012-SBN17</t>
  </si>
  <si>
    <t>0014-SBN17</t>
  </si>
  <si>
    <t>0015-SBN17</t>
  </si>
  <si>
    <t>0016-SBN17</t>
  </si>
  <si>
    <t>D    122</t>
  </si>
  <si>
    <t>0013-SBN17</t>
  </si>
  <si>
    <t>D    126</t>
  </si>
  <si>
    <t>D    127</t>
  </si>
  <si>
    <t>D    128</t>
  </si>
  <si>
    <t>REFMAYO</t>
  </si>
  <si>
    <t>T-404630</t>
  </si>
  <si>
    <t>WR00006059</t>
  </si>
  <si>
    <t>CH-3036</t>
  </si>
  <si>
    <t>T-404631</t>
  </si>
  <si>
    <t>T-404632</t>
  </si>
  <si>
    <t>T-404280</t>
  </si>
  <si>
    <t>T-404635</t>
  </si>
  <si>
    <t>T-404636</t>
  </si>
  <si>
    <t>RAMIREZ ABURTO LAURA YUNUEN</t>
  </si>
  <si>
    <t>T-404637</t>
  </si>
  <si>
    <t>T-404281</t>
  </si>
  <si>
    <t>T-404638</t>
  </si>
  <si>
    <t>T-404633</t>
  </si>
  <si>
    <t>T-404640</t>
  </si>
  <si>
    <t>D    260</t>
  </si>
  <si>
    <t>FAC WR6179</t>
  </si>
  <si>
    <t>SUSTITUYE FACTURA WR 5859</t>
  </si>
  <si>
    <t>T-404643</t>
  </si>
  <si>
    <t>E     37</t>
  </si>
  <si>
    <t>T-404641</t>
  </si>
  <si>
    <t>AM00000061</t>
  </si>
  <si>
    <t>LJIMENEZ:ALECSA ITALIANOS DE QUERET</t>
  </si>
  <si>
    <t>D    363</t>
  </si>
  <si>
    <t>WR6194</t>
  </si>
  <si>
    <t>LJIMENEZ:QUERETARO MOTORS SA DE CV</t>
  </si>
  <si>
    <t>T-404644</t>
  </si>
  <si>
    <t>D    282</t>
  </si>
  <si>
    <t>WR00006199</t>
  </si>
  <si>
    <t>LJIMENEZ:QUERETARO MOTORS S.A.</t>
  </si>
  <si>
    <t>CH-3038</t>
  </si>
  <si>
    <t>CH-3039</t>
  </si>
  <si>
    <t>E     50</t>
  </si>
  <si>
    <t>T-404649</t>
  </si>
  <si>
    <t>D    332</t>
  </si>
  <si>
    <t>0018-SBN17</t>
  </si>
  <si>
    <t>D    333</t>
  </si>
  <si>
    <t>0019-SBN17</t>
  </si>
  <si>
    <t>D    334</t>
  </si>
  <si>
    <t>0020-SBN17</t>
  </si>
  <si>
    <t>D    335</t>
  </si>
  <si>
    <t>0021-SBN17</t>
  </si>
  <si>
    <t>T-404645</t>
  </si>
  <si>
    <t>T-404646</t>
  </si>
  <si>
    <t>T-404647</t>
  </si>
  <si>
    <t>D    340</t>
  </si>
  <si>
    <t>NWD0002297</t>
  </si>
  <si>
    <t>D    341</t>
  </si>
  <si>
    <t>NWD0002316</t>
  </si>
  <si>
    <t>T-404648</t>
  </si>
  <si>
    <t>D    366</t>
  </si>
  <si>
    <t>WR00006236</t>
  </si>
  <si>
    <t>T-404650</t>
  </si>
  <si>
    <t>SIGNOTEC SA DE CV</t>
  </si>
  <si>
    <t>T-404651</t>
  </si>
  <si>
    <t>VIDAL LUNA MARIA DE LOURDES</t>
  </si>
  <si>
    <t>T-404652</t>
  </si>
  <si>
    <t>MONROY ESTRADA FELIPE</t>
  </si>
  <si>
    <t>T-404653</t>
  </si>
  <si>
    <t>LJIMENEZ:REWEB FACTURE MAS CON INTE</t>
  </si>
  <si>
    <t>T-404655</t>
  </si>
  <si>
    <t>T-404656</t>
  </si>
  <si>
    <t>TROTTER BUSTAMANTE ERICK</t>
  </si>
  <si>
    <t>E     58</t>
  </si>
  <si>
    <t>T-404657</t>
  </si>
  <si>
    <t>COM BNMX</t>
  </si>
  <si>
    <t>I     72</t>
  </si>
  <si>
    <t>SAHA7404183M8</t>
  </si>
  <si>
    <t xml:space="preserve">SANCHEZ HERNANDEZ ANTONIO PERFECTO </t>
  </si>
  <si>
    <t>EDGAR SALVADOR BUSTOS HERNANDEZ</t>
  </si>
  <si>
    <t>BUHE820710T27</t>
  </si>
  <si>
    <t>PEPG831221U38</t>
  </si>
  <si>
    <t>MARIA GUADALUPE PEREZ PEREZ</t>
  </si>
  <si>
    <t>MORM850929R76</t>
  </si>
  <si>
    <t>MARIO MIGUEL MONTERO ROSAS</t>
  </si>
  <si>
    <t>SERVISITEMAS LLANTEROS SA DE CV</t>
  </si>
  <si>
    <t>BANCO NACIONAL DE MEXICO</t>
  </si>
  <si>
    <t>RAAL7903039T0</t>
  </si>
  <si>
    <t>SIG9202213D8</t>
  </si>
  <si>
    <t>VILM8003302I2</t>
  </si>
  <si>
    <t>MOEF731201TA1</t>
  </si>
  <si>
    <t>TOBE761124UT0</t>
  </si>
  <si>
    <t>=============================================================================================================================================================</t>
  </si>
  <si>
    <t>D    185</t>
  </si>
  <si>
    <t>0022-SBN17</t>
  </si>
  <si>
    <t>SGM AUTOMOTRIZ DE MEXICO SA DE C.V</t>
  </si>
  <si>
    <t>D    186</t>
  </si>
  <si>
    <t>0023-SBN17</t>
  </si>
  <si>
    <t>0024-SBN17</t>
  </si>
  <si>
    <t>D    188</t>
  </si>
  <si>
    <t>0025-SBN17</t>
  </si>
  <si>
    <t>D    189</t>
  </si>
  <si>
    <t>0026-SBN17</t>
  </si>
  <si>
    <t>0084-SBN16</t>
  </si>
  <si>
    <t>D    204</t>
  </si>
  <si>
    <t>0089-SBN16</t>
  </si>
  <si>
    <t>D    205</t>
  </si>
  <si>
    <t>0091-SBN16</t>
  </si>
  <si>
    <t>D    264</t>
  </si>
  <si>
    <t>0092-SBN16</t>
  </si>
  <si>
    <t>SGM AUTOMOTRIS DE MEXICO SA DE CV</t>
  </si>
  <si>
    <t>D    246</t>
  </si>
  <si>
    <t>AM00000072</t>
  </si>
  <si>
    <t>BAJA POLIZ</t>
  </si>
  <si>
    <t>BAJA POLIZA FAC WR6247 DUPLICA</t>
  </si>
  <si>
    <t>CH-3041</t>
  </si>
  <si>
    <t>CH-3043</t>
  </si>
  <si>
    <t>ABA SEGUROS SA DE CV</t>
  </si>
  <si>
    <t>COM BNM</t>
  </si>
  <si>
    <t>COMISIONES BANAMEX JULIO 17</t>
  </si>
  <si>
    <t>COMIS BBVA</t>
  </si>
  <si>
    <t>COMISIONES BBVA JULIO 2017</t>
  </si>
  <si>
    <t>NWD0002389</t>
  </si>
  <si>
    <t>LJIMENEZ:QUERETARO MOTORS SA-SERVID</t>
  </si>
  <si>
    <t>NWD0002403</t>
  </si>
  <si>
    <t>LJIMENEZ:QUERETARO MOTORS SA-INFORS</t>
  </si>
  <si>
    <t>T-404663</t>
  </si>
  <si>
    <t>T-404664</t>
  </si>
  <si>
    <t>ROSILES CORNEJO NORMA HILDA</t>
  </si>
  <si>
    <t>T-404668</t>
  </si>
  <si>
    <t>T-404669</t>
  </si>
  <si>
    <t>T-404670</t>
  </si>
  <si>
    <t>BAJA:</t>
  </si>
  <si>
    <t>BAJA: BAJA:</t>
  </si>
  <si>
    <t>T-404671</t>
  </si>
  <si>
    <t>T-404672</t>
  </si>
  <si>
    <t>T-404673</t>
  </si>
  <si>
    <t>T-404674</t>
  </si>
  <si>
    <t>LUGO JIMENEZ BRENDA PAULINA</t>
  </si>
  <si>
    <t>T-404675</t>
  </si>
  <si>
    <t>T-404676</t>
  </si>
  <si>
    <t>T-404677</t>
  </si>
  <si>
    <t>T-404678</t>
  </si>
  <si>
    <t>T-404680</t>
  </si>
  <si>
    <t>T-404681</t>
  </si>
  <si>
    <t>T-404682</t>
  </si>
  <si>
    <t>T-404689</t>
  </si>
  <si>
    <t>T-404690</t>
  </si>
  <si>
    <t>T-404691</t>
  </si>
  <si>
    <t>T-404692</t>
  </si>
  <si>
    <t>T-404693</t>
  </si>
  <si>
    <t>T-404694</t>
  </si>
  <si>
    <t>T-404695</t>
  </si>
  <si>
    <t>T-404696</t>
  </si>
  <si>
    <t>T-404697</t>
  </si>
  <si>
    <t>E     55</t>
  </si>
  <si>
    <t>T-404698</t>
  </si>
  <si>
    <t>ok</t>
  </si>
  <si>
    <t>T-404700</t>
  </si>
  <si>
    <t>T-404701</t>
  </si>
  <si>
    <t>WR 6356</t>
  </si>
  <si>
    <t>WR 6398</t>
  </si>
  <si>
    <t>WR00006238</t>
  </si>
  <si>
    <t>WR00006244</t>
  </si>
  <si>
    <t>D     19</t>
  </si>
  <si>
    <t>WR00006247</t>
  </si>
  <si>
    <t>D     84</t>
  </si>
  <si>
    <t>WR00006287</t>
  </si>
  <si>
    <t>WR00006295</t>
  </si>
  <si>
    <t>WR00006329</t>
  </si>
  <si>
    <t>WR00006355</t>
  </si>
  <si>
    <t>WR00006361</t>
  </si>
  <si>
    <t>D    268</t>
  </si>
  <si>
    <t>WR00006411</t>
  </si>
  <si>
    <t>ABA920310QW0</t>
  </si>
  <si>
    <t>ROCN590916SU0</t>
  </si>
  <si>
    <t>LUJB8310159Q4</t>
  </si>
  <si>
    <t>CARV94823G84</t>
  </si>
  <si>
    <t>Auxiliar del 01/07/17 al 31/07/2017</t>
  </si>
  <si>
    <t>CH-3051</t>
  </si>
  <si>
    <t>PCA0401191K8</t>
  </si>
  <si>
    <t xml:space="preserve">PRADOS CAMELINAS SA DE CV </t>
  </si>
  <si>
    <t>TLU080610C81</t>
  </si>
  <si>
    <t>ETN TURISTAR LUJO SA DE CV</t>
  </si>
  <si>
    <t>AUTOBUSES DE LA PIEDAD SA DE CV</t>
  </si>
  <si>
    <t>D    131</t>
  </si>
  <si>
    <t>0001-SBN18</t>
  </si>
  <si>
    <t>LJIMENEZ:SGM AUTOMOTRIZ DE MEXICO,</t>
  </si>
  <si>
    <t>D    132</t>
  </si>
  <si>
    <t>0002-SBN18</t>
  </si>
  <si>
    <t>SGM AUTOMOTRIZ DE MEXICO, SA DE CV</t>
  </si>
  <si>
    <t>D    199</t>
  </si>
  <si>
    <t>LJIMENEZ:SGM AUTOMOTRIZ DE MEXICO S</t>
  </si>
  <si>
    <t>0003-SBN18</t>
  </si>
  <si>
    <t>D    251</t>
  </si>
  <si>
    <t>0004-SBN18</t>
  </si>
  <si>
    <t>0005-SBN18</t>
  </si>
  <si>
    <t>D    253</t>
  </si>
  <si>
    <t>0006-SBN18</t>
  </si>
  <si>
    <t>D    254</t>
  </si>
  <si>
    <t>0093-SBN16</t>
  </si>
  <si>
    <t>AM00000083</t>
  </si>
  <si>
    <t>CH-3044</t>
  </si>
  <si>
    <t>JIML540301PN6</t>
  </si>
  <si>
    <t>LUIS ENRIQUE JIMENEZ MUÑOZ LEDO</t>
  </si>
  <si>
    <t>APM8805092U9</t>
  </si>
  <si>
    <t xml:space="preserve">AUTO PARES Y MAS </t>
  </si>
  <si>
    <t>MBA840712F58</t>
  </si>
  <si>
    <t xml:space="preserve">MUEBLES PARA BAÑO SA DE CV </t>
  </si>
  <si>
    <t>DCI1603227Y0</t>
  </si>
  <si>
    <t xml:space="preserve">DISTRIBUIDORA DE CONSUMOS PARA LA INDUSTRIA </t>
  </si>
  <si>
    <t>CH-3045</t>
  </si>
  <si>
    <t>RLA061214287</t>
  </si>
  <si>
    <t>RINES Y LLANTAS AVILA</t>
  </si>
  <si>
    <t>AME970109GW0</t>
  </si>
  <si>
    <t>AUTOZONE DE MEXICO S DE RL DECCV</t>
  </si>
  <si>
    <t>CH-3046</t>
  </si>
  <si>
    <t>CH-3047</t>
  </si>
  <si>
    <t>CFC110121742</t>
  </si>
  <si>
    <t xml:space="preserve">COMERCIALIZADORA FARMACEUTICA DE CHIAPAS SA DE CV </t>
  </si>
  <si>
    <t>CH-3052</t>
  </si>
  <si>
    <t>D    315</t>
  </si>
  <si>
    <t>COMISIONES AMEXCUA COB HECHO N</t>
  </si>
  <si>
    <t>E     71</t>
  </si>
  <si>
    <t>COMISIONES BANCOMER AGOS 17</t>
  </si>
  <si>
    <t>E     73</t>
  </si>
  <si>
    <t>COMISIONES BNM AGOSTO 17</t>
  </si>
  <si>
    <t>D    313</t>
  </si>
  <si>
    <t>FORESTER01</t>
  </si>
  <si>
    <t>LJIMENEZ:TOYOTA FINANCIAL SERVICES</t>
  </si>
  <si>
    <t>D    312</t>
  </si>
  <si>
    <t>FORESTERXV</t>
  </si>
  <si>
    <t>LJIMENEZ:MENSUALIDAD FORESTER XV</t>
  </si>
  <si>
    <t>D    306</t>
  </si>
  <si>
    <t>FR2811827</t>
  </si>
  <si>
    <t>PAGO ARREN 1/36 TFS</t>
  </si>
  <si>
    <t>D    318</t>
  </si>
  <si>
    <t>NWD0002457</t>
  </si>
  <si>
    <t>D    317</t>
  </si>
  <si>
    <t>NWD0002471</t>
  </si>
  <si>
    <t>T-404702</t>
  </si>
  <si>
    <t>T-404703</t>
  </si>
  <si>
    <t>T-404706</t>
  </si>
  <si>
    <t>IFC011107L9A</t>
  </si>
  <si>
    <t>IMPRESIONES FINAS DEL CENTRO SA DE</t>
  </si>
  <si>
    <t>T-404707</t>
  </si>
  <si>
    <t>T-404709</t>
  </si>
  <si>
    <t>T-404710</t>
  </si>
  <si>
    <t>T-404712</t>
  </si>
  <si>
    <t>T-404713</t>
  </si>
  <si>
    <t>T-404714</t>
  </si>
  <si>
    <t>T-404715</t>
  </si>
  <si>
    <t>OML020131KY4</t>
  </si>
  <si>
    <t>OPERADORA DE MERCADO DE LLANTAS SA</t>
  </si>
  <si>
    <t>T-404716</t>
  </si>
  <si>
    <t>T-404718</t>
  </si>
  <si>
    <t>T-404719</t>
  </si>
  <si>
    <t>T-404720</t>
  </si>
  <si>
    <t>T-404722</t>
  </si>
  <si>
    <t>MPA990220714</t>
  </si>
  <si>
    <t>MAQUINADOS PASVA SA DE CV</t>
  </si>
  <si>
    <t>T-404723</t>
  </si>
  <si>
    <t>T-404725</t>
  </si>
  <si>
    <t>EUN1504089J7</t>
  </si>
  <si>
    <t>EDIFICACIONES UNIX S DE RL DE CV</t>
  </si>
  <si>
    <t>T-404730</t>
  </si>
  <si>
    <t>E     49</t>
  </si>
  <si>
    <t>T-404731</t>
  </si>
  <si>
    <t>T-404732</t>
  </si>
  <si>
    <t>T-404733</t>
  </si>
  <si>
    <t>T-404734</t>
  </si>
  <si>
    <t>T-404735</t>
  </si>
  <si>
    <t>T-404736</t>
  </si>
  <si>
    <t>SEPF650108FU1</t>
  </si>
  <si>
    <t>SERRANO PUGA FRANCISCO APOLINAR</t>
  </si>
  <si>
    <t>T-404738</t>
  </si>
  <si>
    <t>T-404739</t>
  </si>
  <si>
    <t>T-404740</t>
  </si>
  <si>
    <t>T-404741</t>
  </si>
  <si>
    <t>T-404742</t>
  </si>
  <si>
    <t>T-404743</t>
  </si>
  <si>
    <t>FOEC770426SM1</t>
  </si>
  <si>
    <t>FORTUNY ESCAMEZ CRISTINA</t>
  </si>
  <si>
    <t>T-404746</t>
  </si>
  <si>
    <t>ZSE950306M48</t>
  </si>
  <si>
    <t>ZURICH COMPAÑIA DE SEGUROS SA</t>
  </si>
  <si>
    <t>I     41</t>
  </si>
  <si>
    <t>TC AMEXCO</t>
  </si>
  <si>
    <t xml:space="preserve">QUERETARO MOTORS SA  </t>
  </si>
  <si>
    <t>I     42</t>
  </si>
  <si>
    <t>D    316</t>
  </si>
  <si>
    <t>WR 6443</t>
  </si>
  <si>
    <t>I     76</t>
  </si>
  <si>
    <t>WR 6457</t>
  </si>
  <si>
    <t>WR00006443</t>
  </si>
  <si>
    <t>D    178</t>
  </si>
  <si>
    <t>WR00006492</t>
  </si>
  <si>
    <t>WR00006561</t>
  </si>
  <si>
    <t>15</t>
  </si>
  <si>
    <t>Auxiliar del 01/08/17 al 31/08/2017</t>
  </si>
  <si>
    <t xml:space="preserve">EXRNTO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</si>
</sst>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Book Antiqua"/>
      <family val="1"/>
    </font>
    <font>
      <sz val="10"/>
      <color theme="1"/>
      <name val="Arial"/>
      <family val="2"/>
    </font>
    <font>
      <sz val="10"/>
      <name val="Book Antiqua"/>
      <family val="1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43" fontId="3" fillId="0" borderId="0" xfId="1" applyFont="1"/>
    <xf numFmtId="4" fontId="3" fillId="0" borderId="0" xfId="1" applyNumberFormat="1" applyFont="1"/>
    <xf numFmtId="4" fontId="1" fillId="0" borderId="0" xfId="1" applyNumberFormat="1" applyAlignment="1">
      <alignment horizontal="center"/>
    </xf>
    <xf numFmtId="0" fontId="0" fillId="0" borderId="0" xfId="0" applyFill="1"/>
    <xf numFmtId="4" fontId="4" fillId="2" borderId="0" xfId="1" applyNumberFormat="1" applyFont="1" applyFill="1" applyAlignment="1">
      <alignment horizontal="center"/>
    </xf>
    <xf numFmtId="4" fontId="4" fillId="3" borderId="0" xfId="1" applyNumberFormat="1" applyFont="1" applyFill="1"/>
    <xf numFmtId="4" fontId="1" fillId="0" borderId="0" xfId="1" applyNumberFormat="1"/>
    <xf numFmtId="0" fontId="5" fillId="0" borderId="0" xfId="0" applyFont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" fontId="7" fillId="0" borderId="1" xfId="1" applyNumberFormat="1" applyFont="1" applyFill="1" applyBorder="1" applyAlignment="1" applyProtection="1">
      <alignment horizontal="center"/>
    </xf>
    <xf numFmtId="4" fontId="7" fillId="0" borderId="1" xfId="1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8" fillId="0" borderId="0" xfId="0" applyFont="1"/>
    <xf numFmtId="4" fontId="0" fillId="0" borderId="0" xfId="0" applyNumberFormat="1"/>
    <xf numFmtId="0" fontId="4" fillId="0" borderId="0" xfId="0" applyFont="1" applyFill="1"/>
    <xf numFmtId="4" fontId="0" fillId="0" borderId="0" xfId="0" applyNumberFormat="1" applyFill="1"/>
    <xf numFmtId="0" fontId="0" fillId="4" borderId="0" xfId="0" applyFill="1"/>
    <xf numFmtId="14" fontId="0" fillId="4" borderId="0" xfId="0" applyNumberFormat="1" applyFill="1"/>
    <xf numFmtId="0" fontId="4" fillId="4" borderId="0" xfId="0" applyFont="1" applyFill="1"/>
    <xf numFmtId="4" fontId="2" fillId="0" borderId="0" xfId="1" applyNumberFormat="1" applyFont="1"/>
    <xf numFmtId="14" fontId="0" fillId="0" borderId="0" xfId="0" applyNumberFormat="1" applyFill="1"/>
    <xf numFmtId="4" fontId="3" fillId="0" borderId="0" xfId="1" applyNumberFormat="1" applyFont="1" applyFill="1" applyBorder="1" applyAlignment="1">
      <alignment horizontal="right"/>
    </xf>
    <xf numFmtId="49" fontId="4" fillId="0" borderId="0" xfId="0" applyNumberFormat="1" applyFont="1" applyFill="1"/>
    <xf numFmtId="0" fontId="0" fillId="0" borderId="0" xfId="0" applyBorder="1"/>
    <xf numFmtId="4" fontId="2" fillId="0" borderId="2" xfId="1" applyNumberFormat="1" applyFont="1" applyBorder="1"/>
    <xf numFmtId="4" fontId="2" fillId="0" borderId="0" xfId="0" applyNumberFormat="1" applyFont="1" applyFill="1"/>
    <xf numFmtId="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4" fillId="5" borderId="0" xfId="0" applyFont="1" applyFill="1"/>
    <xf numFmtId="14" fontId="0" fillId="0" borderId="0" xfId="0" applyNumberFormat="1"/>
    <xf numFmtId="0" fontId="6" fillId="0" borderId="0" xfId="1" applyNumberFormat="1" applyFont="1" applyFill="1" applyBorder="1" applyAlignment="1" applyProtection="1">
      <alignment horizontal="center" vertical="center"/>
    </xf>
    <xf numFmtId="14" fontId="4" fillId="0" borderId="0" xfId="0" applyNumberFormat="1" applyFont="1"/>
    <xf numFmtId="0" fontId="4" fillId="0" borderId="0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14" fontId="4" fillId="4" borderId="0" xfId="0" applyNumberFormat="1" applyFont="1" applyFill="1"/>
    <xf numFmtId="0" fontId="4" fillId="4" borderId="0" xfId="1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left" vertical="center"/>
    </xf>
    <xf numFmtId="4" fontId="4" fillId="4" borderId="0" xfId="1" applyNumberFormat="1" applyFont="1" applyFill="1" applyBorder="1" applyAlignment="1" applyProtection="1">
      <alignment horizontal="center"/>
    </xf>
    <xf numFmtId="4" fontId="4" fillId="4" borderId="0" xfId="1" applyNumberFormat="1" applyFont="1" applyFill="1" applyBorder="1" applyAlignment="1" applyProtection="1">
      <alignment horizontal="center" vertical="center"/>
    </xf>
    <xf numFmtId="0" fontId="10" fillId="0" borderId="0" xfId="0" applyFont="1" applyProtection="1">
      <protection locked="0"/>
    </xf>
    <xf numFmtId="0" fontId="4" fillId="6" borderId="0" xfId="0" applyFont="1" applyFill="1"/>
    <xf numFmtId="14" fontId="4" fillId="6" borderId="0" xfId="0" applyNumberFormat="1" applyFont="1" applyFill="1"/>
    <xf numFmtId="0" fontId="4" fillId="6" borderId="0" xfId="1" applyNumberFormat="1" applyFont="1" applyFill="1" applyBorder="1" applyAlignment="1" applyProtection="1">
      <alignment horizontal="center" vertical="center"/>
    </xf>
    <xf numFmtId="0" fontId="4" fillId="6" borderId="0" xfId="0" applyNumberFormat="1" applyFont="1" applyFill="1" applyBorder="1" applyAlignment="1" applyProtection="1">
      <alignment horizontal="left" vertical="center"/>
    </xf>
    <xf numFmtId="0" fontId="0" fillId="6" borderId="0" xfId="0" applyFill="1"/>
    <xf numFmtId="4" fontId="4" fillId="6" borderId="0" xfId="1" applyNumberFormat="1" applyFont="1" applyFill="1" applyBorder="1" applyAlignment="1" applyProtection="1">
      <alignment horizontal="center"/>
    </xf>
    <xf numFmtId="4" fontId="4" fillId="6" borderId="0" xfId="1" applyNumberFormat="1" applyFont="1" applyFill="1" applyBorder="1" applyAlignment="1" applyProtection="1">
      <alignment horizontal="center" vertical="center"/>
    </xf>
    <xf numFmtId="14" fontId="0" fillId="6" borderId="0" xfId="0" applyNumberFormat="1" applyFill="1"/>
    <xf numFmtId="4" fontId="0" fillId="6" borderId="0" xfId="0" applyNumberFormat="1" applyFill="1"/>
    <xf numFmtId="14" fontId="4" fillId="0" borderId="0" xfId="0" applyNumberFormat="1" applyFont="1" applyFill="1"/>
    <xf numFmtId="4" fontId="3" fillId="4" borderId="0" xfId="1" applyNumberFormat="1" applyFont="1" applyFill="1" applyBorder="1" applyAlignment="1">
      <alignment horizontal="right"/>
    </xf>
    <xf numFmtId="0" fontId="3" fillId="0" borderId="0" xfId="2"/>
    <xf numFmtId="0" fontId="2" fillId="0" borderId="6" xfId="2" applyFont="1" applyBorder="1"/>
    <xf numFmtId="0" fontId="2" fillId="0" borderId="6" xfId="2" applyFont="1" applyBorder="1" applyAlignment="1">
      <alignment horizontal="left"/>
    </xf>
    <xf numFmtId="0" fontId="4" fillId="0" borderId="11" xfId="2" applyFont="1" applyBorder="1" applyAlignment="1">
      <alignment horizontal="left"/>
    </xf>
    <xf numFmtId="0" fontId="3" fillId="0" borderId="11" xfId="2" applyBorder="1"/>
    <xf numFmtId="0" fontId="3" fillId="0" borderId="11" xfId="2" applyBorder="1" applyAlignment="1">
      <alignment horizontal="left"/>
    </xf>
    <xf numFmtId="0" fontId="11" fillId="0" borderId="0" xfId="0" applyFont="1"/>
    <xf numFmtId="0" fontId="11" fillId="0" borderId="0" xfId="0" applyFont="1" applyFill="1"/>
    <xf numFmtId="0" fontId="12" fillId="0" borderId="0" xfId="0" applyFont="1" applyFill="1"/>
    <xf numFmtId="0" fontId="12" fillId="0" borderId="0" xfId="0" applyFont="1"/>
    <xf numFmtId="4" fontId="12" fillId="0" borderId="0" xfId="0" applyNumberFormat="1" applyFont="1"/>
    <xf numFmtId="4" fontId="12" fillId="0" borderId="0" xfId="0" applyNumberFormat="1" applyFont="1" applyFill="1"/>
    <xf numFmtId="14" fontId="12" fillId="0" borderId="0" xfId="0" applyNumberFormat="1" applyFont="1" applyFill="1"/>
    <xf numFmtId="0" fontId="13" fillId="0" borderId="0" xfId="0" applyFont="1" applyFill="1" applyProtection="1">
      <protection locked="0"/>
    </xf>
    <xf numFmtId="0" fontId="12" fillId="4" borderId="0" xfId="0" applyFont="1" applyFill="1"/>
    <xf numFmtId="0" fontId="13" fillId="4" borderId="0" xfId="0" applyFont="1" applyFill="1" applyProtection="1">
      <protection locked="0"/>
    </xf>
    <xf numFmtId="14" fontId="11" fillId="0" borderId="0" xfId="0" applyNumberFormat="1" applyFont="1" applyFill="1"/>
    <xf numFmtId="4" fontId="12" fillId="0" borderId="2" xfId="0" applyNumberFormat="1" applyFont="1" applyFill="1" applyBorder="1"/>
    <xf numFmtId="0" fontId="0" fillId="0" borderId="0" xfId="0" applyAlignment="1">
      <alignment wrapText="1"/>
    </xf>
    <xf numFmtId="4" fontId="4" fillId="0" borderId="0" xfId="0" applyNumberFormat="1" applyFont="1"/>
    <xf numFmtId="4" fontId="4" fillId="0" borderId="0" xfId="0" applyNumberFormat="1" applyFont="1" applyFill="1"/>
    <xf numFmtId="4" fontId="5" fillId="0" borderId="0" xfId="0" applyNumberFormat="1" applyFont="1"/>
    <xf numFmtId="164" fontId="0" fillId="0" borderId="0" xfId="0" quotePrefix="1" applyNumberFormat="1" applyFill="1"/>
    <xf numFmtId="0" fontId="4" fillId="0" borderId="0" xfId="2" applyFont="1" applyAlignment="1">
      <alignment horizontal="left"/>
    </xf>
    <xf numFmtId="0" fontId="3" fillId="0" borderId="0" xfId="2" applyAlignment="1">
      <alignment horizontal="right"/>
    </xf>
    <xf numFmtId="0" fontId="4" fillId="0" borderId="0" xfId="2" applyFont="1" applyAlignment="1">
      <alignment horizontal="center"/>
    </xf>
    <xf numFmtId="0" fontId="4" fillId="0" borderId="11" xfId="2" applyFont="1" applyBorder="1" applyAlignment="1">
      <alignment horizontal="left"/>
    </xf>
    <xf numFmtId="0" fontId="2" fillId="0" borderId="5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4" fillId="0" borderId="12" xfId="2" applyFont="1" applyBorder="1" applyAlignment="1">
      <alignment horizontal="left"/>
    </xf>
    <xf numFmtId="0" fontId="4" fillId="0" borderId="13" xfId="2" applyFont="1" applyBorder="1" applyAlignment="1">
      <alignment horizontal="left"/>
    </xf>
  </cellXfs>
  <cellStyles count="5">
    <cellStyle name="Millares" xfId="1" builtinId="3"/>
    <cellStyle name="Millares 2" xfId="3"/>
    <cellStyle name="Moneda 2" xf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topLeftCell="A109" workbookViewId="0">
      <selection activeCell="D16" sqref="D16"/>
    </sheetView>
  </sheetViews>
  <sheetFormatPr baseColWidth="10" defaultRowHeight="15" x14ac:dyDescent="0.25"/>
  <cols>
    <col min="3" max="3" width="13.85546875" bestFit="1" customWidth="1"/>
    <col min="4" max="4" width="15.5703125" bestFit="1" customWidth="1"/>
    <col min="5" max="5" width="41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14" x14ac:dyDescent="0.25">
      <c r="A1" s="1" t="s">
        <v>0</v>
      </c>
      <c r="D1" s="2"/>
      <c r="E1" s="2"/>
      <c r="F1" s="3"/>
      <c r="G1" s="4"/>
      <c r="H1" s="5"/>
    </row>
    <row r="2" spans="1:14" x14ac:dyDescent="0.25">
      <c r="A2" s="1" t="s">
        <v>215</v>
      </c>
      <c r="D2" s="2"/>
      <c r="E2" s="2"/>
      <c r="F2" s="3"/>
      <c r="G2" s="6"/>
      <c r="H2" s="5"/>
    </row>
    <row r="3" spans="1:14" x14ac:dyDescent="0.25">
      <c r="A3" s="1"/>
      <c r="D3" s="2"/>
      <c r="E3" s="2"/>
      <c r="F3" s="3"/>
      <c r="G3" s="7"/>
      <c r="H3" s="5"/>
    </row>
    <row r="4" spans="1:14" x14ac:dyDescent="0.25">
      <c r="F4" s="8"/>
      <c r="G4" s="8"/>
      <c r="H4" s="5"/>
    </row>
    <row r="5" spans="1:14" x14ac:dyDescent="0.25">
      <c r="F5" s="8"/>
      <c r="G5" s="8"/>
      <c r="H5" s="5"/>
    </row>
    <row r="6" spans="1:14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14" s="5" customFormat="1" x14ac:dyDescent="0.25">
      <c r="B7" s="23"/>
      <c r="E7" s="17" t="s">
        <v>69</v>
      </c>
    </row>
    <row r="8" spans="1:14" s="5" customFormat="1" x14ac:dyDescent="0.25">
      <c r="A8" s="52" t="s">
        <v>21</v>
      </c>
      <c r="B8" s="55">
        <v>42747</v>
      </c>
      <c r="C8" s="52" t="s">
        <v>106</v>
      </c>
      <c r="D8" s="52" t="s">
        <v>217</v>
      </c>
      <c r="E8" s="48" t="s">
        <v>216</v>
      </c>
      <c r="F8" s="52">
        <f t="shared" ref="F8:F39" si="0">+G8/0.16</f>
        <v>301.75</v>
      </c>
      <c r="G8" s="52">
        <v>48.28</v>
      </c>
      <c r="H8" s="56"/>
      <c r="I8" s="5" t="s">
        <v>349</v>
      </c>
    </row>
    <row r="9" spans="1:14" s="5" customFormat="1" x14ac:dyDescent="0.25">
      <c r="A9" s="30" t="s">
        <v>169</v>
      </c>
      <c r="B9" s="31">
        <v>42760</v>
      </c>
      <c r="C9" s="30" t="s">
        <v>170</v>
      </c>
      <c r="D9" s="30" t="s">
        <v>217</v>
      </c>
      <c r="E9" s="32" t="s">
        <v>216</v>
      </c>
      <c r="F9" s="30">
        <f t="shared" si="0"/>
        <v>387.9375</v>
      </c>
      <c r="G9" s="30">
        <v>62.07</v>
      </c>
      <c r="H9" s="30"/>
      <c r="I9" s="5" t="s">
        <v>361</v>
      </c>
    </row>
    <row r="10" spans="1:14" s="5" customFormat="1" x14ac:dyDescent="0.25">
      <c r="A10" s="5" t="s">
        <v>75</v>
      </c>
      <c r="B10" s="23">
        <v>42739</v>
      </c>
      <c r="C10" s="5" t="s">
        <v>76</v>
      </c>
      <c r="D10" s="5" t="s">
        <v>222</v>
      </c>
      <c r="E10" s="5" t="s">
        <v>221</v>
      </c>
      <c r="F10" s="5">
        <f t="shared" si="0"/>
        <v>155172.4375</v>
      </c>
      <c r="G10" s="18">
        <v>24827.59</v>
      </c>
      <c r="I10" s="5" t="s">
        <v>8</v>
      </c>
    </row>
    <row r="11" spans="1:14" s="5" customFormat="1" x14ac:dyDescent="0.25">
      <c r="A11" t="s">
        <v>230</v>
      </c>
      <c r="B11" s="33">
        <v>42766</v>
      </c>
      <c r="C11" t="s">
        <v>231</v>
      </c>
      <c r="D11" s="5" t="s">
        <v>10</v>
      </c>
      <c r="E11" t="s">
        <v>234</v>
      </c>
      <c r="F11" s="5">
        <f t="shared" si="0"/>
        <v>2653.375</v>
      </c>
      <c r="G11">
        <v>424.54</v>
      </c>
      <c r="H11"/>
      <c r="I11" s="5" t="s">
        <v>8</v>
      </c>
      <c r="J11"/>
      <c r="K11"/>
      <c r="L11"/>
      <c r="M11"/>
      <c r="N11"/>
    </row>
    <row r="12" spans="1:14" s="5" customFormat="1" x14ac:dyDescent="0.25">
      <c r="A12" t="s">
        <v>226</v>
      </c>
      <c r="B12" s="33">
        <v>42766</v>
      </c>
      <c r="C12" t="s">
        <v>227</v>
      </c>
      <c r="D12" s="5" t="s">
        <v>11</v>
      </c>
      <c r="E12" t="s">
        <v>235</v>
      </c>
      <c r="F12" s="5">
        <f t="shared" si="0"/>
        <v>8293.125</v>
      </c>
      <c r="G12" s="16">
        <v>1326.9</v>
      </c>
      <c r="I12" s="5" t="s">
        <v>8</v>
      </c>
      <c r="J12"/>
      <c r="K12"/>
      <c r="L12"/>
      <c r="M12"/>
      <c r="N12"/>
    </row>
    <row r="13" spans="1:14" s="5" customFormat="1" x14ac:dyDescent="0.25">
      <c r="A13" t="s">
        <v>228</v>
      </c>
      <c r="B13" s="33">
        <v>42766</v>
      </c>
      <c r="C13" t="s">
        <v>229</v>
      </c>
      <c r="D13" s="5" t="s">
        <v>233</v>
      </c>
      <c r="E13" t="s">
        <v>236</v>
      </c>
      <c r="F13" s="5">
        <f t="shared" si="0"/>
        <v>15</v>
      </c>
      <c r="G13">
        <v>2.4</v>
      </c>
      <c r="I13" s="5" t="s">
        <v>8</v>
      </c>
      <c r="J13"/>
      <c r="K13"/>
      <c r="L13"/>
      <c r="M13"/>
      <c r="N13"/>
    </row>
    <row r="14" spans="1:14" s="5" customFormat="1" x14ac:dyDescent="0.25">
      <c r="A14" s="5" t="s">
        <v>60</v>
      </c>
      <c r="B14" s="23">
        <v>42739</v>
      </c>
      <c r="C14" s="5" t="s">
        <v>82</v>
      </c>
      <c r="D14" s="5" t="s">
        <v>13</v>
      </c>
      <c r="E14" s="17" t="s">
        <v>14</v>
      </c>
      <c r="F14" s="5">
        <f t="shared" si="0"/>
        <v>574</v>
      </c>
      <c r="G14" s="5">
        <v>91.84</v>
      </c>
      <c r="I14" s="5" t="s">
        <v>8</v>
      </c>
    </row>
    <row r="15" spans="1:14" s="5" customFormat="1" x14ac:dyDescent="0.25">
      <c r="A15" s="5" t="s">
        <v>20</v>
      </c>
      <c r="B15" s="23">
        <v>42746</v>
      </c>
      <c r="C15" s="5" t="s">
        <v>103</v>
      </c>
      <c r="D15" s="5" t="s">
        <v>218</v>
      </c>
      <c r="E15" s="17" t="s">
        <v>62</v>
      </c>
      <c r="F15" s="5">
        <f t="shared" si="0"/>
        <v>2411.875</v>
      </c>
      <c r="G15" s="5">
        <v>385.9</v>
      </c>
      <c r="I15" s="5" t="s">
        <v>8</v>
      </c>
    </row>
    <row r="16" spans="1:14" s="5" customFormat="1" x14ac:dyDescent="0.25">
      <c r="A16" s="5" t="s">
        <v>51</v>
      </c>
      <c r="B16" s="23">
        <v>42753</v>
      </c>
      <c r="C16" s="5" t="s">
        <v>141</v>
      </c>
      <c r="D16" s="17" t="s">
        <v>15</v>
      </c>
      <c r="E16" s="17" t="s">
        <v>16</v>
      </c>
      <c r="F16" s="5">
        <f t="shared" si="0"/>
        <v>26000</v>
      </c>
      <c r="G16" s="18">
        <v>4160</v>
      </c>
      <c r="I16" s="5" t="s">
        <v>8</v>
      </c>
    </row>
    <row r="17" spans="1:9" s="5" customFormat="1" x14ac:dyDescent="0.25">
      <c r="A17" s="5" t="s">
        <v>17</v>
      </c>
      <c r="B17" s="23">
        <v>42746</v>
      </c>
      <c r="C17" s="5" t="s">
        <v>102</v>
      </c>
      <c r="D17" t="s">
        <v>18</v>
      </c>
      <c r="E17" s="17" t="s">
        <v>19</v>
      </c>
      <c r="F17" s="5">
        <f t="shared" si="0"/>
        <v>1780.75</v>
      </c>
      <c r="G17" s="5">
        <v>284.92</v>
      </c>
      <c r="I17" s="5" t="s">
        <v>8</v>
      </c>
    </row>
    <row r="18" spans="1:9" s="5" customFormat="1" x14ac:dyDescent="0.25">
      <c r="A18" s="5" t="s">
        <v>87</v>
      </c>
      <c r="B18" s="23">
        <v>42741</v>
      </c>
      <c r="C18" s="5" t="s">
        <v>88</v>
      </c>
      <c r="D18" s="5" t="s">
        <v>24</v>
      </c>
      <c r="E18" s="5" t="s">
        <v>25</v>
      </c>
      <c r="F18" s="5">
        <f t="shared" si="0"/>
        <v>4223.625</v>
      </c>
      <c r="G18" s="5">
        <v>675.78</v>
      </c>
      <c r="H18" s="18"/>
      <c r="I18" s="5" t="s">
        <v>8</v>
      </c>
    </row>
    <row r="19" spans="1:9" s="5" customFormat="1" x14ac:dyDescent="0.25">
      <c r="A19" s="5" t="s">
        <v>89</v>
      </c>
      <c r="B19" s="23">
        <v>42741</v>
      </c>
      <c r="C19" s="5" t="s">
        <v>90</v>
      </c>
      <c r="D19" s="5" t="s">
        <v>24</v>
      </c>
      <c r="E19" s="17" t="s">
        <v>25</v>
      </c>
      <c r="F19" s="5">
        <f t="shared" si="0"/>
        <v>16650.5</v>
      </c>
      <c r="G19" s="18">
        <v>2664.08</v>
      </c>
      <c r="I19" s="5" t="s">
        <v>8</v>
      </c>
    </row>
    <row r="20" spans="1:9" s="5" customFormat="1" x14ac:dyDescent="0.25">
      <c r="A20" s="5" t="s">
        <v>26</v>
      </c>
      <c r="B20" s="23">
        <v>42748</v>
      </c>
      <c r="C20" s="5" t="s">
        <v>108</v>
      </c>
      <c r="D20" s="5" t="s">
        <v>24</v>
      </c>
      <c r="E20" s="17" t="s">
        <v>25</v>
      </c>
      <c r="F20" s="5">
        <f t="shared" si="0"/>
        <v>17065.75</v>
      </c>
      <c r="G20" s="18">
        <v>2730.52</v>
      </c>
      <c r="I20" s="5" t="s">
        <v>8</v>
      </c>
    </row>
    <row r="21" spans="1:9" s="5" customFormat="1" x14ac:dyDescent="0.25">
      <c r="A21" s="5" t="s">
        <v>109</v>
      </c>
      <c r="B21" s="23">
        <v>42748</v>
      </c>
      <c r="C21" s="5" t="s">
        <v>110</v>
      </c>
      <c r="D21" s="5" t="s">
        <v>24</v>
      </c>
      <c r="E21" s="17" t="s">
        <v>25</v>
      </c>
      <c r="F21" s="5">
        <f t="shared" si="0"/>
        <v>11542.8125</v>
      </c>
      <c r="G21" s="18">
        <v>1846.85</v>
      </c>
      <c r="I21" s="5" t="s">
        <v>8</v>
      </c>
    </row>
    <row r="22" spans="1:9" s="5" customFormat="1" x14ac:dyDescent="0.25">
      <c r="A22" s="5" t="s">
        <v>136</v>
      </c>
      <c r="B22" s="23">
        <v>42752</v>
      </c>
      <c r="C22" s="5" t="s">
        <v>137</v>
      </c>
      <c r="D22" s="5" t="s">
        <v>24</v>
      </c>
      <c r="E22" s="5" t="s">
        <v>25</v>
      </c>
      <c r="F22" s="5">
        <f t="shared" si="0"/>
        <v>4573.75</v>
      </c>
      <c r="G22" s="5">
        <v>731.8</v>
      </c>
      <c r="I22" s="5" t="s">
        <v>8</v>
      </c>
    </row>
    <row r="23" spans="1:9" s="5" customFormat="1" x14ac:dyDescent="0.25">
      <c r="A23" s="5" t="s">
        <v>27</v>
      </c>
      <c r="B23" s="23">
        <v>42752</v>
      </c>
      <c r="C23" s="5" t="s">
        <v>138</v>
      </c>
      <c r="D23" s="5" t="s">
        <v>24</v>
      </c>
      <c r="E23" s="17" t="s">
        <v>25</v>
      </c>
      <c r="F23" s="5">
        <f t="shared" si="0"/>
        <v>3501.6875</v>
      </c>
      <c r="G23" s="5">
        <v>560.27</v>
      </c>
      <c r="I23" s="5" t="s">
        <v>8</v>
      </c>
    </row>
    <row r="24" spans="1:9" s="5" customFormat="1" x14ac:dyDescent="0.25">
      <c r="A24" s="5" t="s">
        <v>22</v>
      </c>
      <c r="B24" s="23">
        <v>42755</v>
      </c>
      <c r="C24" s="5" t="s">
        <v>150</v>
      </c>
      <c r="D24" s="5" t="s">
        <v>24</v>
      </c>
      <c r="E24" s="17" t="s">
        <v>25</v>
      </c>
      <c r="F24" s="5">
        <f t="shared" si="0"/>
        <v>9004</v>
      </c>
      <c r="G24" s="18">
        <v>1440.64</v>
      </c>
      <c r="I24" s="5" t="s">
        <v>8</v>
      </c>
    </row>
    <row r="25" spans="1:9" s="5" customFormat="1" x14ac:dyDescent="0.25">
      <c r="A25" s="5" t="s">
        <v>179</v>
      </c>
      <c r="B25" s="23">
        <v>42762</v>
      </c>
      <c r="C25" s="5" t="s">
        <v>180</v>
      </c>
      <c r="D25" s="5" t="s">
        <v>24</v>
      </c>
      <c r="E25" s="17" t="s">
        <v>25</v>
      </c>
      <c r="F25" s="5">
        <f t="shared" si="0"/>
        <v>15824.0625</v>
      </c>
      <c r="G25" s="18">
        <v>2531.85</v>
      </c>
      <c r="H25" s="18"/>
      <c r="I25" s="5" t="s">
        <v>8</v>
      </c>
    </row>
    <row r="26" spans="1:9" s="5" customFormat="1" x14ac:dyDescent="0.25">
      <c r="A26" s="5" t="s">
        <v>31</v>
      </c>
      <c r="B26" s="23">
        <v>42765</v>
      </c>
      <c r="C26" s="5" t="s">
        <v>191</v>
      </c>
      <c r="D26" s="17" t="s">
        <v>24</v>
      </c>
      <c r="E26" s="17" t="s">
        <v>25</v>
      </c>
      <c r="F26" s="5">
        <f t="shared" si="0"/>
        <v>17246.4375</v>
      </c>
      <c r="G26" s="18">
        <v>2759.43</v>
      </c>
      <c r="H26" s="18"/>
      <c r="I26" s="5" t="s">
        <v>8</v>
      </c>
    </row>
    <row r="27" spans="1:9" s="5" customFormat="1" x14ac:dyDescent="0.25">
      <c r="A27" s="5" t="s">
        <v>83</v>
      </c>
      <c r="B27" s="23">
        <v>42739</v>
      </c>
      <c r="C27" s="5" t="s">
        <v>84</v>
      </c>
      <c r="D27" t="s">
        <v>29</v>
      </c>
      <c r="E27" s="5" t="s">
        <v>30</v>
      </c>
      <c r="F27" s="5">
        <f t="shared" si="0"/>
        <v>1200</v>
      </c>
      <c r="G27" s="5">
        <v>192</v>
      </c>
      <c r="I27" s="5" t="s">
        <v>8</v>
      </c>
    </row>
    <row r="28" spans="1:9" s="5" customFormat="1" x14ac:dyDescent="0.25">
      <c r="A28" s="5" t="s">
        <v>111</v>
      </c>
      <c r="B28" s="23">
        <v>42749</v>
      </c>
      <c r="C28" s="5" t="s">
        <v>112</v>
      </c>
      <c r="D28" s="5" t="s">
        <v>33</v>
      </c>
      <c r="E28" s="17" t="s">
        <v>220</v>
      </c>
      <c r="F28" s="5">
        <f t="shared" si="0"/>
        <v>221173.25</v>
      </c>
      <c r="G28" s="18">
        <v>35387.72</v>
      </c>
      <c r="I28" s="5" t="s">
        <v>8</v>
      </c>
    </row>
    <row r="29" spans="1:9" s="5" customFormat="1" x14ac:dyDescent="0.25">
      <c r="A29" s="5" t="s">
        <v>47</v>
      </c>
      <c r="B29" s="23">
        <v>42761</v>
      </c>
      <c r="C29" s="5" t="s">
        <v>178</v>
      </c>
      <c r="D29" s="5" t="s">
        <v>33</v>
      </c>
      <c r="E29" s="5" t="s">
        <v>38</v>
      </c>
      <c r="F29" s="5">
        <f t="shared" si="0"/>
        <v>116379.31249999999</v>
      </c>
      <c r="G29" s="18">
        <v>18620.689999999999</v>
      </c>
      <c r="H29" s="18"/>
      <c r="I29" s="5" t="s">
        <v>8</v>
      </c>
    </row>
    <row r="30" spans="1:9" s="5" customFormat="1" x14ac:dyDescent="0.25">
      <c r="A30" s="5" t="s">
        <v>135</v>
      </c>
      <c r="B30" s="23">
        <v>42752</v>
      </c>
      <c r="C30" s="5" t="s">
        <v>9</v>
      </c>
      <c r="D30" s="5" t="s">
        <v>33</v>
      </c>
      <c r="E30" s="5" t="s">
        <v>219</v>
      </c>
      <c r="F30" s="5">
        <f t="shared" si="0"/>
        <v>1941.9374999999998</v>
      </c>
      <c r="G30" s="5">
        <v>310.70999999999998</v>
      </c>
      <c r="I30" s="5" t="s">
        <v>232</v>
      </c>
    </row>
    <row r="31" spans="1:9" s="5" customFormat="1" x14ac:dyDescent="0.25">
      <c r="A31" s="5" t="s">
        <v>207</v>
      </c>
      <c r="B31" s="23">
        <v>42766</v>
      </c>
      <c r="C31" s="5" t="s">
        <v>208</v>
      </c>
      <c r="D31" s="5" t="s">
        <v>33</v>
      </c>
      <c r="E31" s="5" t="s">
        <v>38</v>
      </c>
      <c r="F31" s="5">
        <f t="shared" si="0"/>
        <v>1818.4999999999998</v>
      </c>
      <c r="G31" s="5">
        <v>290.95999999999998</v>
      </c>
      <c r="H31" s="18"/>
      <c r="I31" s="5" t="s">
        <v>232</v>
      </c>
    </row>
    <row r="32" spans="1:9" s="5" customFormat="1" x14ac:dyDescent="0.25">
      <c r="A32" s="5" t="s">
        <v>209</v>
      </c>
      <c r="B32" s="23">
        <v>42766</v>
      </c>
      <c r="C32" s="5" t="s">
        <v>210</v>
      </c>
      <c r="D32" s="5" t="s">
        <v>33</v>
      </c>
      <c r="E32" s="17" t="s">
        <v>38</v>
      </c>
      <c r="F32" s="5">
        <f t="shared" si="0"/>
        <v>67.4375</v>
      </c>
      <c r="G32" s="5">
        <v>10.79</v>
      </c>
      <c r="H32" s="28"/>
      <c r="I32" s="5" t="s">
        <v>232</v>
      </c>
    </row>
    <row r="33" spans="1:9" s="5" customFormat="1" x14ac:dyDescent="0.25">
      <c r="A33" s="5" t="s">
        <v>211</v>
      </c>
      <c r="B33" s="23">
        <v>42766</v>
      </c>
      <c r="C33" s="5" t="s">
        <v>212</v>
      </c>
      <c r="D33" s="5" t="s">
        <v>33</v>
      </c>
      <c r="E33" s="5" t="s">
        <v>38</v>
      </c>
      <c r="F33" s="5">
        <f t="shared" si="0"/>
        <v>689.1875</v>
      </c>
      <c r="G33" s="5">
        <v>110.27</v>
      </c>
      <c r="H33" s="18"/>
      <c r="I33" s="5" t="s">
        <v>232</v>
      </c>
    </row>
    <row r="34" spans="1:9" s="5" customFormat="1" x14ac:dyDescent="0.25">
      <c r="A34" s="5" t="s">
        <v>40</v>
      </c>
      <c r="B34" s="23">
        <v>42749</v>
      </c>
      <c r="C34" s="5" t="s">
        <v>113</v>
      </c>
      <c r="D34" s="5" t="s">
        <v>33</v>
      </c>
      <c r="E34" s="5" t="s">
        <v>38</v>
      </c>
      <c r="F34" s="5">
        <f t="shared" si="0"/>
        <v>312.625</v>
      </c>
      <c r="G34" s="5">
        <v>50.02</v>
      </c>
      <c r="I34" s="5" t="s">
        <v>8</v>
      </c>
    </row>
    <row r="35" spans="1:9" s="5" customFormat="1" x14ac:dyDescent="0.25">
      <c r="A35" s="5" t="s">
        <v>71</v>
      </c>
      <c r="B35" s="23">
        <v>42738</v>
      </c>
      <c r="C35" s="5" t="s">
        <v>72</v>
      </c>
      <c r="D35" s="5" t="s">
        <v>33</v>
      </c>
      <c r="E35" s="5" t="s">
        <v>38</v>
      </c>
      <c r="F35" s="5">
        <f t="shared" si="0"/>
        <v>625.3125</v>
      </c>
      <c r="G35" s="5">
        <v>100.05</v>
      </c>
      <c r="I35" s="5" t="s">
        <v>8</v>
      </c>
    </row>
    <row r="36" spans="1:9" s="5" customFormat="1" x14ac:dyDescent="0.25">
      <c r="A36" s="5" t="s">
        <v>35</v>
      </c>
      <c r="B36" s="23">
        <v>42738</v>
      </c>
      <c r="C36" s="5" t="s">
        <v>74</v>
      </c>
      <c r="D36" s="5" t="s">
        <v>33</v>
      </c>
      <c r="E36" s="17" t="s">
        <v>38</v>
      </c>
      <c r="F36" s="5">
        <f t="shared" si="0"/>
        <v>954.0625</v>
      </c>
      <c r="G36" s="5">
        <v>152.65</v>
      </c>
      <c r="I36" s="5" t="s">
        <v>8</v>
      </c>
    </row>
    <row r="37" spans="1:9" s="5" customFormat="1" x14ac:dyDescent="0.25">
      <c r="A37" s="5" t="s">
        <v>79</v>
      </c>
      <c r="B37" s="23">
        <v>42739</v>
      </c>
      <c r="C37" s="5" t="s">
        <v>77</v>
      </c>
      <c r="D37" s="5" t="s">
        <v>33</v>
      </c>
      <c r="E37" s="5" t="s">
        <v>38</v>
      </c>
      <c r="F37" s="5">
        <f t="shared" si="0"/>
        <v>621.75</v>
      </c>
      <c r="G37" s="5">
        <v>99.48</v>
      </c>
      <c r="H37" s="18"/>
      <c r="I37" s="5" t="s">
        <v>8</v>
      </c>
    </row>
    <row r="38" spans="1:9" s="5" customFormat="1" x14ac:dyDescent="0.25">
      <c r="A38" s="5" t="s">
        <v>80</v>
      </c>
      <c r="B38" s="23">
        <v>42739</v>
      </c>
      <c r="C38" s="5" t="s">
        <v>81</v>
      </c>
      <c r="D38" s="5" t="s">
        <v>33</v>
      </c>
      <c r="E38" s="5" t="s">
        <v>38</v>
      </c>
      <c r="F38" s="5">
        <f t="shared" si="0"/>
        <v>312.625</v>
      </c>
      <c r="G38" s="5">
        <v>50.02</v>
      </c>
      <c r="I38" s="5" t="s">
        <v>8</v>
      </c>
    </row>
    <row r="39" spans="1:9" s="5" customFormat="1" x14ac:dyDescent="0.25">
      <c r="A39" s="5" t="s">
        <v>85</v>
      </c>
      <c r="B39" s="23">
        <v>42741</v>
      </c>
      <c r="C39" s="5" t="s">
        <v>86</v>
      </c>
      <c r="D39" s="5" t="s">
        <v>33</v>
      </c>
      <c r="E39" s="5" t="s">
        <v>38</v>
      </c>
      <c r="F39" s="5">
        <f t="shared" si="0"/>
        <v>312.625</v>
      </c>
      <c r="G39" s="5">
        <v>50.02</v>
      </c>
      <c r="H39" s="18"/>
      <c r="I39" s="5" t="s">
        <v>8</v>
      </c>
    </row>
    <row r="40" spans="1:9" s="5" customFormat="1" x14ac:dyDescent="0.25">
      <c r="A40" s="5" t="s">
        <v>91</v>
      </c>
      <c r="B40" s="23">
        <v>42742</v>
      </c>
      <c r="C40" s="5" t="s">
        <v>92</v>
      </c>
      <c r="D40" s="5" t="s">
        <v>33</v>
      </c>
      <c r="E40" s="17" t="s">
        <v>38</v>
      </c>
      <c r="F40" s="5">
        <f t="shared" ref="F40:F71" si="1">+G40/0.16</f>
        <v>907.12499999999989</v>
      </c>
      <c r="G40" s="5">
        <v>145.13999999999999</v>
      </c>
      <c r="I40" s="5" t="s">
        <v>8</v>
      </c>
    </row>
    <row r="41" spans="1:9" s="5" customFormat="1" x14ac:dyDescent="0.25">
      <c r="A41" s="5" t="s">
        <v>96</v>
      </c>
      <c r="B41" s="23">
        <v>42745</v>
      </c>
      <c r="C41" s="5" t="s">
        <v>97</v>
      </c>
      <c r="D41" s="5" t="s">
        <v>33</v>
      </c>
      <c r="E41" s="17" t="s">
        <v>38</v>
      </c>
      <c r="F41" s="5">
        <f t="shared" si="1"/>
        <v>312.625</v>
      </c>
      <c r="G41" s="5">
        <v>50.02</v>
      </c>
      <c r="I41" s="5" t="s">
        <v>8</v>
      </c>
    </row>
    <row r="42" spans="1:9" s="5" customFormat="1" x14ac:dyDescent="0.25">
      <c r="A42" s="5" t="s">
        <v>37</v>
      </c>
      <c r="B42" s="23">
        <v>42746</v>
      </c>
      <c r="C42" s="5" t="s">
        <v>98</v>
      </c>
      <c r="D42" s="5" t="s">
        <v>33</v>
      </c>
      <c r="E42" s="17" t="s">
        <v>38</v>
      </c>
      <c r="F42" s="5">
        <f t="shared" si="1"/>
        <v>616.75</v>
      </c>
      <c r="G42" s="5">
        <v>98.68</v>
      </c>
      <c r="H42" s="18"/>
      <c r="I42" s="5" t="s">
        <v>8</v>
      </c>
    </row>
    <row r="43" spans="1:9" s="5" customFormat="1" x14ac:dyDescent="0.25">
      <c r="A43" s="5" t="s">
        <v>99</v>
      </c>
      <c r="B43" s="23">
        <v>42746</v>
      </c>
      <c r="C43" s="5" t="s">
        <v>100</v>
      </c>
      <c r="D43" s="5" t="s">
        <v>33</v>
      </c>
      <c r="E43" s="17" t="s">
        <v>38</v>
      </c>
      <c r="F43" s="5">
        <f t="shared" si="1"/>
        <v>304.125</v>
      </c>
      <c r="G43" s="5">
        <v>48.66</v>
      </c>
      <c r="I43" s="5" t="s">
        <v>8</v>
      </c>
    </row>
    <row r="44" spans="1:9" s="5" customFormat="1" x14ac:dyDescent="0.25">
      <c r="A44" s="5" t="s">
        <v>104</v>
      </c>
      <c r="B44" s="23">
        <v>42747</v>
      </c>
      <c r="C44" s="5" t="s">
        <v>105</v>
      </c>
      <c r="D44" s="5" t="s">
        <v>33</v>
      </c>
      <c r="E44" s="17" t="s">
        <v>38</v>
      </c>
      <c r="F44" s="5">
        <f t="shared" si="1"/>
        <v>329.125</v>
      </c>
      <c r="G44" s="5">
        <v>52.66</v>
      </c>
      <c r="I44" s="5" t="s">
        <v>8</v>
      </c>
    </row>
    <row r="45" spans="1:9" s="5" customFormat="1" x14ac:dyDescent="0.25">
      <c r="A45" s="5" t="s">
        <v>114</v>
      </c>
      <c r="B45" s="23">
        <v>42749</v>
      </c>
      <c r="C45" s="5" t="s">
        <v>115</v>
      </c>
      <c r="D45" s="5" t="s">
        <v>33</v>
      </c>
      <c r="E45" s="5" t="s">
        <v>38</v>
      </c>
      <c r="F45" s="5">
        <f t="shared" si="1"/>
        <v>922.31249999999989</v>
      </c>
      <c r="G45" s="5">
        <v>147.57</v>
      </c>
      <c r="I45" s="5" t="s">
        <v>8</v>
      </c>
    </row>
    <row r="46" spans="1:9" s="5" customFormat="1" x14ac:dyDescent="0.25">
      <c r="A46" s="5" t="s">
        <v>128</v>
      </c>
      <c r="B46" s="23">
        <v>42751</v>
      </c>
      <c r="C46" s="5" t="s">
        <v>129</v>
      </c>
      <c r="D46" s="5" t="s">
        <v>33</v>
      </c>
      <c r="E46" s="5" t="s">
        <v>38</v>
      </c>
      <c r="F46" s="5">
        <f t="shared" si="1"/>
        <v>630.1875</v>
      </c>
      <c r="G46" s="5">
        <v>100.83</v>
      </c>
      <c r="I46" s="5" t="s">
        <v>8</v>
      </c>
    </row>
    <row r="47" spans="1:9" s="5" customFormat="1" x14ac:dyDescent="0.25">
      <c r="A47" s="5" t="s">
        <v>130</v>
      </c>
      <c r="B47" s="23">
        <v>42752</v>
      </c>
      <c r="C47" s="5" t="s">
        <v>131</v>
      </c>
      <c r="D47" s="5" t="s">
        <v>33</v>
      </c>
      <c r="E47" s="5" t="s">
        <v>38</v>
      </c>
      <c r="F47" s="5">
        <f t="shared" si="1"/>
        <v>305.125</v>
      </c>
      <c r="G47" s="5">
        <v>48.82</v>
      </c>
      <c r="I47" s="5" t="s">
        <v>8</v>
      </c>
    </row>
    <row r="48" spans="1:9" s="5" customFormat="1" x14ac:dyDescent="0.25">
      <c r="A48" t="s">
        <v>223</v>
      </c>
      <c r="B48" s="33">
        <v>42754</v>
      </c>
      <c r="C48" t="s">
        <v>224</v>
      </c>
      <c r="D48" s="5" t="s">
        <v>33</v>
      </c>
      <c r="E48" t="s">
        <v>225</v>
      </c>
      <c r="F48" s="5">
        <f t="shared" si="1"/>
        <v>306</v>
      </c>
      <c r="G48" s="16">
        <v>48.96</v>
      </c>
      <c r="I48" s="5" t="s">
        <v>8</v>
      </c>
    </row>
    <row r="49" spans="1:9" s="5" customFormat="1" x14ac:dyDescent="0.25">
      <c r="A49" s="5" t="s">
        <v>148</v>
      </c>
      <c r="B49" s="23">
        <v>42755</v>
      </c>
      <c r="C49" s="5" t="s">
        <v>149</v>
      </c>
      <c r="D49" s="5" t="s">
        <v>33</v>
      </c>
      <c r="E49" s="17" t="s">
        <v>38</v>
      </c>
      <c r="F49" s="5">
        <f t="shared" si="1"/>
        <v>305.125</v>
      </c>
      <c r="G49" s="5">
        <v>48.82</v>
      </c>
      <c r="I49" s="5" t="s">
        <v>349</v>
      </c>
    </row>
    <row r="50" spans="1:9" s="5" customFormat="1" x14ac:dyDescent="0.25">
      <c r="A50" s="5" t="s">
        <v>160</v>
      </c>
      <c r="B50" s="23">
        <v>42758</v>
      </c>
      <c r="C50" s="5" t="s">
        <v>161</v>
      </c>
      <c r="D50" s="5" t="s">
        <v>33</v>
      </c>
      <c r="E50" s="17" t="s">
        <v>38</v>
      </c>
      <c r="F50" s="5">
        <f t="shared" si="1"/>
        <v>305.125</v>
      </c>
      <c r="G50" s="5">
        <v>48.82</v>
      </c>
      <c r="I50" s="5" t="s">
        <v>349</v>
      </c>
    </row>
    <row r="51" spans="1:9" s="5" customFormat="1" x14ac:dyDescent="0.25">
      <c r="A51" s="5" t="s">
        <v>164</v>
      </c>
      <c r="B51" s="23">
        <v>42759</v>
      </c>
      <c r="C51" s="5" t="s">
        <v>165</v>
      </c>
      <c r="D51" s="5" t="s">
        <v>33</v>
      </c>
      <c r="E51" s="17" t="s">
        <v>38</v>
      </c>
      <c r="F51" s="5">
        <f t="shared" si="1"/>
        <v>927.125</v>
      </c>
      <c r="G51" s="5">
        <v>148.34</v>
      </c>
      <c r="I51" s="5" t="s">
        <v>349</v>
      </c>
    </row>
    <row r="52" spans="1:9" s="5" customFormat="1" x14ac:dyDescent="0.25">
      <c r="A52" s="5" t="s">
        <v>42</v>
      </c>
      <c r="B52" s="23">
        <v>42760</v>
      </c>
      <c r="C52" s="5" t="s">
        <v>166</v>
      </c>
      <c r="D52" s="5" t="s">
        <v>33</v>
      </c>
      <c r="E52" s="17" t="s">
        <v>38</v>
      </c>
      <c r="F52" s="5">
        <f t="shared" si="1"/>
        <v>315.125</v>
      </c>
      <c r="G52" s="5">
        <v>50.42</v>
      </c>
      <c r="I52" s="5" t="s">
        <v>349</v>
      </c>
    </row>
    <row r="53" spans="1:9" s="5" customFormat="1" x14ac:dyDescent="0.25">
      <c r="A53" s="5" t="s">
        <v>171</v>
      </c>
      <c r="B53" s="23">
        <v>42761</v>
      </c>
      <c r="C53" s="5" t="s">
        <v>172</v>
      </c>
      <c r="D53" s="5" t="s">
        <v>33</v>
      </c>
      <c r="E53" s="17" t="s">
        <v>38</v>
      </c>
      <c r="F53" s="5">
        <f t="shared" si="1"/>
        <v>315.125</v>
      </c>
      <c r="G53" s="5">
        <v>50.42</v>
      </c>
      <c r="I53" s="5" t="s">
        <v>349</v>
      </c>
    </row>
    <row r="54" spans="1:9" s="5" customFormat="1" x14ac:dyDescent="0.25">
      <c r="A54" s="5" t="s">
        <v>43</v>
      </c>
      <c r="B54" s="23">
        <v>42761</v>
      </c>
      <c r="C54" s="5" t="s">
        <v>174</v>
      </c>
      <c r="D54" s="5" t="s">
        <v>33</v>
      </c>
      <c r="E54" s="17" t="s">
        <v>38</v>
      </c>
      <c r="F54" s="5">
        <f t="shared" si="1"/>
        <v>305.125</v>
      </c>
      <c r="G54" s="5">
        <v>48.82</v>
      </c>
      <c r="I54" s="5" t="s">
        <v>349</v>
      </c>
    </row>
    <row r="55" spans="1:9" s="5" customFormat="1" x14ac:dyDescent="0.25">
      <c r="A55" s="5" t="s">
        <v>192</v>
      </c>
      <c r="B55" s="23">
        <v>42766</v>
      </c>
      <c r="C55" s="5" t="s">
        <v>193</v>
      </c>
      <c r="D55" s="5" t="s">
        <v>33</v>
      </c>
      <c r="E55" s="17" t="s">
        <v>38</v>
      </c>
      <c r="F55" s="5">
        <f t="shared" si="1"/>
        <v>1212.1875</v>
      </c>
      <c r="G55" s="5">
        <v>193.95</v>
      </c>
      <c r="I55" s="5" t="s">
        <v>487</v>
      </c>
    </row>
    <row r="56" spans="1:9" s="5" customFormat="1" x14ac:dyDescent="0.25">
      <c r="A56" s="5" t="s">
        <v>181</v>
      </c>
      <c r="B56" s="23">
        <v>42763</v>
      </c>
      <c r="C56" s="5" t="s">
        <v>182</v>
      </c>
      <c r="D56" s="5" t="s">
        <v>33</v>
      </c>
      <c r="E56" s="5" t="s">
        <v>38</v>
      </c>
      <c r="F56" s="5">
        <f t="shared" si="1"/>
        <v>621.125</v>
      </c>
      <c r="G56" s="5">
        <v>99.38</v>
      </c>
      <c r="I56" s="5" t="s">
        <v>349</v>
      </c>
    </row>
    <row r="57" spans="1:9" s="5" customFormat="1" x14ac:dyDescent="0.25">
      <c r="A57" s="5" t="s">
        <v>183</v>
      </c>
      <c r="B57" s="23">
        <v>42765</v>
      </c>
      <c r="C57" s="5" t="s">
        <v>184</v>
      </c>
      <c r="D57" s="5" t="s">
        <v>33</v>
      </c>
      <c r="E57" s="17" t="s">
        <v>38</v>
      </c>
      <c r="F57" s="5">
        <f t="shared" si="1"/>
        <v>315.125</v>
      </c>
      <c r="G57" s="5">
        <v>50.42</v>
      </c>
      <c r="I57" s="5" t="s">
        <v>487</v>
      </c>
    </row>
    <row r="58" spans="1:9" s="5" customFormat="1" x14ac:dyDescent="0.25">
      <c r="A58" s="5" t="s">
        <v>194</v>
      </c>
      <c r="B58" s="23">
        <v>42766</v>
      </c>
      <c r="C58" s="5" t="s">
        <v>195</v>
      </c>
      <c r="D58" s="5" t="s">
        <v>33</v>
      </c>
      <c r="E58" s="5" t="s">
        <v>38</v>
      </c>
      <c r="F58" s="5">
        <f t="shared" si="1"/>
        <v>315.125</v>
      </c>
      <c r="G58" s="5">
        <v>50.42</v>
      </c>
      <c r="H58" s="18"/>
      <c r="I58" s="5" t="s">
        <v>487</v>
      </c>
    </row>
    <row r="59" spans="1:9" s="5" customFormat="1" x14ac:dyDescent="0.25">
      <c r="A59" s="5" t="s">
        <v>157</v>
      </c>
      <c r="B59" s="23">
        <v>42758</v>
      </c>
      <c r="C59" s="5" t="s">
        <v>158</v>
      </c>
      <c r="D59" s="5" t="s">
        <v>33</v>
      </c>
      <c r="E59" s="17" t="s">
        <v>159</v>
      </c>
      <c r="F59" s="5">
        <f t="shared" si="1"/>
        <v>348</v>
      </c>
      <c r="G59" s="5">
        <v>55.68</v>
      </c>
      <c r="I59" s="5" t="s">
        <v>232</v>
      </c>
    </row>
    <row r="60" spans="1:9" s="5" customFormat="1" x14ac:dyDescent="0.25">
      <c r="A60" s="5" t="s">
        <v>153</v>
      </c>
      <c r="B60" s="23">
        <v>42758</v>
      </c>
      <c r="C60" s="5" t="s">
        <v>154</v>
      </c>
      <c r="D60" s="5" t="s">
        <v>33</v>
      </c>
      <c r="E60" s="17" t="s">
        <v>38</v>
      </c>
      <c r="F60" s="5">
        <f t="shared" si="1"/>
        <v>200</v>
      </c>
      <c r="G60" s="5">
        <v>32</v>
      </c>
      <c r="I60" s="5" t="s">
        <v>8</v>
      </c>
    </row>
    <row r="61" spans="1:9" s="5" customFormat="1" x14ac:dyDescent="0.25">
      <c r="A61" s="5" t="s">
        <v>151</v>
      </c>
      <c r="B61" s="23">
        <v>42758</v>
      </c>
      <c r="C61" s="5" t="s">
        <v>152</v>
      </c>
      <c r="D61" s="5" t="s">
        <v>33</v>
      </c>
      <c r="E61" s="17" t="s">
        <v>38</v>
      </c>
      <c r="F61" s="5">
        <f t="shared" si="1"/>
        <v>540</v>
      </c>
      <c r="G61" s="5">
        <v>86.4</v>
      </c>
      <c r="I61" s="18" t="s">
        <v>8</v>
      </c>
    </row>
    <row r="62" spans="1:9" s="5" customFormat="1" x14ac:dyDescent="0.25">
      <c r="A62" s="5" t="s">
        <v>155</v>
      </c>
      <c r="B62" s="23">
        <v>42758</v>
      </c>
      <c r="C62" s="5" t="s">
        <v>156</v>
      </c>
      <c r="D62" s="5" t="s">
        <v>33</v>
      </c>
      <c r="E62" s="17" t="s">
        <v>38</v>
      </c>
      <c r="F62" s="5">
        <f t="shared" si="1"/>
        <v>240</v>
      </c>
      <c r="G62" s="5">
        <v>38.4</v>
      </c>
      <c r="I62" s="5" t="s">
        <v>8</v>
      </c>
    </row>
    <row r="63" spans="1:9" s="5" customFormat="1" x14ac:dyDescent="0.25">
      <c r="A63" s="5" t="s">
        <v>146</v>
      </c>
      <c r="B63" s="23">
        <v>42754</v>
      </c>
      <c r="C63" s="5" t="s">
        <v>147</v>
      </c>
      <c r="D63" s="5" t="s">
        <v>33</v>
      </c>
      <c r="E63" s="17" t="s">
        <v>38</v>
      </c>
      <c r="F63" s="5">
        <f t="shared" si="1"/>
        <v>288</v>
      </c>
      <c r="G63" s="5">
        <v>46.08</v>
      </c>
      <c r="I63" s="5" t="s">
        <v>232</v>
      </c>
    </row>
    <row r="64" spans="1:9" s="5" customFormat="1" x14ac:dyDescent="0.25">
      <c r="A64" s="5" t="s">
        <v>45</v>
      </c>
      <c r="B64" s="23">
        <v>42761</v>
      </c>
      <c r="C64" s="5" t="s">
        <v>176</v>
      </c>
      <c r="D64" s="5" t="s">
        <v>33</v>
      </c>
      <c r="E64" s="5" t="s">
        <v>38</v>
      </c>
      <c r="F64" s="5">
        <f t="shared" si="1"/>
        <v>600</v>
      </c>
      <c r="G64" s="5">
        <v>96</v>
      </c>
      <c r="H64" s="18"/>
      <c r="I64" s="5" t="s">
        <v>349</v>
      </c>
    </row>
    <row r="65" spans="1:9" s="5" customFormat="1" x14ac:dyDescent="0.25">
      <c r="A65" s="5" t="s">
        <v>46</v>
      </c>
      <c r="B65" s="23">
        <v>42761</v>
      </c>
      <c r="C65" s="5" t="s">
        <v>177</v>
      </c>
      <c r="D65" s="5" t="s">
        <v>33</v>
      </c>
      <c r="E65" s="5" t="s">
        <v>38</v>
      </c>
      <c r="F65" s="5">
        <f t="shared" si="1"/>
        <v>400</v>
      </c>
      <c r="G65" s="5">
        <v>64</v>
      </c>
      <c r="H65" s="18"/>
      <c r="I65" s="5" t="s">
        <v>487</v>
      </c>
    </row>
    <row r="66" spans="1:9" s="5" customFormat="1" x14ac:dyDescent="0.25">
      <c r="A66" s="5" t="s">
        <v>201</v>
      </c>
      <c r="B66" s="23">
        <v>42766</v>
      </c>
      <c r="C66" s="5" t="s">
        <v>202</v>
      </c>
      <c r="D66" s="5" t="s">
        <v>33</v>
      </c>
      <c r="E66" s="5" t="s">
        <v>38</v>
      </c>
      <c r="F66" s="5">
        <f t="shared" si="1"/>
        <v>120</v>
      </c>
      <c r="G66" s="5">
        <v>19.2</v>
      </c>
      <c r="H66" s="18"/>
      <c r="I66" s="5" t="s">
        <v>487</v>
      </c>
    </row>
    <row r="67" spans="1:9" s="5" customFormat="1" x14ac:dyDescent="0.25">
      <c r="A67" s="5" t="s">
        <v>196</v>
      </c>
      <c r="B67" s="23">
        <v>42766</v>
      </c>
      <c r="C67" s="5" t="s">
        <v>197</v>
      </c>
      <c r="D67" s="5" t="s">
        <v>33</v>
      </c>
      <c r="E67" s="17" t="s">
        <v>198</v>
      </c>
      <c r="F67" s="5">
        <f t="shared" si="1"/>
        <v>180</v>
      </c>
      <c r="G67" s="5">
        <v>28.8</v>
      </c>
      <c r="I67" s="5" t="s">
        <v>487</v>
      </c>
    </row>
    <row r="68" spans="1:9" s="5" customFormat="1" x14ac:dyDescent="0.25">
      <c r="A68" s="5" t="s">
        <v>199</v>
      </c>
      <c r="B68" s="23">
        <v>42766</v>
      </c>
      <c r="C68" s="5" t="s">
        <v>200</v>
      </c>
      <c r="D68" s="5" t="s">
        <v>33</v>
      </c>
      <c r="E68" s="17" t="s">
        <v>198</v>
      </c>
      <c r="F68" s="5">
        <f t="shared" si="1"/>
        <v>390</v>
      </c>
      <c r="G68" s="5">
        <v>62.4</v>
      </c>
      <c r="I68" s="5" t="s">
        <v>487</v>
      </c>
    </row>
    <row r="69" spans="1:9" s="5" customFormat="1" x14ac:dyDescent="0.25">
      <c r="A69" s="5" t="s">
        <v>39</v>
      </c>
      <c r="B69" s="23">
        <v>42749</v>
      </c>
      <c r="C69" s="5" t="s">
        <v>117</v>
      </c>
      <c r="D69" s="5" t="s">
        <v>33</v>
      </c>
      <c r="E69" s="5" t="s">
        <v>38</v>
      </c>
      <c r="F69" s="5">
        <f t="shared" si="1"/>
        <v>8620.6875</v>
      </c>
      <c r="G69" s="18">
        <v>1379.31</v>
      </c>
      <c r="I69" s="5" t="s">
        <v>8</v>
      </c>
    </row>
    <row r="70" spans="1:9" s="5" customFormat="1" x14ac:dyDescent="0.25">
      <c r="A70" s="5" t="s">
        <v>144</v>
      </c>
      <c r="B70" s="23">
        <v>42754</v>
      </c>
      <c r="C70" s="5" t="s">
        <v>145</v>
      </c>
      <c r="D70" s="5" t="s">
        <v>33</v>
      </c>
      <c r="E70" s="17" t="s">
        <v>38</v>
      </c>
      <c r="F70" s="5">
        <f t="shared" si="1"/>
        <v>1293.125</v>
      </c>
      <c r="G70" s="5">
        <v>206.9</v>
      </c>
      <c r="I70" s="5" t="s">
        <v>8</v>
      </c>
    </row>
    <row r="71" spans="1:9" s="5" customFormat="1" x14ac:dyDescent="0.25">
      <c r="A71" s="5" t="s">
        <v>142</v>
      </c>
      <c r="B71" s="23">
        <v>42754</v>
      </c>
      <c r="C71" s="5" t="s">
        <v>143</v>
      </c>
      <c r="D71" s="5" t="s">
        <v>33</v>
      </c>
      <c r="E71" s="17" t="s">
        <v>38</v>
      </c>
      <c r="F71" s="5">
        <f t="shared" si="1"/>
        <v>3448.25</v>
      </c>
      <c r="G71" s="5">
        <v>551.72</v>
      </c>
      <c r="I71" s="5" t="s">
        <v>8</v>
      </c>
    </row>
    <row r="72" spans="1:9" s="5" customFormat="1" x14ac:dyDescent="0.25">
      <c r="A72" s="5" t="s">
        <v>44</v>
      </c>
      <c r="B72" s="23">
        <v>42761</v>
      </c>
      <c r="C72" s="5" t="s">
        <v>175</v>
      </c>
      <c r="D72" s="5" t="s">
        <v>33</v>
      </c>
      <c r="E72" s="17" t="s">
        <v>38</v>
      </c>
      <c r="F72" s="5">
        <f t="shared" ref="F72:F90" si="2">+G72/0.16</f>
        <v>3017.25</v>
      </c>
      <c r="G72" s="5">
        <v>482.76</v>
      </c>
      <c r="I72" s="5" t="s">
        <v>349</v>
      </c>
    </row>
    <row r="73" spans="1:9" s="5" customFormat="1" x14ac:dyDescent="0.25">
      <c r="A73" s="5" t="s">
        <v>167</v>
      </c>
      <c r="B73" s="23">
        <v>42760</v>
      </c>
      <c r="C73" s="5" t="s">
        <v>168</v>
      </c>
      <c r="D73" s="5" t="s">
        <v>33</v>
      </c>
      <c r="E73" s="17" t="s">
        <v>38</v>
      </c>
      <c r="F73" s="5">
        <f t="shared" si="2"/>
        <v>907.75</v>
      </c>
      <c r="G73" s="5">
        <v>145.24</v>
      </c>
      <c r="I73" s="5" t="s">
        <v>349</v>
      </c>
    </row>
    <row r="74" spans="1:9" s="5" customFormat="1" x14ac:dyDescent="0.25">
      <c r="A74" s="5" t="s">
        <v>32</v>
      </c>
      <c r="B74" s="23">
        <v>42761</v>
      </c>
      <c r="C74" s="5" t="s">
        <v>173</v>
      </c>
      <c r="D74" s="5" t="s">
        <v>33</v>
      </c>
      <c r="E74" s="17" t="s">
        <v>38</v>
      </c>
      <c r="F74" s="5">
        <f t="shared" si="2"/>
        <v>1074</v>
      </c>
      <c r="G74" s="5">
        <v>171.84</v>
      </c>
      <c r="I74" s="5" t="s">
        <v>349</v>
      </c>
    </row>
    <row r="75" spans="1:9" s="5" customFormat="1" x14ac:dyDescent="0.25">
      <c r="A75" s="5" t="s">
        <v>187</v>
      </c>
      <c r="B75" s="23">
        <v>42765</v>
      </c>
      <c r="C75" s="5" t="s">
        <v>188</v>
      </c>
      <c r="D75" s="5" t="s">
        <v>33</v>
      </c>
      <c r="E75" s="5" t="s">
        <v>38</v>
      </c>
      <c r="F75" s="5">
        <f t="shared" si="2"/>
        <v>1724.1875</v>
      </c>
      <c r="G75" s="5">
        <v>275.87</v>
      </c>
      <c r="I75" s="5" t="s">
        <v>487</v>
      </c>
    </row>
    <row r="76" spans="1:9" s="5" customFormat="1" x14ac:dyDescent="0.25">
      <c r="A76" s="5" t="s">
        <v>189</v>
      </c>
      <c r="B76" s="23">
        <v>42765</v>
      </c>
      <c r="C76" s="5" t="s">
        <v>190</v>
      </c>
      <c r="D76" s="5" t="s">
        <v>33</v>
      </c>
      <c r="E76" s="17" t="s">
        <v>38</v>
      </c>
      <c r="F76" s="5">
        <f t="shared" si="2"/>
        <v>240</v>
      </c>
      <c r="G76" s="5">
        <v>38.4</v>
      </c>
      <c r="H76" s="18"/>
      <c r="I76" s="5" t="s">
        <v>232</v>
      </c>
    </row>
    <row r="77" spans="1:9" s="5" customFormat="1" x14ac:dyDescent="0.25">
      <c r="A77" s="5" t="s">
        <v>123</v>
      </c>
      <c r="B77" s="23">
        <v>42751</v>
      </c>
      <c r="C77" s="5" t="s">
        <v>124</v>
      </c>
      <c r="D77" s="5" t="s">
        <v>48</v>
      </c>
      <c r="E77" s="5" t="s">
        <v>49</v>
      </c>
      <c r="F77" s="5">
        <f t="shared" si="2"/>
        <v>434702.25</v>
      </c>
      <c r="G77" s="18">
        <v>69552.36</v>
      </c>
      <c r="I77" s="5" t="s">
        <v>8</v>
      </c>
    </row>
    <row r="78" spans="1:9" s="5" customFormat="1" x14ac:dyDescent="0.25">
      <c r="A78" s="5" t="s">
        <v>125</v>
      </c>
      <c r="B78" s="23">
        <v>42751</v>
      </c>
      <c r="C78" s="5" t="s">
        <v>126</v>
      </c>
      <c r="D78" s="5" t="s">
        <v>48</v>
      </c>
      <c r="E78" s="5" t="s">
        <v>49</v>
      </c>
      <c r="F78" s="5">
        <f t="shared" si="2"/>
        <v>310459.25</v>
      </c>
      <c r="G78" s="18">
        <v>49673.48</v>
      </c>
      <c r="I78" s="5" t="s">
        <v>8</v>
      </c>
    </row>
    <row r="79" spans="1:9" s="5" customFormat="1" x14ac:dyDescent="0.25">
      <c r="A79" s="5" t="s">
        <v>203</v>
      </c>
      <c r="B79" s="23">
        <v>42766</v>
      </c>
      <c r="C79" s="5" t="s">
        <v>204</v>
      </c>
      <c r="D79" s="5" t="s">
        <v>48</v>
      </c>
      <c r="E79" s="5" t="s">
        <v>49</v>
      </c>
      <c r="F79" s="5">
        <f t="shared" si="2"/>
        <v>440964</v>
      </c>
      <c r="G79" s="18">
        <v>70554.240000000005</v>
      </c>
      <c r="I79" s="5" t="s">
        <v>8</v>
      </c>
    </row>
    <row r="80" spans="1:9" s="5" customFormat="1" x14ac:dyDescent="0.25">
      <c r="A80" s="5" t="s">
        <v>132</v>
      </c>
      <c r="B80" s="23">
        <v>42752</v>
      </c>
      <c r="C80" s="5" t="s">
        <v>120</v>
      </c>
      <c r="D80" s="5" t="s">
        <v>48</v>
      </c>
      <c r="E80" s="17" t="s">
        <v>49</v>
      </c>
      <c r="F80" s="5">
        <f t="shared" si="2"/>
        <v>349634</v>
      </c>
      <c r="G80" s="18">
        <v>55941.440000000002</v>
      </c>
      <c r="I80" s="5" t="s">
        <v>8</v>
      </c>
    </row>
    <row r="81" spans="1:9" s="5" customFormat="1" x14ac:dyDescent="0.25">
      <c r="A81" s="5" t="s">
        <v>134</v>
      </c>
      <c r="B81" s="23">
        <v>42752</v>
      </c>
      <c r="C81" s="5" t="s">
        <v>122</v>
      </c>
      <c r="D81" s="5" t="s">
        <v>48</v>
      </c>
      <c r="E81" s="5" t="s">
        <v>49</v>
      </c>
      <c r="F81" s="5">
        <f t="shared" si="2"/>
        <v>349634</v>
      </c>
      <c r="G81" s="18">
        <v>55941.440000000002</v>
      </c>
      <c r="I81" s="5" t="s">
        <v>8</v>
      </c>
    </row>
    <row r="82" spans="1:9" s="5" customFormat="1" x14ac:dyDescent="0.25">
      <c r="A82" s="5" t="s">
        <v>63</v>
      </c>
      <c r="B82" s="23">
        <v>42751</v>
      </c>
      <c r="C82" s="5" t="s">
        <v>127</v>
      </c>
      <c r="D82" s="5" t="s">
        <v>48</v>
      </c>
      <c r="E82" s="5" t="s">
        <v>49</v>
      </c>
      <c r="F82" s="5">
        <f t="shared" si="2"/>
        <v>316722</v>
      </c>
      <c r="G82" s="18">
        <v>50675.519999999997</v>
      </c>
      <c r="I82" s="5" t="s">
        <v>8</v>
      </c>
    </row>
    <row r="83" spans="1:9" s="5" customFormat="1" x14ac:dyDescent="0.25">
      <c r="A83" s="5" t="s">
        <v>185</v>
      </c>
      <c r="B83" s="23">
        <v>42765</v>
      </c>
      <c r="C83" s="5" t="s">
        <v>186</v>
      </c>
      <c r="D83" s="5" t="s">
        <v>48</v>
      </c>
      <c r="E83" s="17" t="s">
        <v>49</v>
      </c>
      <c r="F83" s="5">
        <f t="shared" si="2"/>
        <v>267219</v>
      </c>
      <c r="G83" s="18">
        <v>42755.040000000001</v>
      </c>
      <c r="H83" s="18"/>
      <c r="I83" s="5" t="s">
        <v>8</v>
      </c>
    </row>
    <row r="84" spans="1:9" s="5" customFormat="1" x14ac:dyDescent="0.25">
      <c r="A84" s="5" t="s">
        <v>205</v>
      </c>
      <c r="B84" s="23">
        <v>42766</v>
      </c>
      <c r="C84" s="5" t="s">
        <v>206</v>
      </c>
      <c r="D84" s="5" t="s">
        <v>48</v>
      </c>
      <c r="E84" s="5" t="s">
        <v>49</v>
      </c>
      <c r="F84" s="5">
        <f t="shared" si="2"/>
        <v>276701</v>
      </c>
      <c r="G84" s="18">
        <v>44272.160000000003</v>
      </c>
      <c r="I84" s="5" t="s">
        <v>8</v>
      </c>
    </row>
    <row r="85" spans="1:9" s="5" customFormat="1" x14ac:dyDescent="0.25">
      <c r="A85" s="5" t="s">
        <v>162</v>
      </c>
      <c r="B85" s="23">
        <v>42758</v>
      </c>
      <c r="C85" s="5" t="s">
        <v>163</v>
      </c>
      <c r="D85" s="5" t="s">
        <v>48</v>
      </c>
      <c r="E85" s="17" t="s">
        <v>49</v>
      </c>
      <c r="F85" s="5">
        <f t="shared" si="2"/>
        <v>15280</v>
      </c>
      <c r="G85" s="18">
        <v>2444.8000000000002</v>
      </c>
      <c r="I85" s="5" t="s">
        <v>8</v>
      </c>
    </row>
    <row r="86" spans="1:9" s="5" customFormat="1" x14ac:dyDescent="0.25">
      <c r="A86" s="5" t="s">
        <v>52</v>
      </c>
      <c r="B86" s="23">
        <v>42744</v>
      </c>
      <c r="C86" s="5" t="s">
        <v>95</v>
      </c>
      <c r="D86" s="5" t="s">
        <v>48</v>
      </c>
      <c r="E86" s="17" t="s">
        <v>49</v>
      </c>
      <c r="F86" s="5">
        <f t="shared" si="2"/>
        <v>34990.3125</v>
      </c>
      <c r="G86" s="18">
        <v>5598.45</v>
      </c>
      <c r="H86" s="18"/>
      <c r="I86" s="5" t="s">
        <v>8</v>
      </c>
    </row>
    <row r="87" spans="1:9" s="5" customFormat="1" x14ac:dyDescent="0.25">
      <c r="A87" s="5" t="s">
        <v>28</v>
      </c>
      <c r="B87" s="23">
        <v>42753</v>
      </c>
      <c r="C87" s="5" t="s">
        <v>95</v>
      </c>
      <c r="D87" s="5" t="s">
        <v>48</v>
      </c>
      <c r="E87" s="17" t="s">
        <v>49</v>
      </c>
      <c r="F87" s="5">
        <f t="shared" si="2"/>
        <v>7103.9375000000009</v>
      </c>
      <c r="G87" s="18">
        <v>1136.6300000000001</v>
      </c>
      <c r="I87" s="5" t="s">
        <v>8</v>
      </c>
    </row>
    <row r="88" spans="1:9" s="5" customFormat="1" x14ac:dyDescent="0.25">
      <c r="A88" s="5" t="s">
        <v>139</v>
      </c>
      <c r="B88" s="23">
        <v>42752</v>
      </c>
      <c r="C88" s="5" t="s">
        <v>140</v>
      </c>
      <c r="D88" s="5" t="s">
        <v>53</v>
      </c>
      <c r="E88" s="17" t="s">
        <v>54</v>
      </c>
      <c r="F88" s="5">
        <f t="shared" si="2"/>
        <v>1325.4375</v>
      </c>
      <c r="G88" s="5">
        <v>212.07</v>
      </c>
      <c r="I88" s="5" t="s">
        <v>8</v>
      </c>
    </row>
    <row r="89" spans="1:9" s="5" customFormat="1" x14ac:dyDescent="0.25">
      <c r="A89" s="5" t="s">
        <v>61</v>
      </c>
      <c r="B89" s="23">
        <v>42737</v>
      </c>
      <c r="C89" s="5" t="s">
        <v>70</v>
      </c>
      <c r="D89" t="s">
        <v>55</v>
      </c>
      <c r="E89" s="5" t="s">
        <v>56</v>
      </c>
      <c r="F89" s="5">
        <f t="shared" si="2"/>
        <v>37002.5</v>
      </c>
      <c r="G89" s="18">
        <v>5920.4</v>
      </c>
      <c r="I89" s="5" t="s">
        <v>8</v>
      </c>
    </row>
    <row r="90" spans="1:9" s="5" customFormat="1" x14ac:dyDescent="0.25">
      <c r="A90" s="5" t="s">
        <v>59</v>
      </c>
      <c r="B90" s="23">
        <v>42747</v>
      </c>
      <c r="C90" s="5" t="s">
        <v>107</v>
      </c>
      <c r="D90" s="5" t="s">
        <v>57</v>
      </c>
      <c r="E90" s="17" t="s">
        <v>58</v>
      </c>
      <c r="F90" s="5">
        <f t="shared" si="2"/>
        <v>5210.125</v>
      </c>
      <c r="G90" s="5">
        <v>833.62</v>
      </c>
      <c r="I90" s="5" t="s">
        <v>8</v>
      </c>
    </row>
    <row r="91" spans="1:9" s="5" customFormat="1" x14ac:dyDescent="0.25">
      <c r="A91" s="19" t="s">
        <v>119</v>
      </c>
      <c r="B91" s="20">
        <v>42751</v>
      </c>
      <c r="C91" s="19" t="s">
        <v>120</v>
      </c>
      <c r="D91" s="19"/>
      <c r="E91" s="19" t="s">
        <v>49</v>
      </c>
      <c r="G91" s="29">
        <v>55941.440000000002</v>
      </c>
      <c r="H91" s="19"/>
    </row>
    <row r="92" spans="1:9" s="5" customFormat="1" x14ac:dyDescent="0.25">
      <c r="A92" s="19" t="s">
        <v>41</v>
      </c>
      <c r="B92" s="20">
        <v>42752</v>
      </c>
      <c r="C92" s="19" t="s">
        <v>120</v>
      </c>
      <c r="D92" s="19"/>
      <c r="E92" s="19" t="s">
        <v>49</v>
      </c>
      <c r="G92" s="19"/>
      <c r="H92" s="29">
        <v>55941.440000000002</v>
      </c>
    </row>
    <row r="93" spans="1:9" s="5" customFormat="1" x14ac:dyDescent="0.25">
      <c r="A93" s="19" t="s">
        <v>121</v>
      </c>
      <c r="B93" s="20">
        <v>42751</v>
      </c>
      <c r="C93" s="19" t="s">
        <v>122</v>
      </c>
      <c r="D93" s="19"/>
      <c r="E93" s="19" t="s">
        <v>50</v>
      </c>
      <c r="G93" s="29">
        <v>55941.440000000002</v>
      </c>
      <c r="H93" s="19"/>
    </row>
    <row r="94" spans="1:9" s="5" customFormat="1" x14ac:dyDescent="0.25">
      <c r="A94" s="19" t="s">
        <v>133</v>
      </c>
      <c r="B94" s="20">
        <v>42752</v>
      </c>
      <c r="C94" s="19" t="s">
        <v>122</v>
      </c>
      <c r="D94" s="19"/>
      <c r="E94" s="19" t="s">
        <v>50</v>
      </c>
      <c r="G94" s="19"/>
      <c r="H94" s="29">
        <v>55941.440000000002</v>
      </c>
    </row>
    <row r="95" spans="1:9" s="5" customFormat="1" x14ac:dyDescent="0.25">
      <c r="A95" s="19" t="s">
        <v>23</v>
      </c>
      <c r="B95" s="20">
        <v>42744</v>
      </c>
      <c r="C95" s="19" t="s">
        <v>93</v>
      </c>
      <c r="D95" s="19"/>
      <c r="E95" s="21" t="s">
        <v>94</v>
      </c>
      <c r="G95" s="19">
        <v>48.28</v>
      </c>
      <c r="H95" s="19"/>
    </row>
    <row r="96" spans="1:9" s="5" customFormat="1" x14ac:dyDescent="0.25">
      <c r="A96" s="19" t="s">
        <v>12</v>
      </c>
      <c r="B96" s="20">
        <v>42746</v>
      </c>
      <c r="C96" s="19" t="s">
        <v>93</v>
      </c>
      <c r="D96" s="19"/>
      <c r="E96" s="19" t="s">
        <v>101</v>
      </c>
      <c r="G96" s="19"/>
      <c r="H96" s="19">
        <v>48.28</v>
      </c>
    </row>
    <row r="97" spans="1:14" s="5" customFormat="1" x14ac:dyDescent="0.25">
      <c r="A97" s="19" t="s">
        <v>73</v>
      </c>
      <c r="B97" s="20">
        <v>42738</v>
      </c>
      <c r="C97" s="19" t="s">
        <v>74</v>
      </c>
      <c r="D97" s="19"/>
      <c r="E97" s="19" t="s">
        <v>38</v>
      </c>
      <c r="G97" s="19">
        <v>152.65</v>
      </c>
      <c r="H97" s="19"/>
    </row>
    <row r="98" spans="1:14" s="5" customFormat="1" x14ac:dyDescent="0.25">
      <c r="A98" s="19" t="s">
        <v>34</v>
      </c>
      <c r="B98" s="20">
        <v>42738</v>
      </c>
      <c r="C98" s="19" t="s">
        <v>74</v>
      </c>
      <c r="D98" s="19"/>
      <c r="E98" s="19" t="s">
        <v>64</v>
      </c>
      <c r="G98" s="19"/>
      <c r="H98" s="19">
        <v>152.65</v>
      </c>
    </row>
    <row r="99" spans="1:14" s="5" customFormat="1" x14ac:dyDescent="0.25">
      <c r="A99" s="19" t="s">
        <v>36</v>
      </c>
      <c r="B99" s="20">
        <v>42739</v>
      </c>
      <c r="C99" s="19" t="s">
        <v>77</v>
      </c>
      <c r="D99" s="19"/>
      <c r="E99" s="19" t="s">
        <v>38</v>
      </c>
      <c r="G99" s="19">
        <v>48.66</v>
      </c>
      <c r="H99" s="29"/>
    </row>
    <row r="100" spans="1:14" x14ac:dyDescent="0.25">
      <c r="A100" s="19" t="s">
        <v>78</v>
      </c>
      <c r="B100" s="20">
        <v>42739</v>
      </c>
      <c r="C100" s="19" t="s">
        <v>77</v>
      </c>
      <c r="D100" s="19"/>
      <c r="E100" s="19" t="s">
        <v>64</v>
      </c>
      <c r="F100" s="5"/>
      <c r="G100" s="19"/>
      <c r="H100" s="29">
        <v>48.66</v>
      </c>
      <c r="I100" s="5"/>
      <c r="J100" s="5"/>
      <c r="K100" s="5"/>
      <c r="L100" s="5"/>
      <c r="M100" s="5"/>
      <c r="N100" s="5"/>
    </row>
    <row r="101" spans="1:14" x14ac:dyDescent="0.25">
      <c r="A101" s="19" t="s">
        <v>116</v>
      </c>
      <c r="B101" s="20">
        <v>42749</v>
      </c>
      <c r="C101" s="19" t="s">
        <v>117</v>
      </c>
      <c r="D101" s="19"/>
      <c r="E101" s="19" t="s">
        <v>38</v>
      </c>
      <c r="F101" s="5"/>
      <c r="G101" s="29">
        <v>1379.31</v>
      </c>
      <c r="H101" s="19"/>
      <c r="I101" s="5"/>
      <c r="J101" s="5"/>
      <c r="K101" s="5"/>
      <c r="L101" s="5"/>
      <c r="M101" s="5"/>
      <c r="N101" s="5"/>
    </row>
    <row r="102" spans="1:14" x14ac:dyDescent="0.25">
      <c r="A102" s="19" t="s">
        <v>118</v>
      </c>
      <c r="B102" s="20">
        <v>42749</v>
      </c>
      <c r="C102" s="19" t="s">
        <v>117</v>
      </c>
      <c r="D102" s="19"/>
      <c r="E102" s="19" t="s">
        <v>64</v>
      </c>
      <c r="F102" s="5"/>
      <c r="G102" s="19"/>
      <c r="H102" s="29">
        <v>1379.31</v>
      </c>
      <c r="I102" s="5"/>
      <c r="J102" s="5"/>
      <c r="K102" s="5"/>
      <c r="L102" s="5"/>
      <c r="M102" s="5"/>
      <c r="N102" s="5"/>
    </row>
    <row r="103" spans="1:14" s="5" customFormat="1" x14ac:dyDescent="0.25">
      <c r="B103" s="23"/>
    </row>
    <row r="104" spans="1:14" s="5" customFormat="1" x14ac:dyDescent="0.25">
      <c r="B104" s="23"/>
      <c r="E104" s="5" t="s">
        <v>213</v>
      </c>
      <c r="F104" s="18">
        <f>SUM(F8:F103)</f>
        <v>3523780.25</v>
      </c>
      <c r="G104" s="18">
        <f>SUM(G8:G103)</f>
        <v>677316.62000000011</v>
      </c>
      <c r="H104" s="18">
        <v>113511.78</v>
      </c>
    </row>
    <row r="105" spans="1:14" s="5" customFormat="1" x14ac:dyDescent="0.25">
      <c r="B105" s="23"/>
      <c r="E105" s="5" t="s">
        <v>214</v>
      </c>
    </row>
    <row r="106" spans="1:14" s="5" customFormat="1" x14ac:dyDescent="0.25">
      <c r="B106" s="23"/>
    </row>
    <row r="107" spans="1:14" s="5" customFormat="1" x14ac:dyDescent="0.25">
      <c r="B107" s="23"/>
    </row>
    <row r="108" spans="1:14" s="5" customFormat="1" x14ac:dyDescent="0.25">
      <c r="B108" s="23"/>
    </row>
    <row r="109" spans="1:14" s="5" customFormat="1" x14ac:dyDescent="0.25">
      <c r="B109" s="23"/>
      <c r="E109" s="17"/>
    </row>
    <row r="113" spans="1:8" x14ac:dyDescent="0.25">
      <c r="F113" s="1" t="s">
        <v>65</v>
      </c>
      <c r="G113" s="22">
        <f>SUM(H7:H96)</f>
        <v>111931.16</v>
      </c>
      <c r="H113" s="5"/>
    </row>
    <row r="114" spans="1:8" x14ac:dyDescent="0.25">
      <c r="A114" s="5"/>
      <c r="B114" s="23"/>
      <c r="C114" s="5"/>
      <c r="F114" s="1" t="s">
        <v>66</v>
      </c>
      <c r="G114" s="8">
        <v>143541.59</v>
      </c>
      <c r="H114" s="5"/>
    </row>
    <row r="115" spans="1:8" s="5" customFormat="1" x14ac:dyDescent="0.25">
      <c r="A115"/>
      <c r="B115"/>
      <c r="C115"/>
      <c r="D115" s="18"/>
      <c r="F115" s="24"/>
      <c r="G115" s="18">
        <f>+G113-G114</f>
        <v>-31610.429999999993</v>
      </c>
    </row>
    <row r="119" spans="1:8" x14ac:dyDescent="0.25">
      <c r="A119" s="25" t="s">
        <v>67</v>
      </c>
      <c r="B119" s="25" t="s">
        <v>68</v>
      </c>
      <c r="D119" s="5" t="s">
        <v>222</v>
      </c>
      <c r="E119" s="14"/>
      <c r="F119" s="24">
        <f t="shared" ref="F119:F154" si="3">+G119/0.16</f>
        <v>155172.4375</v>
      </c>
      <c r="G119" s="18">
        <v>24827.59</v>
      </c>
      <c r="H119" s="5"/>
    </row>
    <row r="120" spans="1:8" x14ac:dyDescent="0.25">
      <c r="A120" s="25" t="s">
        <v>67</v>
      </c>
      <c r="B120" s="25" t="s">
        <v>68</v>
      </c>
      <c r="D120" s="5" t="s">
        <v>10</v>
      </c>
      <c r="F120" s="24">
        <f t="shared" si="3"/>
        <v>2653.375</v>
      </c>
      <c r="G120">
        <v>424.54</v>
      </c>
      <c r="H120" s="5"/>
    </row>
    <row r="121" spans="1:8" x14ac:dyDescent="0.25">
      <c r="A121" s="25" t="s">
        <v>67</v>
      </c>
      <c r="B121" s="25" t="s">
        <v>68</v>
      </c>
      <c r="D121" s="5" t="s">
        <v>11</v>
      </c>
      <c r="E121" s="14"/>
      <c r="F121" s="24">
        <f t="shared" si="3"/>
        <v>8293.125</v>
      </c>
      <c r="G121" s="16">
        <v>1326.9</v>
      </c>
      <c r="H121" s="5"/>
    </row>
    <row r="122" spans="1:8" x14ac:dyDescent="0.25">
      <c r="A122" s="25" t="s">
        <v>67</v>
      </c>
      <c r="B122" s="25" t="s">
        <v>68</v>
      </c>
      <c r="D122" s="5" t="s">
        <v>233</v>
      </c>
      <c r="F122" s="24">
        <f t="shared" si="3"/>
        <v>15</v>
      </c>
      <c r="G122">
        <v>2.4</v>
      </c>
      <c r="H122" s="5"/>
    </row>
    <row r="123" spans="1:8" x14ac:dyDescent="0.25">
      <c r="A123" s="25" t="s">
        <v>67</v>
      </c>
      <c r="B123" s="25" t="s">
        <v>68</v>
      </c>
      <c r="D123" s="5" t="s">
        <v>13</v>
      </c>
      <c r="F123" s="24">
        <f t="shared" si="3"/>
        <v>574</v>
      </c>
      <c r="G123" s="5">
        <v>91.84</v>
      </c>
      <c r="H123" s="5"/>
    </row>
    <row r="124" spans="1:8" x14ac:dyDescent="0.25">
      <c r="A124" s="25" t="s">
        <v>67</v>
      </c>
      <c r="B124" s="25" t="s">
        <v>68</v>
      </c>
      <c r="D124" s="5" t="s">
        <v>218</v>
      </c>
      <c r="E124" s="14"/>
      <c r="F124" s="24">
        <f t="shared" si="3"/>
        <v>2411.875</v>
      </c>
      <c r="G124" s="5">
        <v>385.9</v>
      </c>
      <c r="H124" s="5"/>
    </row>
    <row r="125" spans="1:8" x14ac:dyDescent="0.25">
      <c r="A125" s="25" t="s">
        <v>67</v>
      </c>
      <c r="B125" s="25" t="s">
        <v>68</v>
      </c>
      <c r="D125" s="17" t="s">
        <v>15</v>
      </c>
      <c r="E125" s="14"/>
      <c r="F125" s="24">
        <f t="shared" si="3"/>
        <v>26000</v>
      </c>
      <c r="G125" s="18">
        <v>4160</v>
      </c>
      <c r="H125" s="5"/>
    </row>
    <row r="126" spans="1:8" x14ac:dyDescent="0.25">
      <c r="A126" s="25" t="s">
        <v>67</v>
      </c>
      <c r="B126" s="25" t="s">
        <v>68</v>
      </c>
      <c r="D126" t="s">
        <v>18</v>
      </c>
      <c r="F126" s="24">
        <f t="shared" si="3"/>
        <v>1780.75</v>
      </c>
      <c r="G126" s="5">
        <v>284.92</v>
      </c>
      <c r="H126" s="5"/>
    </row>
    <row r="127" spans="1:8" x14ac:dyDescent="0.25">
      <c r="A127" s="25" t="s">
        <v>67</v>
      </c>
      <c r="B127" s="25" t="s">
        <v>68</v>
      </c>
      <c r="D127" s="5" t="s">
        <v>24</v>
      </c>
      <c r="E127" s="14"/>
      <c r="F127" s="24">
        <f t="shared" si="3"/>
        <v>99632.625</v>
      </c>
      <c r="G127" s="5">
        <v>15941.22</v>
      </c>
      <c r="H127" s="5"/>
    </row>
    <row r="128" spans="1:8" x14ac:dyDescent="0.25">
      <c r="A128" s="25" t="s">
        <v>67</v>
      </c>
      <c r="B128" s="25" t="s">
        <v>68</v>
      </c>
      <c r="D128" t="s">
        <v>29</v>
      </c>
      <c r="F128" s="24">
        <f t="shared" si="3"/>
        <v>1200</v>
      </c>
      <c r="G128" s="5">
        <v>192</v>
      </c>
      <c r="H128" s="5"/>
    </row>
    <row r="129" spans="1:8" x14ac:dyDescent="0.25">
      <c r="A129" s="25" t="s">
        <v>67</v>
      </c>
      <c r="B129" s="25" t="s">
        <v>68</v>
      </c>
      <c r="D129" s="5" t="s">
        <v>33</v>
      </c>
      <c r="F129" s="24">
        <f t="shared" si="3"/>
        <v>378409.5625</v>
      </c>
      <c r="G129" s="16">
        <v>60545.53</v>
      </c>
      <c r="H129" s="5"/>
    </row>
    <row r="130" spans="1:8" x14ac:dyDescent="0.25">
      <c r="A130" s="25" t="s">
        <v>67</v>
      </c>
      <c r="B130" s="25" t="s">
        <v>68</v>
      </c>
      <c r="D130" s="5" t="s">
        <v>48</v>
      </c>
      <c r="E130" s="14"/>
      <c r="F130" s="24">
        <f t="shared" si="3"/>
        <v>2803409.5625</v>
      </c>
      <c r="G130" s="15">
        <v>448545.53</v>
      </c>
      <c r="H130" s="5"/>
    </row>
    <row r="131" spans="1:8" x14ac:dyDescent="0.25">
      <c r="A131" s="25" t="s">
        <v>67</v>
      </c>
      <c r="B131" s="25" t="s">
        <v>68</v>
      </c>
      <c r="D131" s="5" t="s">
        <v>53</v>
      </c>
      <c r="E131" s="14"/>
      <c r="F131" s="24">
        <f t="shared" si="3"/>
        <v>1325.4375</v>
      </c>
      <c r="G131" s="5">
        <v>212.07</v>
      </c>
      <c r="H131" s="5"/>
    </row>
    <row r="132" spans="1:8" x14ac:dyDescent="0.25">
      <c r="A132" s="25" t="s">
        <v>67</v>
      </c>
      <c r="B132" s="25" t="s">
        <v>68</v>
      </c>
      <c r="D132" t="s">
        <v>55</v>
      </c>
      <c r="E132" s="14"/>
      <c r="F132" s="24">
        <f t="shared" si="3"/>
        <v>37002.5</v>
      </c>
      <c r="G132" s="18">
        <v>5920.4</v>
      </c>
      <c r="H132" s="5"/>
    </row>
    <row r="133" spans="1:8" x14ac:dyDescent="0.25">
      <c r="A133" s="25" t="s">
        <v>67</v>
      </c>
      <c r="B133" s="25" t="s">
        <v>68</v>
      </c>
      <c r="D133" s="5" t="s">
        <v>57</v>
      </c>
      <c r="F133" s="24">
        <f t="shared" si="3"/>
        <v>5210.125</v>
      </c>
      <c r="G133" s="5">
        <v>833.62</v>
      </c>
      <c r="H133" s="5"/>
    </row>
    <row r="134" spans="1:8" x14ac:dyDescent="0.25">
      <c r="A134" s="25" t="s">
        <v>67</v>
      </c>
      <c r="B134" s="25" t="s">
        <v>68</v>
      </c>
      <c r="E134" s="14"/>
      <c r="F134" s="24">
        <f t="shared" si="3"/>
        <v>0</v>
      </c>
      <c r="H134" s="5"/>
    </row>
    <row r="135" spans="1:8" x14ac:dyDescent="0.25">
      <c r="A135" s="25" t="s">
        <v>67</v>
      </c>
      <c r="B135" s="25" t="s">
        <v>68</v>
      </c>
      <c r="E135" s="14"/>
      <c r="F135" s="24">
        <f t="shared" si="3"/>
        <v>0</v>
      </c>
      <c r="H135" s="5"/>
    </row>
    <row r="136" spans="1:8" x14ac:dyDescent="0.25">
      <c r="A136" s="25" t="s">
        <v>67</v>
      </c>
      <c r="B136" s="25" t="s">
        <v>68</v>
      </c>
      <c r="D136" s="5"/>
      <c r="E136" s="14"/>
      <c r="F136" s="24">
        <f t="shared" si="3"/>
        <v>0</v>
      </c>
      <c r="H136" s="5"/>
    </row>
    <row r="137" spans="1:8" x14ac:dyDescent="0.25">
      <c r="A137" s="25" t="s">
        <v>67</v>
      </c>
      <c r="B137" s="25" t="s">
        <v>68</v>
      </c>
      <c r="D137" s="17"/>
      <c r="F137" s="24">
        <f t="shared" si="3"/>
        <v>0</v>
      </c>
      <c r="G137" s="16"/>
      <c r="H137" s="5"/>
    </row>
    <row r="138" spans="1:8" x14ac:dyDescent="0.25">
      <c r="A138" s="25" t="s">
        <v>67</v>
      </c>
      <c r="B138" s="25" t="s">
        <v>68</v>
      </c>
      <c r="D138" s="5"/>
      <c r="F138" s="24">
        <f t="shared" si="3"/>
        <v>0</v>
      </c>
      <c r="G138" s="16"/>
      <c r="H138" s="5"/>
    </row>
    <row r="139" spans="1:8" x14ac:dyDescent="0.25">
      <c r="A139" s="25" t="s">
        <v>67</v>
      </c>
      <c r="B139" s="25" t="s">
        <v>68</v>
      </c>
      <c r="E139" s="14"/>
      <c r="F139" s="24">
        <f t="shared" si="3"/>
        <v>0</v>
      </c>
      <c r="G139" s="16"/>
      <c r="H139" s="5"/>
    </row>
    <row r="140" spans="1:8" x14ac:dyDescent="0.25">
      <c r="A140" s="25" t="s">
        <v>67</v>
      </c>
      <c r="B140" s="25" t="s">
        <v>68</v>
      </c>
      <c r="D140" s="17"/>
      <c r="E140" s="14"/>
      <c r="F140" s="24">
        <f t="shared" si="3"/>
        <v>0</v>
      </c>
      <c r="G140" s="16"/>
      <c r="H140" s="5"/>
    </row>
    <row r="141" spans="1:8" x14ac:dyDescent="0.25">
      <c r="A141" s="25" t="s">
        <v>67</v>
      </c>
      <c r="B141" s="25" t="s">
        <v>68</v>
      </c>
      <c r="D141" s="17"/>
      <c r="F141" s="24">
        <f t="shared" si="3"/>
        <v>0</v>
      </c>
      <c r="H141" s="5"/>
    </row>
    <row r="142" spans="1:8" x14ac:dyDescent="0.25">
      <c r="A142" s="25" t="s">
        <v>67</v>
      </c>
      <c r="B142" s="25" t="s">
        <v>68</v>
      </c>
      <c r="D142" s="17"/>
      <c r="E142" s="14"/>
      <c r="F142" s="24">
        <f t="shared" si="3"/>
        <v>0</v>
      </c>
      <c r="G142" s="18"/>
      <c r="H142" s="5"/>
    </row>
    <row r="143" spans="1:8" x14ac:dyDescent="0.25">
      <c r="A143" s="25" t="s">
        <v>67</v>
      </c>
      <c r="B143" s="25" t="s">
        <v>68</v>
      </c>
      <c r="D143" s="5"/>
      <c r="E143" s="14"/>
      <c r="F143" s="24">
        <f t="shared" si="3"/>
        <v>0</v>
      </c>
      <c r="G143" s="18"/>
      <c r="H143" s="5"/>
    </row>
    <row r="144" spans="1:8" x14ac:dyDescent="0.25">
      <c r="A144" s="25" t="s">
        <v>67</v>
      </c>
      <c r="B144" s="25" t="s">
        <v>68</v>
      </c>
      <c r="F144" s="24">
        <f t="shared" si="3"/>
        <v>0</v>
      </c>
      <c r="G144" s="16"/>
      <c r="H144" s="5"/>
    </row>
    <row r="145" spans="1:8" x14ac:dyDescent="0.25">
      <c r="A145" s="25" t="s">
        <v>67</v>
      </c>
      <c r="B145" s="25" t="s">
        <v>68</v>
      </c>
      <c r="D145" s="5"/>
      <c r="F145" s="24">
        <f t="shared" si="3"/>
        <v>0</v>
      </c>
      <c r="H145" s="5"/>
    </row>
    <row r="146" spans="1:8" x14ac:dyDescent="0.25">
      <c r="A146" s="25" t="s">
        <v>67</v>
      </c>
      <c r="B146" s="25" t="s">
        <v>68</v>
      </c>
      <c r="D146" s="17"/>
      <c r="F146" s="24">
        <f t="shared" si="3"/>
        <v>0</v>
      </c>
      <c r="G146" s="16"/>
      <c r="H146" s="5"/>
    </row>
    <row r="147" spans="1:8" x14ac:dyDescent="0.25">
      <c r="A147" s="25" t="s">
        <v>67</v>
      </c>
      <c r="B147" s="25" t="s">
        <v>68</v>
      </c>
      <c r="F147" s="24">
        <f t="shared" si="3"/>
        <v>0</v>
      </c>
      <c r="G147" s="16"/>
      <c r="H147" s="5"/>
    </row>
    <row r="148" spans="1:8" x14ac:dyDescent="0.25">
      <c r="A148" s="25" t="s">
        <v>67</v>
      </c>
      <c r="B148" s="25" t="s">
        <v>68</v>
      </c>
      <c r="D148" s="5"/>
      <c r="F148" s="24">
        <f t="shared" si="3"/>
        <v>0</v>
      </c>
      <c r="H148" s="5"/>
    </row>
    <row r="149" spans="1:8" x14ac:dyDescent="0.25">
      <c r="A149" s="25" t="s">
        <v>67</v>
      </c>
      <c r="B149" s="25" t="s">
        <v>68</v>
      </c>
      <c r="F149" s="24">
        <f t="shared" si="3"/>
        <v>0</v>
      </c>
      <c r="G149" s="16"/>
      <c r="H149" s="5"/>
    </row>
    <row r="150" spans="1:8" x14ac:dyDescent="0.25">
      <c r="A150" s="25" t="s">
        <v>67</v>
      </c>
      <c r="B150" s="25" t="s">
        <v>68</v>
      </c>
      <c r="F150" s="24">
        <f t="shared" si="3"/>
        <v>0</v>
      </c>
      <c r="G150" s="16"/>
      <c r="H150" s="5"/>
    </row>
    <row r="151" spans="1:8" x14ac:dyDescent="0.25">
      <c r="A151" s="25" t="s">
        <v>67</v>
      </c>
      <c r="B151" s="25" t="s">
        <v>68</v>
      </c>
      <c r="F151" s="24">
        <f t="shared" si="3"/>
        <v>0</v>
      </c>
      <c r="H151" s="5"/>
    </row>
    <row r="152" spans="1:8" x14ac:dyDescent="0.25">
      <c r="A152" s="25" t="s">
        <v>67</v>
      </c>
      <c r="B152" s="25" t="s">
        <v>68</v>
      </c>
      <c r="F152" s="24">
        <f t="shared" si="3"/>
        <v>0</v>
      </c>
      <c r="G152" s="16"/>
      <c r="H152" s="5"/>
    </row>
    <row r="153" spans="1:8" x14ac:dyDescent="0.25">
      <c r="A153" s="25" t="s">
        <v>67</v>
      </c>
      <c r="B153" s="25" t="s">
        <v>68</v>
      </c>
      <c r="F153" s="24">
        <f t="shared" si="3"/>
        <v>0</v>
      </c>
      <c r="G153" s="16"/>
      <c r="H153" s="5"/>
    </row>
    <row r="154" spans="1:8" x14ac:dyDescent="0.25">
      <c r="A154" s="25" t="s">
        <v>67</v>
      </c>
      <c r="B154" s="25" t="s">
        <v>68</v>
      </c>
      <c r="F154" s="24">
        <f t="shared" si="3"/>
        <v>0</v>
      </c>
      <c r="G154" s="26"/>
      <c r="H154" s="5"/>
    </row>
    <row r="155" spans="1:8" ht="15.75" thickBot="1" x14ac:dyDescent="0.3">
      <c r="F155" s="27">
        <f>SUM(F118:F154)</f>
        <v>3523090.375</v>
      </c>
      <c r="G155" s="27">
        <f>SUM(G119:G154)</f>
        <v>563694.46</v>
      </c>
      <c r="H155" s="5"/>
    </row>
    <row r="156" spans="1:8" ht="15.75" thickTop="1" x14ac:dyDescent="0.25">
      <c r="E156" s="1" t="s">
        <v>66</v>
      </c>
      <c r="F156" s="8"/>
      <c r="G156" s="8">
        <v>143541.59</v>
      </c>
      <c r="H156" s="5"/>
    </row>
    <row r="157" spans="1:8" x14ac:dyDescent="0.25">
      <c r="F157" s="8"/>
      <c r="G157" s="8">
        <f>+G155-G156</f>
        <v>420152.87</v>
      </c>
      <c r="H157" s="5"/>
    </row>
    <row r="158" spans="1:8" x14ac:dyDescent="0.25">
      <c r="H158" s="5"/>
    </row>
  </sheetData>
  <autoFilter ref="A7:T7">
    <sortState ref="A8:N102">
      <sortCondition ref="D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opLeftCell="A88" workbookViewId="0">
      <selection activeCell="A119" sqref="A119"/>
    </sheetView>
  </sheetViews>
  <sheetFormatPr baseColWidth="10" defaultRowHeight="15" x14ac:dyDescent="0.25"/>
  <cols>
    <col min="3" max="3" width="13.85546875" bestFit="1" customWidth="1"/>
    <col min="4" max="4" width="15.5703125" bestFit="1" customWidth="1"/>
    <col min="5" max="5" width="41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10" x14ac:dyDescent="0.25">
      <c r="A1" s="1" t="s">
        <v>0</v>
      </c>
      <c r="D1" s="2"/>
      <c r="E1" s="2"/>
      <c r="F1" s="3"/>
      <c r="G1" s="4"/>
      <c r="H1" s="5"/>
    </row>
    <row r="2" spans="1:10" x14ac:dyDescent="0.25">
      <c r="A2" s="1" t="s">
        <v>215</v>
      </c>
      <c r="D2" s="2"/>
      <c r="E2" s="2"/>
      <c r="F2" s="3"/>
      <c r="G2" s="6"/>
      <c r="H2" s="5"/>
    </row>
    <row r="3" spans="1:10" x14ac:dyDescent="0.25">
      <c r="A3" s="1"/>
      <c r="D3" s="2"/>
      <c r="E3" s="2"/>
      <c r="F3" s="3"/>
      <c r="G3" s="7"/>
      <c r="H3" s="5"/>
    </row>
    <row r="4" spans="1:10" x14ac:dyDescent="0.25">
      <c r="F4" s="8"/>
      <c r="G4" s="8"/>
      <c r="H4" s="5"/>
    </row>
    <row r="5" spans="1:10" x14ac:dyDescent="0.25">
      <c r="F5" s="8"/>
      <c r="G5" s="8"/>
      <c r="H5" s="5"/>
    </row>
    <row r="6" spans="1:10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10" x14ac:dyDescent="0.25">
      <c r="A7" s="14"/>
      <c r="B7" s="14"/>
      <c r="C7" s="14"/>
      <c r="D7" s="36"/>
      <c r="E7" s="41" t="s">
        <v>69</v>
      </c>
      <c r="F7" s="37"/>
      <c r="G7" s="38"/>
      <c r="H7" s="18"/>
    </row>
    <row r="8" spans="1:10" x14ac:dyDescent="0.25">
      <c r="A8" s="14" t="s">
        <v>345</v>
      </c>
      <c r="B8" s="35">
        <v>42794</v>
      </c>
      <c r="C8" s="14" t="s">
        <v>9</v>
      </c>
      <c r="D8" s="5" t="s">
        <v>10</v>
      </c>
      <c r="E8" s="41" t="s">
        <v>347</v>
      </c>
      <c r="G8" s="45">
        <v>145.72</v>
      </c>
      <c r="H8" s="40"/>
      <c r="I8" t="s">
        <v>8</v>
      </c>
    </row>
    <row r="9" spans="1:10" x14ac:dyDescent="0.25">
      <c r="A9" s="17" t="s">
        <v>230</v>
      </c>
      <c r="B9" s="57">
        <v>42788</v>
      </c>
      <c r="C9" s="17" t="s">
        <v>313</v>
      </c>
      <c r="D9" s="36" t="s">
        <v>363</v>
      </c>
      <c r="E9" s="41" t="s">
        <v>314</v>
      </c>
      <c r="F9" s="5"/>
      <c r="G9" s="45">
        <v>204.8</v>
      </c>
      <c r="H9" s="40"/>
      <c r="I9" t="s">
        <v>348</v>
      </c>
      <c r="J9" t="s">
        <v>364</v>
      </c>
    </row>
    <row r="10" spans="1:10" x14ac:dyDescent="0.25">
      <c r="A10" s="14" t="s">
        <v>270</v>
      </c>
      <c r="B10" s="35">
        <v>42775</v>
      </c>
      <c r="C10" s="14" t="s">
        <v>271</v>
      </c>
      <c r="D10" s="47" t="s">
        <v>354</v>
      </c>
      <c r="E10" s="41" t="s">
        <v>272</v>
      </c>
      <c r="G10" s="45">
        <v>2000</v>
      </c>
      <c r="H10" s="40"/>
      <c r="I10" t="s">
        <v>8</v>
      </c>
    </row>
    <row r="11" spans="1:10" x14ac:dyDescent="0.25">
      <c r="A11" s="14" t="s">
        <v>282</v>
      </c>
      <c r="B11" s="35">
        <v>42779</v>
      </c>
      <c r="C11" s="14" t="s">
        <v>283</v>
      </c>
      <c r="D11" s="47" t="s">
        <v>355</v>
      </c>
      <c r="E11" s="41" t="s">
        <v>284</v>
      </c>
      <c r="G11" s="45">
        <v>43.2</v>
      </c>
      <c r="H11" s="40"/>
      <c r="I11" t="s">
        <v>8</v>
      </c>
    </row>
    <row r="12" spans="1:10" x14ac:dyDescent="0.25">
      <c r="A12" s="14" t="s">
        <v>59</v>
      </c>
      <c r="B12" s="35">
        <v>42775</v>
      </c>
      <c r="C12" s="14" t="s">
        <v>266</v>
      </c>
      <c r="D12" s="5" t="s">
        <v>218</v>
      </c>
      <c r="E12" s="41" t="s">
        <v>62</v>
      </c>
      <c r="G12" s="45">
        <v>87.97</v>
      </c>
      <c r="H12" s="40"/>
      <c r="I12" t="s">
        <v>8</v>
      </c>
    </row>
    <row r="13" spans="1:10" x14ac:dyDescent="0.25">
      <c r="A13" s="14" t="s">
        <v>294</v>
      </c>
      <c r="B13" s="35">
        <v>42782</v>
      </c>
      <c r="C13" s="14" t="s">
        <v>295</v>
      </c>
      <c r="D13" s="5" t="s">
        <v>218</v>
      </c>
      <c r="E13" s="41" t="s">
        <v>62</v>
      </c>
      <c r="G13" s="45">
        <v>57.77</v>
      </c>
      <c r="H13" s="40"/>
      <c r="I13" t="s">
        <v>8</v>
      </c>
    </row>
    <row r="14" spans="1:10" x14ac:dyDescent="0.25">
      <c r="A14" s="14" t="s">
        <v>83</v>
      </c>
      <c r="B14" s="35">
        <v>42769</v>
      </c>
      <c r="C14" s="14" t="s">
        <v>247</v>
      </c>
      <c r="D14" s="47" t="s">
        <v>356</v>
      </c>
      <c r="E14" s="41" t="s">
        <v>248</v>
      </c>
      <c r="G14" s="45">
        <v>405.66</v>
      </c>
      <c r="H14" s="40"/>
      <c r="I14" t="s">
        <v>8</v>
      </c>
    </row>
    <row r="15" spans="1:10" x14ac:dyDescent="0.25">
      <c r="A15" s="14" t="s">
        <v>60</v>
      </c>
      <c r="B15" s="35">
        <v>42769</v>
      </c>
      <c r="C15" s="14" t="s">
        <v>246</v>
      </c>
      <c r="D15" s="5" t="s">
        <v>24</v>
      </c>
      <c r="E15" s="41" t="s">
        <v>25</v>
      </c>
      <c r="G15" s="45">
        <v>1867.24</v>
      </c>
      <c r="H15" s="40"/>
      <c r="I15" t="s">
        <v>8</v>
      </c>
    </row>
    <row r="16" spans="1:10" x14ac:dyDescent="0.25">
      <c r="A16" s="14" t="s">
        <v>22</v>
      </c>
      <c r="B16" s="35">
        <v>42776</v>
      </c>
      <c r="C16" s="14" t="s">
        <v>275</v>
      </c>
      <c r="D16" s="5" t="s">
        <v>24</v>
      </c>
      <c r="E16" s="41" t="s">
        <v>25</v>
      </c>
      <c r="G16" s="45">
        <v>2018.08</v>
      </c>
      <c r="H16" s="40"/>
      <c r="I16" t="s">
        <v>8</v>
      </c>
    </row>
    <row r="17" spans="1:9" x14ac:dyDescent="0.25">
      <c r="A17" s="14" t="s">
        <v>286</v>
      </c>
      <c r="B17" s="35">
        <v>42780</v>
      </c>
      <c r="C17" s="14" t="s">
        <v>287</v>
      </c>
      <c r="D17" s="5" t="s">
        <v>24</v>
      </c>
      <c r="E17" s="41" t="s">
        <v>25</v>
      </c>
      <c r="G17" s="45">
        <v>105.6</v>
      </c>
      <c r="H17" s="40"/>
      <c r="I17" t="s">
        <v>8</v>
      </c>
    </row>
    <row r="18" spans="1:9" x14ac:dyDescent="0.25">
      <c r="A18" s="14" t="s">
        <v>288</v>
      </c>
      <c r="B18" s="35">
        <v>42780</v>
      </c>
      <c r="C18" s="14" t="s">
        <v>289</v>
      </c>
      <c r="D18" s="5" t="s">
        <v>24</v>
      </c>
      <c r="E18" s="41" t="s">
        <v>25</v>
      </c>
      <c r="G18" s="45">
        <v>5124.63</v>
      </c>
      <c r="H18" s="40"/>
      <c r="I18" t="s">
        <v>8</v>
      </c>
    </row>
    <row r="19" spans="1:9" x14ac:dyDescent="0.25">
      <c r="A19" s="14" t="s">
        <v>162</v>
      </c>
      <c r="B19" s="35">
        <v>42783</v>
      </c>
      <c r="C19" s="14" t="s">
        <v>296</v>
      </c>
      <c r="D19" s="5" t="s">
        <v>24</v>
      </c>
      <c r="E19" s="41" t="s">
        <v>25</v>
      </c>
      <c r="G19" s="45">
        <v>951.5</v>
      </c>
      <c r="H19" s="40"/>
      <c r="I19" t="s">
        <v>8</v>
      </c>
    </row>
    <row r="20" spans="1:9" x14ac:dyDescent="0.25">
      <c r="A20" s="14" t="s">
        <v>169</v>
      </c>
      <c r="B20" s="35">
        <v>42783</v>
      </c>
      <c r="C20" s="14" t="s">
        <v>298</v>
      </c>
      <c r="D20" s="5" t="s">
        <v>24</v>
      </c>
      <c r="E20" s="41" t="s">
        <v>25</v>
      </c>
      <c r="G20" s="45">
        <v>1247.32</v>
      </c>
      <c r="H20" s="40"/>
      <c r="I20" t="s">
        <v>8</v>
      </c>
    </row>
    <row r="21" spans="1:9" x14ac:dyDescent="0.25">
      <c r="A21" s="14" t="s">
        <v>322</v>
      </c>
      <c r="B21" s="35">
        <v>42790</v>
      </c>
      <c r="C21" s="14" t="s">
        <v>323</v>
      </c>
      <c r="D21" s="5" t="s">
        <v>24</v>
      </c>
      <c r="E21" s="41" t="s">
        <v>25</v>
      </c>
      <c r="G21" s="45">
        <v>803.96</v>
      </c>
      <c r="H21" s="40"/>
      <c r="I21" t="s">
        <v>8</v>
      </c>
    </row>
    <row r="22" spans="1:9" x14ac:dyDescent="0.25">
      <c r="A22" s="14" t="s">
        <v>326</v>
      </c>
      <c r="B22" s="35">
        <v>42793</v>
      </c>
      <c r="C22" s="14" t="s">
        <v>327</v>
      </c>
      <c r="D22" s="5" t="s">
        <v>24</v>
      </c>
      <c r="E22" s="41" t="s">
        <v>25</v>
      </c>
      <c r="G22" s="45">
        <v>5124.63</v>
      </c>
      <c r="H22" s="40"/>
      <c r="I22" t="s">
        <v>8</v>
      </c>
    </row>
    <row r="23" spans="1:9" x14ac:dyDescent="0.25">
      <c r="A23" s="14" t="s">
        <v>328</v>
      </c>
      <c r="B23" s="35">
        <v>42793</v>
      </c>
      <c r="C23" s="14" t="s">
        <v>329</v>
      </c>
      <c r="D23" s="5" t="s">
        <v>24</v>
      </c>
      <c r="E23" s="41" t="s">
        <v>25</v>
      </c>
      <c r="G23" s="45">
        <v>104.36</v>
      </c>
      <c r="H23" s="40"/>
      <c r="I23" t="s">
        <v>8</v>
      </c>
    </row>
    <row r="24" spans="1:9" x14ac:dyDescent="0.25">
      <c r="A24" s="14" t="s">
        <v>89</v>
      </c>
      <c r="B24" s="35">
        <v>42769</v>
      </c>
      <c r="C24" s="14" t="s">
        <v>252</v>
      </c>
      <c r="D24" s="47" t="s">
        <v>358</v>
      </c>
      <c r="E24" s="41" t="s">
        <v>253</v>
      </c>
      <c r="G24" s="45">
        <v>480</v>
      </c>
      <c r="H24" s="40"/>
      <c r="I24" t="s">
        <v>8</v>
      </c>
    </row>
    <row r="25" spans="1:9" x14ac:dyDescent="0.25">
      <c r="A25" s="14" t="s">
        <v>304</v>
      </c>
      <c r="B25" s="35">
        <v>42787</v>
      </c>
      <c r="C25" s="14" t="s">
        <v>305</v>
      </c>
      <c r="D25" s="47" t="s">
        <v>357</v>
      </c>
      <c r="E25" s="41" t="s">
        <v>306</v>
      </c>
      <c r="G25" s="45">
        <v>264.66000000000003</v>
      </c>
      <c r="H25" s="40"/>
      <c r="I25" t="s">
        <v>8</v>
      </c>
    </row>
    <row r="26" spans="1:9" x14ac:dyDescent="0.25">
      <c r="A26" s="14" t="s">
        <v>263</v>
      </c>
      <c r="B26" s="35">
        <v>42775</v>
      </c>
      <c r="C26" s="14" t="s">
        <v>264</v>
      </c>
      <c r="D26" t="s">
        <v>29</v>
      </c>
      <c r="E26" s="41" t="s">
        <v>30</v>
      </c>
      <c r="G26" s="45">
        <v>192</v>
      </c>
      <c r="H26" s="40"/>
      <c r="I26" t="s">
        <v>8</v>
      </c>
    </row>
    <row r="27" spans="1:9" x14ac:dyDescent="0.25">
      <c r="A27" s="14" t="s">
        <v>21</v>
      </c>
      <c r="B27" s="35">
        <v>42775</v>
      </c>
      <c r="C27" s="14" t="s">
        <v>265</v>
      </c>
      <c r="D27" t="s">
        <v>29</v>
      </c>
      <c r="E27" s="41" t="s">
        <v>30</v>
      </c>
      <c r="G27" s="45">
        <v>192</v>
      </c>
      <c r="H27" s="40"/>
      <c r="I27" t="s">
        <v>8</v>
      </c>
    </row>
    <row r="28" spans="1:9" x14ac:dyDescent="0.25">
      <c r="A28" s="14" t="s">
        <v>12</v>
      </c>
      <c r="B28" s="35">
        <v>42773</v>
      </c>
      <c r="C28" s="14" t="s">
        <v>258</v>
      </c>
      <c r="D28" s="36" t="s">
        <v>350</v>
      </c>
      <c r="E28" s="41" t="s">
        <v>269</v>
      </c>
      <c r="G28" s="45">
        <v>102.11</v>
      </c>
      <c r="H28" s="40"/>
      <c r="I28" t="s">
        <v>8</v>
      </c>
    </row>
    <row r="29" spans="1:9" x14ac:dyDescent="0.25">
      <c r="A29" s="14" t="s">
        <v>179</v>
      </c>
      <c r="B29" s="35">
        <v>42787</v>
      </c>
      <c r="C29" s="14" t="s">
        <v>307</v>
      </c>
      <c r="D29" s="47" t="s">
        <v>359</v>
      </c>
      <c r="E29" s="41" t="s">
        <v>245</v>
      </c>
      <c r="G29" s="45">
        <v>617.20000000000005</v>
      </c>
      <c r="H29" s="40"/>
      <c r="I29" t="s">
        <v>8</v>
      </c>
    </row>
    <row r="30" spans="1:9" x14ac:dyDescent="0.25">
      <c r="A30" s="14" t="s">
        <v>320</v>
      </c>
      <c r="B30" s="35">
        <v>42790</v>
      </c>
      <c r="C30" s="14" t="s">
        <v>321</v>
      </c>
      <c r="D30" s="5" t="s">
        <v>33</v>
      </c>
      <c r="E30" s="41" t="s">
        <v>346</v>
      </c>
      <c r="G30" s="45">
        <v>177.26</v>
      </c>
      <c r="H30" s="40"/>
      <c r="I30" t="s">
        <v>487</v>
      </c>
    </row>
    <row r="31" spans="1:9" x14ac:dyDescent="0.25">
      <c r="A31" s="14" t="s">
        <v>299</v>
      </c>
      <c r="B31" s="35">
        <v>42784</v>
      </c>
      <c r="C31" s="14">
        <v>5407</v>
      </c>
      <c r="D31" s="5" t="s">
        <v>33</v>
      </c>
      <c r="E31" s="41" t="s">
        <v>38</v>
      </c>
      <c r="G31" s="45">
        <v>48.82</v>
      </c>
      <c r="H31" s="40"/>
      <c r="I31" t="s">
        <v>487</v>
      </c>
    </row>
    <row r="32" spans="1:9" x14ac:dyDescent="0.25">
      <c r="A32" s="14" t="s">
        <v>241</v>
      </c>
      <c r="B32" s="35">
        <v>42768</v>
      </c>
      <c r="C32" s="14" t="s">
        <v>9</v>
      </c>
      <c r="D32" s="5" t="s">
        <v>33</v>
      </c>
      <c r="E32" s="41" t="s">
        <v>38</v>
      </c>
      <c r="G32" s="45">
        <v>780</v>
      </c>
      <c r="H32" s="40"/>
      <c r="I32" t="s">
        <v>232</v>
      </c>
    </row>
    <row r="33" spans="1:9" x14ac:dyDescent="0.25">
      <c r="A33" s="14" t="s">
        <v>337</v>
      </c>
      <c r="B33" s="35">
        <v>42794</v>
      </c>
      <c r="C33" s="14" t="s">
        <v>338</v>
      </c>
      <c r="D33" s="5" t="s">
        <v>33</v>
      </c>
      <c r="E33" s="41" t="s">
        <v>38</v>
      </c>
      <c r="G33" s="45">
        <v>290.97000000000003</v>
      </c>
      <c r="H33" s="40"/>
      <c r="I33" t="s">
        <v>232</v>
      </c>
    </row>
    <row r="34" spans="1:9" x14ac:dyDescent="0.25">
      <c r="A34" s="14" t="s">
        <v>333</v>
      </c>
      <c r="B34" s="35">
        <v>42794</v>
      </c>
      <c r="C34" s="14" t="s">
        <v>334</v>
      </c>
      <c r="D34" s="5" t="s">
        <v>33</v>
      </c>
      <c r="E34" s="41" t="s">
        <v>38</v>
      </c>
      <c r="G34" s="45">
        <v>110.27</v>
      </c>
      <c r="H34" s="40"/>
      <c r="I34" t="s">
        <v>232</v>
      </c>
    </row>
    <row r="35" spans="1:9" x14ac:dyDescent="0.25">
      <c r="A35" s="14" t="s">
        <v>335</v>
      </c>
      <c r="B35" s="35">
        <v>42794</v>
      </c>
      <c r="C35" s="14" t="s">
        <v>336</v>
      </c>
      <c r="D35" s="5" t="s">
        <v>33</v>
      </c>
      <c r="E35" s="41" t="s">
        <v>38</v>
      </c>
      <c r="G35" s="45">
        <v>10.79</v>
      </c>
      <c r="H35" s="40"/>
      <c r="I35" t="s">
        <v>232</v>
      </c>
    </row>
    <row r="36" spans="1:9" x14ac:dyDescent="0.25">
      <c r="A36" s="14" t="s">
        <v>237</v>
      </c>
      <c r="B36" s="35">
        <v>42767</v>
      </c>
      <c r="C36" s="14" t="s">
        <v>238</v>
      </c>
      <c r="D36" s="5" t="s">
        <v>33</v>
      </c>
      <c r="E36" s="41" t="s">
        <v>38</v>
      </c>
      <c r="G36" s="45">
        <v>50.42</v>
      </c>
      <c r="H36" s="40"/>
      <c r="I36" t="s">
        <v>232</v>
      </c>
    </row>
    <row r="37" spans="1:9" x14ac:dyDescent="0.25">
      <c r="A37" s="14" t="s">
        <v>239</v>
      </c>
      <c r="B37" s="35">
        <v>42768</v>
      </c>
      <c r="C37" s="14" t="s">
        <v>240</v>
      </c>
      <c r="D37" s="5" t="s">
        <v>33</v>
      </c>
      <c r="E37" s="41" t="s">
        <v>38</v>
      </c>
      <c r="G37" s="45">
        <v>50.42</v>
      </c>
      <c r="H37" s="40"/>
      <c r="I37" t="s">
        <v>487</v>
      </c>
    </row>
    <row r="38" spans="1:9" x14ac:dyDescent="0.25">
      <c r="A38" s="14" t="s">
        <v>242</v>
      </c>
      <c r="B38" s="35">
        <v>42769</v>
      </c>
      <c r="C38" s="14" t="s">
        <v>243</v>
      </c>
      <c r="D38" s="5" t="s">
        <v>33</v>
      </c>
      <c r="E38" s="41" t="s">
        <v>38</v>
      </c>
      <c r="G38" s="45">
        <v>48.82</v>
      </c>
      <c r="H38" s="40"/>
      <c r="I38" t="s">
        <v>487</v>
      </c>
    </row>
    <row r="39" spans="1:9" x14ac:dyDescent="0.25">
      <c r="A39" s="14" t="s">
        <v>256</v>
      </c>
      <c r="B39" s="35">
        <v>42773</v>
      </c>
      <c r="C39" s="14" t="s">
        <v>257</v>
      </c>
      <c r="D39" s="5" t="s">
        <v>33</v>
      </c>
      <c r="E39" s="41" t="s">
        <v>38</v>
      </c>
      <c r="G39" s="45">
        <v>50.42</v>
      </c>
      <c r="H39" s="40"/>
      <c r="I39" t="s">
        <v>487</v>
      </c>
    </row>
    <row r="40" spans="1:9" x14ac:dyDescent="0.25">
      <c r="A40" s="14" t="s">
        <v>259</v>
      </c>
      <c r="B40" s="35">
        <v>42775</v>
      </c>
      <c r="C40" s="14" t="s">
        <v>260</v>
      </c>
      <c r="D40" s="5" t="s">
        <v>33</v>
      </c>
      <c r="E40" s="41" t="s">
        <v>38</v>
      </c>
      <c r="G40" s="45">
        <v>48.82</v>
      </c>
      <c r="H40" s="40"/>
      <c r="I40" t="s">
        <v>487</v>
      </c>
    </row>
    <row r="41" spans="1:9" x14ac:dyDescent="0.25">
      <c r="A41" s="14" t="s">
        <v>261</v>
      </c>
      <c r="B41" s="35">
        <v>42775</v>
      </c>
      <c r="C41" s="14" t="s">
        <v>262</v>
      </c>
      <c r="D41" s="5" t="s">
        <v>33</v>
      </c>
      <c r="E41" s="41" t="s">
        <v>38</v>
      </c>
      <c r="G41" s="45">
        <v>50.42</v>
      </c>
      <c r="H41" s="40"/>
      <c r="I41" t="s">
        <v>232</v>
      </c>
    </row>
    <row r="42" spans="1:9" x14ac:dyDescent="0.25">
      <c r="A42" s="14" t="s">
        <v>276</v>
      </c>
      <c r="B42" s="35">
        <v>42777</v>
      </c>
      <c r="C42" s="14" t="s">
        <v>277</v>
      </c>
      <c r="D42" s="5" t="s">
        <v>33</v>
      </c>
      <c r="E42" s="41" t="s">
        <v>38</v>
      </c>
      <c r="G42" s="45">
        <v>50.42</v>
      </c>
      <c r="H42" s="40"/>
      <c r="I42" t="s">
        <v>232</v>
      </c>
    </row>
    <row r="43" spans="1:9" x14ac:dyDescent="0.25">
      <c r="A43" s="14" t="s">
        <v>280</v>
      </c>
      <c r="B43" s="35">
        <v>42779</v>
      </c>
      <c r="C43" s="14" t="s">
        <v>281</v>
      </c>
      <c r="D43" s="5" t="s">
        <v>33</v>
      </c>
      <c r="E43" s="41" t="s">
        <v>38</v>
      </c>
      <c r="G43" s="45">
        <v>50.42</v>
      </c>
      <c r="H43" s="40"/>
      <c r="I43" t="s">
        <v>487</v>
      </c>
    </row>
    <row r="44" spans="1:9" x14ac:dyDescent="0.25">
      <c r="A44" s="14" t="s">
        <v>290</v>
      </c>
      <c r="B44" s="35">
        <v>42781</v>
      </c>
      <c r="C44" s="14" t="s">
        <v>291</v>
      </c>
      <c r="D44" s="5" t="s">
        <v>33</v>
      </c>
      <c r="E44" s="41" t="s">
        <v>38</v>
      </c>
      <c r="G44" s="45">
        <v>48.82</v>
      </c>
      <c r="H44" s="40"/>
      <c r="I44" t="s">
        <v>487</v>
      </c>
    </row>
    <row r="45" spans="1:9" x14ac:dyDescent="0.25">
      <c r="A45" s="14" t="s">
        <v>292</v>
      </c>
      <c r="B45" s="35">
        <v>42782</v>
      </c>
      <c r="C45" s="14" t="s">
        <v>293</v>
      </c>
      <c r="D45" s="5" t="s">
        <v>33</v>
      </c>
      <c r="E45" s="41" t="s">
        <v>38</v>
      </c>
      <c r="G45" s="45">
        <v>49.76</v>
      </c>
      <c r="H45" s="40"/>
      <c r="I45" t="s">
        <v>487</v>
      </c>
    </row>
    <row r="46" spans="1:9" x14ac:dyDescent="0.25">
      <c r="A46" s="14" t="s">
        <v>302</v>
      </c>
      <c r="B46" s="35">
        <v>42787</v>
      </c>
      <c r="C46" s="14" t="s">
        <v>303</v>
      </c>
      <c r="D46" s="5" t="s">
        <v>33</v>
      </c>
      <c r="E46" s="41" t="s">
        <v>38</v>
      </c>
      <c r="G46" s="45">
        <v>50.46</v>
      </c>
      <c r="H46" s="40"/>
      <c r="I46" t="s">
        <v>487</v>
      </c>
    </row>
    <row r="47" spans="1:9" x14ac:dyDescent="0.25">
      <c r="A47" s="14" t="s">
        <v>315</v>
      </c>
      <c r="B47" s="35">
        <v>42789</v>
      </c>
      <c r="C47" s="14" t="s">
        <v>316</v>
      </c>
      <c r="D47" s="5" t="s">
        <v>33</v>
      </c>
      <c r="E47" s="41" t="s">
        <v>38</v>
      </c>
      <c r="G47" s="45">
        <v>193.95</v>
      </c>
      <c r="H47" s="40"/>
      <c r="I47" t="s">
        <v>487</v>
      </c>
    </row>
    <row r="48" spans="1:9" x14ac:dyDescent="0.25">
      <c r="A48" s="14" t="s">
        <v>317</v>
      </c>
      <c r="B48" s="35">
        <v>42789</v>
      </c>
      <c r="C48" s="14" t="s">
        <v>318</v>
      </c>
      <c r="D48" s="5" t="s">
        <v>33</v>
      </c>
      <c r="E48" s="41" t="s">
        <v>38</v>
      </c>
      <c r="G48" s="45">
        <v>49.76</v>
      </c>
      <c r="H48" s="40"/>
      <c r="I48" t="s">
        <v>232</v>
      </c>
    </row>
    <row r="49" spans="1:10" x14ac:dyDescent="0.25">
      <c r="A49" s="14" t="s">
        <v>155</v>
      </c>
      <c r="B49" s="35">
        <v>42793</v>
      </c>
      <c r="C49" s="14" t="s">
        <v>325</v>
      </c>
      <c r="D49" s="5" t="s">
        <v>33</v>
      </c>
      <c r="E49" s="41" t="s">
        <v>38</v>
      </c>
      <c r="G49" s="45">
        <v>52.82</v>
      </c>
      <c r="H49" s="40"/>
      <c r="I49" t="s">
        <v>487</v>
      </c>
    </row>
    <row r="50" spans="1:10" x14ac:dyDescent="0.25">
      <c r="A50" s="14" t="s">
        <v>164</v>
      </c>
      <c r="B50" s="35">
        <v>42794</v>
      </c>
      <c r="C50" s="14" t="s">
        <v>332</v>
      </c>
      <c r="D50" s="5" t="s">
        <v>33</v>
      </c>
      <c r="E50" s="41" t="s">
        <v>38</v>
      </c>
      <c r="G50" s="45">
        <v>50.42</v>
      </c>
      <c r="H50" s="40"/>
      <c r="I50" t="s">
        <v>487</v>
      </c>
    </row>
    <row r="51" spans="1:10" x14ac:dyDescent="0.25">
      <c r="A51" s="14" t="s">
        <v>330</v>
      </c>
      <c r="B51" s="35">
        <v>42794</v>
      </c>
      <c r="C51" s="14" t="s">
        <v>331</v>
      </c>
      <c r="D51" s="5" t="s">
        <v>33</v>
      </c>
      <c r="E51" s="41" t="s">
        <v>38</v>
      </c>
      <c r="G51" s="45">
        <v>441.29</v>
      </c>
      <c r="H51" s="40"/>
      <c r="I51" t="s">
        <v>487</v>
      </c>
    </row>
    <row r="52" spans="1:10" x14ac:dyDescent="0.25">
      <c r="A52" s="14" t="s">
        <v>342</v>
      </c>
      <c r="B52" s="35">
        <v>42794</v>
      </c>
      <c r="C52" s="14" t="s">
        <v>343</v>
      </c>
      <c r="D52" s="5" t="s">
        <v>33</v>
      </c>
      <c r="E52" s="41" t="s">
        <v>38</v>
      </c>
      <c r="G52" s="39"/>
      <c r="H52" s="46">
        <v>38.4</v>
      </c>
      <c r="I52" t="s">
        <v>232</v>
      </c>
    </row>
    <row r="53" spans="1:10" x14ac:dyDescent="0.25">
      <c r="A53" s="14" t="s">
        <v>308</v>
      </c>
      <c r="B53" s="35">
        <v>42788</v>
      </c>
      <c r="C53" s="14" t="s">
        <v>186</v>
      </c>
      <c r="D53" s="5" t="s">
        <v>48</v>
      </c>
      <c r="E53" s="41" t="s">
        <v>49</v>
      </c>
      <c r="G53" s="39"/>
      <c r="H53" s="46">
        <v>42755.040000000001</v>
      </c>
      <c r="I53" t="s">
        <v>8</v>
      </c>
    </row>
    <row r="54" spans="1:10" x14ac:dyDescent="0.25">
      <c r="A54" s="14" t="s">
        <v>142</v>
      </c>
      <c r="B54" s="35">
        <v>42789</v>
      </c>
      <c r="C54" s="14" t="s">
        <v>319</v>
      </c>
      <c r="D54" s="5" t="s">
        <v>48</v>
      </c>
      <c r="E54" s="41" t="s">
        <v>49</v>
      </c>
      <c r="G54" s="45">
        <v>50675.519999999997</v>
      </c>
      <c r="H54" s="40"/>
      <c r="I54" t="s">
        <v>8</v>
      </c>
    </row>
    <row r="55" spans="1:10" x14ac:dyDescent="0.25">
      <c r="A55" s="14" t="s">
        <v>339</v>
      </c>
      <c r="B55" s="35">
        <v>42794</v>
      </c>
      <c r="C55" s="14" t="s">
        <v>340</v>
      </c>
      <c r="D55" s="5" t="s">
        <v>48</v>
      </c>
      <c r="E55" s="41" t="s">
        <v>49</v>
      </c>
      <c r="G55" s="45">
        <v>44272.160000000003</v>
      </c>
      <c r="H55" s="40"/>
      <c r="I55" t="s">
        <v>8</v>
      </c>
      <c r="J55" t="s">
        <v>492</v>
      </c>
    </row>
    <row r="56" spans="1:10" x14ac:dyDescent="0.25">
      <c r="A56" s="14" t="s">
        <v>42</v>
      </c>
      <c r="B56" s="35">
        <v>42794</v>
      </c>
      <c r="C56" s="14" t="s">
        <v>341</v>
      </c>
      <c r="D56" s="5" t="s">
        <v>48</v>
      </c>
      <c r="E56" s="41" t="s">
        <v>49</v>
      </c>
      <c r="G56" s="45">
        <v>38286.720000000001</v>
      </c>
      <c r="H56" s="40"/>
      <c r="I56" t="s">
        <v>8</v>
      </c>
      <c r="J56" t="s">
        <v>492</v>
      </c>
    </row>
    <row r="57" spans="1:10" x14ac:dyDescent="0.25">
      <c r="A57" s="14" t="s">
        <v>324</v>
      </c>
      <c r="B57" s="35">
        <v>42790</v>
      </c>
      <c r="C57" s="14" t="s">
        <v>163</v>
      </c>
      <c r="D57" s="5" t="s">
        <v>48</v>
      </c>
      <c r="E57" s="41" t="s">
        <v>49</v>
      </c>
      <c r="G57" s="45">
        <v>2854.44</v>
      </c>
      <c r="H57" s="40"/>
      <c r="I57" t="s">
        <v>8</v>
      </c>
    </row>
    <row r="58" spans="1:10" x14ac:dyDescent="0.25">
      <c r="A58" s="14" t="s">
        <v>23</v>
      </c>
      <c r="B58" s="35">
        <v>42769</v>
      </c>
      <c r="C58" s="14" t="s">
        <v>95</v>
      </c>
      <c r="D58" s="5" t="s">
        <v>48</v>
      </c>
      <c r="E58" s="41" t="s">
        <v>49</v>
      </c>
      <c r="G58" s="45">
        <v>1374.32</v>
      </c>
      <c r="H58" s="40"/>
      <c r="I58" t="s">
        <v>8</v>
      </c>
    </row>
    <row r="59" spans="1:10" x14ac:dyDescent="0.25">
      <c r="A59" s="14" t="s">
        <v>139</v>
      </c>
      <c r="B59" s="35">
        <v>42776</v>
      </c>
      <c r="C59" s="14" t="s">
        <v>95</v>
      </c>
      <c r="D59" s="5" t="s">
        <v>48</v>
      </c>
      <c r="E59" s="41" t="s">
        <v>49</v>
      </c>
      <c r="G59" s="45">
        <v>2971.94</v>
      </c>
      <c r="H59" s="40"/>
      <c r="I59" t="s">
        <v>8</v>
      </c>
    </row>
    <row r="60" spans="1:10" x14ac:dyDescent="0.25">
      <c r="A60" s="14" t="s">
        <v>51</v>
      </c>
      <c r="B60" s="35">
        <v>42776</v>
      </c>
      <c r="C60" s="14" t="s">
        <v>95</v>
      </c>
      <c r="D60" s="5" t="s">
        <v>48</v>
      </c>
      <c r="E60" s="41" t="s">
        <v>49</v>
      </c>
      <c r="G60" s="45">
        <v>2141.89</v>
      </c>
      <c r="H60" s="40"/>
      <c r="I60" t="s">
        <v>8</v>
      </c>
    </row>
    <row r="61" spans="1:10" x14ac:dyDescent="0.25">
      <c r="A61" s="14" t="s">
        <v>297</v>
      </c>
      <c r="B61" s="35">
        <v>42783</v>
      </c>
      <c r="C61" s="14" t="s">
        <v>95</v>
      </c>
      <c r="D61" s="5" t="s">
        <v>48</v>
      </c>
      <c r="E61" s="41" t="s">
        <v>49</v>
      </c>
      <c r="G61" s="45">
        <v>226.64</v>
      </c>
      <c r="H61" s="40"/>
      <c r="I61" t="s">
        <v>8</v>
      </c>
    </row>
    <row r="62" spans="1:10" x14ac:dyDescent="0.25">
      <c r="A62" s="14" t="s">
        <v>344</v>
      </c>
      <c r="B62" s="35">
        <v>42794</v>
      </c>
      <c r="C62" s="14" t="s">
        <v>95</v>
      </c>
      <c r="D62" s="5" t="s">
        <v>48</v>
      </c>
      <c r="E62" s="41" t="s">
        <v>49</v>
      </c>
      <c r="G62" s="45">
        <v>3649.06</v>
      </c>
      <c r="H62" s="40"/>
      <c r="I62" t="s">
        <v>8</v>
      </c>
    </row>
    <row r="63" spans="1:10" x14ac:dyDescent="0.25">
      <c r="A63" s="14" t="s">
        <v>249</v>
      </c>
      <c r="B63" s="35">
        <v>42769</v>
      </c>
      <c r="C63" s="14" t="s">
        <v>250</v>
      </c>
      <c r="D63" s="47" t="s">
        <v>360</v>
      </c>
      <c r="E63" s="41" t="s">
        <v>251</v>
      </c>
      <c r="G63" s="45">
        <v>103.24</v>
      </c>
      <c r="H63" s="40"/>
      <c r="I63" t="s">
        <v>8</v>
      </c>
    </row>
    <row r="64" spans="1:10" x14ac:dyDescent="0.25">
      <c r="A64" s="14" t="s">
        <v>26</v>
      </c>
      <c r="B64" s="35">
        <v>42775</v>
      </c>
      <c r="C64" s="14" t="s">
        <v>267</v>
      </c>
      <c r="D64" s="47" t="s">
        <v>360</v>
      </c>
      <c r="E64" s="41" t="s">
        <v>251</v>
      </c>
      <c r="G64" s="45">
        <v>286.77999999999997</v>
      </c>
      <c r="H64" s="40"/>
      <c r="I64" t="s">
        <v>8</v>
      </c>
    </row>
    <row r="65" spans="1:9" x14ac:dyDescent="0.25">
      <c r="A65" s="14" t="s">
        <v>31</v>
      </c>
      <c r="B65" s="35">
        <v>42788</v>
      </c>
      <c r="C65" s="14" t="s">
        <v>312</v>
      </c>
      <c r="D65" s="47" t="s">
        <v>360</v>
      </c>
      <c r="E65" s="41" t="s">
        <v>251</v>
      </c>
      <c r="G65" s="45">
        <v>71.7</v>
      </c>
      <c r="H65" s="40"/>
      <c r="I65" t="s">
        <v>8</v>
      </c>
    </row>
    <row r="66" spans="1:9" x14ac:dyDescent="0.25">
      <c r="A66" s="14" t="s">
        <v>12</v>
      </c>
      <c r="B66" s="35">
        <v>42773</v>
      </c>
      <c r="C66" s="14" t="s">
        <v>258</v>
      </c>
      <c r="D66" s="36" t="s">
        <v>351</v>
      </c>
      <c r="E66" s="41" t="s">
        <v>352</v>
      </c>
      <c r="G66" s="45">
        <v>16</v>
      </c>
      <c r="H66" s="40"/>
      <c r="I66" t="s">
        <v>8</v>
      </c>
    </row>
    <row r="67" spans="1:9" x14ac:dyDescent="0.25">
      <c r="A67" s="14" t="s">
        <v>254</v>
      </c>
      <c r="B67" s="35">
        <v>42769</v>
      </c>
      <c r="C67" s="14" t="s">
        <v>255</v>
      </c>
      <c r="D67" t="s">
        <v>55</v>
      </c>
      <c r="E67" s="41" t="s">
        <v>56</v>
      </c>
      <c r="G67" s="45">
        <v>6671.81</v>
      </c>
      <c r="H67" s="40"/>
      <c r="I67" t="s">
        <v>8</v>
      </c>
    </row>
    <row r="68" spans="1:9" x14ac:dyDescent="0.25">
      <c r="A68" s="14" t="s">
        <v>28</v>
      </c>
      <c r="B68" s="35">
        <v>42780</v>
      </c>
      <c r="C68" s="14" t="s">
        <v>285</v>
      </c>
      <c r="D68" s="5" t="s">
        <v>57</v>
      </c>
      <c r="E68" s="41" t="s">
        <v>58</v>
      </c>
      <c r="G68" s="45">
        <v>834.47</v>
      </c>
      <c r="H68" s="40"/>
      <c r="I68" t="s">
        <v>8</v>
      </c>
    </row>
    <row r="69" spans="1:9" x14ac:dyDescent="0.25">
      <c r="A69" s="48" t="s">
        <v>27</v>
      </c>
      <c r="B69" s="49">
        <v>42776</v>
      </c>
      <c r="C69" s="48" t="s">
        <v>274</v>
      </c>
      <c r="D69" s="50"/>
      <c r="E69" s="51" t="s">
        <v>216</v>
      </c>
      <c r="F69" s="52"/>
      <c r="G69" s="53">
        <v>216</v>
      </c>
      <c r="H69" s="54"/>
      <c r="I69" t="s">
        <v>362</v>
      </c>
    </row>
    <row r="70" spans="1:9" x14ac:dyDescent="0.25">
      <c r="A70" s="21" t="s">
        <v>136</v>
      </c>
      <c r="B70" s="42">
        <v>42776</v>
      </c>
      <c r="C70" s="21" t="s">
        <v>244</v>
      </c>
      <c r="D70" s="43"/>
      <c r="E70" s="44" t="s">
        <v>273</v>
      </c>
      <c r="F70" s="19"/>
      <c r="G70" s="45"/>
      <c r="H70" s="46">
        <v>1083.57</v>
      </c>
    </row>
    <row r="71" spans="1:9" x14ac:dyDescent="0.25">
      <c r="A71" s="21" t="s">
        <v>109</v>
      </c>
      <c r="B71" s="42">
        <v>42775</v>
      </c>
      <c r="C71" s="21" t="s">
        <v>268</v>
      </c>
      <c r="D71" s="43"/>
      <c r="E71" s="44" t="s">
        <v>269</v>
      </c>
      <c r="F71" s="19"/>
      <c r="G71" s="45">
        <v>141.47999999999999</v>
      </c>
      <c r="H71" s="46"/>
      <c r="I71" t="s">
        <v>353</v>
      </c>
    </row>
    <row r="72" spans="1:9" x14ac:dyDescent="0.25">
      <c r="A72" s="21" t="s">
        <v>61</v>
      </c>
      <c r="B72" s="42">
        <v>42769</v>
      </c>
      <c r="C72" s="21" t="s">
        <v>244</v>
      </c>
      <c r="D72" s="43"/>
      <c r="E72" s="44" t="s">
        <v>245</v>
      </c>
      <c r="F72" s="19"/>
      <c r="G72" s="45">
        <v>1083.57</v>
      </c>
      <c r="H72" s="40"/>
    </row>
    <row r="73" spans="1:9" x14ac:dyDescent="0.25">
      <c r="A73" s="21" t="s">
        <v>310</v>
      </c>
      <c r="B73" s="42">
        <v>42788</v>
      </c>
      <c r="C73" s="21" t="s">
        <v>120</v>
      </c>
      <c r="D73" s="43"/>
      <c r="E73" s="44" t="s">
        <v>49</v>
      </c>
      <c r="F73" s="19"/>
      <c r="G73" s="45"/>
      <c r="H73" s="46">
        <v>55941.440000000002</v>
      </c>
    </row>
    <row r="74" spans="1:9" x14ac:dyDescent="0.25">
      <c r="A74" s="21" t="s">
        <v>37</v>
      </c>
      <c r="B74" s="42">
        <v>42779</v>
      </c>
      <c r="C74" s="21" t="s">
        <v>122</v>
      </c>
      <c r="D74" s="43"/>
      <c r="E74" s="44" t="s">
        <v>49</v>
      </c>
      <c r="F74" s="19"/>
      <c r="G74" s="45"/>
      <c r="H74" s="46">
        <v>55941.440000000002</v>
      </c>
    </row>
    <row r="75" spans="1:9" x14ac:dyDescent="0.25">
      <c r="A75" s="21" t="s">
        <v>309</v>
      </c>
      <c r="B75" s="42">
        <v>42788</v>
      </c>
      <c r="C75" s="21" t="s">
        <v>206</v>
      </c>
      <c r="D75" s="43"/>
      <c r="E75" s="44" t="s">
        <v>49</v>
      </c>
      <c r="F75" s="19"/>
      <c r="G75" s="45"/>
      <c r="H75" s="46">
        <v>44272.160000000003</v>
      </c>
    </row>
    <row r="76" spans="1:9" x14ac:dyDescent="0.25">
      <c r="A76" s="21" t="s">
        <v>278</v>
      </c>
      <c r="B76" s="42">
        <v>42779</v>
      </c>
      <c r="C76" s="21" t="s">
        <v>279</v>
      </c>
      <c r="D76" s="43"/>
      <c r="E76" s="44" t="s">
        <v>49</v>
      </c>
      <c r="F76" s="19"/>
      <c r="G76" s="45">
        <v>55941.440000000002</v>
      </c>
      <c r="H76" s="46"/>
    </row>
    <row r="77" spans="1:9" x14ac:dyDescent="0.25">
      <c r="A77" s="21" t="s">
        <v>300</v>
      </c>
      <c r="B77" s="42">
        <v>42786</v>
      </c>
      <c r="C77" s="21" t="s">
        <v>301</v>
      </c>
      <c r="D77" s="43"/>
      <c r="E77" s="44" t="s">
        <v>49</v>
      </c>
      <c r="F77" s="19"/>
      <c r="G77" s="45">
        <v>44272.160000000003</v>
      </c>
      <c r="H77" s="46"/>
    </row>
    <row r="78" spans="1:9" x14ac:dyDescent="0.25">
      <c r="A78" s="21" t="s">
        <v>223</v>
      </c>
      <c r="B78" s="42">
        <v>42788</v>
      </c>
      <c r="C78" s="21" t="s">
        <v>311</v>
      </c>
      <c r="D78" s="43"/>
      <c r="E78" s="44" t="s">
        <v>49</v>
      </c>
      <c r="F78" s="19"/>
      <c r="G78" s="45">
        <v>55941.440000000002</v>
      </c>
      <c r="H78" s="46"/>
    </row>
    <row r="79" spans="1:9" x14ac:dyDescent="0.25">
      <c r="A79" s="14"/>
      <c r="B79" s="14"/>
      <c r="C79" s="14"/>
      <c r="D79" s="36"/>
    </row>
    <row r="80" spans="1:9" x14ac:dyDescent="0.25">
      <c r="A80" s="14"/>
      <c r="B80" s="14"/>
      <c r="C80" s="14"/>
      <c r="D80" s="36"/>
    </row>
    <row r="81" spans="1:9" x14ac:dyDescent="0.25">
      <c r="A81" s="14"/>
      <c r="B81" s="14"/>
      <c r="C81" s="14"/>
      <c r="D81" s="36"/>
      <c r="E81" s="41" t="s">
        <v>213</v>
      </c>
      <c r="G81" s="39">
        <f>SUM(G8:G68)</f>
        <v>179332.65000000002</v>
      </c>
      <c r="H81" s="40">
        <f>SUM(H8:H68)</f>
        <v>42793.440000000002</v>
      </c>
      <c r="I81" s="16">
        <f>+G81-H81</f>
        <v>136539.21000000002</v>
      </c>
    </row>
    <row r="82" spans="1:9" x14ac:dyDescent="0.25">
      <c r="A82" s="9"/>
      <c r="B82" s="9"/>
      <c r="C82" s="9"/>
      <c r="D82" s="34"/>
      <c r="E82" s="41" t="s">
        <v>214</v>
      </c>
      <c r="F82" s="37"/>
      <c r="G82" s="38"/>
      <c r="H82" s="18"/>
    </row>
    <row r="83" spans="1:9" s="5" customFormat="1" x14ac:dyDescent="0.25">
      <c r="B83" s="23"/>
      <c r="E83" s="41"/>
      <c r="F83" s="37"/>
      <c r="G83" s="38"/>
    </row>
    <row r="84" spans="1:9" s="5" customFormat="1" x14ac:dyDescent="0.25">
      <c r="B84" s="23"/>
    </row>
    <row r="85" spans="1:9" s="5" customFormat="1" x14ac:dyDescent="0.25">
      <c r="B85" s="23"/>
    </row>
    <row r="86" spans="1:9" s="5" customFormat="1" x14ac:dyDescent="0.25">
      <c r="B86" s="23"/>
      <c r="E86" s="17"/>
    </row>
    <row r="90" spans="1:9" x14ac:dyDescent="0.25">
      <c r="F90" s="1" t="s">
        <v>65</v>
      </c>
      <c r="G90" s="22" t="e">
        <f>SUM(#REF!)</f>
        <v>#REF!</v>
      </c>
      <c r="H90" s="5"/>
    </row>
    <row r="91" spans="1:9" x14ac:dyDescent="0.25">
      <c r="A91" s="5"/>
      <c r="B91" s="23"/>
      <c r="C91" s="5"/>
      <c r="F91" s="1" t="s">
        <v>66</v>
      </c>
      <c r="G91" s="8"/>
      <c r="H91" s="5"/>
    </row>
    <row r="92" spans="1:9" s="5" customFormat="1" x14ac:dyDescent="0.25">
      <c r="A92"/>
      <c r="B92"/>
      <c r="C92"/>
      <c r="D92" s="18"/>
      <c r="F92" s="24"/>
      <c r="G92" s="18" t="e">
        <f>+G90-G91</f>
        <v>#REF!</v>
      </c>
    </row>
    <row r="96" spans="1:9" x14ac:dyDescent="0.25">
      <c r="A96" s="25" t="s">
        <v>67</v>
      </c>
      <c r="B96" s="25" t="s">
        <v>68</v>
      </c>
      <c r="D96" s="5" t="s">
        <v>217</v>
      </c>
      <c r="E96" s="17" t="s">
        <v>216</v>
      </c>
      <c r="F96" s="5">
        <f t="shared" ref="F96" si="0">+G96/0.16</f>
        <v>301.75</v>
      </c>
      <c r="G96" s="5">
        <v>48.28</v>
      </c>
      <c r="H96" s="5"/>
      <c r="I96" t="s">
        <v>365</v>
      </c>
    </row>
    <row r="97" spans="1:8" x14ac:dyDescent="0.25">
      <c r="A97" s="25" t="s">
        <v>67</v>
      </c>
      <c r="B97" s="25" t="s">
        <v>68</v>
      </c>
      <c r="D97" s="5" t="s">
        <v>10</v>
      </c>
      <c r="E97" s="41" t="s">
        <v>347</v>
      </c>
      <c r="F97" s="24">
        <f t="shared" ref="F97:F131" si="1">+G97/0.16</f>
        <v>910.75</v>
      </c>
      <c r="G97" s="39">
        <v>145.72</v>
      </c>
      <c r="H97" s="5"/>
    </row>
    <row r="98" spans="1:8" x14ac:dyDescent="0.25">
      <c r="A98" s="25" t="s">
        <v>67</v>
      </c>
      <c r="B98" s="25" t="s">
        <v>68</v>
      </c>
      <c r="D98" s="36" t="s">
        <v>363</v>
      </c>
      <c r="E98" s="41" t="s">
        <v>314</v>
      </c>
      <c r="F98" s="24">
        <f t="shared" si="1"/>
        <v>1280</v>
      </c>
      <c r="G98" s="39">
        <v>204.8</v>
      </c>
      <c r="H98" s="5"/>
    </row>
    <row r="99" spans="1:8" x14ac:dyDescent="0.25">
      <c r="A99" s="25" t="s">
        <v>67</v>
      </c>
      <c r="B99" s="25" t="s">
        <v>68</v>
      </c>
      <c r="D99" s="47" t="s">
        <v>354</v>
      </c>
      <c r="E99" s="41" t="s">
        <v>272</v>
      </c>
      <c r="F99" s="24">
        <f t="shared" si="1"/>
        <v>12500</v>
      </c>
      <c r="G99" s="39">
        <v>2000</v>
      </c>
      <c r="H99" s="5"/>
    </row>
    <row r="100" spans="1:8" x14ac:dyDescent="0.25">
      <c r="A100" s="25" t="s">
        <v>67</v>
      </c>
      <c r="B100" s="25" t="s">
        <v>68</v>
      </c>
      <c r="D100" s="47" t="s">
        <v>355</v>
      </c>
      <c r="E100" s="41" t="s">
        <v>284</v>
      </c>
      <c r="F100" s="24">
        <f t="shared" si="1"/>
        <v>270</v>
      </c>
      <c r="G100" s="39">
        <v>43.2</v>
      </c>
      <c r="H100" s="5"/>
    </row>
    <row r="101" spans="1:8" x14ac:dyDescent="0.25">
      <c r="A101" s="25" t="s">
        <v>67</v>
      </c>
      <c r="B101" s="25" t="s">
        <v>68</v>
      </c>
      <c r="D101" s="5" t="s">
        <v>218</v>
      </c>
      <c r="E101" s="41" t="s">
        <v>62</v>
      </c>
      <c r="F101" s="24">
        <f t="shared" si="1"/>
        <v>910.875</v>
      </c>
      <c r="G101" s="39">
        <v>145.74</v>
      </c>
      <c r="H101" s="5"/>
    </row>
    <row r="102" spans="1:8" x14ac:dyDescent="0.25">
      <c r="A102" s="25" t="s">
        <v>67</v>
      </c>
      <c r="B102" s="25" t="s">
        <v>68</v>
      </c>
      <c r="D102" s="47" t="s">
        <v>356</v>
      </c>
      <c r="E102" s="41" t="s">
        <v>248</v>
      </c>
      <c r="F102" s="24">
        <f t="shared" si="1"/>
        <v>2535.375</v>
      </c>
      <c r="G102" s="39">
        <v>405.66</v>
      </c>
      <c r="H102" s="5"/>
    </row>
    <row r="103" spans="1:8" x14ac:dyDescent="0.25">
      <c r="A103" s="25" t="s">
        <v>67</v>
      </c>
      <c r="B103" s="25" t="s">
        <v>68</v>
      </c>
      <c r="D103" s="5" t="s">
        <v>24</v>
      </c>
      <c r="E103" s="41" t="s">
        <v>25</v>
      </c>
      <c r="F103" s="24">
        <f t="shared" si="1"/>
        <v>108420.75</v>
      </c>
      <c r="G103" s="39">
        <v>17347.32</v>
      </c>
      <c r="H103" s="5"/>
    </row>
    <row r="104" spans="1:8" x14ac:dyDescent="0.25">
      <c r="A104" s="25" t="s">
        <v>67</v>
      </c>
      <c r="B104" s="25" t="s">
        <v>68</v>
      </c>
      <c r="D104" s="47" t="s">
        <v>358</v>
      </c>
      <c r="E104" s="41" t="s">
        <v>253</v>
      </c>
      <c r="F104" s="24">
        <f t="shared" si="1"/>
        <v>3000</v>
      </c>
      <c r="G104" s="39">
        <v>480</v>
      </c>
      <c r="H104" s="5"/>
    </row>
    <row r="105" spans="1:8" x14ac:dyDescent="0.25">
      <c r="A105" s="25" t="s">
        <v>67</v>
      </c>
      <c r="B105" s="25" t="s">
        <v>68</v>
      </c>
      <c r="D105" s="47" t="s">
        <v>357</v>
      </c>
      <c r="E105" s="41" t="s">
        <v>306</v>
      </c>
      <c r="F105" s="24">
        <f t="shared" si="1"/>
        <v>1654.1250000000002</v>
      </c>
      <c r="G105" s="39">
        <v>264.66000000000003</v>
      </c>
      <c r="H105" s="5"/>
    </row>
    <row r="106" spans="1:8" x14ac:dyDescent="0.25">
      <c r="A106" s="25" t="s">
        <v>67</v>
      </c>
      <c r="B106" s="25" t="s">
        <v>68</v>
      </c>
      <c r="D106" t="s">
        <v>29</v>
      </c>
      <c r="E106" s="41" t="s">
        <v>30</v>
      </c>
      <c r="F106" s="24">
        <f t="shared" si="1"/>
        <v>2400</v>
      </c>
      <c r="G106" s="39">
        <v>384</v>
      </c>
      <c r="H106" s="5"/>
    </row>
    <row r="107" spans="1:8" x14ac:dyDescent="0.25">
      <c r="A107" s="25" t="s">
        <v>67</v>
      </c>
      <c r="B107" s="25" t="s">
        <v>68</v>
      </c>
      <c r="D107" s="36" t="s">
        <v>350</v>
      </c>
      <c r="E107" s="41" t="s">
        <v>269</v>
      </c>
      <c r="F107" s="24">
        <f t="shared" si="1"/>
        <v>638.1875</v>
      </c>
      <c r="G107" s="39">
        <v>102.11</v>
      </c>
      <c r="H107" s="5"/>
    </row>
    <row r="108" spans="1:8" x14ac:dyDescent="0.25">
      <c r="A108" s="25" t="s">
        <v>67</v>
      </c>
      <c r="B108" s="25" t="s">
        <v>68</v>
      </c>
      <c r="D108" s="47" t="s">
        <v>359</v>
      </c>
      <c r="E108" s="41" t="s">
        <v>245</v>
      </c>
      <c r="F108" s="24">
        <f t="shared" si="1"/>
        <v>3857.5</v>
      </c>
      <c r="G108" s="39">
        <v>617.20000000000005</v>
      </c>
      <c r="H108" s="5"/>
    </row>
    <row r="109" spans="1:8" x14ac:dyDescent="0.25">
      <c r="A109" s="25" t="s">
        <v>67</v>
      </c>
      <c r="B109" s="25" t="s">
        <v>68</v>
      </c>
      <c r="D109" s="5" t="s">
        <v>33</v>
      </c>
      <c r="E109" s="41" t="s">
        <v>346</v>
      </c>
      <c r="F109" s="24">
        <f t="shared" si="1"/>
        <v>16982.1875</v>
      </c>
      <c r="G109" s="39">
        <v>2717.15</v>
      </c>
      <c r="H109" s="5"/>
    </row>
    <row r="110" spans="1:8" x14ac:dyDescent="0.25">
      <c r="A110" s="25" t="s">
        <v>67</v>
      </c>
      <c r="B110" s="25" t="s">
        <v>68</v>
      </c>
      <c r="D110" s="5" t="s">
        <v>48</v>
      </c>
      <c r="E110" s="41" t="s">
        <v>49</v>
      </c>
      <c r="F110" s="24">
        <f t="shared" si="1"/>
        <v>648110.3125</v>
      </c>
      <c r="G110" s="39">
        <v>103697.65</v>
      </c>
      <c r="H110" s="5"/>
    </row>
    <row r="111" spans="1:8" x14ac:dyDescent="0.25">
      <c r="A111" s="25" t="s">
        <v>67</v>
      </c>
      <c r="B111" s="25" t="s">
        <v>68</v>
      </c>
      <c r="D111" s="47" t="s">
        <v>360</v>
      </c>
      <c r="E111" s="41" t="s">
        <v>251</v>
      </c>
      <c r="F111" s="24">
        <f t="shared" si="1"/>
        <v>2885.75</v>
      </c>
      <c r="G111" s="39">
        <v>461.72</v>
      </c>
      <c r="H111" s="5"/>
    </row>
    <row r="112" spans="1:8" x14ac:dyDescent="0.25">
      <c r="A112" s="25" t="s">
        <v>67</v>
      </c>
      <c r="B112" s="25" t="s">
        <v>68</v>
      </c>
      <c r="D112" s="36" t="s">
        <v>351</v>
      </c>
      <c r="E112" s="41" t="s">
        <v>352</v>
      </c>
      <c r="F112" s="24">
        <f t="shared" si="1"/>
        <v>100</v>
      </c>
      <c r="G112" s="39">
        <v>16</v>
      </c>
      <c r="H112" s="5"/>
    </row>
    <row r="113" spans="1:8" x14ac:dyDescent="0.25">
      <c r="A113" s="25" t="s">
        <v>67</v>
      </c>
      <c r="B113" s="25" t="s">
        <v>68</v>
      </c>
      <c r="D113" t="s">
        <v>55</v>
      </c>
      <c r="E113" s="41" t="s">
        <v>56</v>
      </c>
      <c r="F113" s="24">
        <f t="shared" si="1"/>
        <v>41698.8125</v>
      </c>
      <c r="G113" s="39">
        <v>6671.81</v>
      </c>
      <c r="H113" s="5"/>
    </row>
    <row r="114" spans="1:8" x14ac:dyDescent="0.25">
      <c r="A114" s="25" t="s">
        <v>67</v>
      </c>
      <c r="B114" s="25" t="s">
        <v>68</v>
      </c>
      <c r="D114" s="5" t="s">
        <v>57</v>
      </c>
      <c r="E114" s="41" t="s">
        <v>58</v>
      </c>
      <c r="F114" s="24">
        <f t="shared" si="1"/>
        <v>5215.4375</v>
      </c>
      <c r="G114" s="39">
        <v>834.47</v>
      </c>
      <c r="H114" s="5"/>
    </row>
    <row r="115" spans="1:8" x14ac:dyDescent="0.25">
      <c r="A115" s="25" t="s">
        <v>67</v>
      </c>
      <c r="B115" s="25" t="s">
        <v>68</v>
      </c>
      <c r="D115" s="5"/>
      <c r="F115" s="24">
        <f t="shared" si="1"/>
        <v>0</v>
      </c>
      <c r="G115" s="16"/>
      <c r="H115" s="5"/>
    </row>
    <row r="116" spans="1:8" x14ac:dyDescent="0.25">
      <c r="A116" s="25" t="s">
        <v>67</v>
      </c>
      <c r="B116" s="25" t="s">
        <v>68</v>
      </c>
      <c r="E116" s="14"/>
      <c r="F116" s="24">
        <f t="shared" si="1"/>
        <v>0</v>
      </c>
      <c r="G116" s="16"/>
      <c r="H116" s="5"/>
    </row>
    <row r="117" spans="1:8" x14ac:dyDescent="0.25">
      <c r="A117" s="25" t="s">
        <v>67</v>
      </c>
      <c r="B117" s="25" t="s">
        <v>68</v>
      </c>
      <c r="D117" s="17"/>
      <c r="E117" s="14"/>
      <c r="F117" s="24">
        <f t="shared" si="1"/>
        <v>0</v>
      </c>
      <c r="G117" s="16"/>
      <c r="H117" s="5"/>
    </row>
    <row r="118" spans="1:8" x14ac:dyDescent="0.25">
      <c r="A118" s="25" t="s">
        <v>67</v>
      </c>
      <c r="B118" s="25" t="s">
        <v>68</v>
      </c>
      <c r="D118" s="17"/>
      <c r="F118" s="24">
        <f t="shared" si="1"/>
        <v>0</v>
      </c>
      <c r="H118" s="5"/>
    </row>
    <row r="119" spans="1:8" x14ac:dyDescent="0.25">
      <c r="A119" s="25" t="s">
        <v>67</v>
      </c>
      <c r="B119" s="25" t="s">
        <v>68</v>
      </c>
      <c r="D119" s="17"/>
      <c r="E119" s="14"/>
      <c r="F119" s="24">
        <f t="shared" si="1"/>
        <v>0</v>
      </c>
      <c r="G119" s="18"/>
      <c r="H119" s="5"/>
    </row>
    <row r="120" spans="1:8" x14ac:dyDescent="0.25">
      <c r="A120" s="25" t="s">
        <v>67</v>
      </c>
      <c r="B120" s="25" t="s">
        <v>68</v>
      </c>
      <c r="D120" s="5"/>
      <c r="E120" s="14"/>
      <c r="F120" s="24">
        <f t="shared" si="1"/>
        <v>0</v>
      </c>
      <c r="G120" s="18"/>
      <c r="H120" s="5"/>
    </row>
    <row r="121" spans="1:8" x14ac:dyDescent="0.25">
      <c r="A121" s="25" t="s">
        <v>67</v>
      </c>
      <c r="B121" s="25" t="s">
        <v>68</v>
      </c>
      <c r="F121" s="24">
        <f t="shared" si="1"/>
        <v>0</v>
      </c>
      <c r="G121" s="16"/>
      <c r="H121" s="5"/>
    </row>
    <row r="122" spans="1:8" x14ac:dyDescent="0.25">
      <c r="A122" s="25" t="s">
        <v>67</v>
      </c>
      <c r="B122" s="25" t="s">
        <v>68</v>
      </c>
      <c r="D122" s="5"/>
      <c r="F122" s="24">
        <f t="shared" si="1"/>
        <v>0</v>
      </c>
      <c r="H122" s="5"/>
    </row>
    <row r="123" spans="1:8" x14ac:dyDescent="0.25">
      <c r="A123" s="25" t="s">
        <v>67</v>
      </c>
      <c r="B123" s="25" t="s">
        <v>68</v>
      </c>
      <c r="D123" s="17"/>
      <c r="F123" s="24">
        <f t="shared" si="1"/>
        <v>0</v>
      </c>
      <c r="G123" s="16"/>
      <c r="H123" s="5"/>
    </row>
    <row r="124" spans="1:8" x14ac:dyDescent="0.25">
      <c r="A124" s="25" t="s">
        <v>67</v>
      </c>
      <c r="B124" s="25" t="s">
        <v>68</v>
      </c>
      <c r="F124" s="24">
        <f t="shared" si="1"/>
        <v>0</v>
      </c>
      <c r="G124" s="16"/>
      <c r="H124" s="5"/>
    </row>
    <row r="125" spans="1:8" x14ac:dyDescent="0.25">
      <c r="A125" s="25" t="s">
        <v>67</v>
      </c>
      <c r="B125" s="25" t="s">
        <v>68</v>
      </c>
      <c r="D125" s="5"/>
      <c r="F125" s="24">
        <f t="shared" si="1"/>
        <v>0</v>
      </c>
      <c r="H125" s="5"/>
    </row>
    <row r="126" spans="1:8" x14ac:dyDescent="0.25">
      <c r="A126" s="25" t="s">
        <v>67</v>
      </c>
      <c r="B126" s="25" t="s">
        <v>68</v>
      </c>
      <c r="F126" s="24">
        <f t="shared" si="1"/>
        <v>0</v>
      </c>
      <c r="G126" s="16"/>
      <c r="H126" s="5"/>
    </row>
    <row r="127" spans="1:8" x14ac:dyDescent="0.25">
      <c r="A127" s="25" t="s">
        <v>67</v>
      </c>
      <c r="B127" s="25" t="s">
        <v>68</v>
      </c>
      <c r="F127" s="24">
        <f t="shared" si="1"/>
        <v>0</v>
      </c>
      <c r="G127" s="16"/>
      <c r="H127" s="5"/>
    </row>
    <row r="128" spans="1:8" x14ac:dyDescent="0.25">
      <c r="A128" s="25" t="s">
        <v>67</v>
      </c>
      <c r="B128" s="25" t="s">
        <v>68</v>
      </c>
      <c r="F128" s="24">
        <f t="shared" si="1"/>
        <v>0</v>
      </c>
      <c r="H128" s="5"/>
    </row>
    <row r="129" spans="1:8" x14ac:dyDescent="0.25">
      <c r="A129" s="25" t="s">
        <v>67</v>
      </c>
      <c r="B129" s="25" t="s">
        <v>68</v>
      </c>
      <c r="F129" s="24">
        <f t="shared" si="1"/>
        <v>0</v>
      </c>
      <c r="G129" s="16"/>
      <c r="H129" s="5"/>
    </row>
    <row r="130" spans="1:8" x14ac:dyDescent="0.25">
      <c r="A130" s="25" t="s">
        <v>67</v>
      </c>
      <c r="B130" s="25" t="s">
        <v>68</v>
      </c>
      <c r="F130" s="24">
        <f t="shared" si="1"/>
        <v>0</v>
      </c>
      <c r="G130" s="16"/>
      <c r="H130" s="5"/>
    </row>
    <row r="131" spans="1:8" x14ac:dyDescent="0.25">
      <c r="A131" s="25" t="s">
        <v>67</v>
      </c>
      <c r="B131" s="25" t="s">
        <v>68</v>
      </c>
      <c r="F131" s="24">
        <f t="shared" si="1"/>
        <v>0</v>
      </c>
      <c r="G131" s="26"/>
      <c r="H131" s="5"/>
    </row>
    <row r="132" spans="1:8" ht="15.75" thickBot="1" x14ac:dyDescent="0.3">
      <c r="F132" s="27">
        <f>SUM(F95:F131)</f>
        <v>853671.8125</v>
      </c>
      <c r="G132" s="27">
        <f>SUM(G96:G131)</f>
        <v>136587.49</v>
      </c>
      <c r="H132" s="5"/>
    </row>
    <row r="133" spans="1:8" ht="15.75" thickTop="1" x14ac:dyDescent="0.25">
      <c r="E133" s="1" t="s">
        <v>66</v>
      </c>
      <c r="F133" s="8"/>
      <c r="G133" s="8">
        <v>143541.59</v>
      </c>
      <c r="H133" s="5"/>
    </row>
    <row r="134" spans="1:8" x14ac:dyDescent="0.25">
      <c r="F134" s="8"/>
      <c r="G134" s="8">
        <f>+G132-G133</f>
        <v>-6954.1000000000058</v>
      </c>
      <c r="H134" s="5"/>
    </row>
    <row r="135" spans="1:8" x14ac:dyDescent="0.25">
      <c r="H135" s="5"/>
    </row>
  </sheetData>
  <autoFilter ref="A7:N7">
    <sortState ref="A8:I78">
      <sortCondition ref="D7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opLeftCell="A103" workbookViewId="0">
      <selection activeCell="D121" sqref="D121"/>
    </sheetView>
  </sheetViews>
  <sheetFormatPr baseColWidth="10" defaultColWidth="9.140625" defaultRowHeight="15" x14ac:dyDescent="0.25"/>
  <cols>
    <col min="1" max="1" width="7.42578125" bestFit="1" customWidth="1"/>
    <col min="2" max="2" width="10.7109375" bestFit="1" customWidth="1"/>
    <col min="3" max="3" width="12.85546875" bestFit="1" customWidth="1"/>
    <col min="4" max="4" width="15.85546875" bestFit="1" customWidth="1"/>
    <col min="5" max="5" width="37.5703125" bestFit="1" customWidth="1"/>
    <col min="6" max="6" width="12" bestFit="1" customWidth="1"/>
    <col min="7" max="7" width="10.140625" bestFit="1" customWidth="1"/>
    <col min="8" max="8" width="9.140625" bestFit="1" customWidth="1"/>
    <col min="9" max="9" width="8.85546875" bestFit="1" customWidth="1"/>
    <col min="11" max="11" width="19.140625" bestFit="1" customWidth="1"/>
    <col min="12" max="12" width="13" bestFit="1" customWidth="1"/>
  </cols>
  <sheetData>
    <row r="1" spans="1:12" ht="15.75" x14ac:dyDescent="0.3">
      <c r="A1" s="9" t="s">
        <v>1</v>
      </c>
      <c r="B1" s="9" t="s">
        <v>2</v>
      </c>
      <c r="C1" s="9" t="s">
        <v>3</v>
      </c>
      <c r="D1" t="s">
        <v>4</v>
      </c>
      <c r="E1" s="11" t="s">
        <v>5</v>
      </c>
      <c r="F1" s="12" t="s">
        <v>6</v>
      </c>
      <c r="G1" s="13" t="s">
        <v>7</v>
      </c>
      <c r="H1" s="5"/>
    </row>
    <row r="2" spans="1:12" x14ac:dyDescent="0.25">
      <c r="L2" s="16"/>
    </row>
    <row r="3" spans="1:12" x14ac:dyDescent="0.25">
      <c r="A3" t="s">
        <v>448</v>
      </c>
      <c r="B3" s="33">
        <v>42824</v>
      </c>
      <c r="C3" t="s">
        <v>449</v>
      </c>
      <c r="D3" t="s">
        <v>504</v>
      </c>
      <c r="E3" t="s">
        <v>503</v>
      </c>
      <c r="F3" s="24">
        <f t="shared" ref="F3:F66" si="0">+G3/0.16</f>
        <v>1696.125</v>
      </c>
      <c r="G3">
        <v>271.38</v>
      </c>
      <c r="I3" t="s">
        <v>8</v>
      </c>
    </row>
    <row r="4" spans="1:12" x14ac:dyDescent="0.25">
      <c r="A4" t="s">
        <v>400</v>
      </c>
      <c r="B4" s="33">
        <v>42808</v>
      </c>
      <c r="C4" t="s">
        <v>401</v>
      </c>
      <c r="D4" t="s">
        <v>217</v>
      </c>
      <c r="E4" t="s">
        <v>495</v>
      </c>
      <c r="F4" s="24">
        <f t="shared" si="0"/>
        <v>215.49999999999997</v>
      </c>
      <c r="G4">
        <v>34.479999999999997</v>
      </c>
      <c r="I4" t="s">
        <v>8</v>
      </c>
    </row>
    <row r="5" spans="1:12" x14ac:dyDescent="0.25">
      <c r="A5" t="s">
        <v>400</v>
      </c>
      <c r="B5" s="33">
        <v>42808</v>
      </c>
      <c r="C5" t="s">
        <v>401</v>
      </c>
      <c r="D5" t="s">
        <v>217</v>
      </c>
      <c r="E5" t="s">
        <v>495</v>
      </c>
      <c r="F5" s="24">
        <f t="shared" si="0"/>
        <v>301.75</v>
      </c>
      <c r="G5">
        <v>48.28</v>
      </c>
      <c r="I5" t="s">
        <v>8</v>
      </c>
    </row>
    <row r="6" spans="1:12" x14ac:dyDescent="0.25">
      <c r="A6" t="s">
        <v>400</v>
      </c>
      <c r="B6" s="33">
        <v>42808</v>
      </c>
      <c r="C6" t="s">
        <v>401</v>
      </c>
      <c r="D6" t="s">
        <v>217</v>
      </c>
      <c r="E6" t="s">
        <v>495</v>
      </c>
      <c r="F6" s="24">
        <f t="shared" si="0"/>
        <v>301.75</v>
      </c>
      <c r="G6">
        <v>48.28</v>
      </c>
      <c r="I6" t="s">
        <v>8</v>
      </c>
    </row>
    <row r="7" spans="1:12" x14ac:dyDescent="0.25">
      <c r="A7" t="s">
        <v>442</v>
      </c>
      <c r="B7" s="33">
        <v>42822</v>
      </c>
      <c r="C7" t="s">
        <v>443</v>
      </c>
      <c r="D7" t="s">
        <v>217</v>
      </c>
      <c r="E7" t="s">
        <v>495</v>
      </c>
      <c r="F7" s="24">
        <f t="shared" si="0"/>
        <v>301.75</v>
      </c>
      <c r="G7">
        <v>48.28</v>
      </c>
      <c r="I7" t="s">
        <v>8</v>
      </c>
    </row>
    <row r="8" spans="1:12" x14ac:dyDescent="0.25">
      <c r="A8" t="s">
        <v>442</v>
      </c>
      <c r="B8" s="33">
        <v>42822</v>
      </c>
      <c r="C8" t="s">
        <v>443</v>
      </c>
      <c r="D8" t="s">
        <v>217</v>
      </c>
      <c r="E8" t="s">
        <v>495</v>
      </c>
      <c r="F8" s="24">
        <f t="shared" si="0"/>
        <v>775.875</v>
      </c>
      <c r="G8">
        <v>124.14</v>
      </c>
      <c r="I8" t="s">
        <v>8</v>
      </c>
    </row>
    <row r="9" spans="1:12" x14ac:dyDescent="0.25">
      <c r="A9" t="s">
        <v>442</v>
      </c>
      <c r="B9" s="33">
        <v>42822</v>
      </c>
      <c r="C9" t="s">
        <v>443</v>
      </c>
      <c r="D9" t="s">
        <v>217</v>
      </c>
      <c r="E9" t="s">
        <v>495</v>
      </c>
      <c r="F9" s="24">
        <f t="shared" si="0"/>
        <v>1206.875</v>
      </c>
      <c r="G9">
        <v>193.1</v>
      </c>
      <c r="I9" t="s">
        <v>8</v>
      </c>
    </row>
    <row r="10" spans="1:12" x14ac:dyDescent="0.25">
      <c r="A10" t="s">
        <v>481</v>
      </c>
      <c r="B10" s="33">
        <v>42825</v>
      </c>
      <c r="C10" t="s">
        <v>482</v>
      </c>
      <c r="D10" t="s">
        <v>217</v>
      </c>
      <c r="E10" t="s">
        <v>483</v>
      </c>
      <c r="F10" s="24">
        <f t="shared" si="0"/>
        <v>2500</v>
      </c>
      <c r="G10">
        <v>400</v>
      </c>
      <c r="I10" t="s">
        <v>8</v>
      </c>
    </row>
    <row r="11" spans="1:12" x14ac:dyDescent="0.25">
      <c r="A11" t="s">
        <v>187</v>
      </c>
      <c r="B11" s="33">
        <v>42825</v>
      </c>
      <c r="C11" t="s">
        <v>9</v>
      </c>
      <c r="D11" t="s">
        <v>10</v>
      </c>
      <c r="E11" s="41" t="s">
        <v>347</v>
      </c>
      <c r="F11" s="24">
        <f t="shared" si="0"/>
        <v>10618.0625</v>
      </c>
      <c r="G11" s="16">
        <v>1698.89</v>
      </c>
      <c r="I11" t="s">
        <v>8</v>
      </c>
    </row>
    <row r="12" spans="1:12" x14ac:dyDescent="0.25">
      <c r="A12" t="s">
        <v>485</v>
      </c>
      <c r="B12" s="33">
        <v>42825</v>
      </c>
      <c r="C12" t="s">
        <v>9</v>
      </c>
      <c r="D12" t="s">
        <v>11</v>
      </c>
      <c r="E12" t="s">
        <v>235</v>
      </c>
      <c r="F12" s="24">
        <f t="shared" si="0"/>
        <v>350</v>
      </c>
      <c r="G12">
        <v>56</v>
      </c>
      <c r="I12" t="s">
        <v>8</v>
      </c>
    </row>
    <row r="13" spans="1:12" x14ac:dyDescent="0.25">
      <c r="A13" t="s">
        <v>484</v>
      </c>
      <c r="B13" s="33">
        <v>42825</v>
      </c>
      <c r="C13" t="s">
        <v>9</v>
      </c>
      <c r="D13" t="s">
        <v>233</v>
      </c>
      <c r="E13" t="s">
        <v>236</v>
      </c>
      <c r="F13" s="24">
        <f t="shared" si="0"/>
        <v>15</v>
      </c>
      <c r="G13">
        <v>2.4</v>
      </c>
      <c r="I13" t="s">
        <v>8</v>
      </c>
    </row>
    <row r="14" spans="1:12" x14ac:dyDescent="0.25">
      <c r="A14" t="s">
        <v>476</v>
      </c>
      <c r="B14" s="33">
        <v>42825</v>
      </c>
      <c r="C14" t="s">
        <v>477</v>
      </c>
      <c r="D14" s="47" t="s">
        <v>506</v>
      </c>
      <c r="E14" t="s">
        <v>478</v>
      </c>
      <c r="F14" s="24">
        <f t="shared" si="0"/>
        <v>100000</v>
      </c>
      <c r="G14" s="16">
        <v>16000</v>
      </c>
      <c r="I14" t="s">
        <v>8</v>
      </c>
    </row>
    <row r="15" spans="1:12" x14ac:dyDescent="0.25">
      <c r="A15" t="s">
        <v>61</v>
      </c>
      <c r="B15" s="33">
        <v>42795</v>
      </c>
      <c r="C15" t="s">
        <v>366</v>
      </c>
      <c r="D15" t="s">
        <v>15</v>
      </c>
      <c r="E15" t="s">
        <v>16</v>
      </c>
      <c r="F15" s="24">
        <f t="shared" si="0"/>
        <v>23000</v>
      </c>
      <c r="G15" s="16">
        <v>3680</v>
      </c>
      <c r="I15" t="s">
        <v>8</v>
      </c>
    </row>
    <row r="16" spans="1:12" x14ac:dyDescent="0.25">
      <c r="A16" t="s">
        <v>322</v>
      </c>
      <c r="B16" s="33">
        <v>42817</v>
      </c>
      <c r="C16" t="s">
        <v>436</v>
      </c>
      <c r="D16" t="s">
        <v>15</v>
      </c>
      <c r="E16" t="s">
        <v>16</v>
      </c>
      <c r="F16" s="24">
        <f t="shared" si="0"/>
        <v>8000</v>
      </c>
      <c r="G16" s="16">
        <v>1280</v>
      </c>
      <c r="I16" t="s">
        <v>8</v>
      </c>
    </row>
    <row r="17" spans="1:9" x14ac:dyDescent="0.25">
      <c r="A17" t="s">
        <v>230</v>
      </c>
      <c r="B17" s="33">
        <v>42817</v>
      </c>
      <c r="C17" t="s">
        <v>430</v>
      </c>
      <c r="D17" t="s">
        <v>356</v>
      </c>
      <c r="E17" t="s">
        <v>248</v>
      </c>
      <c r="F17" s="24">
        <f t="shared" si="0"/>
        <v>3250.5625</v>
      </c>
      <c r="G17">
        <v>520.09</v>
      </c>
      <c r="I17" t="s">
        <v>8</v>
      </c>
    </row>
    <row r="18" spans="1:9" x14ac:dyDescent="0.25">
      <c r="A18" t="s">
        <v>398</v>
      </c>
      <c r="B18" s="33">
        <v>42808</v>
      </c>
      <c r="C18" t="s">
        <v>399</v>
      </c>
      <c r="D18" t="s">
        <v>494</v>
      </c>
      <c r="E18" t="s">
        <v>493</v>
      </c>
      <c r="F18" s="24">
        <f t="shared" si="0"/>
        <v>719.8125</v>
      </c>
      <c r="G18">
        <v>115.17</v>
      </c>
      <c r="I18" t="s">
        <v>8</v>
      </c>
    </row>
    <row r="19" spans="1:9" x14ac:dyDescent="0.25">
      <c r="A19" t="s">
        <v>442</v>
      </c>
      <c r="B19" s="33">
        <v>42822</v>
      </c>
      <c r="C19" t="s">
        <v>443</v>
      </c>
      <c r="D19" t="s">
        <v>500</v>
      </c>
      <c r="E19" t="s">
        <v>501</v>
      </c>
      <c r="F19" s="24">
        <f t="shared" si="0"/>
        <v>103.4375</v>
      </c>
      <c r="G19">
        <v>16.55</v>
      </c>
      <c r="I19" t="s">
        <v>8</v>
      </c>
    </row>
    <row r="20" spans="1:9" x14ac:dyDescent="0.25">
      <c r="A20" t="s">
        <v>454</v>
      </c>
      <c r="B20" s="33">
        <v>42824</v>
      </c>
      <c r="C20" t="s">
        <v>455</v>
      </c>
      <c r="D20" t="s">
        <v>491</v>
      </c>
      <c r="E20" t="s">
        <v>456</v>
      </c>
      <c r="F20" s="24">
        <f t="shared" si="0"/>
        <v>15150</v>
      </c>
      <c r="G20" s="16">
        <v>2424</v>
      </c>
      <c r="I20" t="s">
        <v>8</v>
      </c>
    </row>
    <row r="21" spans="1:9" x14ac:dyDescent="0.25">
      <c r="A21" t="s">
        <v>400</v>
      </c>
      <c r="B21" s="33">
        <v>42808</v>
      </c>
      <c r="C21" t="s">
        <v>401</v>
      </c>
      <c r="D21" t="s">
        <v>498</v>
      </c>
      <c r="E21" t="s">
        <v>497</v>
      </c>
      <c r="F21" s="24">
        <f t="shared" si="0"/>
        <v>300</v>
      </c>
      <c r="G21">
        <v>48</v>
      </c>
      <c r="I21" t="s">
        <v>8</v>
      </c>
    </row>
    <row r="22" spans="1:9" x14ac:dyDescent="0.25">
      <c r="A22" t="s">
        <v>83</v>
      </c>
      <c r="B22" s="33">
        <v>42797</v>
      </c>
      <c r="C22" t="s">
        <v>372</v>
      </c>
      <c r="D22" t="s">
        <v>24</v>
      </c>
      <c r="E22" t="s">
        <v>25</v>
      </c>
      <c r="F22" s="24">
        <f t="shared" si="0"/>
        <v>13386.5625</v>
      </c>
      <c r="G22" s="16">
        <v>2141.85</v>
      </c>
      <c r="I22" t="s">
        <v>8</v>
      </c>
    </row>
    <row r="23" spans="1:9" x14ac:dyDescent="0.25">
      <c r="A23" t="s">
        <v>59</v>
      </c>
      <c r="B23" s="33">
        <v>42803</v>
      </c>
      <c r="C23" t="s">
        <v>386</v>
      </c>
      <c r="D23" t="s">
        <v>24</v>
      </c>
      <c r="E23" t="s">
        <v>25</v>
      </c>
      <c r="F23" s="24">
        <f t="shared" si="0"/>
        <v>660</v>
      </c>
      <c r="G23">
        <v>105.6</v>
      </c>
      <c r="I23" t="s">
        <v>8</v>
      </c>
    </row>
    <row r="24" spans="1:9" x14ac:dyDescent="0.25">
      <c r="A24" t="s">
        <v>109</v>
      </c>
      <c r="B24" s="33">
        <v>42804</v>
      </c>
      <c r="C24" t="s">
        <v>387</v>
      </c>
      <c r="D24" t="s">
        <v>24</v>
      </c>
      <c r="E24" t="s">
        <v>25</v>
      </c>
      <c r="F24" s="24">
        <f t="shared" si="0"/>
        <v>10242.625</v>
      </c>
      <c r="G24" s="16">
        <v>1638.82</v>
      </c>
      <c r="I24" t="s">
        <v>8</v>
      </c>
    </row>
    <row r="25" spans="1:9" x14ac:dyDescent="0.25">
      <c r="A25" t="s">
        <v>402</v>
      </c>
      <c r="B25" s="33">
        <v>42808</v>
      </c>
      <c r="C25" t="s">
        <v>403</v>
      </c>
      <c r="D25" t="s">
        <v>24</v>
      </c>
      <c r="E25" t="s">
        <v>25</v>
      </c>
      <c r="F25" s="24">
        <f t="shared" si="0"/>
        <v>33124</v>
      </c>
      <c r="G25" s="16">
        <v>5299.84</v>
      </c>
      <c r="I25" t="s">
        <v>8</v>
      </c>
    </row>
    <row r="26" spans="1:9" x14ac:dyDescent="0.25">
      <c r="A26" t="s">
        <v>404</v>
      </c>
      <c r="B26" s="33">
        <v>42808</v>
      </c>
      <c r="C26" t="s">
        <v>405</v>
      </c>
      <c r="D26" t="s">
        <v>24</v>
      </c>
      <c r="E26" t="s">
        <v>25</v>
      </c>
      <c r="F26" s="24">
        <f t="shared" si="0"/>
        <v>660</v>
      </c>
      <c r="G26">
        <v>105.6</v>
      </c>
      <c r="I26" t="s">
        <v>8</v>
      </c>
    </row>
    <row r="27" spans="1:9" x14ac:dyDescent="0.25">
      <c r="A27" t="s">
        <v>286</v>
      </c>
      <c r="B27" s="33">
        <v>42811</v>
      </c>
      <c r="C27" t="s">
        <v>413</v>
      </c>
      <c r="D27" t="s">
        <v>24</v>
      </c>
      <c r="E27" t="s">
        <v>25</v>
      </c>
      <c r="F27" s="24">
        <f t="shared" si="0"/>
        <v>15044.4375</v>
      </c>
      <c r="G27" s="16">
        <v>2407.11</v>
      </c>
      <c r="I27" t="s">
        <v>8</v>
      </c>
    </row>
    <row r="28" spans="1:9" x14ac:dyDescent="0.25">
      <c r="A28" t="s">
        <v>288</v>
      </c>
      <c r="B28" s="33">
        <v>42811</v>
      </c>
      <c r="C28" t="s">
        <v>414</v>
      </c>
      <c r="D28" t="s">
        <v>24</v>
      </c>
      <c r="E28" t="s">
        <v>25</v>
      </c>
      <c r="F28" s="24">
        <f t="shared" si="0"/>
        <v>3128.3124999999995</v>
      </c>
      <c r="G28">
        <v>500.53</v>
      </c>
      <c r="I28" t="s">
        <v>8</v>
      </c>
    </row>
    <row r="29" spans="1:9" x14ac:dyDescent="0.25">
      <c r="A29" t="s">
        <v>304</v>
      </c>
      <c r="B29" s="33">
        <v>42816</v>
      </c>
      <c r="C29" t="s">
        <v>422</v>
      </c>
      <c r="D29" t="s">
        <v>24</v>
      </c>
      <c r="E29" t="s">
        <v>25</v>
      </c>
      <c r="F29" s="24">
        <f t="shared" si="0"/>
        <v>9023.0625</v>
      </c>
      <c r="G29" s="16">
        <v>1443.69</v>
      </c>
      <c r="I29" t="s">
        <v>8</v>
      </c>
    </row>
    <row r="30" spans="1:9" x14ac:dyDescent="0.25">
      <c r="A30" t="s">
        <v>179</v>
      </c>
      <c r="B30" s="33">
        <v>42816</v>
      </c>
      <c r="C30" t="s">
        <v>423</v>
      </c>
      <c r="D30" t="s">
        <v>24</v>
      </c>
      <c r="E30" t="s">
        <v>25</v>
      </c>
      <c r="F30" s="24">
        <f t="shared" si="0"/>
        <v>14888.4375</v>
      </c>
      <c r="G30" s="16">
        <v>2382.15</v>
      </c>
      <c r="I30" t="s">
        <v>8</v>
      </c>
    </row>
    <row r="31" spans="1:9" x14ac:dyDescent="0.25">
      <c r="A31" t="s">
        <v>326</v>
      </c>
      <c r="B31" s="33">
        <v>42818</v>
      </c>
      <c r="C31" t="s">
        <v>440</v>
      </c>
      <c r="D31" t="s">
        <v>24</v>
      </c>
      <c r="E31" t="s">
        <v>25</v>
      </c>
      <c r="F31" s="24">
        <f t="shared" si="0"/>
        <v>20906.75</v>
      </c>
      <c r="G31" s="16">
        <v>3345.08</v>
      </c>
      <c r="I31" t="s">
        <v>8</v>
      </c>
    </row>
    <row r="32" spans="1:9" x14ac:dyDescent="0.25">
      <c r="A32" t="s">
        <v>450</v>
      </c>
      <c r="B32" s="33">
        <v>42824</v>
      </c>
      <c r="C32" t="s">
        <v>451</v>
      </c>
      <c r="D32" t="s">
        <v>24</v>
      </c>
      <c r="E32" t="s">
        <v>25</v>
      </c>
      <c r="F32" s="24">
        <f t="shared" si="0"/>
        <v>33124</v>
      </c>
      <c r="G32" s="16">
        <v>5299.84</v>
      </c>
      <c r="I32" t="s">
        <v>8</v>
      </c>
    </row>
    <row r="33" spans="1:9" x14ac:dyDescent="0.25">
      <c r="A33" t="s">
        <v>452</v>
      </c>
      <c r="B33" s="33">
        <v>42824</v>
      </c>
      <c r="C33" t="s">
        <v>453</v>
      </c>
      <c r="D33" t="s">
        <v>24</v>
      </c>
      <c r="E33" t="s">
        <v>25</v>
      </c>
      <c r="F33" s="24">
        <f t="shared" si="0"/>
        <v>770</v>
      </c>
      <c r="G33">
        <v>123.2</v>
      </c>
      <c r="I33" t="s">
        <v>8</v>
      </c>
    </row>
    <row r="34" spans="1:9" x14ac:dyDescent="0.25">
      <c r="A34" t="s">
        <v>474</v>
      </c>
      <c r="B34" s="33">
        <v>42825</v>
      </c>
      <c r="C34" t="s">
        <v>475</v>
      </c>
      <c r="D34" t="s">
        <v>24</v>
      </c>
      <c r="E34" t="s">
        <v>25</v>
      </c>
      <c r="F34" s="24">
        <f t="shared" si="0"/>
        <v>11533.9375</v>
      </c>
      <c r="G34" s="16">
        <v>1845.43</v>
      </c>
      <c r="I34" t="s">
        <v>8</v>
      </c>
    </row>
    <row r="35" spans="1:9" x14ac:dyDescent="0.25">
      <c r="A35" t="s">
        <v>479</v>
      </c>
      <c r="B35" s="33">
        <v>42825</v>
      </c>
      <c r="C35" t="s">
        <v>480</v>
      </c>
      <c r="D35" t="s">
        <v>490</v>
      </c>
      <c r="E35" t="s">
        <v>489</v>
      </c>
      <c r="F35" s="24">
        <f t="shared" si="0"/>
        <v>1500</v>
      </c>
      <c r="G35">
        <v>240</v>
      </c>
      <c r="I35" t="s">
        <v>8</v>
      </c>
    </row>
    <row r="36" spans="1:9" x14ac:dyDescent="0.25">
      <c r="A36" t="s">
        <v>379</v>
      </c>
      <c r="B36" s="33">
        <v>42802</v>
      </c>
      <c r="C36" t="s">
        <v>380</v>
      </c>
      <c r="D36" t="s">
        <v>358</v>
      </c>
      <c r="E36" t="s">
        <v>253</v>
      </c>
      <c r="F36" s="24">
        <f t="shared" si="0"/>
        <v>3000</v>
      </c>
      <c r="G36">
        <v>480</v>
      </c>
      <c r="I36" t="s">
        <v>8</v>
      </c>
    </row>
    <row r="37" spans="1:9" x14ac:dyDescent="0.25">
      <c r="A37" t="s">
        <v>20</v>
      </c>
      <c r="B37" s="33">
        <v>42802</v>
      </c>
      <c r="C37" t="s">
        <v>382</v>
      </c>
      <c r="D37" t="s">
        <v>29</v>
      </c>
      <c r="E37" t="s">
        <v>30</v>
      </c>
      <c r="F37" s="24">
        <f t="shared" si="0"/>
        <v>690</v>
      </c>
      <c r="G37">
        <v>110.4</v>
      </c>
      <c r="I37" t="s">
        <v>8</v>
      </c>
    </row>
    <row r="38" spans="1:9" x14ac:dyDescent="0.25">
      <c r="A38" t="s">
        <v>228</v>
      </c>
      <c r="B38" s="33">
        <v>42817</v>
      </c>
      <c r="C38" t="s">
        <v>432</v>
      </c>
      <c r="D38" t="s">
        <v>29</v>
      </c>
      <c r="E38" t="s">
        <v>30</v>
      </c>
      <c r="F38" s="24">
        <f t="shared" si="0"/>
        <v>1200</v>
      </c>
      <c r="G38">
        <v>192</v>
      </c>
      <c r="I38" t="s">
        <v>8</v>
      </c>
    </row>
    <row r="39" spans="1:9" x14ac:dyDescent="0.25">
      <c r="A39" t="s">
        <v>400</v>
      </c>
      <c r="B39" s="33">
        <v>42808</v>
      </c>
      <c r="C39" t="s">
        <v>401</v>
      </c>
      <c r="D39" t="s">
        <v>350</v>
      </c>
      <c r="E39" t="s">
        <v>496</v>
      </c>
      <c r="F39" s="24">
        <f t="shared" si="0"/>
        <v>1019.3125</v>
      </c>
      <c r="G39">
        <v>163.09</v>
      </c>
      <c r="I39" t="s">
        <v>8</v>
      </c>
    </row>
    <row r="40" spans="1:9" x14ac:dyDescent="0.25">
      <c r="A40" t="s">
        <v>442</v>
      </c>
      <c r="B40" s="33">
        <v>42822</v>
      </c>
      <c r="C40" t="s">
        <v>443</v>
      </c>
      <c r="D40" t="s">
        <v>350</v>
      </c>
      <c r="E40" t="s">
        <v>499</v>
      </c>
      <c r="F40" s="24">
        <f t="shared" si="0"/>
        <v>1031.5625</v>
      </c>
      <c r="G40">
        <v>165.05</v>
      </c>
      <c r="I40" t="s">
        <v>8</v>
      </c>
    </row>
    <row r="41" spans="1:9" x14ac:dyDescent="0.25">
      <c r="A41" t="s">
        <v>282</v>
      </c>
      <c r="B41" s="33">
        <v>42810</v>
      </c>
      <c r="C41" t="s">
        <v>410</v>
      </c>
      <c r="D41" t="s">
        <v>350</v>
      </c>
      <c r="E41" s="41" t="s">
        <v>269</v>
      </c>
      <c r="F41" s="24">
        <f t="shared" si="0"/>
        <v>1260.25</v>
      </c>
      <c r="G41">
        <v>201.64</v>
      </c>
      <c r="I41" t="s">
        <v>8</v>
      </c>
    </row>
    <row r="42" spans="1:9" x14ac:dyDescent="0.25">
      <c r="A42" t="s">
        <v>433</v>
      </c>
      <c r="B42" s="33">
        <v>42817</v>
      </c>
      <c r="C42" t="s">
        <v>434</v>
      </c>
      <c r="D42" s="47" t="s">
        <v>505</v>
      </c>
      <c r="E42" t="s">
        <v>435</v>
      </c>
      <c r="F42" s="24">
        <f t="shared" si="0"/>
        <v>1323.5</v>
      </c>
      <c r="G42">
        <v>211.76</v>
      </c>
      <c r="I42" t="s">
        <v>8</v>
      </c>
    </row>
    <row r="43" spans="1:9" x14ac:dyDescent="0.25">
      <c r="A43" t="s">
        <v>463</v>
      </c>
      <c r="B43" s="33">
        <v>42825</v>
      </c>
      <c r="C43">
        <v>1</v>
      </c>
      <c r="D43" t="s">
        <v>33</v>
      </c>
      <c r="E43" t="s">
        <v>38</v>
      </c>
      <c r="F43" s="24">
        <f t="shared" si="0"/>
        <v>708</v>
      </c>
      <c r="G43">
        <v>113.28</v>
      </c>
    </row>
    <row r="44" spans="1:9" x14ac:dyDescent="0.25">
      <c r="A44" t="s">
        <v>439</v>
      </c>
      <c r="B44" s="33">
        <v>42818</v>
      </c>
      <c r="C44" t="s">
        <v>9</v>
      </c>
      <c r="D44" t="s">
        <v>33</v>
      </c>
      <c r="E44" t="s">
        <v>219</v>
      </c>
      <c r="F44" s="24">
        <f t="shared" si="0"/>
        <v>228.375</v>
      </c>
      <c r="G44">
        <v>36.54</v>
      </c>
      <c r="I44" t="s">
        <v>8</v>
      </c>
    </row>
    <row r="45" spans="1:9" x14ac:dyDescent="0.25">
      <c r="A45" t="s">
        <v>461</v>
      </c>
      <c r="B45" s="33">
        <v>42825</v>
      </c>
      <c r="C45" t="s">
        <v>462</v>
      </c>
      <c r="D45" t="s">
        <v>33</v>
      </c>
      <c r="E45" t="s">
        <v>38</v>
      </c>
      <c r="F45" s="24">
        <f t="shared" si="0"/>
        <v>67.4375</v>
      </c>
      <c r="G45">
        <v>10.79</v>
      </c>
    </row>
    <row r="46" spans="1:9" x14ac:dyDescent="0.25">
      <c r="A46" t="s">
        <v>459</v>
      </c>
      <c r="B46" s="33">
        <v>42825</v>
      </c>
      <c r="C46" t="s">
        <v>460</v>
      </c>
      <c r="D46" t="s">
        <v>33</v>
      </c>
      <c r="E46" t="s">
        <v>38</v>
      </c>
      <c r="F46" s="24">
        <f t="shared" si="0"/>
        <v>689.1875</v>
      </c>
      <c r="G46">
        <v>110.27</v>
      </c>
    </row>
    <row r="47" spans="1:9" x14ac:dyDescent="0.25">
      <c r="A47" t="s">
        <v>464</v>
      </c>
      <c r="B47" s="33">
        <v>42825</v>
      </c>
      <c r="C47" t="s">
        <v>465</v>
      </c>
      <c r="D47" t="s">
        <v>33</v>
      </c>
      <c r="E47" t="s">
        <v>38</v>
      </c>
      <c r="F47" s="24">
        <f t="shared" si="0"/>
        <v>2155.1875</v>
      </c>
      <c r="G47">
        <v>344.83</v>
      </c>
    </row>
    <row r="48" spans="1:9" x14ac:dyDescent="0.25">
      <c r="A48" t="s">
        <v>34</v>
      </c>
      <c r="B48" s="33">
        <v>42796</v>
      </c>
      <c r="C48" t="s">
        <v>369</v>
      </c>
      <c r="D48" t="s">
        <v>33</v>
      </c>
      <c r="E48" t="s">
        <v>38</v>
      </c>
      <c r="F48" s="24">
        <f t="shared" si="0"/>
        <v>310.125</v>
      </c>
      <c r="G48">
        <v>49.62</v>
      </c>
      <c r="I48" t="s">
        <v>8</v>
      </c>
    </row>
    <row r="49" spans="1:10" x14ac:dyDescent="0.25">
      <c r="A49" t="s">
        <v>239</v>
      </c>
      <c r="B49" s="33">
        <v>42796</v>
      </c>
      <c r="C49" t="s">
        <v>368</v>
      </c>
      <c r="D49" t="s">
        <v>33</v>
      </c>
      <c r="E49" t="s">
        <v>38</v>
      </c>
      <c r="F49" s="24">
        <f t="shared" si="0"/>
        <v>607.75</v>
      </c>
      <c r="G49">
        <v>97.24</v>
      </c>
      <c r="I49" t="s">
        <v>8</v>
      </c>
    </row>
    <row r="50" spans="1:10" x14ac:dyDescent="0.25">
      <c r="A50" t="s">
        <v>370</v>
      </c>
      <c r="B50" s="33">
        <v>42797</v>
      </c>
      <c r="C50" t="s">
        <v>371</v>
      </c>
      <c r="D50" t="s">
        <v>33</v>
      </c>
      <c r="E50" t="s">
        <v>38</v>
      </c>
      <c r="F50" s="24">
        <f t="shared" si="0"/>
        <v>935.3125</v>
      </c>
      <c r="G50">
        <v>149.65</v>
      </c>
      <c r="I50" t="s">
        <v>8</v>
      </c>
    </row>
    <row r="51" spans="1:10" x14ac:dyDescent="0.25">
      <c r="A51" t="s">
        <v>375</v>
      </c>
      <c r="B51" s="33">
        <v>42800</v>
      </c>
      <c r="C51" t="s">
        <v>376</v>
      </c>
      <c r="D51" t="s">
        <v>33</v>
      </c>
      <c r="E51" t="s">
        <v>38</v>
      </c>
      <c r="F51" s="24">
        <f t="shared" si="0"/>
        <v>315.125</v>
      </c>
      <c r="G51">
        <v>50.42</v>
      </c>
    </row>
    <row r="52" spans="1:10" x14ac:dyDescent="0.25">
      <c r="A52" t="s">
        <v>373</v>
      </c>
      <c r="B52" s="33">
        <v>42800</v>
      </c>
      <c r="C52" t="s">
        <v>374</v>
      </c>
      <c r="D52" t="s">
        <v>33</v>
      </c>
      <c r="E52" t="s">
        <v>38</v>
      </c>
      <c r="F52" s="24">
        <f t="shared" si="0"/>
        <v>1108</v>
      </c>
      <c r="G52">
        <v>177.28</v>
      </c>
    </row>
    <row r="53" spans="1:10" x14ac:dyDescent="0.25">
      <c r="A53" t="s">
        <v>377</v>
      </c>
      <c r="B53" s="33">
        <v>42801</v>
      </c>
      <c r="C53" t="s">
        <v>378</v>
      </c>
      <c r="D53" t="s">
        <v>33</v>
      </c>
      <c r="E53" t="s">
        <v>38</v>
      </c>
      <c r="F53" s="24">
        <f t="shared" si="0"/>
        <v>742.25</v>
      </c>
      <c r="G53">
        <v>118.76</v>
      </c>
    </row>
    <row r="54" spans="1:10" x14ac:dyDescent="0.25">
      <c r="A54" t="s">
        <v>389</v>
      </c>
      <c r="B54" s="33">
        <v>42805</v>
      </c>
      <c r="C54" t="s">
        <v>390</v>
      </c>
      <c r="D54" t="s">
        <v>33</v>
      </c>
      <c r="E54" t="s">
        <v>38</v>
      </c>
      <c r="F54" s="24">
        <f t="shared" si="0"/>
        <v>315.125</v>
      </c>
      <c r="G54">
        <v>50.42</v>
      </c>
      <c r="I54" t="s">
        <v>8</v>
      </c>
    </row>
    <row r="55" spans="1:10" x14ac:dyDescent="0.25">
      <c r="A55" t="s">
        <v>114</v>
      </c>
      <c r="B55" s="33">
        <v>42807</v>
      </c>
      <c r="C55" t="s">
        <v>391</v>
      </c>
      <c r="D55" t="s">
        <v>33</v>
      </c>
      <c r="E55" t="s">
        <v>38</v>
      </c>
      <c r="F55" s="24">
        <f t="shared" si="0"/>
        <v>724.125</v>
      </c>
      <c r="G55">
        <v>115.86</v>
      </c>
      <c r="I55" t="s">
        <v>8</v>
      </c>
    </row>
    <row r="56" spans="1:10" x14ac:dyDescent="0.25">
      <c r="A56" t="s">
        <v>396</v>
      </c>
      <c r="B56" s="33">
        <v>42808</v>
      </c>
      <c r="C56" t="s">
        <v>397</v>
      </c>
      <c r="D56" t="s">
        <v>33</v>
      </c>
      <c r="E56" t="s">
        <v>38</v>
      </c>
      <c r="F56" s="24">
        <f t="shared" si="0"/>
        <v>315.125</v>
      </c>
      <c r="G56">
        <v>50.42</v>
      </c>
      <c r="I56" t="s">
        <v>8</v>
      </c>
    </row>
    <row r="57" spans="1:10" x14ac:dyDescent="0.25">
      <c r="A57" t="s">
        <v>406</v>
      </c>
      <c r="B57" s="33">
        <v>42809</v>
      </c>
      <c r="C57" t="s">
        <v>407</v>
      </c>
      <c r="D57" t="s">
        <v>33</v>
      </c>
      <c r="E57" t="s">
        <v>38</v>
      </c>
      <c r="F57" s="24">
        <f t="shared" si="0"/>
        <v>715.5</v>
      </c>
      <c r="G57">
        <v>114.48</v>
      </c>
      <c r="I57" t="s">
        <v>8</v>
      </c>
    </row>
    <row r="58" spans="1:10" x14ac:dyDescent="0.25">
      <c r="A58" t="s">
        <v>408</v>
      </c>
      <c r="B58" s="33">
        <v>42810</v>
      </c>
      <c r="C58" t="s">
        <v>409</v>
      </c>
      <c r="D58" t="s">
        <v>33</v>
      </c>
      <c r="E58" t="s">
        <v>38</v>
      </c>
      <c r="F58" s="24">
        <f t="shared" si="0"/>
        <v>427.125</v>
      </c>
      <c r="G58">
        <v>68.34</v>
      </c>
      <c r="I58" t="s">
        <v>8</v>
      </c>
    </row>
    <row r="59" spans="1:10" x14ac:dyDescent="0.25">
      <c r="A59" t="s">
        <v>317</v>
      </c>
      <c r="B59" s="33">
        <v>42811</v>
      </c>
      <c r="C59" t="s">
        <v>411</v>
      </c>
      <c r="D59" t="s">
        <v>33</v>
      </c>
      <c r="E59" t="s">
        <v>38</v>
      </c>
      <c r="F59" s="24">
        <f t="shared" si="0"/>
        <v>315.125</v>
      </c>
      <c r="G59">
        <v>50.42</v>
      </c>
      <c r="I59" t="s">
        <v>8</v>
      </c>
    </row>
    <row r="60" spans="1:10" x14ac:dyDescent="0.25">
      <c r="A60" t="s">
        <v>320</v>
      </c>
      <c r="B60" s="33">
        <v>42811</v>
      </c>
      <c r="C60" t="s">
        <v>412</v>
      </c>
      <c r="D60" t="s">
        <v>33</v>
      </c>
      <c r="E60" t="s">
        <v>38</v>
      </c>
      <c r="F60" s="24">
        <f t="shared" si="0"/>
        <v>1133.9375</v>
      </c>
      <c r="G60">
        <v>181.43</v>
      </c>
      <c r="I60" t="s">
        <v>8</v>
      </c>
      <c r="J60" t="s">
        <v>488</v>
      </c>
    </row>
    <row r="61" spans="1:10" x14ac:dyDescent="0.25">
      <c r="A61" t="s">
        <v>416</v>
      </c>
      <c r="B61" s="33">
        <v>42812</v>
      </c>
      <c r="C61" t="s">
        <v>417</v>
      </c>
      <c r="D61" t="s">
        <v>33</v>
      </c>
      <c r="E61" t="s">
        <v>38</v>
      </c>
      <c r="F61" s="24">
        <f t="shared" si="0"/>
        <v>305.125</v>
      </c>
      <c r="G61">
        <v>48.82</v>
      </c>
      <c r="I61" t="s">
        <v>8</v>
      </c>
    </row>
    <row r="62" spans="1:10" x14ac:dyDescent="0.25">
      <c r="A62" t="s">
        <v>418</v>
      </c>
      <c r="B62" s="33">
        <v>42815</v>
      </c>
      <c r="C62" t="s">
        <v>419</v>
      </c>
      <c r="D62" t="s">
        <v>33</v>
      </c>
      <c r="E62" t="s">
        <v>38</v>
      </c>
      <c r="F62" s="24">
        <f t="shared" si="0"/>
        <v>315.125</v>
      </c>
      <c r="G62">
        <v>50.42</v>
      </c>
      <c r="I62" t="s">
        <v>8</v>
      </c>
    </row>
    <row r="63" spans="1:10" x14ac:dyDescent="0.25">
      <c r="A63" t="s">
        <v>420</v>
      </c>
      <c r="B63" s="33">
        <v>42815</v>
      </c>
      <c r="C63" t="s">
        <v>421</v>
      </c>
      <c r="D63" t="s">
        <v>33</v>
      </c>
      <c r="E63" t="s">
        <v>38</v>
      </c>
      <c r="F63" s="24">
        <f t="shared" si="0"/>
        <v>315.125</v>
      </c>
      <c r="G63">
        <v>50.42</v>
      </c>
      <c r="I63" t="s">
        <v>8</v>
      </c>
    </row>
    <row r="64" spans="1:10" x14ac:dyDescent="0.25">
      <c r="A64" t="s">
        <v>425</v>
      </c>
      <c r="B64" s="33">
        <v>42817</v>
      </c>
      <c r="C64" t="s">
        <v>426</v>
      </c>
      <c r="D64" t="s">
        <v>33</v>
      </c>
      <c r="E64" t="s">
        <v>38</v>
      </c>
      <c r="F64" s="24">
        <f t="shared" si="0"/>
        <v>997.12499999999989</v>
      </c>
      <c r="G64">
        <v>159.54</v>
      </c>
      <c r="I64" t="s">
        <v>8</v>
      </c>
    </row>
    <row r="65" spans="1:9" x14ac:dyDescent="0.25">
      <c r="A65" t="s">
        <v>427</v>
      </c>
      <c r="B65" s="33">
        <v>42817</v>
      </c>
      <c r="C65" t="s">
        <v>428</v>
      </c>
      <c r="D65" t="s">
        <v>33</v>
      </c>
      <c r="E65" t="s">
        <v>38</v>
      </c>
      <c r="F65" s="24">
        <f t="shared" si="0"/>
        <v>315.125</v>
      </c>
      <c r="G65">
        <v>50.42</v>
      </c>
      <c r="I65" t="s">
        <v>8</v>
      </c>
    </row>
    <row r="66" spans="1:9" x14ac:dyDescent="0.25">
      <c r="A66" t="s">
        <v>429</v>
      </c>
      <c r="B66" s="33">
        <v>42817</v>
      </c>
      <c r="C66" t="s">
        <v>428</v>
      </c>
      <c r="D66" t="s">
        <v>33</v>
      </c>
      <c r="E66" t="s">
        <v>38</v>
      </c>
      <c r="F66" s="24">
        <f t="shared" si="0"/>
        <v>315.125</v>
      </c>
      <c r="G66">
        <v>50.42</v>
      </c>
      <c r="I66" t="s">
        <v>8</v>
      </c>
    </row>
    <row r="67" spans="1:9" x14ac:dyDescent="0.25">
      <c r="A67" t="s">
        <v>437</v>
      </c>
      <c r="B67" s="33">
        <v>42818</v>
      </c>
      <c r="C67" t="s">
        <v>438</v>
      </c>
      <c r="D67" t="s">
        <v>33</v>
      </c>
      <c r="E67" t="s">
        <v>38</v>
      </c>
      <c r="F67" s="24">
        <f t="shared" ref="F67:F89" si="1">+G67/0.16</f>
        <v>315.125</v>
      </c>
      <c r="G67">
        <v>50.42</v>
      </c>
      <c r="I67" t="s">
        <v>8</v>
      </c>
    </row>
    <row r="68" spans="1:9" x14ac:dyDescent="0.25">
      <c r="A68" t="s">
        <v>167</v>
      </c>
      <c r="B68" s="33">
        <v>42819</v>
      </c>
      <c r="C68" t="s">
        <v>441</v>
      </c>
      <c r="D68" t="s">
        <v>33</v>
      </c>
      <c r="E68" t="s">
        <v>38</v>
      </c>
      <c r="F68" s="24">
        <f t="shared" si="1"/>
        <v>310.0625</v>
      </c>
      <c r="G68">
        <v>49.61</v>
      </c>
      <c r="I68" t="s">
        <v>8</v>
      </c>
    </row>
    <row r="69" spans="1:9" x14ac:dyDescent="0.25">
      <c r="A69" t="s">
        <v>446</v>
      </c>
      <c r="B69" s="33">
        <v>42824</v>
      </c>
      <c r="C69" t="s">
        <v>447</v>
      </c>
      <c r="D69" t="s">
        <v>33</v>
      </c>
      <c r="E69" t="s">
        <v>38</v>
      </c>
      <c r="F69" s="24">
        <f t="shared" si="1"/>
        <v>315.125</v>
      </c>
      <c r="G69">
        <v>50.42</v>
      </c>
    </row>
    <row r="70" spans="1:9" x14ac:dyDescent="0.25">
      <c r="A70" t="s">
        <v>457</v>
      </c>
      <c r="B70" s="33">
        <v>42825</v>
      </c>
      <c r="C70" t="s">
        <v>458</v>
      </c>
      <c r="D70" t="s">
        <v>33</v>
      </c>
      <c r="E70" t="s">
        <v>38</v>
      </c>
      <c r="F70" s="24">
        <f t="shared" si="1"/>
        <v>630.1875</v>
      </c>
      <c r="G70">
        <v>100.83</v>
      </c>
    </row>
    <row r="71" spans="1:9" x14ac:dyDescent="0.25">
      <c r="A71" t="s">
        <v>192</v>
      </c>
      <c r="B71" s="33">
        <v>42825</v>
      </c>
      <c r="C71" t="s">
        <v>467</v>
      </c>
      <c r="D71" t="s">
        <v>33</v>
      </c>
      <c r="E71" t="s">
        <v>219</v>
      </c>
      <c r="F71" s="24">
        <f t="shared" si="1"/>
        <v>3017.25</v>
      </c>
      <c r="G71">
        <v>482.76</v>
      </c>
    </row>
    <row r="72" spans="1:9" x14ac:dyDescent="0.25">
      <c r="A72" t="s">
        <v>468</v>
      </c>
      <c r="B72" s="33">
        <v>42825</v>
      </c>
      <c r="C72" t="s">
        <v>469</v>
      </c>
      <c r="D72" t="s">
        <v>33</v>
      </c>
      <c r="E72" t="s">
        <v>38</v>
      </c>
      <c r="F72" s="24">
        <f t="shared" si="1"/>
        <v>108</v>
      </c>
      <c r="G72">
        <v>17.28</v>
      </c>
    </row>
    <row r="73" spans="1:9" x14ac:dyDescent="0.25">
      <c r="A73" t="s">
        <v>470</v>
      </c>
      <c r="B73" s="33">
        <v>42825</v>
      </c>
      <c r="C73" t="s">
        <v>471</v>
      </c>
      <c r="D73" t="s">
        <v>33</v>
      </c>
      <c r="E73" t="s">
        <v>219</v>
      </c>
      <c r="F73" s="24">
        <f t="shared" si="1"/>
        <v>108</v>
      </c>
      <c r="G73">
        <v>17.28</v>
      </c>
    </row>
    <row r="74" spans="1:9" x14ac:dyDescent="0.25">
      <c r="A74" t="s">
        <v>472</v>
      </c>
      <c r="B74" s="33">
        <v>42825</v>
      </c>
      <c r="C74" t="s">
        <v>473</v>
      </c>
      <c r="D74" t="s">
        <v>33</v>
      </c>
      <c r="E74" t="s">
        <v>38</v>
      </c>
      <c r="F74" s="24">
        <f t="shared" si="1"/>
        <v>108</v>
      </c>
      <c r="G74">
        <v>17.28</v>
      </c>
    </row>
    <row r="75" spans="1:9" x14ac:dyDescent="0.25">
      <c r="A75" t="s">
        <v>384</v>
      </c>
      <c r="B75" s="33">
        <v>42803</v>
      </c>
      <c r="C75" t="s">
        <v>385</v>
      </c>
      <c r="D75" t="s">
        <v>33</v>
      </c>
      <c r="E75" t="s">
        <v>502</v>
      </c>
      <c r="F75" s="24">
        <f t="shared" si="1"/>
        <v>430.81250000000006</v>
      </c>
      <c r="G75">
        <v>68.930000000000007</v>
      </c>
    </row>
    <row r="76" spans="1:9" x14ac:dyDescent="0.25">
      <c r="A76" t="s">
        <v>466</v>
      </c>
      <c r="B76" s="33">
        <v>42825</v>
      </c>
      <c r="D76" t="s">
        <v>33</v>
      </c>
      <c r="E76" t="s">
        <v>38</v>
      </c>
      <c r="F76" s="24">
        <f t="shared" si="1"/>
        <v>720</v>
      </c>
      <c r="G76">
        <v>115.2</v>
      </c>
    </row>
    <row r="77" spans="1:9" x14ac:dyDescent="0.25">
      <c r="A77" t="s">
        <v>128</v>
      </c>
      <c r="B77" s="33">
        <v>42808</v>
      </c>
      <c r="C77" t="s">
        <v>392</v>
      </c>
      <c r="D77" t="s">
        <v>48</v>
      </c>
      <c r="E77" t="s">
        <v>49</v>
      </c>
      <c r="F77" s="24">
        <f t="shared" si="1"/>
        <v>563486</v>
      </c>
      <c r="G77" s="16">
        <v>90157.759999999995</v>
      </c>
      <c r="I77" t="s">
        <v>8</v>
      </c>
    </row>
    <row r="78" spans="1:9" x14ac:dyDescent="0.25">
      <c r="A78" t="s">
        <v>249</v>
      </c>
      <c r="B78" s="33">
        <v>42797</v>
      </c>
      <c r="C78" t="s">
        <v>95</v>
      </c>
      <c r="D78" t="s">
        <v>48</v>
      </c>
      <c r="E78" t="s">
        <v>49</v>
      </c>
      <c r="F78" s="24">
        <f t="shared" si="1"/>
        <v>1296.3125</v>
      </c>
      <c r="G78">
        <v>207.41</v>
      </c>
      <c r="I78" t="s">
        <v>8</v>
      </c>
    </row>
    <row r="79" spans="1:9" x14ac:dyDescent="0.25">
      <c r="A79" t="s">
        <v>87</v>
      </c>
      <c r="B79" s="33">
        <v>42797</v>
      </c>
      <c r="C79" t="s">
        <v>95</v>
      </c>
      <c r="D79" t="s">
        <v>48</v>
      </c>
      <c r="E79" t="s">
        <v>49</v>
      </c>
      <c r="F79" s="24">
        <f t="shared" si="1"/>
        <v>3000</v>
      </c>
      <c r="G79">
        <v>480</v>
      </c>
      <c r="I79" t="s">
        <v>8</v>
      </c>
    </row>
    <row r="80" spans="1:9" x14ac:dyDescent="0.25">
      <c r="A80" t="s">
        <v>52</v>
      </c>
      <c r="B80" s="33">
        <v>42801</v>
      </c>
      <c r="C80" t="s">
        <v>95</v>
      </c>
      <c r="D80" t="s">
        <v>48</v>
      </c>
      <c r="E80" t="s">
        <v>49</v>
      </c>
      <c r="F80" s="24">
        <f t="shared" si="1"/>
        <v>14121.562499999998</v>
      </c>
      <c r="G80" s="16">
        <v>2259.4499999999998</v>
      </c>
      <c r="I80" t="s">
        <v>8</v>
      </c>
    </row>
    <row r="81" spans="1:9" x14ac:dyDescent="0.25">
      <c r="A81" t="s">
        <v>26</v>
      </c>
      <c r="B81" s="33">
        <v>42804</v>
      </c>
      <c r="C81" t="s">
        <v>95</v>
      </c>
      <c r="D81" t="s">
        <v>48</v>
      </c>
      <c r="E81" t="s">
        <v>49</v>
      </c>
      <c r="F81" s="24">
        <f t="shared" si="1"/>
        <v>8287.75</v>
      </c>
      <c r="G81" s="16">
        <v>1326.04</v>
      </c>
      <c r="I81" t="s">
        <v>8</v>
      </c>
    </row>
    <row r="82" spans="1:9" x14ac:dyDescent="0.25">
      <c r="A82" t="s">
        <v>28</v>
      </c>
      <c r="B82" s="33">
        <v>42811</v>
      </c>
      <c r="C82" t="s">
        <v>95</v>
      </c>
      <c r="D82" t="s">
        <v>48</v>
      </c>
      <c r="E82" t="s">
        <v>49</v>
      </c>
      <c r="F82" s="24">
        <f t="shared" si="1"/>
        <v>6111.5625</v>
      </c>
      <c r="G82">
        <v>977.85</v>
      </c>
      <c r="I82" t="s">
        <v>8</v>
      </c>
    </row>
    <row r="83" spans="1:9" x14ac:dyDescent="0.25">
      <c r="A83" t="s">
        <v>328</v>
      </c>
      <c r="B83" s="33">
        <v>42818</v>
      </c>
      <c r="C83" t="s">
        <v>95</v>
      </c>
      <c r="D83" t="s">
        <v>48</v>
      </c>
      <c r="E83" t="s">
        <v>49</v>
      </c>
      <c r="F83" s="24">
        <f t="shared" si="1"/>
        <v>12233.75</v>
      </c>
      <c r="G83" s="16">
        <v>1957.4</v>
      </c>
      <c r="I83" t="s">
        <v>8</v>
      </c>
    </row>
    <row r="84" spans="1:9" x14ac:dyDescent="0.25">
      <c r="A84" t="s">
        <v>345</v>
      </c>
      <c r="B84" s="33">
        <v>42825</v>
      </c>
      <c r="C84" t="s">
        <v>95</v>
      </c>
      <c r="D84" t="s">
        <v>48</v>
      </c>
      <c r="E84" t="s">
        <v>49</v>
      </c>
      <c r="F84" s="24">
        <f t="shared" si="1"/>
        <v>10395.5</v>
      </c>
      <c r="G84" s="16">
        <v>1663.28</v>
      </c>
      <c r="I84" t="s">
        <v>8</v>
      </c>
    </row>
    <row r="85" spans="1:9" x14ac:dyDescent="0.25">
      <c r="A85" t="s">
        <v>17</v>
      </c>
      <c r="B85" s="33">
        <v>42802</v>
      </c>
      <c r="C85" t="s">
        <v>381</v>
      </c>
      <c r="D85" t="s">
        <v>360</v>
      </c>
      <c r="E85" t="s">
        <v>251</v>
      </c>
      <c r="F85" s="24">
        <f t="shared" si="1"/>
        <v>5675.5625</v>
      </c>
      <c r="G85">
        <v>908.09</v>
      </c>
      <c r="I85" t="s">
        <v>8</v>
      </c>
    </row>
    <row r="86" spans="1:9" x14ac:dyDescent="0.25">
      <c r="A86" t="s">
        <v>226</v>
      </c>
      <c r="B86" s="33">
        <v>42817</v>
      </c>
      <c r="C86" t="s">
        <v>431</v>
      </c>
      <c r="D86" s="47" t="s">
        <v>360</v>
      </c>
      <c r="E86" t="s">
        <v>251</v>
      </c>
      <c r="F86" s="24">
        <f t="shared" si="1"/>
        <v>2016.4375</v>
      </c>
      <c r="G86">
        <v>322.63</v>
      </c>
      <c r="I86" t="s">
        <v>8</v>
      </c>
    </row>
    <row r="87" spans="1:9" x14ac:dyDescent="0.25">
      <c r="A87" t="s">
        <v>444</v>
      </c>
      <c r="B87" s="33">
        <v>42823</v>
      </c>
      <c r="C87" t="s">
        <v>445</v>
      </c>
      <c r="D87" t="s">
        <v>360</v>
      </c>
      <c r="E87" t="s">
        <v>251</v>
      </c>
      <c r="F87" s="24">
        <f t="shared" si="1"/>
        <v>5750</v>
      </c>
      <c r="G87">
        <v>920</v>
      </c>
      <c r="I87" t="s">
        <v>8</v>
      </c>
    </row>
    <row r="88" spans="1:9" x14ac:dyDescent="0.25">
      <c r="A88" t="s">
        <v>294</v>
      </c>
      <c r="B88" s="33">
        <v>42811</v>
      </c>
      <c r="C88" t="s">
        <v>415</v>
      </c>
      <c r="D88" t="s">
        <v>351</v>
      </c>
      <c r="E88" t="s">
        <v>352</v>
      </c>
      <c r="F88" s="24">
        <f t="shared" si="1"/>
        <v>7235.1875000000009</v>
      </c>
      <c r="G88" s="16">
        <v>1157.6300000000001</v>
      </c>
      <c r="I88" t="s">
        <v>8</v>
      </c>
    </row>
    <row r="89" spans="1:9" x14ac:dyDescent="0.25">
      <c r="A89" t="s">
        <v>60</v>
      </c>
      <c r="B89" s="33">
        <v>42795</v>
      </c>
      <c r="C89" t="s">
        <v>367</v>
      </c>
      <c r="D89" t="s">
        <v>55</v>
      </c>
      <c r="E89" t="s">
        <v>56</v>
      </c>
      <c r="F89" s="24">
        <f t="shared" si="1"/>
        <v>40666.5625</v>
      </c>
      <c r="G89" s="16">
        <v>6506.65</v>
      </c>
      <c r="I89" t="s">
        <v>8</v>
      </c>
    </row>
    <row r="90" spans="1:9" x14ac:dyDescent="0.25">
      <c r="A90" t="s">
        <v>31</v>
      </c>
      <c r="B90" s="33">
        <v>42816</v>
      </c>
      <c r="C90" t="s">
        <v>424</v>
      </c>
      <c r="D90" t="s">
        <v>57</v>
      </c>
      <c r="E90" t="s">
        <v>58</v>
      </c>
      <c r="F90" s="24">
        <f>+G90/0.16</f>
        <v>5236.75</v>
      </c>
      <c r="G90">
        <v>837.88</v>
      </c>
      <c r="I90" t="s">
        <v>8</v>
      </c>
    </row>
    <row r="91" spans="1:9" x14ac:dyDescent="0.25">
      <c r="A91" s="19" t="s">
        <v>393</v>
      </c>
      <c r="B91" s="20">
        <v>42808</v>
      </c>
      <c r="C91" s="19" t="s">
        <v>341</v>
      </c>
      <c r="E91" s="19" t="s">
        <v>49</v>
      </c>
      <c r="F91" s="19"/>
      <c r="G91" s="19"/>
      <c r="H91" s="29">
        <v>38286.720000000001</v>
      </c>
    </row>
    <row r="92" spans="1:9" x14ac:dyDescent="0.25">
      <c r="A92" s="19" t="s">
        <v>394</v>
      </c>
      <c r="B92" s="20">
        <v>42808</v>
      </c>
      <c r="C92" s="19" t="s">
        <v>395</v>
      </c>
      <c r="E92" s="19" t="s">
        <v>49</v>
      </c>
      <c r="F92" s="19"/>
      <c r="G92" s="29">
        <v>38286.720000000001</v>
      </c>
      <c r="H92" s="19"/>
    </row>
    <row r="93" spans="1:9" x14ac:dyDescent="0.25">
      <c r="A93" s="19" t="s">
        <v>136</v>
      </c>
      <c r="B93" s="20">
        <v>42804</v>
      </c>
      <c r="C93" s="19" t="s">
        <v>268</v>
      </c>
      <c r="E93" s="19" t="s">
        <v>388</v>
      </c>
      <c r="F93" s="19"/>
      <c r="G93" s="19"/>
      <c r="H93" s="19">
        <v>141.47999999999999</v>
      </c>
      <c r="I93" t="s">
        <v>486</v>
      </c>
    </row>
    <row r="94" spans="1:9" x14ac:dyDescent="0.25">
      <c r="A94" s="19" t="s">
        <v>263</v>
      </c>
      <c r="B94" s="20">
        <v>42802</v>
      </c>
      <c r="C94" s="19" t="s">
        <v>383</v>
      </c>
      <c r="E94" s="19" t="s">
        <v>269</v>
      </c>
      <c r="F94" s="19"/>
      <c r="G94" s="19">
        <v>60.16</v>
      </c>
      <c r="H94" s="19"/>
    </row>
    <row r="95" spans="1:9" x14ac:dyDescent="0.25">
      <c r="A95" s="19" t="s">
        <v>27</v>
      </c>
      <c r="B95" s="20">
        <v>42804</v>
      </c>
      <c r="C95" s="19" t="s">
        <v>383</v>
      </c>
      <c r="E95" s="19" t="s">
        <v>388</v>
      </c>
      <c r="F95" s="19"/>
      <c r="G95" s="19"/>
      <c r="H95" s="19">
        <v>60.16</v>
      </c>
    </row>
    <row r="96" spans="1:9" x14ac:dyDescent="0.25">
      <c r="E96" t="s">
        <v>213</v>
      </c>
      <c r="G96" s="16"/>
      <c r="H96" s="16"/>
    </row>
    <row r="97" spans="1:8" x14ac:dyDescent="0.25">
      <c r="E97" t="s">
        <v>214</v>
      </c>
      <c r="G97">
        <f>+SUM(G3:G90)</f>
        <v>168363.88999999998</v>
      </c>
      <c r="H97" s="16"/>
    </row>
    <row r="106" spans="1:8" x14ac:dyDescent="0.25">
      <c r="A106" s="25" t="s">
        <v>67</v>
      </c>
      <c r="B106" s="25" t="s">
        <v>68</v>
      </c>
      <c r="D106" t="s">
        <v>504</v>
      </c>
      <c r="E106" t="s">
        <v>503</v>
      </c>
      <c r="F106" s="5">
        <f t="shared" ref="F106:F141" si="2">+G106/0.16</f>
        <v>1696.125</v>
      </c>
      <c r="G106">
        <v>271.38</v>
      </c>
      <c r="H106" s="5"/>
    </row>
    <row r="107" spans="1:8" x14ac:dyDescent="0.25">
      <c r="A107" s="25" t="s">
        <v>67</v>
      </c>
      <c r="B107" s="25" t="s">
        <v>68</v>
      </c>
      <c r="D107" t="s">
        <v>217</v>
      </c>
      <c r="E107" t="s">
        <v>483</v>
      </c>
      <c r="F107" s="24">
        <f t="shared" si="2"/>
        <v>5603.4999999999991</v>
      </c>
      <c r="G107" s="39">
        <v>896.56</v>
      </c>
      <c r="H107" s="5"/>
    </row>
    <row r="108" spans="1:8" x14ac:dyDescent="0.25">
      <c r="A108" s="25" t="s">
        <v>67</v>
      </c>
      <c r="B108" s="25" t="s">
        <v>68</v>
      </c>
      <c r="D108" t="s">
        <v>10</v>
      </c>
      <c r="E108" s="41" t="s">
        <v>347</v>
      </c>
      <c r="F108" s="24">
        <f t="shared" si="2"/>
        <v>10618.0625</v>
      </c>
      <c r="G108" s="16">
        <v>1698.89</v>
      </c>
      <c r="H108" s="5"/>
    </row>
    <row r="109" spans="1:8" x14ac:dyDescent="0.25">
      <c r="A109" s="25" t="s">
        <v>67</v>
      </c>
      <c r="B109" s="25" t="s">
        <v>68</v>
      </c>
      <c r="D109" t="s">
        <v>11</v>
      </c>
      <c r="E109" t="s">
        <v>235</v>
      </c>
      <c r="F109" s="24">
        <f t="shared" si="2"/>
        <v>350</v>
      </c>
      <c r="G109">
        <v>56</v>
      </c>
      <c r="H109" s="5"/>
    </row>
    <row r="110" spans="1:8" x14ac:dyDescent="0.25">
      <c r="A110" s="25" t="s">
        <v>67</v>
      </c>
      <c r="B110" s="25" t="s">
        <v>68</v>
      </c>
      <c r="D110" t="s">
        <v>233</v>
      </c>
      <c r="E110" t="s">
        <v>236</v>
      </c>
      <c r="F110" s="24">
        <f t="shared" si="2"/>
        <v>15</v>
      </c>
      <c r="G110">
        <v>2.4</v>
      </c>
      <c r="H110" s="5"/>
    </row>
    <row r="111" spans="1:8" x14ac:dyDescent="0.25">
      <c r="A111" s="25" t="s">
        <v>67</v>
      </c>
      <c r="B111" s="25" t="s">
        <v>68</v>
      </c>
      <c r="D111" s="47" t="s">
        <v>506</v>
      </c>
      <c r="E111" t="s">
        <v>478</v>
      </c>
      <c r="F111" s="24">
        <f t="shared" si="2"/>
        <v>100000</v>
      </c>
      <c r="G111" s="16">
        <v>16000</v>
      </c>
      <c r="H111" s="5"/>
    </row>
    <row r="112" spans="1:8" x14ac:dyDescent="0.25">
      <c r="A112" s="25" t="s">
        <v>67</v>
      </c>
      <c r="B112" s="25" t="s">
        <v>68</v>
      </c>
      <c r="D112" t="s">
        <v>15</v>
      </c>
      <c r="E112" t="s">
        <v>16</v>
      </c>
      <c r="F112" s="24">
        <f t="shared" si="2"/>
        <v>31000</v>
      </c>
      <c r="G112" s="16">
        <v>4960</v>
      </c>
      <c r="H112" s="5"/>
    </row>
    <row r="113" spans="1:8" x14ac:dyDescent="0.25">
      <c r="A113" s="25" t="s">
        <v>67</v>
      </c>
      <c r="B113" s="25" t="s">
        <v>68</v>
      </c>
      <c r="D113" t="s">
        <v>356</v>
      </c>
      <c r="E113" t="s">
        <v>248</v>
      </c>
      <c r="F113" s="24">
        <f t="shared" si="2"/>
        <v>3250.5625</v>
      </c>
      <c r="G113">
        <v>520.09</v>
      </c>
      <c r="H113" s="5"/>
    </row>
    <row r="114" spans="1:8" x14ac:dyDescent="0.25">
      <c r="A114" s="25" t="s">
        <v>67</v>
      </c>
      <c r="B114" s="25" t="s">
        <v>68</v>
      </c>
      <c r="D114" t="s">
        <v>494</v>
      </c>
      <c r="E114" t="s">
        <v>493</v>
      </c>
      <c r="F114" s="24">
        <f t="shared" si="2"/>
        <v>719.8125</v>
      </c>
      <c r="G114">
        <v>115.17</v>
      </c>
      <c r="H114" s="5"/>
    </row>
    <row r="115" spans="1:8" x14ac:dyDescent="0.25">
      <c r="A115" s="25" t="s">
        <v>67</v>
      </c>
      <c r="B115" s="25" t="s">
        <v>68</v>
      </c>
      <c r="D115" t="s">
        <v>500</v>
      </c>
      <c r="E115" t="s">
        <v>501</v>
      </c>
      <c r="F115" s="24">
        <f t="shared" si="2"/>
        <v>103.4375</v>
      </c>
      <c r="G115">
        <v>16.55</v>
      </c>
      <c r="H115" s="5"/>
    </row>
    <row r="116" spans="1:8" x14ac:dyDescent="0.25">
      <c r="A116" s="25" t="s">
        <v>67</v>
      </c>
      <c r="B116" s="25" t="s">
        <v>68</v>
      </c>
      <c r="D116" t="s">
        <v>491</v>
      </c>
      <c r="E116" t="s">
        <v>456</v>
      </c>
      <c r="F116" s="24">
        <f t="shared" si="2"/>
        <v>15150</v>
      </c>
      <c r="G116" s="16">
        <v>2424</v>
      </c>
      <c r="H116" s="5"/>
    </row>
    <row r="117" spans="1:8" x14ac:dyDescent="0.25">
      <c r="A117" s="25" t="s">
        <v>67</v>
      </c>
      <c r="B117" s="25" t="s">
        <v>68</v>
      </c>
      <c r="D117" t="s">
        <v>498</v>
      </c>
      <c r="E117" t="s">
        <v>497</v>
      </c>
      <c r="F117" s="24">
        <f t="shared" si="2"/>
        <v>300</v>
      </c>
      <c r="G117">
        <v>48</v>
      </c>
      <c r="H117" s="5"/>
    </row>
    <row r="118" spans="1:8" x14ac:dyDescent="0.25">
      <c r="A118" s="25" t="s">
        <v>67</v>
      </c>
      <c r="B118" s="25" t="s">
        <v>68</v>
      </c>
      <c r="D118" t="s">
        <v>24</v>
      </c>
      <c r="E118" t="s">
        <v>25</v>
      </c>
      <c r="F118" s="24">
        <f t="shared" si="2"/>
        <v>166492.125</v>
      </c>
      <c r="G118" s="39">
        <v>26638.74</v>
      </c>
      <c r="H118" s="5"/>
    </row>
    <row r="119" spans="1:8" x14ac:dyDescent="0.25">
      <c r="A119" s="25" t="s">
        <v>67</v>
      </c>
      <c r="B119" s="25" t="s">
        <v>68</v>
      </c>
      <c r="D119" t="s">
        <v>490</v>
      </c>
      <c r="E119" t="s">
        <v>489</v>
      </c>
      <c r="F119" s="24">
        <f t="shared" si="2"/>
        <v>1500</v>
      </c>
      <c r="G119">
        <v>240</v>
      </c>
      <c r="H119" s="5"/>
    </row>
    <row r="120" spans="1:8" x14ac:dyDescent="0.25">
      <c r="A120" s="25" t="s">
        <v>67</v>
      </c>
      <c r="B120" s="25" t="s">
        <v>68</v>
      </c>
      <c r="D120" t="s">
        <v>358</v>
      </c>
      <c r="E120" t="s">
        <v>253</v>
      </c>
      <c r="F120" s="24">
        <f t="shared" si="2"/>
        <v>3000</v>
      </c>
      <c r="G120">
        <v>480</v>
      </c>
      <c r="H120" s="5"/>
    </row>
    <row r="121" spans="1:8" x14ac:dyDescent="0.25">
      <c r="A121" s="25" t="s">
        <v>67</v>
      </c>
      <c r="B121" s="25" t="s">
        <v>68</v>
      </c>
      <c r="D121" t="s">
        <v>29</v>
      </c>
      <c r="E121" t="s">
        <v>30</v>
      </c>
      <c r="F121" s="24">
        <f t="shared" si="2"/>
        <v>1889.9999999999998</v>
      </c>
      <c r="G121" s="39">
        <v>302.39999999999998</v>
      </c>
      <c r="H121" s="5"/>
    </row>
    <row r="122" spans="1:8" x14ac:dyDescent="0.25">
      <c r="A122" s="25" t="s">
        <v>67</v>
      </c>
      <c r="B122" s="25" t="s">
        <v>68</v>
      </c>
      <c r="D122" t="s">
        <v>350</v>
      </c>
      <c r="E122" s="41" t="s">
        <v>269</v>
      </c>
      <c r="F122" s="24">
        <f t="shared" si="2"/>
        <v>3311.1249999999995</v>
      </c>
      <c r="G122" s="39">
        <v>529.78</v>
      </c>
      <c r="H122" s="5"/>
    </row>
    <row r="123" spans="1:8" x14ac:dyDescent="0.25">
      <c r="A123" s="25" t="s">
        <v>67</v>
      </c>
      <c r="B123" s="25" t="s">
        <v>68</v>
      </c>
      <c r="D123" s="47" t="s">
        <v>505</v>
      </c>
      <c r="E123" t="s">
        <v>435</v>
      </c>
      <c r="F123" s="24">
        <f t="shared" si="2"/>
        <v>1323.5</v>
      </c>
      <c r="G123">
        <v>211.76</v>
      </c>
      <c r="H123" s="5"/>
    </row>
    <row r="124" spans="1:8" x14ac:dyDescent="0.25">
      <c r="A124" s="25" t="s">
        <v>67</v>
      </c>
      <c r="B124" s="25" t="s">
        <v>68</v>
      </c>
      <c r="D124" t="s">
        <v>33</v>
      </c>
      <c r="E124" t="s">
        <v>38</v>
      </c>
      <c r="F124" s="24">
        <f t="shared" si="2"/>
        <v>20438.125</v>
      </c>
      <c r="G124" s="39">
        <v>3270.1</v>
      </c>
      <c r="H124" s="5"/>
    </row>
    <row r="125" spans="1:8" x14ac:dyDescent="0.25">
      <c r="A125" s="25" t="s">
        <v>67</v>
      </c>
      <c r="B125" s="25" t="s">
        <v>68</v>
      </c>
      <c r="D125" t="s">
        <v>48</v>
      </c>
      <c r="E125" t="s">
        <v>49</v>
      </c>
      <c r="F125" s="24">
        <f t="shared" si="2"/>
        <v>618932.4375</v>
      </c>
      <c r="G125" s="16">
        <v>99029.19</v>
      </c>
      <c r="H125" s="5"/>
    </row>
    <row r="126" spans="1:8" x14ac:dyDescent="0.25">
      <c r="A126" s="25" t="s">
        <v>67</v>
      </c>
      <c r="B126" s="25" t="s">
        <v>68</v>
      </c>
      <c r="D126" t="s">
        <v>360</v>
      </c>
      <c r="E126" t="s">
        <v>251</v>
      </c>
      <c r="F126" s="24">
        <f t="shared" si="2"/>
        <v>13441.999999999998</v>
      </c>
      <c r="G126" s="16">
        <v>2150.7199999999998</v>
      </c>
      <c r="H126" s="5"/>
    </row>
    <row r="127" spans="1:8" x14ac:dyDescent="0.25">
      <c r="A127" s="25" t="s">
        <v>67</v>
      </c>
      <c r="B127" s="25" t="s">
        <v>68</v>
      </c>
      <c r="D127" t="s">
        <v>351</v>
      </c>
      <c r="E127" t="s">
        <v>352</v>
      </c>
      <c r="F127" s="24">
        <f t="shared" si="2"/>
        <v>7235.1875000000009</v>
      </c>
      <c r="G127" s="16">
        <v>1157.6300000000001</v>
      </c>
      <c r="H127" s="5"/>
    </row>
    <row r="128" spans="1:8" x14ac:dyDescent="0.25">
      <c r="A128" s="25" t="s">
        <v>67</v>
      </c>
      <c r="B128" s="25" t="s">
        <v>68</v>
      </c>
      <c r="D128" t="s">
        <v>55</v>
      </c>
      <c r="E128" t="s">
        <v>56</v>
      </c>
      <c r="F128" s="24">
        <f t="shared" si="2"/>
        <v>40666.5625</v>
      </c>
      <c r="G128" s="16">
        <v>6506.65</v>
      </c>
      <c r="H128" s="5"/>
    </row>
    <row r="129" spans="1:8" x14ac:dyDescent="0.25">
      <c r="A129" s="25" t="s">
        <v>67</v>
      </c>
      <c r="B129" s="25" t="s">
        <v>68</v>
      </c>
      <c r="D129" t="s">
        <v>57</v>
      </c>
      <c r="E129" t="s">
        <v>58</v>
      </c>
      <c r="F129" s="24">
        <f t="shared" si="2"/>
        <v>5236.75</v>
      </c>
      <c r="G129">
        <v>837.88</v>
      </c>
      <c r="H129" s="5"/>
    </row>
    <row r="130" spans="1:8" x14ac:dyDescent="0.25">
      <c r="A130" s="25" t="s">
        <v>67</v>
      </c>
      <c r="B130" s="25" t="s">
        <v>68</v>
      </c>
      <c r="D130" s="5"/>
      <c r="E130" s="14"/>
      <c r="F130" s="24">
        <f t="shared" si="2"/>
        <v>0</v>
      </c>
      <c r="G130" s="18"/>
      <c r="H130" s="5"/>
    </row>
    <row r="131" spans="1:8" x14ac:dyDescent="0.25">
      <c r="A131" s="25" t="s">
        <v>67</v>
      </c>
      <c r="B131" s="25" t="s">
        <v>68</v>
      </c>
      <c r="F131" s="24">
        <f t="shared" si="2"/>
        <v>0</v>
      </c>
      <c r="G131" s="16"/>
      <c r="H131" s="5"/>
    </row>
    <row r="132" spans="1:8" x14ac:dyDescent="0.25">
      <c r="A132" s="25" t="s">
        <v>67</v>
      </c>
      <c r="B132" s="25" t="s">
        <v>68</v>
      </c>
      <c r="D132" s="5"/>
      <c r="F132" s="24">
        <f t="shared" si="2"/>
        <v>0</v>
      </c>
      <c r="H132" s="5"/>
    </row>
    <row r="133" spans="1:8" x14ac:dyDescent="0.25">
      <c r="A133" s="25" t="s">
        <v>67</v>
      </c>
      <c r="B133" s="25" t="s">
        <v>68</v>
      </c>
      <c r="D133" s="17"/>
      <c r="F133" s="24">
        <f t="shared" si="2"/>
        <v>0</v>
      </c>
      <c r="G133" s="16"/>
      <c r="H133" s="5"/>
    </row>
    <row r="134" spans="1:8" x14ac:dyDescent="0.25">
      <c r="A134" s="25" t="s">
        <v>67</v>
      </c>
      <c r="B134" s="25" t="s">
        <v>68</v>
      </c>
      <c r="F134" s="24">
        <f t="shared" si="2"/>
        <v>0</v>
      </c>
      <c r="G134" s="16"/>
      <c r="H134" s="5"/>
    </row>
    <row r="135" spans="1:8" x14ac:dyDescent="0.25">
      <c r="A135" s="25" t="s">
        <v>67</v>
      </c>
      <c r="B135" s="25" t="s">
        <v>68</v>
      </c>
      <c r="D135" s="5"/>
      <c r="F135" s="24">
        <f t="shared" si="2"/>
        <v>0</v>
      </c>
      <c r="H135" s="5"/>
    </row>
    <row r="136" spans="1:8" x14ac:dyDescent="0.25">
      <c r="A136" s="25" t="s">
        <v>67</v>
      </c>
      <c r="B136" s="25" t="s">
        <v>68</v>
      </c>
      <c r="F136" s="24">
        <f t="shared" si="2"/>
        <v>0</v>
      </c>
      <c r="G136" s="16"/>
      <c r="H136" s="5"/>
    </row>
    <row r="137" spans="1:8" x14ac:dyDescent="0.25">
      <c r="A137" s="25" t="s">
        <v>67</v>
      </c>
      <c r="B137" s="25" t="s">
        <v>68</v>
      </c>
      <c r="F137" s="24">
        <f t="shared" si="2"/>
        <v>0</v>
      </c>
      <c r="G137" s="16"/>
      <c r="H137" s="5"/>
    </row>
    <row r="138" spans="1:8" x14ac:dyDescent="0.25">
      <c r="A138" s="25" t="s">
        <v>67</v>
      </c>
      <c r="B138" s="25" t="s">
        <v>68</v>
      </c>
      <c r="F138" s="24">
        <f t="shared" si="2"/>
        <v>0</v>
      </c>
      <c r="H138" s="5"/>
    </row>
    <row r="139" spans="1:8" x14ac:dyDescent="0.25">
      <c r="A139" s="25" t="s">
        <v>67</v>
      </c>
      <c r="B139" s="25" t="s">
        <v>68</v>
      </c>
      <c r="F139" s="24">
        <f t="shared" si="2"/>
        <v>0</v>
      </c>
      <c r="G139" s="16"/>
      <c r="H139" s="5"/>
    </row>
    <row r="140" spans="1:8" x14ac:dyDescent="0.25">
      <c r="A140" s="25" t="s">
        <v>67</v>
      </c>
      <c r="B140" s="25" t="s">
        <v>68</v>
      </c>
      <c r="F140" s="24">
        <f t="shared" si="2"/>
        <v>0</v>
      </c>
      <c r="G140" s="16"/>
      <c r="H140" s="5"/>
    </row>
    <row r="141" spans="1:8" x14ac:dyDescent="0.25">
      <c r="A141" s="25" t="s">
        <v>67</v>
      </c>
      <c r="B141" s="25" t="s">
        <v>68</v>
      </c>
      <c r="F141" s="24">
        <f t="shared" si="2"/>
        <v>0</v>
      </c>
      <c r="G141" s="26"/>
      <c r="H141" s="5"/>
    </row>
    <row r="142" spans="1:8" ht="15.75" thickBot="1" x14ac:dyDescent="0.3">
      <c r="F142" s="27">
        <f>SUM(F105:F141)</f>
        <v>1052274.3125</v>
      </c>
      <c r="G142" s="27">
        <f>SUM(G106:G141)</f>
        <v>168363.89</v>
      </c>
      <c r="H142" s="5"/>
    </row>
    <row r="143" spans="1:8" ht="15.75" thickTop="1" x14ac:dyDescent="0.25">
      <c r="E143" s="1" t="s">
        <v>66</v>
      </c>
      <c r="F143" s="8"/>
      <c r="G143" s="8">
        <v>168222.11</v>
      </c>
      <c r="H143" s="5"/>
    </row>
    <row r="144" spans="1:8" x14ac:dyDescent="0.25">
      <c r="F144" s="8"/>
      <c r="G144" s="8">
        <f>+G142-G143</f>
        <v>141.78000000002794</v>
      </c>
      <c r="H144" s="5"/>
    </row>
  </sheetData>
  <autoFilter ref="A2:L2">
    <sortState ref="A3:L97">
      <sortCondition ref="D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opLeftCell="A100" zoomScaleNormal="100" workbookViewId="0">
      <selection activeCell="E121" sqref="E121"/>
    </sheetView>
  </sheetViews>
  <sheetFormatPr baseColWidth="10" defaultColWidth="9.140625" defaultRowHeight="15" x14ac:dyDescent="0.25"/>
  <cols>
    <col min="1" max="1" width="7.42578125" bestFit="1" customWidth="1"/>
    <col min="2" max="2" width="10.7109375" bestFit="1" customWidth="1"/>
    <col min="3" max="3" width="12.85546875" bestFit="1" customWidth="1"/>
    <col min="4" max="4" width="15.85546875" bestFit="1" customWidth="1"/>
    <col min="5" max="5" width="37.5703125" bestFit="1" customWidth="1"/>
    <col min="6" max="6" width="12" bestFit="1" customWidth="1"/>
    <col min="7" max="7" width="10.140625" bestFit="1" customWidth="1"/>
    <col min="8" max="8" width="9.140625" bestFit="1" customWidth="1"/>
    <col min="9" max="9" width="11.7109375" bestFit="1" customWidth="1"/>
    <col min="11" max="11" width="19.140625" bestFit="1" customWidth="1"/>
    <col min="12" max="12" width="13" bestFit="1" customWidth="1"/>
  </cols>
  <sheetData>
    <row r="1" spans="1:12" ht="15.75" x14ac:dyDescent="0.3">
      <c r="A1" s="9" t="s">
        <v>1</v>
      </c>
      <c r="B1" s="9" t="s">
        <v>2</v>
      </c>
      <c r="C1" s="9" t="s">
        <v>3</v>
      </c>
      <c r="D1" t="s">
        <v>4</v>
      </c>
      <c r="E1" s="11" t="s">
        <v>5</v>
      </c>
      <c r="F1" s="12" t="s">
        <v>6</v>
      </c>
      <c r="G1" s="13" t="s">
        <v>7</v>
      </c>
      <c r="H1" s="5"/>
    </row>
    <row r="2" spans="1:12" x14ac:dyDescent="0.25">
      <c r="L2" s="16"/>
    </row>
    <row r="3" spans="1:12" x14ac:dyDescent="0.25">
      <c r="A3" t="s">
        <v>466</v>
      </c>
      <c r="B3" s="33">
        <v>42853</v>
      </c>
      <c r="C3" t="s">
        <v>590</v>
      </c>
      <c r="D3" t="s">
        <v>504</v>
      </c>
      <c r="E3" t="s">
        <v>503</v>
      </c>
      <c r="F3" s="24"/>
      <c r="G3">
        <v>290.83999999999997</v>
      </c>
      <c r="H3" t="s">
        <v>8</v>
      </c>
      <c r="I3" s="16"/>
    </row>
    <row r="4" spans="1:12" x14ac:dyDescent="0.25">
      <c r="A4" t="s">
        <v>337</v>
      </c>
      <c r="B4" s="33">
        <v>42852</v>
      </c>
      <c r="C4" t="s">
        <v>581</v>
      </c>
      <c r="D4" s="47" t="s">
        <v>667</v>
      </c>
      <c r="E4" t="s">
        <v>686</v>
      </c>
      <c r="F4" s="24"/>
      <c r="G4" s="16">
        <v>54047.86</v>
      </c>
      <c r="H4" t="s">
        <v>8</v>
      </c>
      <c r="I4" s="16"/>
    </row>
    <row r="5" spans="1:12" x14ac:dyDescent="0.25">
      <c r="A5" t="s">
        <v>444</v>
      </c>
      <c r="B5" s="33">
        <v>42854</v>
      </c>
      <c r="C5" t="s">
        <v>671</v>
      </c>
      <c r="D5" t="s">
        <v>677</v>
      </c>
      <c r="E5" s="67" t="s">
        <v>676</v>
      </c>
      <c r="G5" s="66">
        <v>233.85</v>
      </c>
    </row>
    <row r="6" spans="1:12" x14ac:dyDescent="0.25">
      <c r="A6" t="s">
        <v>444</v>
      </c>
      <c r="B6" s="33">
        <v>42854</v>
      </c>
      <c r="C6" t="s">
        <v>671</v>
      </c>
      <c r="D6" t="s">
        <v>673</v>
      </c>
      <c r="E6" s="5" t="s">
        <v>672</v>
      </c>
      <c r="G6" s="65">
        <v>53.1</v>
      </c>
    </row>
    <row r="7" spans="1:12" x14ac:dyDescent="0.25">
      <c r="A7" t="s">
        <v>533</v>
      </c>
      <c r="B7" s="33">
        <v>42836</v>
      </c>
      <c r="C7" t="s">
        <v>534</v>
      </c>
      <c r="D7" s="47" t="s">
        <v>666</v>
      </c>
      <c r="E7" t="s">
        <v>687</v>
      </c>
      <c r="F7" s="24"/>
      <c r="G7" s="16">
        <v>54048</v>
      </c>
      <c r="H7" t="s">
        <v>8</v>
      </c>
      <c r="I7" s="16"/>
    </row>
    <row r="8" spans="1:12" x14ac:dyDescent="0.25">
      <c r="A8" t="s">
        <v>330</v>
      </c>
      <c r="B8" s="33">
        <v>42851</v>
      </c>
      <c r="C8" t="s">
        <v>575</v>
      </c>
      <c r="D8" s="47" t="s">
        <v>666</v>
      </c>
      <c r="E8" t="s">
        <v>688</v>
      </c>
      <c r="F8" s="24"/>
      <c r="G8" s="16">
        <v>54069.919999999998</v>
      </c>
      <c r="H8" t="s">
        <v>8</v>
      </c>
      <c r="I8" s="16"/>
    </row>
    <row r="9" spans="1:12" x14ac:dyDescent="0.25">
      <c r="A9" t="s">
        <v>109</v>
      </c>
      <c r="B9" s="33">
        <v>42843</v>
      </c>
      <c r="C9" t="s">
        <v>549</v>
      </c>
      <c r="D9" s="5" t="s">
        <v>217</v>
      </c>
      <c r="E9" t="s">
        <v>216</v>
      </c>
      <c r="F9" s="24"/>
      <c r="G9">
        <v>249.38</v>
      </c>
      <c r="H9" t="s">
        <v>8</v>
      </c>
      <c r="I9" s="16"/>
    </row>
    <row r="10" spans="1:12" x14ac:dyDescent="0.25">
      <c r="A10" t="s">
        <v>28</v>
      </c>
      <c r="B10" s="33">
        <v>42851</v>
      </c>
      <c r="C10" t="s">
        <v>578</v>
      </c>
      <c r="D10" s="5" t="s">
        <v>217</v>
      </c>
      <c r="E10" t="s">
        <v>216</v>
      </c>
      <c r="F10" s="24"/>
      <c r="G10">
        <v>648.28</v>
      </c>
      <c r="H10" t="s">
        <v>8</v>
      </c>
      <c r="I10" s="16"/>
    </row>
    <row r="11" spans="1:12" x14ac:dyDescent="0.25">
      <c r="A11" s="5" t="s">
        <v>602</v>
      </c>
      <c r="B11" s="23">
        <v>42855</v>
      </c>
      <c r="C11" s="5" t="s">
        <v>9</v>
      </c>
      <c r="D11" t="s">
        <v>10</v>
      </c>
      <c r="E11" s="5" t="s">
        <v>603</v>
      </c>
      <c r="F11" s="5"/>
      <c r="G11" s="5">
        <v>358.36</v>
      </c>
      <c r="H11" s="5" t="s">
        <v>8</v>
      </c>
      <c r="I11" s="18"/>
      <c r="J11" s="5"/>
      <c r="K11" s="5"/>
      <c r="L11" s="5"/>
    </row>
    <row r="12" spans="1:12" ht="15.75" customHeight="1" x14ac:dyDescent="0.25">
      <c r="A12" s="5" t="s">
        <v>600</v>
      </c>
      <c r="B12" s="23">
        <v>42855</v>
      </c>
      <c r="C12" s="5" t="s">
        <v>9</v>
      </c>
      <c r="D12" t="s">
        <v>11</v>
      </c>
      <c r="E12" s="5" t="s">
        <v>601</v>
      </c>
      <c r="F12" s="5"/>
      <c r="G12" s="5">
        <v>56</v>
      </c>
      <c r="H12" s="5" t="s">
        <v>8</v>
      </c>
      <c r="I12" s="18"/>
      <c r="J12" s="5"/>
      <c r="K12" s="5"/>
      <c r="L12" s="5"/>
    </row>
    <row r="13" spans="1:12" ht="15.75" customHeight="1" x14ac:dyDescent="0.25">
      <c r="A13" s="5" t="s">
        <v>597</v>
      </c>
      <c r="B13" s="23">
        <v>42855</v>
      </c>
      <c r="C13" s="5" t="s">
        <v>598</v>
      </c>
      <c r="D13" t="s">
        <v>233</v>
      </c>
      <c r="E13" s="5" t="s">
        <v>599</v>
      </c>
      <c r="F13" s="5"/>
      <c r="G13" s="18">
        <v>18.399999999999999</v>
      </c>
      <c r="H13" s="5" t="s">
        <v>8</v>
      </c>
      <c r="I13" s="18"/>
      <c r="J13" s="5"/>
      <c r="K13" s="5"/>
      <c r="L13" s="5"/>
    </row>
    <row r="14" spans="1:12" x14ac:dyDescent="0.25">
      <c r="A14" t="s">
        <v>444</v>
      </c>
      <c r="B14" s="33">
        <v>42854</v>
      </c>
      <c r="C14" t="s">
        <v>671</v>
      </c>
      <c r="D14" t="s">
        <v>679</v>
      </c>
      <c r="E14" s="5" t="s">
        <v>678</v>
      </c>
      <c r="G14" s="65">
        <v>134.85</v>
      </c>
    </row>
    <row r="15" spans="1:12" x14ac:dyDescent="0.25">
      <c r="A15" t="s">
        <v>83</v>
      </c>
      <c r="B15" s="33">
        <v>42830</v>
      </c>
      <c r="C15" t="s">
        <v>521</v>
      </c>
      <c r="D15" s="5" t="s">
        <v>218</v>
      </c>
      <c r="E15" t="s">
        <v>62</v>
      </c>
      <c r="F15" s="24"/>
      <c r="G15" s="16">
        <v>158.65</v>
      </c>
      <c r="H15" t="s">
        <v>8</v>
      </c>
      <c r="I15" s="16"/>
    </row>
    <row r="16" spans="1:12" x14ac:dyDescent="0.25">
      <c r="A16" t="s">
        <v>270</v>
      </c>
      <c r="B16" s="33">
        <v>42843</v>
      </c>
      <c r="C16" t="s">
        <v>550</v>
      </c>
      <c r="D16" s="5" t="s">
        <v>494</v>
      </c>
      <c r="E16" s="5" t="s">
        <v>493</v>
      </c>
      <c r="F16" s="24"/>
      <c r="G16">
        <v>68.8</v>
      </c>
      <c r="H16" t="s">
        <v>8</v>
      </c>
      <c r="I16" s="16"/>
    </row>
    <row r="17" spans="1:9" x14ac:dyDescent="0.25">
      <c r="A17" t="s">
        <v>444</v>
      </c>
      <c r="B17" s="33">
        <v>42854</v>
      </c>
      <c r="C17" t="s">
        <v>671</v>
      </c>
      <c r="D17" t="s">
        <v>675</v>
      </c>
      <c r="E17" s="5" t="s">
        <v>674</v>
      </c>
      <c r="G17" s="65">
        <f>16+4.55+25.24+23.17+10.21+8.97+10.21+3.59+8.69+2.62+12.69+8</f>
        <v>133.94000000000003</v>
      </c>
    </row>
    <row r="18" spans="1:9" x14ac:dyDescent="0.25">
      <c r="A18" t="s">
        <v>304</v>
      </c>
      <c r="B18" s="33">
        <v>42853</v>
      </c>
      <c r="C18" t="s">
        <v>591</v>
      </c>
      <c r="D18" s="5" t="s">
        <v>24</v>
      </c>
      <c r="E18" t="s">
        <v>25</v>
      </c>
      <c r="F18" s="24"/>
      <c r="G18" s="16">
        <v>5431.24</v>
      </c>
      <c r="H18" t="s">
        <v>8</v>
      </c>
      <c r="I18" s="16"/>
    </row>
    <row r="19" spans="1:9" x14ac:dyDescent="0.25">
      <c r="A19" t="s">
        <v>179</v>
      </c>
      <c r="B19" s="33">
        <v>42853</v>
      </c>
      <c r="C19" t="s">
        <v>592</v>
      </c>
      <c r="D19" s="5" t="s">
        <v>24</v>
      </c>
      <c r="E19" t="s">
        <v>25</v>
      </c>
      <c r="F19" s="24"/>
      <c r="G19" s="16">
        <v>1933.88</v>
      </c>
      <c r="H19" t="s">
        <v>8</v>
      </c>
      <c r="I19" s="16"/>
    </row>
    <row r="20" spans="1:9" x14ac:dyDescent="0.25">
      <c r="A20" t="s">
        <v>31</v>
      </c>
      <c r="B20" s="33">
        <v>42853</v>
      </c>
      <c r="C20" t="s">
        <v>593</v>
      </c>
      <c r="D20" s="5" t="s">
        <v>24</v>
      </c>
      <c r="E20" t="s">
        <v>25</v>
      </c>
      <c r="F20" s="24"/>
      <c r="G20">
        <v>105.6</v>
      </c>
      <c r="H20" t="s">
        <v>8</v>
      </c>
      <c r="I20" s="16"/>
    </row>
    <row r="21" spans="1:9" x14ac:dyDescent="0.25">
      <c r="A21" t="s">
        <v>23</v>
      </c>
      <c r="B21" s="33">
        <v>42832</v>
      </c>
      <c r="C21" t="s">
        <v>527</v>
      </c>
      <c r="D21" s="5" t="s">
        <v>24</v>
      </c>
      <c r="E21" t="s">
        <v>25</v>
      </c>
      <c r="F21" s="24"/>
      <c r="G21" s="16">
        <v>1715.4</v>
      </c>
      <c r="H21" t="s">
        <v>8</v>
      </c>
      <c r="I21" s="16"/>
    </row>
    <row r="22" spans="1:9" x14ac:dyDescent="0.25">
      <c r="A22" t="s">
        <v>379</v>
      </c>
      <c r="B22" s="33">
        <v>42836</v>
      </c>
      <c r="C22" t="s">
        <v>537</v>
      </c>
      <c r="D22" s="5" t="s">
        <v>24</v>
      </c>
      <c r="E22" t="s">
        <v>25</v>
      </c>
      <c r="F22" s="24"/>
      <c r="G22" s="16">
        <v>2026.05</v>
      </c>
      <c r="H22" t="s">
        <v>8</v>
      </c>
      <c r="I22" s="16"/>
    </row>
    <row r="23" spans="1:9" x14ac:dyDescent="0.25">
      <c r="A23" t="s">
        <v>17</v>
      </c>
      <c r="B23" s="33">
        <v>42836</v>
      </c>
      <c r="C23" t="s">
        <v>538</v>
      </c>
      <c r="D23" s="5" t="s">
        <v>24</v>
      </c>
      <c r="E23" t="s">
        <v>25</v>
      </c>
      <c r="F23" s="24"/>
      <c r="G23">
        <v>123.2</v>
      </c>
      <c r="H23" t="s">
        <v>8</v>
      </c>
      <c r="I23" s="16"/>
    </row>
    <row r="24" spans="1:9" x14ac:dyDescent="0.25">
      <c r="A24" t="s">
        <v>20</v>
      </c>
      <c r="B24" s="33">
        <v>42836</v>
      </c>
      <c r="C24" t="s">
        <v>539</v>
      </c>
      <c r="D24" s="5" t="s">
        <v>24</v>
      </c>
      <c r="E24" t="s">
        <v>25</v>
      </c>
      <c r="F24" s="24"/>
      <c r="G24" s="16">
        <v>5431.24</v>
      </c>
      <c r="H24" t="s">
        <v>8</v>
      </c>
      <c r="I24" s="16"/>
    </row>
    <row r="25" spans="1:9" x14ac:dyDescent="0.25">
      <c r="A25" t="s">
        <v>263</v>
      </c>
      <c r="B25" s="33">
        <v>42836</v>
      </c>
      <c r="C25" t="s">
        <v>540</v>
      </c>
      <c r="D25" s="5" t="s">
        <v>24</v>
      </c>
      <c r="E25" t="s">
        <v>25</v>
      </c>
      <c r="F25" s="24"/>
      <c r="G25" s="16">
        <v>1136.99</v>
      </c>
      <c r="H25" t="s">
        <v>8</v>
      </c>
      <c r="I25" s="16"/>
    </row>
    <row r="26" spans="1:9" x14ac:dyDescent="0.25">
      <c r="A26" t="s">
        <v>26</v>
      </c>
      <c r="B26" s="33">
        <v>42842</v>
      </c>
      <c r="C26" t="s">
        <v>545</v>
      </c>
      <c r="D26" s="5" t="s">
        <v>24</v>
      </c>
      <c r="E26" t="s">
        <v>25</v>
      </c>
      <c r="F26" s="24"/>
      <c r="G26" s="16">
        <v>2615.71</v>
      </c>
      <c r="H26" t="s">
        <v>8</v>
      </c>
      <c r="I26" s="16"/>
    </row>
    <row r="27" spans="1:9" x14ac:dyDescent="0.25">
      <c r="A27" t="s">
        <v>27</v>
      </c>
      <c r="B27" s="33">
        <v>42846</v>
      </c>
      <c r="C27" t="s">
        <v>558</v>
      </c>
      <c r="D27" s="5" t="s">
        <v>24</v>
      </c>
      <c r="E27" t="s">
        <v>25</v>
      </c>
      <c r="F27" s="24"/>
      <c r="G27" s="16">
        <v>1811.04</v>
      </c>
      <c r="H27" t="s">
        <v>8</v>
      </c>
      <c r="I27" s="16"/>
    </row>
    <row r="28" spans="1:9" x14ac:dyDescent="0.25">
      <c r="A28" t="s">
        <v>89</v>
      </c>
      <c r="B28" s="33">
        <v>42830</v>
      </c>
      <c r="C28" t="s">
        <v>524</v>
      </c>
      <c r="D28" t="s">
        <v>358</v>
      </c>
      <c r="E28" t="s">
        <v>253</v>
      </c>
      <c r="F28" s="24"/>
      <c r="G28" s="16">
        <v>480</v>
      </c>
      <c r="H28" t="s">
        <v>8</v>
      </c>
      <c r="I28" s="16"/>
    </row>
    <row r="29" spans="1:9" x14ac:dyDescent="0.25">
      <c r="A29" t="s">
        <v>398</v>
      </c>
      <c r="B29" s="33">
        <v>42846</v>
      </c>
      <c r="C29" t="s">
        <v>563</v>
      </c>
      <c r="D29" s="47" t="s">
        <v>670</v>
      </c>
      <c r="E29" t="s">
        <v>689</v>
      </c>
      <c r="F29" s="24"/>
      <c r="G29" s="16">
        <v>1612.8</v>
      </c>
      <c r="H29" t="s">
        <v>8</v>
      </c>
      <c r="I29" s="16"/>
    </row>
    <row r="30" spans="1:9" x14ac:dyDescent="0.25">
      <c r="A30" t="s">
        <v>139</v>
      </c>
      <c r="B30" s="33">
        <v>42846</v>
      </c>
      <c r="C30" t="s">
        <v>559</v>
      </c>
      <c r="D30" t="s">
        <v>29</v>
      </c>
      <c r="E30" t="s">
        <v>30</v>
      </c>
      <c r="F30" s="24"/>
      <c r="G30">
        <v>110.4</v>
      </c>
      <c r="H30" t="s">
        <v>8</v>
      </c>
      <c r="I30" s="16"/>
    </row>
    <row r="31" spans="1:9" x14ac:dyDescent="0.25">
      <c r="A31" t="s">
        <v>87</v>
      </c>
      <c r="B31" s="33">
        <v>42830</v>
      </c>
      <c r="C31" t="s">
        <v>523</v>
      </c>
      <c r="D31" t="s">
        <v>29</v>
      </c>
      <c r="E31" t="s">
        <v>30</v>
      </c>
      <c r="F31" s="24"/>
      <c r="G31">
        <v>110.4</v>
      </c>
      <c r="H31" t="s">
        <v>8</v>
      </c>
      <c r="I31" s="16"/>
    </row>
    <row r="32" spans="1:9" x14ac:dyDescent="0.25">
      <c r="A32" t="s">
        <v>444</v>
      </c>
      <c r="B32" s="33">
        <v>42854</v>
      </c>
      <c r="C32" t="s">
        <v>671</v>
      </c>
      <c r="D32" t="s">
        <v>683</v>
      </c>
      <c r="E32" s="5" t="s">
        <v>682</v>
      </c>
      <c r="G32" s="65">
        <v>134.72999999999999</v>
      </c>
    </row>
    <row r="33" spans="1:9" x14ac:dyDescent="0.25">
      <c r="A33" t="s">
        <v>28</v>
      </c>
      <c r="B33" s="33">
        <v>42851</v>
      </c>
      <c r="C33" t="s">
        <v>578</v>
      </c>
      <c r="D33" t="s">
        <v>350</v>
      </c>
      <c r="E33" t="s">
        <v>664</v>
      </c>
      <c r="F33" s="24"/>
      <c r="G33">
        <v>110.25</v>
      </c>
      <c r="H33" t="s">
        <v>8</v>
      </c>
      <c r="I33" s="16"/>
    </row>
    <row r="34" spans="1:9" x14ac:dyDescent="0.25">
      <c r="A34" t="s">
        <v>61</v>
      </c>
      <c r="B34" s="33">
        <v>42828</v>
      </c>
      <c r="C34" t="s">
        <v>509</v>
      </c>
      <c r="D34" t="s">
        <v>662</v>
      </c>
      <c r="E34" t="s">
        <v>661</v>
      </c>
      <c r="F34" s="24"/>
      <c r="G34" s="16">
        <v>22.34</v>
      </c>
      <c r="H34" t="s">
        <v>8</v>
      </c>
      <c r="I34" s="16"/>
    </row>
    <row r="35" spans="1:9" x14ac:dyDescent="0.25">
      <c r="A35" t="s">
        <v>595</v>
      </c>
      <c r="B35" s="33">
        <v>42855</v>
      </c>
      <c r="C35" t="s">
        <v>596</v>
      </c>
      <c r="D35" t="s">
        <v>33</v>
      </c>
      <c r="E35" t="s">
        <v>38</v>
      </c>
      <c r="F35" s="24"/>
      <c r="G35">
        <v>110.27</v>
      </c>
      <c r="H35" s="5" t="s">
        <v>232</v>
      </c>
      <c r="I35" s="16"/>
    </row>
    <row r="36" spans="1:9" x14ac:dyDescent="0.25">
      <c r="A36" t="s">
        <v>187</v>
      </c>
      <c r="B36" s="33">
        <v>42855</v>
      </c>
      <c r="C36" t="s">
        <v>594</v>
      </c>
      <c r="D36" t="s">
        <v>33</v>
      </c>
      <c r="E36" t="s">
        <v>519</v>
      </c>
      <c r="F36" s="24"/>
      <c r="G36" s="16">
        <v>10.79</v>
      </c>
      <c r="H36" s="5" t="s">
        <v>232</v>
      </c>
      <c r="I36" s="16"/>
    </row>
    <row r="37" spans="1:9" x14ac:dyDescent="0.25">
      <c r="A37" t="s">
        <v>507</v>
      </c>
      <c r="B37" s="33">
        <v>42826</v>
      </c>
      <c r="C37" t="s">
        <v>508</v>
      </c>
      <c r="D37" t="s">
        <v>33</v>
      </c>
      <c r="E37" t="s">
        <v>38</v>
      </c>
      <c r="F37" s="24"/>
      <c r="G37" s="16">
        <v>79.22</v>
      </c>
      <c r="H37" t="s">
        <v>665</v>
      </c>
      <c r="I37" s="16"/>
    </row>
    <row r="38" spans="1:9" x14ac:dyDescent="0.25">
      <c r="A38" t="s">
        <v>517</v>
      </c>
      <c r="B38" s="33">
        <v>42829</v>
      </c>
      <c r="C38" t="s">
        <v>518</v>
      </c>
      <c r="D38" t="s">
        <v>33</v>
      </c>
      <c r="E38" t="s">
        <v>38</v>
      </c>
      <c r="F38" s="24"/>
      <c r="G38">
        <v>28.8</v>
      </c>
      <c r="H38" t="s">
        <v>665</v>
      </c>
      <c r="I38" s="16"/>
    </row>
    <row r="39" spans="1:9" x14ac:dyDescent="0.25">
      <c r="A39" t="s">
        <v>511</v>
      </c>
      <c r="B39" s="33">
        <v>42829</v>
      </c>
      <c r="C39" t="s">
        <v>512</v>
      </c>
      <c r="D39" t="s">
        <v>33</v>
      </c>
      <c r="E39" t="s">
        <v>38</v>
      </c>
      <c r="F39" s="24"/>
      <c r="G39">
        <v>50.42</v>
      </c>
      <c r="H39" t="s">
        <v>665</v>
      </c>
      <c r="I39" s="16"/>
    </row>
    <row r="40" spans="1:9" x14ac:dyDescent="0.25">
      <c r="A40" t="s">
        <v>34</v>
      </c>
      <c r="B40" s="33">
        <v>42829</v>
      </c>
      <c r="C40" t="s">
        <v>513</v>
      </c>
      <c r="D40" t="s">
        <v>33</v>
      </c>
      <c r="E40" t="s">
        <v>38</v>
      </c>
      <c r="F40" s="24"/>
      <c r="G40">
        <v>48.82</v>
      </c>
      <c r="H40" t="s">
        <v>665</v>
      </c>
      <c r="I40" s="16"/>
    </row>
    <row r="41" spans="1:9" x14ac:dyDescent="0.25">
      <c r="A41" t="s">
        <v>35</v>
      </c>
      <c r="B41" s="33">
        <v>42829</v>
      </c>
      <c r="C41" t="s">
        <v>514</v>
      </c>
      <c r="D41" t="s">
        <v>33</v>
      </c>
      <c r="E41" t="s">
        <v>38</v>
      </c>
      <c r="F41" s="24"/>
      <c r="G41">
        <v>19.53</v>
      </c>
      <c r="H41" t="s">
        <v>665</v>
      </c>
      <c r="I41" s="16"/>
    </row>
    <row r="42" spans="1:9" x14ac:dyDescent="0.25">
      <c r="A42" t="s">
        <v>36</v>
      </c>
      <c r="B42" s="33">
        <v>42830</v>
      </c>
      <c r="C42" t="s">
        <v>520</v>
      </c>
      <c r="D42" t="s">
        <v>33</v>
      </c>
      <c r="E42" t="s">
        <v>38</v>
      </c>
      <c r="F42" s="24"/>
      <c r="G42">
        <v>50.42</v>
      </c>
      <c r="H42" t="s">
        <v>232</v>
      </c>
      <c r="I42" s="16"/>
    </row>
    <row r="43" spans="1:9" x14ac:dyDescent="0.25">
      <c r="A43" t="s">
        <v>525</v>
      </c>
      <c r="B43" s="33">
        <v>42831</v>
      </c>
      <c r="C43" t="s">
        <v>526</v>
      </c>
      <c r="D43" t="s">
        <v>33</v>
      </c>
      <c r="E43" t="s">
        <v>38</v>
      </c>
      <c r="F43" s="24"/>
      <c r="G43">
        <v>50.42</v>
      </c>
      <c r="H43" t="s">
        <v>665</v>
      </c>
      <c r="I43" s="16"/>
    </row>
    <row r="44" spans="1:9" x14ac:dyDescent="0.25">
      <c r="A44" t="s">
        <v>259</v>
      </c>
      <c r="B44" s="33">
        <v>42833</v>
      </c>
      <c r="C44" t="s">
        <v>528</v>
      </c>
      <c r="D44" t="s">
        <v>33</v>
      </c>
      <c r="E44" t="s">
        <v>38</v>
      </c>
      <c r="F44" s="24"/>
      <c r="G44" s="16">
        <v>328.37</v>
      </c>
      <c r="H44" t="s">
        <v>232</v>
      </c>
      <c r="I44" s="16"/>
    </row>
    <row r="45" spans="1:9" x14ac:dyDescent="0.25">
      <c r="A45" t="s">
        <v>529</v>
      </c>
      <c r="B45" s="33">
        <v>42835</v>
      </c>
      <c r="C45" t="s">
        <v>530</v>
      </c>
      <c r="D45" t="s">
        <v>33</v>
      </c>
      <c r="E45" t="s">
        <v>38</v>
      </c>
      <c r="F45" s="24"/>
      <c r="G45" s="16">
        <v>99.23</v>
      </c>
      <c r="H45" t="s">
        <v>665</v>
      </c>
      <c r="I45" s="16"/>
    </row>
    <row r="46" spans="1:9" x14ac:dyDescent="0.25">
      <c r="A46" t="s">
        <v>531</v>
      </c>
      <c r="B46" s="33">
        <v>42836</v>
      </c>
      <c r="C46" t="s">
        <v>532</v>
      </c>
      <c r="D46" t="s">
        <v>33</v>
      </c>
      <c r="E46" t="s">
        <v>38</v>
      </c>
      <c r="F46" s="24"/>
      <c r="G46" s="16">
        <v>50.42</v>
      </c>
      <c r="H46" t="s">
        <v>665</v>
      </c>
      <c r="I46" s="16"/>
    </row>
    <row r="47" spans="1:9" x14ac:dyDescent="0.25">
      <c r="A47" t="s">
        <v>535</v>
      </c>
      <c r="B47" s="33">
        <v>42836</v>
      </c>
      <c r="C47" t="s">
        <v>536</v>
      </c>
      <c r="D47" t="s">
        <v>33</v>
      </c>
      <c r="E47" t="s">
        <v>38</v>
      </c>
      <c r="F47" s="24"/>
      <c r="G47">
        <v>174.83</v>
      </c>
      <c r="H47" t="s">
        <v>232</v>
      </c>
      <c r="I47" s="16"/>
    </row>
    <row r="48" spans="1:9" x14ac:dyDescent="0.25">
      <c r="A48" t="s">
        <v>541</v>
      </c>
      <c r="B48" s="33">
        <v>42837</v>
      </c>
      <c r="C48" t="s">
        <v>542</v>
      </c>
      <c r="D48" t="s">
        <v>33</v>
      </c>
      <c r="E48" s="41" t="s">
        <v>38</v>
      </c>
      <c r="F48" s="24"/>
      <c r="G48">
        <v>88.65</v>
      </c>
      <c r="H48" t="s">
        <v>665</v>
      </c>
      <c r="I48" s="16"/>
    </row>
    <row r="49" spans="1:9" x14ac:dyDescent="0.25">
      <c r="A49" t="s">
        <v>543</v>
      </c>
      <c r="B49" s="33">
        <v>42842</v>
      </c>
      <c r="C49" t="s">
        <v>544</v>
      </c>
      <c r="D49" t="s">
        <v>33</v>
      </c>
      <c r="E49" t="s">
        <v>38</v>
      </c>
      <c r="F49" s="24"/>
      <c r="G49">
        <v>50.42</v>
      </c>
      <c r="H49" t="s">
        <v>665</v>
      </c>
      <c r="I49" s="16"/>
    </row>
    <row r="50" spans="1:9" x14ac:dyDescent="0.25">
      <c r="A50" t="s">
        <v>116</v>
      </c>
      <c r="B50" s="33">
        <v>42843</v>
      </c>
      <c r="C50" t="s">
        <v>548</v>
      </c>
      <c r="D50" t="s">
        <v>33</v>
      </c>
      <c r="E50" t="s">
        <v>38</v>
      </c>
      <c r="F50" s="24"/>
      <c r="G50">
        <v>50.42</v>
      </c>
      <c r="H50" t="s">
        <v>665</v>
      </c>
      <c r="I50" s="16"/>
    </row>
    <row r="51" spans="1:9" x14ac:dyDescent="0.25">
      <c r="A51" t="s">
        <v>546</v>
      </c>
      <c r="B51" s="33">
        <v>42843</v>
      </c>
      <c r="C51" t="s">
        <v>547</v>
      </c>
      <c r="D51" t="s">
        <v>33</v>
      </c>
      <c r="E51" t="s">
        <v>38</v>
      </c>
      <c r="F51" s="24"/>
      <c r="G51">
        <v>50.42</v>
      </c>
      <c r="H51" t="s">
        <v>232</v>
      </c>
      <c r="I51" s="16"/>
    </row>
    <row r="52" spans="1:9" x14ac:dyDescent="0.25">
      <c r="A52" t="s">
        <v>130</v>
      </c>
      <c r="B52" s="33">
        <v>42844</v>
      </c>
      <c r="C52" t="s">
        <v>551</v>
      </c>
      <c r="D52" t="s">
        <v>33</v>
      </c>
      <c r="E52" t="s">
        <v>38</v>
      </c>
      <c r="F52" s="24"/>
      <c r="G52">
        <v>48.82</v>
      </c>
      <c r="H52" t="s">
        <v>665</v>
      </c>
      <c r="I52" s="16"/>
    </row>
    <row r="53" spans="1:9" x14ac:dyDescent="0.25">
      <c r="A53" t="s">
        <v>132</v>
      </c>
      <c r="B53" s="33">
        <v>42844</v>
      </c>
      <c r="C53" t="s">
        <v>552</v>
      </c>
      <c r="D53" t="s">
        <v>33</v>
      </c>
      <c r="E53" t="s">
        <v>38</v>
      </c>
      <c r="F53" s="24"/>
      <c r="G53">
        <v>137.46</v>
      </c>
      <c r="H53" t="s">
        <v>665</v>
      </c>
      <c r="I53" s="16"/>
    </row>
    <row r="54" spans="1:9" x14ac:dyDescent="0.25">
      <c r="A54" t="s">
        <v>553</v>
      </c>
      <c r="B54" s="33">
        <v>42844</v>
      </c>
      <c r="C54" t="s">
        <v>554</v>
      </c>
      <c r="D54" t="s">
        <v>33</v>
      </c>
      <c r="E54" t="s">
        <v>38</v>
      </c>
      <c r="F54" s="24"/>
      <c r="G54">
        <v>50.42</v>
      </c>
      <c r="H54" t="s">
        <v>665</v>
      </c>
      <c r="I54" s="16"/>
    </row>
    <row r="55" spans="1:9" x14ac:dyDescent="0.25">
      <c r="A55" t="s">
        <v>406</v>
      </c>
      <c r="B55" s="33">
        <v>42845</v>
      </c>
      <c r="C55" t="s">
        <v>557</v>
      </c>
      <c r="D55" t="s">
        <v>33</v>
      </c>
      <c r="E55" t="s">
        <v>38</v>
      </c>
      <c r="F55" s="24"/>
      <c r="G55">
        <v>50.42</v>
      </c>
      <c r="H55" t="s">
        <v>665</v>
      </c>
      <c r="I55" s="16"/>
    </row>
    <row r="56" spans="1:9" x14ac:dyDescent="0.25">
      <c r="A56" t="s">
        <v>555</v>
      </c>
      <c r="B56" s="33">
        <v>42844</v>
      </c>
      <c r="C56" t="s">
        <v>556</v>
      </c>
      <c r="D56" t="s">
        <v>33</v>
      </c>
      <c r="E56" t="s">
        <v>38</v>
      </c>
      <c r="F56" s="24"/>
      <c r="G56">
        <v>50.42</v>
      </c>
      <c r="H56" t="s">
        <v>665</v>
      </c>
      <c r="I56" s="16"/>
    </row>
    <row r="57" spans="1:9" x14ac:dyDescent="0.25">
      <c r="A57" t="s">
        <v>568</v>
      </c>
      <c r="B57" s="33">
        <v>42849</v>
      </c>
      <c r="C57" t="s">
        <v>569</v>
      </c>
      <c r="D57" t="s">
        <v>33</v>
      </c>
      <c r="E57" t="s">
        <v>38</v>
      </c>
      <c r="F57" s="24"/>
      <c r="G57">
        <v>100.83</v>
      </c>
      <c r="H57" t="s">
        <v>665</v>
      </c>
      <c r="I57" s="16"/>
    </row>
    <row r="58" spans="1:9" x14ac:dyDescent="0.25">
      <c r="A58" t="s">
        <v>142</v>
      </c>
      <c r="B58" s="33">
        <v>42849</v>
      </c>
      <c r="C58" t="s">
        <v>570</v>
      </c>
      <c r="D58" t="s">
        <v>33</v>
      </c>
      <c r="E58" t="s">
        <v>38</v>
      </c>
      <c r="F58" s="24"/>
      <c r="G58">
        <v>50.42</v>
      </c>
      <c r="H58" t="s">
        <v>665</v>
      </c>
      <c r="I58" s="16"/>
    </row>
    <row r="59" spans="1:9" x14ac:dyDescent="0.25">
      <c r="A59" t="s">
        <v>564</v>
      </c>
      <c r="B59" s="33">
        <v>42847</v>
      </c>
      <c r="C59" t="s">
        <v>565</v>
      </c>
      <c r="D59" t="s">
        <v>33</v>
      </c>
      <c r="E59" t="s">
        <v>38</v>
      </c>
      <c r="F59" s="24"/>
      <c r="G59">
        <v>50.42</v>
      </c>
      <c r="H59" t="s">
        <v>665</v>
      </c>
      <c r="I59" s="16"/>
    </row>
    <row r="60" spans="1:9" x14ac:dyDescent="0.25">
      <c r="A60" t="s">
        <v>573</v>
      </c>
      <c r="B60" s="33">
        <v>42851</v>
      </c>
      <c r="C60" t="s">
        <v>574</v>
      </c>
      <c r="D60" t="s">
        <v>33</v>
      </c>
      <c r="E60" t="s">
        <v>38</v>
      </c>
      <c r="F60" s="24"/>
      <c r="G60">
        <v>18.649999999999999</v>
      </c>
      <c r="H60" t="s">
        <v>665</v>
      </c>
      <c r="I60" s="16"/>
    </row>
    <row r="61" spans="1:9" x14ac:dyDescent="0.25">
      <c r="A61" t="s">
        <v>571</v>
      </c>
      <c r="B61" s="33">
        <v>42850</v>
      </c>
      <c r="C61" t="s">
        <v>572</v>
      </c>
      <c r="D61" t="s">
        <v>33</v>
      </c>
      <c r="E61" t="s">
        <v>38</v>
      </c>
      <c r="F61" s="24"/>
      <c r="G61">
        <v>70.58</v>
      </c>
      <c r="H61" t="s">
        <v>665</v>
      </c>
      <c r="I61" s="16"/>
    </row>
    <row r="62" spans="1:9" x14ac:dyDescent="0.25">
      <c r="A62" t="s">
        <v>164</v>
      </c>
      <c r="B62" s="33">
        <v>42852</v>
      </c>
      <c r="C62" t="s">
        <v>580</v>
      </c>
      <c r="D62" t="s">
        <v>33</v>
      </c>
      <c r="E62" t="s">
        <v>38</v>
      </c>
      <c r="F62" s="24"/>
      <c r="G62">
        <v>50.42</v>
      </c>
      <c r="H62" t="s">
        <v>665</v>
      </c>
      <c r="I62" s="16"/>
    </row>
    <row r="63" spans="1:9" x14ac:dyDescent="0.25">
      <c r="A63" t="s">
        <v>32</v>
      </c>
      <c r="B63" s="33">
        <v>42853</v>
      </c>
      <c r="C63" t="s">
        <v>583</v>
      </c>
      <c r="D63" t="s">
        <v>33</v>
      </c>
      <c r="E63" t="s">
        <v>38</v>
      </c>
      <c r="F63" s="24"/>
      <c r="G63">
        <v>99.23</v>
      </c>
      <c r="H63" t="s">
        <v>665</v>
      </c>
      <c r="I63" s="16"/>
    </row>
    <row r="64" spans="1:9" x14ac:dyDescent="0.25">
      <c r="A64" t="s">
        <v>584</v>
      </c>
      <c r="B64" s="33">
        <v>42853</v>
      </c>
      <c r="C64" t="s">
        <v>585</v>
      </c>
      <c r="D64" t="s">
        <v>33</v>
      </c>
      <c r="E64" t="s">
        <v>38</v>
      </c>
      <c r="F64" s="24"/>
      <c r="G64">
        <v>28.8</v>
      </c>
      <c r="H64" t="s">
        <v>665</v>
      </c>
      <c r="I64" s="16"/>
    </row>
    <row r="65" spans="1:12" x14ac:dyDescent="0.25">
      <c r="A65" t="s">
        <v>42</v>
      </c>
      <c r="B65" s="33">
        <v>42852</v>
      </c>
      <c r="C65" t="s">
        <v>582</v>
      </c>
      <c r="D65" t="s">
        <v>33</v>
      </c>
      <c r="E65" t="s">
        <v>38</v>
      </c>
      <c r="F65" s="24"/>
      <c r="G65" s="16">
        <v>1655.17</v>
      </c>
      <c r="H65" t="s">
        <v>665</v>
      </c>
      <c r="I65" s="16"/>
    </row>
    <row r="66" spans="1:12" x14ac:dyDescent="0.25">
      <c r="A66" t="s">
        <v>22</v>
      </c>
      <c r="B66" s="33">
        <v>42846</v>
      </c>
      <c r="C66" t="s">
        <v>561</v>
      </c>
      <c r="D66" s="47" t="s">
        <v>669</v>
      </c>
      <c r="E66" t="s">
        <v>562</v>
      </c>
      <c r="F66" s="24"/>
      <c r="G66" s="16">
        <v>3680</v>
      </c>
      <c r="H66" t="s">
        <v>8</v>
      </c>
      <c r="I66" s="16"/>
    </row>
    <row r="67" spans="1:12" x14ac:dyDescent="0.25">
      <c r="A67" t="s">
        <v>586</v>
      </c>
      <c r="B67" s="33">
        <v>42853</v>
      </c>
      <c r="C67" t="s">
        <v>587</v>
      </c>
      <c r="D67" t="s">
        <v>48</v>
      </c>
      <c r="E67" t="s">
        <v>49</v>
      </c>
      <c r="F67" s="24"/>
      <c r="G67" s="16">
        <v>61452</v>
      </c>
      <c r="H67" t="s">
        <v>8</v>
      </c>
      <c r="I67" s="16"/>
    </row>
    <row r="68" spans="1:12" x14ac:dyDescent="0.25">
      <c r="A68" t="s">
        <v>588</v>
      </c>
      <c r="B68" s="33">
        <v>42853</v>
      </c>
      <c r="C68" t="s">
        <v>589</v>
      </c>
      <c r="D68" t="s">
        <v>48</v>
      </c>
      <c r="E68" t="s">
        <v>49</v>
      </c>
      <c r="F68" s="24"/>
      <c r="G68" s="16">
        <v>61452</v>
      </c>
      <c r="H68" t="s">
        <v>8</v>
      </c>
      <c r="I68" s="16"/>
    </row>
    <row r="69" spans="1:12" x14ac:dyDescent="0.25">
      <c r="A69" t="s">
        <v>427</v>
      </c>
      <c r="B69" s="33">
        <v>42851</v>
      </c>
      <c r="C69" t="s">
        <v>576</v>
      </c>
      <c r="D69" t="s">
        <v>48</v>
      </c>
      <c r="E69" t="s">
        <v>49</v>
      </c>
      <c r="F69" s="24"/>
      <c r="G69" s="16">
        <v>44272.160000000003</v>
      </c>
      <c r="H69" t="s">
        <v>8</v>
      </c>
      <c r="I69" s="16"/>
    </row>
    <row r="70" spans="1:12" x14ac:dyDescent="0.25">
      <c r="A70" t="s">
        <v>254</v>
      </c>
      <c r="B70" s="33">
        <v>42832</v>
      </c>
      <c r="C70" t="s">
        <v>95</v>
      </c>
      <c r="D70" t="s">
        <v>48</v>
      </c>
      <c r="E70" t="s">
        <v>49</v>
      </c>
      <c r="F70" s="24"/>
      <c r="G70" s="16">
        <v>338.99</v>
      </c>
      <c r="H70" t="s">
        <v>8</v>
      </c>
      <c r="I70" s="16"/>
    </row>
    <row r="71" spans="1:12" x14ac:dyDescent="0.25">
      <c r="A71" t="s">
        <v>12</v>
      </c>
      <c r="B71" s="33">
        <v>42835</v>
      </c>
      <c r="C71" t="s">
        <v>95</v>
      </c>
      <c r="D71" t="s">
        <v>48</v>
      </c>
      <c r="E71" t="s">
        <v>49</v>
      </c>
      <c r="F71" s="24"/>
      <c r="G71" s="16">
        <v>1161.47</v>
      </c>
      <c r="H71" t="s">
        <v>8</v>
      </c>
      <c r="I71" s="16"/>
    </row>
    <row r="72" spans="1:12" x14ac:dyDescent="0.25">
      <c r="A72" t="s">
        <v>136</v>
      </c>
      <c r="B72" s="33">
        <v>42843</v>
      </c>
      <c r="C72" t="s">
        <v>95</v>
      </c>
      <c r="D72" t="s">
        <v>48</v>
      </c>
      <c r="E72" t="s">
        <v>49</v>
      </c>
      <c r="F72" s="24"/>
      <c r="G72" s="16">
        <v>1072.8599999999999</v>
      </c>
      <c r="H72" t="s">
        <v>8</v>
      </c>
      <c r="I72" s="16"/>
    </row>
    <row r="73" spans="1:12" x14ac:dyDescent="0.25">
      <c r="A73" t="s">
        <v>404</v>
      </c>
      <c r="B73" s="33">
        <v>42850</v>
      </c>
      <c r="C73" t="s">
        <v>95</v>
      </c>
      <c r="D73" t="s">
        <v>48</v>
      </c>
      <c r="E73" t="s">
        <v>49</v>
      </c>
      <c r="F73" s="24"/>
      <c r="G73">
        <v>992.68</v>
      </c>
      <c r="H73" t="s">
        <v>8</v>
      </c>
      <c r="I73" s="16"/>
    </row>
    <row r="74" spans="1:12" x14ac:dyDescent="0.25">
      <c r="A74" t="s">
        <v>433</v>
      </c>
      <c r="B74" s="33">
        <v>42853</v>
      </c>
      <c r="C74" t="s">
        <v>95</v>
      </c>
      <c r="D74" t="s">
        <v>48</v>
      </c>
      <c r="E74" t="s">
        <v>49</v>
      </c>
      <c r="F74" s="24"/>
      <c r="G74" s="16">
        <v>9048.1299999999992</v>
      </c>
      <c r="H74" t="s">
        <v>8</v>
      </c>
      <c r="I74" s="16"/>
    </row>
    <row r="75" spans="1:12" x14ac:dyDescent="0.25">
      <c r="A75" t="s">
        <v>249</v>
      </c>
      <c r="B75" s="33">
        <v>42830</v>
      </c>
      <c r="C75" t="s">
        <v>522</v>
      </c>
      <c r="D75" t="s">
        <v>360</v>
      </c>
      <c r="E75" t="s">
        <v>251</v>
      </c>
      <c r="F75" s="24"/>
      <c r="G75" s="16">
        <v>428.85</v>
      </c>
      <c r="H75" t="s">
        <v>8</v>
      </c>
      <c r="I75" s="16"/>
    </row>
    <row r="76" spans="1:12" x14ac:dyDescent="0.25">
      <c r="A76" t="s">
        <v>51</v>
      </c>
      <c r="B76" s="33">
        <v>42846</v>
      </c>
      <c r="C76" t="s">
        <v>560</v>
      </c>
      <c r="D76" t="s">
        <v>360</v>
      </c>
      <c r="E76" t="s">
        <v>251</v>
      </c>
      <c r="F76" s="24"/>
      <c r="G76">
        <v>665.33</v>
      </c>
      <c r="H76" t="s">
        <v>8</v>
      </c>
      <c r="I76" s="16"/>
    </row>
    <row r="77" spans="1:12" x14ac:dyDescent="0.25">
      <c r="A77" t="s">
        <v>444</v>
      </c>
      <c r="B77" s="33">
        <v>42854</v>
      </c>
      <c r="C77" t="s">
        <v>671</v>
      </c>
      <c r="D77" t="s">
        <v>685</v>
      </c>
      <c r="E77" s="5" t="s">
        <v>684</v>
      </c>
      <c r="G77" s="65">
        <v>53.69</v>
      </c>
    </row>
    <row r="78" spans="1:12" x14ac:dyDescent="0.25">
      <c r="A78" t="s">
        <v>444</v>
      </c>
      <c r="B78" s="33">
        <v>42854</v>
      </c>
      <c r="C78" t="s">
        <v>671</v>
      </c>
      <c r="D78" t="s">
        <v>681</v>
      </c>
      <c r="E78" s="5" t="s">
        <v>680</v>
      </c>
      <c r="G78" s="65">
        <v>107.37</v>
      </c>
    </row>
    <row r="79" spans="1:12" x14ac:dyDescent="0.25">
      <c r="A79" t="s">
        <v>109</v>
      </c>
      <c r="B79" s="33">
        <v>42843</v>
      </c>
      <c r="C79" t="s">
        <v>549</v>
      </c>
      <c r="D79" s="47" t="s">
        <v>351</v>
      </c>
      <c r="E79" t="s">
        <v>352</v>
      </c>
      <c r="F79" s="24"/>
      <c r="G79">
        <v>24</v>
      </c>
      <c r="H79" t="s">
        <v>8</v>
      </c>
      <c r="I79" s="16"/>
    </row>
    <row r="80" spans="1:12" s="5" customFormat="1" x14ac:dyDescent="0.25">
      <c r="A80" t="s">
        <v>60</v>
      </c>
      <c r="B80" s="33">
        <v>42828</v>
      </c>
      <c r="C80" t="s">
        <v>510</v>
      </c>
      <c r="D80" t="s">
        <v>55</v>
      </c>
      <c r="E80" t="s">
        <v>56</v>
      </c>
      <c r="F80" s="24"/>
      <c r="G80" s="16">
        <v>5993.49</v>
      </c>
      <c r="H80" t="s">
        <v>8</v>
      </c>
      <c r="I80" s="16"/>
      <c r="J80"/>
      <c r="K80"/>
      <c r="L80"/>
    </row>
    <row r="81" spans="1:12" s="5" customFormat="1" x14ac:dyDescent="0.25">
      <c r="A81" t="s">
        <v>61</v>
      </c>
      <c r="B81" s="33">
        <v>42828</v>
      </c>
      <c r="C81" t="s">
        <v>509</v>
      </c>
      <c r="D81" s="47" t="s">
        <v>668</v>
      </c>
      <c r="E81" t="s">
        <v>663</v>
      </c>
      <c r="F81" s="24"/>
      <c r="G81" s="16">
        <v>14.24</v>
      </c>
      <c r="H81" t="s">
        <v>8</v>
      </c>
      <c r="I81" s="16"/>
      <c r="J81"/>
      <c r="K81"/>
      <c r="L81"/>
    </row>
    <row r="82" spans="1:12" s="5" customFormat="1" x14ac:dyDescent="0.25">
      <c r="A82" s="19" t="s">
        <v>223</v>
      </c>
      <c r="B82" s="20">
        <v>42849</v>
      </c>
      <c r="C82" s="19" t="s">
        <v>566</v>
      </c>
      <c r="D82" s="19"/>
      <c r="E82" s="19" t="s">
        <v>38</v>
      </c>
      <c r="F82" s="58"/>
      <c r="G82" s="19">
        <v>220.69</v>
      </c>
      <c r="H82" s="19"/>
      <c r="I82" s="29"/>
      <c r="J82"/>
      <c r="K82"/>
      <c r="L82"/>
    </row>
    <row r="83" spans="1:12" s="5" customFormat="1" x14ac:dyDescent="0.25">
      <c r="A83" s="19" t="s">
        <v>567</v>
      </c>
      <c r="B83" s="20">
        <v>42849</v>
      </c>
      <c r="C83" s="19" t="s">
        <v>566</v>
      </c>
      <c r="D83" s="19"/>
      <c r="E83" s="19" t="s">
        <v>64</v>
      </c>
      <c r="F83" s="58"/>
      <c r="G83" s="19"/>
      <c r="H83" s="19">
        <v>220.69</v>
      </c>
      <c r="I83" s="29"/>
      <c r="J83"/>
      <c r="K83"/>
      <c r="L83"/>
    </row>
    <row r="84" spans="1:12" s="5" customFormat="1" x14ac:dyDescent="0.25">
      <c r="A84" s="19" t="s">
        <v>282</v>
      </c>
      <c r="B84" s="20">
        <v>42851</v>
      </c>
      <c r="C84" s="19" t="s">
        <v>577</v>
      </c>
      <c r="D84" s="19"/>
      <c r="E84" s="19" t="s">
        <v>94</v>
      </c>
      <c r="F84" s="58"/>
      <c r="G84" s="19">
        <v>114.51</v>
      </c>
      <c r="H84" s="19"/>
      <c r="I84" s="29"/>
      <c r="J84"/>
      <c r="K84"/>
      <c r="L84"/>
    </row>
    <row r="85" spans="1:12" s="5" customFormat="1" x14ac:dyDescent="0.25">
      <c r="A85" s="19" t="s">
        <v>286</v>
      </c>
      <c r="B85" s="20">
        <v>42851</v>
      </c>
      <c r="C85" s="19" t="s">
        <v>577</v>
      </c>
      <c r="D85" s="19"/>
      <c r="E85" s="19" t="s">
        <v>101</v>
      </c>
      <c r="F85" s="58"/>
      <c r="G85" s="19"/>
      <c r="H85" s="19">
        <v>114.51</v>
      </c>
      <c r="I85" s="29"/>
      <c r="J85"/>
      <c r="K85"/>
      <c r="L85"/>
    </row>
    <row r="86" spans="1:12" s="5" customFormat="1" x14ac:dyDescent="0.25">
      <c r="A86" s="19" t="s">
        <v>288</v>
      </c>
      <c r="B86" s="20">
        <v>42851</v>
      </c>
      <c r="C86" s="19" t="s">
        <v>579</v>
      </c>
      <c r="D86" s="19"/>
      <c r="E86" s="19" t="s">
        <v>94</v>
      </c>
      <c r="F86" s="58"/>
      <c r="G86" s="19">
        <v>114.51</v>
      </c>
      <c r="H86" s="19"/>
      <c r="I86" s="29"/>
      <c r="J86"/>
      <c r="K86"/>
      <c r="L86"/>
    </row>
    <row r="87" spans="1:12" s="5" customFormat="1" x14ac:dyDescent="0.25">
      <c r="A87" s="19" t="s">
        <v>294</v>
      </c>
      <c r="B87" s="20">
        <v>42852</v>
      </c>
      <c r="C87" s="19" t="s">
        <v>579</v>
      </c>
      <c r="D87" s="19"/>
      <c r="E87" s="19" t="s">
        <v>101</v>
      </c>
      <c r="F87" s="58"/>
      <c r="G87" s="29"/>
      <c r="H87" s="19">
        <v>114.51</v>
      </c>
      <c r="I87" s="29"/>
      <c r="J87"/>
      <c r="K87"/>
      <c r="L87"/>
    </row>
    <row r="88" spans="1:12" s="5" customFormat="1" x14ac:dyDescent="0.25">
      <c r="A88" s="19" t="s">
        <v>377</v>
      </c>
      <c r="B88" s="20">
        <v>42829</v>
      </c>
      <c r="C88" s="19" t="s">
        <v>467</v>
      </c>
      <c r="D88" s="19"/>
      <c r="E88" s="19" t="s">
        <v>519</v>
      </c>
      <c r="F88" s="58"/>
      <c r="G88" s="29"/>
      <c r="H88" s="19">
        <v>482.76</v>
      </c>
      <c r="I88" s="29"/>
      <c r="J88"/>
      <c r="K88"/>
      <c r="L88"/>
    </row>
    <row r="89" spans="1:12" s="5" customFormat="1" x14ac:dyDescent="0.25">
      <c r="A89" s="19" t="s">
        <v>515</v>
      </c>
      <c r="B89" s="20">
        <v>42829</v>
      </c>
      <c r="C89" s="19" t="s">
        <v>516</v>
      </c>
      <c r="D89" s="19"/>
      <c r="E89" s="19" t="s">
        <v>38</v>
      </c>
      <c r="F89" s="58"/>
      <c r="G89" s="29">
        <v>482.76</v>
      </c>
      <c r="H89" s="19"/>
      <c r="I89" s="29"/>
      <c r="J89"/>
      <c r="K89"/>
      <c r="L89"/>
    </row>
    <row r="90" spans="1:12" s="5" customFormat="1" x14ac:dyDescent="0.25">
      <c r="A90"/>
      <c r="B90" s="33"/>
      <c r="C90"/>
      <c r="D90"/>
      <c r="E90" t="s">
        <v>69</v>
      </c>
      <c r="F90" s="24"/>
      <c r="G90"/>
      <c r="H90"/>
      <c r="I90" s="16"/>
      <c r="J90"/>
      <c r="K90"/>
      <c r="L90"/>
    </row>
    <row r="91" spans="1:12" s="5" customFormat="1" x14ac:dyDescent="0.25">
      <c r="B91" s="23"/>
      <c r="E91" s="5" t="s">
        <v>213</v>
      </c>
      <c r="G91" s="18">
        <f>SUM(G3:G90)</f>
        <v>384974.74</v>
      </c>
      <c r="H91" s="5">
        <v>932.47</v>
      </c>
    </row>
    <row r="92" spans="1:12" s="5" customFormat="1" x14ac:dyDescent="0.25">
      <c r="E92" s="5" t="s">
        <v>214</v>
      </c>
      <c r="G92" s="18">
        <f>+G91-H91</f>
        <v>384042.27</v>
      </c>
      <c r="H92" s="18"/>
      <c r="I92" s="18"/>
    </row>
    <row r="99" spans="1:8" x14ac:dyDescent="0.25">
      <c r="A99" s="25" t="s">
        <v>67</v>
      </c>
      <c r="B99" s="25" t="s">
        <v>68</v>
      </c>
      <c r="D99" t="s">
        <v>504</v>
      </c>
      <c r="E99" t="s">
        <v>503</v>
      </c>
      <c r="F99" s="5">
        <f t="shared" ref="F99:F134" si="0">+G99/0.16</f>
        <v>1817.7499999999998</v>
      </c>
      <c r="G99">
        <v>290.83999999999997</v>
      </c>
      <c r="H99" s="5"/>
    </row>
    <row r="100" spans="1:8" x14ac:dyDescent="0.25">
      <c r="A100" s="25" t="s">
        <v>67</v>
      </c>
      <c r="B100" s="25" t="s">
        <v>68</v>
      </c>
      <c r="D100" s="47" t="s">
        <v>667</v>
      </c>
      <c r="E100" t="s">
        <v>686</v>
      </c>
      <c r="F100" s="24">
        <f t="shared" si="0"/>
        <v>337799.125</v>
      </c>
      <c r="G100" s="16">
        <v>54047.86</v>
      </c>
      <c r="H100" s="5"/>
    </row>
    <row r="101" spans="1:8" x14ac:dyDescent="0.25">
      <c r="A101" s="25" t="s">
        <v>67</v>
      </c>
      <c r="B101" s="25" t="s">
        <v>68</v>
      </c>
      <c r="D101" t="s">
        <v>677</v>
      </c>
      <c r="E101" s="67" t="s">
        <v>676</v>
      </c>
      <c r="F101" s="24">
        <f t="shared" si="0"/>
        <v>1461.5625</v>
      </c>
      <c r="G101" s="67">
        <v>233.85</v>
      </c>
      <c r="H101" s="5"/>
    </row>
    <row r="102" spans="1:8" x14ac:dyDescent="0.25">
      <c r="A102" s="25" t="s">
        <v>67</v>
      </c>
      <c r="B102" s="25" t="s">
        <v>68</v>
      </c>
      <c r="D102" t="s">
        <v>673</v>
      </c>
      <c r="E102" s="5" t="s">
        <v>672</v>
      </c>
      <c r="F102" s="24">
        <f t="shared" si="0"/>
        <v>331.875</v>
      </c>
      <c r="G102" s="68">
        <v>53.1</v>
      </c>
      <c r="H102" s="5"/>
    </row>
    <row r="103" spans="1:8" x14ac:dyDescent="0.25">
      <c r="A103" s="25" t="s">
        <v>67</v>
      </c>
      <c r="B103" s="25" t="s">
        <v>68</v>
      </c>
      <c r="D103" s="47" t="s">
        <v>666</v>
      </c>
      <c r="E103" t="s">
        <v>687</v>
      </c>
      <c r="F103" s="24">
        <f t="shared" si="0"/>
        <v>675737</v>
      </c>
      <c r="G103" s="68">
        <v>108117.92</v>
      </c>
      <c r="H103" s="5"/>
    </row>
    <row r="104" spans="1:8" x14ac:dyDescent="0.25">
      <c r="A104" s="25" t="s">
        <v>67</v>
      </c>
      <c r="B104" s="25" t="s">
        <v>68</v>
      </c>
      <c r="D104" s="5" t="s">
        <v>217</v>
      </c>
      <c r="E104" t="s">
        <v>216</v>
      </c>
      <c r="F104" s="24">
        <f t="shared" si="0"/>
        <v>5610.375</v>
      </c>
      <c r="G104" s="69">
        <v>897.66</v>
      </c>
      <c r="H104" s="5"/>
    </row>
    <row r="105" spans="1:8" x14ac:dyDescent="0.25">
      <c r="A105" s="25" t="s">
        <v>67</v>
      </c>
      <c r="B105" s="25" t="s">
        <v>68</v>
      </c>
      <c r="D105" t="s">
        <v>10</v>
      </c>
      <c r="E105" s="5" t="s">
        <v>603</v>
      </c>
      <c r="F105" s="24">
        <f t="shared" si="0"/>
        <v>2239.75</v>
      </c>
      <c r="G105" s="67">
        <v>358.36</v>
      </c>
      <c r="H105" s="5"/>
    </row>
    <row r="106" spans="1:8" x14ac:dyDescent="0.25">
      <c r="A106" s="25" t="s">
        <v>67</v>
      </c>
      <c r="B106" s="25" t="s">
        <v>68</v>
      </c>
      <c r="D106" t="s">
        <v>11</v>
      </c>
      <c r="E106" s="5" t="s">
        <v>601</v>
      </c>
      <c r="F106" s="24">
        <f t="shared" si="0"/>
        <v>350</v>
      </c>
      <c r="G106" s="67">
        <v>56</v>
      </c>
      <c r="H106" s="5"/>
    </row>
    <row r="107" spans="1:8" x14ac:dyDescent="0.25">
      <c r="A107" s="25" t="s">
        <v>67</v>
      </c>
      <c r="B107" s="25" t="s">
        <v>68</v>
      </c>
      <c r="D107" t="s">
        <v>233</v>
      </c>
      <c r="E107" s="5" t="s">
        <v>599</v>
      </c>
      <c r="F107" s="24">
        <f t="shared" si="0"/>
        <v>114.99999999999999</v>
      </c>
      <c r="G107" s="70">
        <v>18.399999999999999</v>
      </c>
      <c r="H107" s="5"/>
    </row>
    <row r="108" spans="1:8" x14ac:dyDescent="0.25">
      <c r="A108" s="25" t="s">
        <v>67</v>
      </c>
      <c r="B108" s="25" t="s">
        <v>68</v>
      </c>
      <c r="D108" t="s">
        <v>679</v>
      </c>
      <c r="E108" s="5" t="s">
        <v>678</v>
      </c>
      <c r="F108" s="24">
        <f t="shared" si="0"/>
        <v>842.8125</v>
      </c>
      <c r="G108" s="68">
        <v>134.85</v>
      </c>
      <c r="H108" s="5"/>
    </row>
    <row r="109" spans="1:8" x14ac:dyDescent="0.25">
      <c r="A109" s="25" t="s">
        <v>67</v>
      </c>
      <c r="B109" s="25" t="s">
        <v>68</v>
      </c>
      <c r="D109" s="5" t="s">
        <v>218</v>
      </c>
      <c r="E109" t="s">
        <v>62</v>
      </c>
      <c r="F109" s="24">
        <f t="shared" si="0"/>
        <v>991.5625</v>
      </c>
      <c r="G109" s="69">
        <v>158.65</v>
      </c>
      <c r="H109" s="5"/>
    </row>
    <row r="110" spans="1:8" x14ac:dyDescent="0.25">
      <c r="A110" s="25" t="s">
        <v>67</v>
      </c>
      <c r="B110" s="25" t="s">
        <v>68</v>
      </c>
      <c r="D110" s="5" t="s">
        <v>494</v>
      </c>
      <c r="E110" s="5" t="s">
        <v>493</v>
      </c>
      <c r="F110" s="24">
        <f t="shared" si="0"/>
        <v>430</v>
      </c>
      <c r="G110" s="68">
        <v>68.8</v>
      </c>
      <c r="H110" s="5"/>
    </row>
    <row r="111" spans="1:8" x14ac:dyDescent="0.25">
      <c r="A111" s="25" t="s">
        <v>67</v>
      </c>
      <c r="B111" s="25" t="s">
        <v>68</v>
      </c>
      <c r="D111" t="s">
        <v>675</v>
      </c>
      <c r="E111" s="5" t="s">
        <v>674</v>
      </c>
      <c r="F111" s="24">
        <f t="shared" si="0"/>
        <v>837.12500000000011</v>
      </c>
      <c r="G111" s="68">
        <f>16+4.55+25.24+23.17+10.21+8.97+10.21+3.59+8.69+2.62+12.69+8</f>
        <v>133.94000000000003</v>
      </c>
      <c r="H111" s="5"/>
    </row>
    <row r="112" spans="1:8" x14ac:dyDescent="0.25">
      <c r="A112" s="25" t="s">
        <v>67</v>
      </c>
      <c r="B112" s="25" t="s">
        <v>68</v>
      </c>
      <c r="D112" s="5" t="s">
        <v>24</v>
      </c>
      <c r="E112" t="s">
        <v>25</v>
      </c>
      <c r="F112" s="24">
        <f t="shared" si="0"/>
        <v>139564.6875</v>
      </c>
      <c r="G112" s="68">
        <v>22330.35</v>
      </c>
      <c r="H112" s="5"/>
    </row>
    <row r="113" spans="1:8" x14ac:dyDescent="0.25">
      <c r="A113" s="25" t="s">
        <v>67</v>
      </c>
      <c r="B113" s="25" t="s">
        <v>68</v>
      </c>
      <c r="D113" t="s">
        <v>358</v>
      </c>
      <c r="E113" t="s">
        <v>253</v>
      </c>
      <c r="F113" s="24">
        <f t="shared" si="0"/>
        <v>3000</v>
      </c>
      <c r="G113" s="69">
        <v>480</v>
      </c>
      <c r="H113" s="5"/>
    </row>
    <row r="114" spans="1:8" x14ac:dyDescent="0.25">
      <c r="A114" s="25" t="s">
        <v>67</v>
      </c>
      <c r="B114" s="25" t="s">
        <v>68</v>
      </c>
      <c r="D114" s="47" t="s">
        <v>670</v>
      </c>
      <c r="E114" t="s">
        <v>689</v>
      </c>
      <c r="F114" s="24">
        <f t="shared" si="0"/>
        <v>10080</v>
      </c>
      <c r="G114" s="69">
        <v>1612.8</v>
      </c>
      <c r="H114" s="5"/>
    </row>
    <row r="115" spans="1:8" x14ac:dyDescent="0.25">
      <c r="A115" s="25" t="s">
        <v>67</v>
      </c>
      <c r="B115" s="25" t="s">
        <v>68</v>
      </c>
      <c r="D115" t="s">
        <v>29</v>
      </c>
      <c r="E115" t="s">
        <v>30</v>
      </c>
      <c r="F115" s="24">
        <f t="shared" si="0"/>
        <v>1380</v>
      </c>
      <c r="G115" s="39">
        <v>220.8</v>
      </c>
      <c r="H115" s="5"/>
    </row>
    <row r="116" spans="1:8" x14ac:dyDescent="0.25">
      <c r="A116" s="25" t="s">
        <v>67</v>
      </c>
      <c r="B116" s="25" t="s">
        <v>68</v>
      </c>
      <c r="D116" t="s">
        <v>683</v>
      </c>
      <c r="E116" s="5" t="s">
        <v>682</v>
      </c>
      <c r="F116" s="24">
        <f t="shared" si="0"/>
        <v>842.06249999999989</v>
      </c>
      <c r="G116" s="68">
        <v>134.72999999999999</v>
      </c>
      <c r="H116" s="5"/>
    </row>
    <row r="117" spans="1:8" x14ac:dyDescent="0.25">
      <c r="A117" s="25" t="s">
        <v>67</v>
      </c>
      <c r="B117" s="25" t="s">
        <v>68</v>
      </c>
      <c r="D117" t="s">
        <v>350</v>
      </c>
      <c r="E117" t="s">
        <v>664</v>
      </c>
      <c r="F117" s="24">
        <f t="shared" si="0"/>
        <v>689.0625</v>
      </c>
      <c r="G117" s="68">
        <v>110.25</v>
      </c>
      <c r="H117" s="5"/>
    </row>
    <row r="118" spans="1:8" x14ac:dyDescent="0.25">
      <c r="A118" s="25" t="s">
        <v>67</v>
      </c>
      <c r="B118" s="25" t="s">
        <v>68</v>
      </c>
      <c r="D118" t="s">
        <v>662</v>
      </c>
      <c r="E118" t="s">
        <v>661</v>
      </c>
      <c r="F118" s="24">
        <f t="shared" si="0"/>
        <v>139.625</v>
      </c>
      <c r="G118" s="69">
        <v>22.34</v>
      </c>
      <c r="H118" s="5"/>
    </row>
    <row r="119" spans="1:8" x14ac:dyDescent="0.25">
      <c r="A119" s="25" t="s">
        <v>67</v>
      </c>
      <c r="B119" s="25" t="s">
        <v>68</v>
      </c>
      <c r="D119" t="s">
        <v>33</v>
      </c>
      <c r="E119" t="s">
        <v>38</v>
      </c>
      <c r="F119" s="24">
        <f t="shared" si="0"/>
        <v>23771.9375</v>
      </c>
      <c r="G119" s="69">
        <v>3803.51</v>
      </c>
      <c r="H119" s="5"/>
    </row>
    <row r="120" spans="1:8" x14ac:dyDescent="0.25">
      <c r="A120" s="25" t="s">
        <v>67</v>
      </c>
      <c r="B120" s="25" t="s">
        <v>68</v>
      </c>
      <c r="D120" s="47" t="s">
        <v>669</v>
      </c>
      <c r="E120" t="s">
        <v>562</v>
      </c>
      <c r="F120" s="24">
        <f t="shared" si="0"/>
        <v>23000</v>
      </c>
      <c r="G120" s="69">
        <v>3680</v>
      </c>
      <c r="H120" s="5"/>
    </row>
    <row r="121" spans="1:8" x14ac:dyDescent="0.25">
      <c r="A121" s="25" t="s">
        <v>67</v>
      </c>
      <c r="B121" s="25" t="s">
        <v>68</v>
      </c>
      <c r="D121" t="s">
        <v>48</v>
      </c>
      <c r="E121" t="s">
        <v>49</v>
      </c>
      <c r="F121" s="24">
        <f t="shared" si="0"/>
        <v>1123689.3125</v>
      </c>
      <c r="G121" s="69">
        <v>179790.29</v>
      </c>
      <c r="H121" s="5"/>
    </row>
    <row r="122" spans="1:8" x14ac:dyDescent="0.25">
      <c r="A122" s="25" t="s">
        <v>67</v>
      </c>
      <c r="B122" s="25" t="s">
        <v>68</v>
      </c>
      <c r="D122" t="s">
        <v>360</v>
      </c>
      <c r="E122" t="s">
        <v>251</v>
      </c>
      <c r="F122" s="24">
        <f t="shared" si="0"/>
        <v>6838.625</v>
      </c>
      <c r="G122" s="69">
        <v>1094.18</v>
      </c>
      <c r="H122" s="5"/>
    </row>
    <row r="123" spans="1:8" x14ac:dyDescent="0.25">
      <c r="A123" s="25" t="s">
        <v>67</v>
      </c>
      <c r="B123" s="25" t="s">
        <v>68</v>
      </c>
      <c r="D123" t="s">
        <v>685</v>
      </c>
      <c r="E123" s="5" t="s">
        <v>684</v>
      </c>
      <c r="F123" s="24">
        <f t="shared" si="0"/>
        <v>335.5625</v>
      </c>
      <c r="G123" s="68">
        <v>53.69</v>
      </c>
      <c r="H123" s="5"/>
    </row>
    <row r="124" spans="1:8" x14ac:dyDescent="0.25">
      <c r="A124" s="25" t="s">
        <v>67</v>
      </c>
      <c r="B124" s="25" t="s">
        <v>68</v>
      </c>
      <c r="D124" t="s">
        <v>681</v>
      </c>
      <c r="E124" s="5" t="s">
        <v>680</v>
      </c>
      <c r="F124" s="24">
        <f t="shared" si="0"/>
        <v>671.0625</v>
      </c>
      <c r="G124" s="68">
        <v>107.37</v>
      </c>
      <c r="H124" s="5"/>
    </row>
    <row r="125" spans="1:8" x14ac:dyDescent="0.25">
      <c r="A125" s="25" t="s">
        <v>67</v>
      </c>
      <c r="B125" s="25" t="s">
        <v>68</v>
      </c>
      <c r="D125" s="47" t="s">
        <v>351</v>
      </c>
      <c r="E125" t="s">
        <v>352</v>
      </c>
      <c r="F125" s="24">
        <f t="shared" si="0"/>
        <v>150</v>
      </c>
      <c r="G125">
        <v>24</v>
      </c>
      <c r="H125" s="5"/>
    </row>
    <row r="126" spans="1:8" x14ac:dyDescent="0.25">
      <c r="A126" s="25" t="s">
        <v>67</v>
      </c>
      <c r="B126" s="25" t="s">
        <v>68</v>
      </c>
      <c r="D126" t="s">
        <v>55</v>
      </c>
      <c r="E126" t="s">
        <v>56</v>
      </c>
      <c r="F126" s="24">
        <f t="shared" si="0"/>
        <v>37459.3125</v>
      </c>
      <c r="G126" s="16">
        <v>5993.49</v>
      </c>
      <c r="H126" s="5"/>
    </row>
    <row r="127" spans="1:8" x14ac:dyDescent="0.25">
      <c r="A127" s="25" t="s">
        <v>67</v>
      </c>
      <c r="B127" s="25" t="s">
        <v>68</v>
      </c>
      <c r="D127" s="47" t="s">
        <v>668</v>
      </c>
      <c r="E127" t="s">
        <v>663</v>
      </c>
      <c r="F127" s="24">
        <f t="shared" si="0"/>
        <v>89</v>
      </c>
      <c r="G127" s="16">
        <v>14.24</v>
      </c>
      <c r="H127" s="5"/>
    </row>
    <row r="128" spans="1:8" x14ac:dyDescent="0.25">
      <c r="A128" s="25" t="s">
        <v>67</v>
      </c>
      <c r="B128" s="25" t="s">
        <v>68</v>
      </c>
      <c r="D128" s="5"/>
      <c r="F128" s="24">
        <f t="shared" si="0"/>
        <v>0</v>
      </c>
      <c r="H128" s="5"/>
    </row>
    <row r="129" spans="1:8" x14ac:dyDescent="0.25">
      <c r="A129" s="25" t="s">
        <v>67</v>
      </c>
      <c r="B129" s="25" t="s">
        <v>68</v>
      </c>
      <c r="F129" s="24">
        <f t="shared" si="0"/>
        <v>0</v>
      </c>
      <c r="G129" s="16"/>
      <c r="H129" s="5"/>
    </row>
    <row r="130" spans="1:8" x14ac:dyDescent="0.25">
      <c r="A130" s="25" t="s">
        <v>67</v>
      </c>
      <c r="B130" s="25" t="s">
        <v>68</v>
      </c>
      <c r="F130" s="24">
        <f t="shared" si="0"/>
        <v>0</v>
      </c>
      <c r="G130" s="16"/>
      <c r="H130" s="5"/>
    </row>
    <row r="131" spans="1:8" x14ac:dyDescent="0.25">
      <c r="A131" s="25" t="s">
        <v>67</v>
      </c>
      <c r="B131" s="25" t="s">
        <v>68</v>
      </c>
      <c r="F131" s="24">
        <f t="shared" si="0"/>
        <v>0</v>
      </c>
      <c r="H131" s="5"/>
    </row>
    <row r="132" spans="1:8" x14ac:dyDescent="0.25">
      <c r="A132" s="25" t="s">
        <v>67</v>
      </c>
      <c r="B132" s="25" t="s">
        <v>68</v>
      </c>
      <c r="F132" s="24">
        <f t="shared" si="0"/>
        <v>0</v>
      </c>
      <c r="G132" s="16"/>
      <c r="H132" s="5"/>
    </row>
    <row r="133" spans="1:8" x14ac:dyDescent="0.25">
      <c r="A133" s="25" t="s">
        <v>67</v>
      </c>
      <c r="B133" s="25" t="s">
        <v>68</v>
      </c>
      <c r="F133" s="24">
        <f t="shared" si="0"/>
        <v>0</v>
      </c>
      <c r="G133" s="16"/>
      <c r="H133" s="5"/>
    </row>
    <row r="134" spans="1:8" x14ac:dyDescent="0.25">
      <c r="A134" s="25" t="s">
        <v>67</v>
      </c>
      <c r="B134" s="25" t="s">
        <v>68</v>
      </c>
      <c r="F134" s="24">
        <f t="shared" si="0"/>
        <v>0</v>
      </c>
      <c r="G134" s="26"/>
      <c r="H134" s="5"/>
    </row>
    <row r="135" spans="1:8" ht="15.75" thickBot="1" x14ac:dyDescent="0.3">
      <c r="F135" s="27">
        <f>SUM(F98:F134)</f>
        <v>2400264.1875</v>
      </c>
      <c r="G135" s="27">
        <f>SUM(G99:G134)</f>
        <v>384042.26999999996</v>
      </c>
      <c r="H135" s="5"/>
    </row>
    <row r="136" spans="1:8" ht="15.75" thickTop="1" x14ac:dyDescent="0.25">
      <c r="E136" s="1" t="s">
        <v>66</v>
      </c>
      <c r="F136" s="8"/>
      <c r="G136" s="8"/>
      <c r="H136" s="5"/>
    </row>
    <row r="137" spans="1:8" x14ac:dyDescent="0.25">
      <c r="F137" s="8"/>
      <c r="G137" s="8">
        <f>+G135-G136</f>
        <v>384042.26999999996</v>
      </c>
      <c r="H137" s="5"/>
    </row>
  </sheetData>
  <autoFilter ref="A2:L2">
    <sortState ref="A3:L92">
      <sortCondition ref="D2"/>
    </sortState>
  </autoFilter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opLeftCell="A82" zoomScaleNormal="100" workbookViewId="0">
      <selection activeCell="D94" sqref="D94"/>
    </sheetView>
  </sheetViews>
  <sheetFormatPr baseColWidth="10" defaultColWidth="9.140625" defaultRowHeight="15" x14ac:dyDescent="0.25"/>
  <cols>
    <col min="1" max="1" width="7.42578125" bestFit="1" customWidth="1"/>
    <col min="2" max="2" width="10.7109375" bestFit="1" customWidth="1"/>
    <col min="3" max="3" width="12.85546875" bestFit="1" customWidth="1"/>
    <col min="4" max="4" width="15.85546875" bestFit="1" customWidth="1"/>
    <col min="5" max="5" width="37.5703125" bestFit="1" customWidth="1"/>
    <col min="6" max="6" width="12" bestFit="1" customWidth="1"/>
    <col min="7" max="7" width="10.140625" bestFit="1" customWidth="1"/>
    <col min="8" max="8" width="9.140625" bestFit="1" customWidth="1"/>
    <col min="9" max="9" width="11.7109375" bestFit="1" customWidth="1"/>
    <col min="11" max="11" width="19.140625" bestFit="1" customWidth="1"/>
    <col min="12" max="12" width="13" bestFit="1" customWidth="1"/>
  </cols>
  <sheetData>
    <row r="1" spans="1:9" ht="15.75" x14ac:dyDescent="0.3">
      <c r="A1" s="9" t="s">
        <v>1</v>
      </c>
      <c r="B1" s="9" t="s">
        <v>2</v>
      </c>
      <c r="C1" s="9" t="s">
        <v>3</v>
      </c>
      <c r="D1" t="s">
        <v>4</v>
      </c>
      <c r="E1" s="11" t="s">
        <v>5</v>
      </c>
      <c r="F1" s="12" t="s">
        <v>6</v>
      </c>
      <c r="G1" s="13" t="s">
        <v>7</v>
      </c>
      <c r="H1" s="5"/>
    </row>
    <row r="2" spans="1:9" s="67" customFormat="1" x14ac:dyDescent="0.25">
      <c r="A2" s="5" t="s">
        <v>470</v>
      </c>
      <c r="B2" s="23">
        <v>42909</v>
      </c>
      <c r="C2" s="5" t="s">
        <v>740</v>
      </c>
      <c r="D2" t="s">
        <v>504</v>
      </c>
      <c r="E2" s="5" t="s">
        <v>741</v>
      </c>
      <c r="F2" s="67">
        <f t="shared" ref="F2:F23" si="0">+G2/0.16</f>
        <v>3811.4375</v>
      </c>
      <c r="G2" s="5">
        <v>609.83000000000004</v>
      </c>
      <c r="H2" s="5"/>
      <c r="I2" s="70"/>
    </row>
    <row r="3" spans="1:9" s="67" customFormat="1" x14ac:dyDescent="0.25">
      <c r="A3" s="5" t="s">
        <v>785</v>
      </c>
      <c r="B3" s="23">
        <v>42916</v>
      </c>
      <c r="C3" s="5" t="s">
        <v>9</v>
      </c>
      <c r="D3" t="s">
        <v>10</v>
      </c>
      <c r="E3" s="5" t="s">
        <v>234</v>
      </c>
      <c r="F3" s="67">
        <f t="shared" si="0"/>
        <v>2266.1875</v>
      </c>
      <c r="G3" s="5">
        <v>362.59</v>
      </c>
      <c r="H3" s="5"/>
      <c r="I3" s="70"/>
    </row>
    <row r="4" spans="1:9" s="67" customFormat="1" x14ac:dyDescent="0.25">
      <c r="A4" s="5" t="s">
        <v>481</v>
      </c>
      <c r="B4" s="23">
        <v>42916</v>
      </c>
      <c r="C4" s="5" t="s">
        <v>784</v>
      </c>
      <c r="D4" t="s">
        <v>11</v>
      </c>
      <c r="E4" s="5" t="s">
        <v>795</v>
      </c>
      <c r="F4" s="67">
        <f t="shared" si="0"/>
        <v>350</v>
      </c>
      <c r="G4" s="5">
        <v>56</v>
      </c>
      <c r="H4" s="5"/>
      <c r="I4" s="70"/>
    </row>
    <row r="5" spans="1:9" s="67" customFormat="1" x14ac:dyDescent="0.25">
      <c r="A5" s="5" t="s">
        <v>61</v>
      </c>
      <c r="B5" s="23">
        <v>42887</v>
      </c>
      <c r="C5" s="5" t="s">
        <v>699</v>
      </c>
      <c r="D5" s="72" t="s">
        <v>789</v>
      </c>
      <c r="E5" s="5" t="s">
        <v>788</v>
      </c>
      <c r="F5" s="67">
        <f t="shared" si="0"/>
        <v>950</v>
      </c>
      <c r="G5" s="5">
        <v>152</v>
      </c>
      <c r="H5" s="5" t="s">
        <v>8</v>
      </c>
      <c r="I5" s="70"/>
    </row>
    <row r="6" spans="1:9" s="67" customFormat="1" x14ac:dyDescent="0.25">
      <c r="A6" s="5" t="s">
        <v>324</v>
      </c>
      <c r="B6" s="23">
        <v>42914</v>
      </c>
      <c r="C6" s="5" t="s">
        <v>763</v>
      </c>
      <c r="D6" s="67" t="s">
        <v>354</v>
      </c>
      <c r="E6" s="5" t="s">
        <v>272</v>
      </c>
      <c r="F6" s="67">
        <f t="shared" si="0"/>
        <v>6000</v>
      </c>
      <c r="G6" s="5">
        <v>960</v>
      </c>
      <c r="H6" s="5" t="s">
        <v>8</v>
      </c>
      <c r="I6" s="70"/>
    </row>
    <row r="7" spans="1:9" s="67" customFormat="1" x14ac:dyDescent="0.25">
      <c r="A7" s="5" t="s">
        <v>51</v>
      </c>
      <c r="B7" s="23">
        <v>42901</v>
      </c>
      <c r="C7" s="5" t="s">
        <v>729</v>
      </c>
      <c r="D7" t="s">
        <v>15</v>
      </c>
      <c r="E7" s="5" t="s">
        <v>16</v>
      </c>
      <c r="F7" s="67">
        <f t="shared" si="0"/>
        <v>10911.8125</v>
      </c>
      <c r="G7" s="18">
        <v>1745.89</v>
      </c>
      <c r="H7" s="5" t="s">
        <v>8</v>
      </c>
      <c r="I7" s="70"/>
    </row>
    <row r="8" spans="1:9" s="67" customFormat="1" x14ac:dyDescent="0.25">
      <c r="A8" s="5" t="s">
        <v>450</v>
      </c>
      <c r="B8" s="23">
        <v>42916</v>
      </c>
      <c r="C8" s="5" t="s">
        <v>779</v>
      </c>
      <c r="D8" t="s">
        <v>15</v>
      </c>
      <c r="E8" s="5" t="s">
        <v>16</v>
      </c>
      <c r="F8" s="67">
        <f t="shared" si="0"/>
        <v>8000</v>
      </c>
      <c r="G8" s="18">
        <v>1280</v>
      </c>
      <c r="H8" s="5" t="s">
        <v>8</v>
      </c>
      <c r="I8" s="70"/>
    </row>
    <row r="9" spans="1:9" s="67" customFormat="1" x14ac:dyDescent="0.25">
      <c r="A9" s="5" t="s">
        <v>398</v>
      </c>
      <c r="B9" s="23">
        <v>42901</v>
      </c>
      <c r="C9" s="5" t="s">
        <v>731</v>
      </c>
      <c r="D9" t="s">
        <v>356</v>
      </c>
      <c r="E9" s="5" t="s">
        <v>248</v>
      </c>
      <c r="F9" s="67">
        <f t="shared" si="0"/>
        <v>2745.25</v>
      </c>
      <c r="G9" s="5">
        <v>439.24</v>
      </c>
      <c r="H9" s="5" t="s">
        <v>8</v>
      </c>
      <c r="I9" s="70"/>
    </row>
    <row r="10" spans="1:9" s="67" customFormat="1" x14ac:dyDescent="0.25">
      <c r="A10" s="5" t="s">
        <v>249</v>
      </c>
      <c r="B10" s="23">
        <v>42888</v>
      </c>
      <c r="C10" s="5" t="s">
        <v>701</v>
      </c>
      <c r="D10" s="5" t="s">
        <v>24</v>
      </c>
      <c r="E10" s="5" t="s">
        <v>25</v>
      </c>
      <c r="F10" s="67">
        <f t="shared" si="0"/>
        <v>17343.5625</v>
      </c>
      <c r="G10" s="18">
        <v>2774.97</v>
      </c>
      <c r="H10" s="5" t="s">
        <v>8</v>
      </c>
      <c r="I10" s="70"/>
    </row>
    <row r="11" spans="1:9" s="67" customFormat="1" x14ac:dyDescent="0.25">
      <c r="A11" s="5" t="s">
        <v>87</v>
      </c>
      <c r="B11" s="23">
        <v>42895</v>
      </c>
      <c r="C11" s="5" t="s">
        <v>705</v>
      </c>
      <c r="D11" s="5" t="s">
        <v>24</v>
      </c>
      <c r="E11" s="5" t="s">
        <v>25</v>
      </c>
      <c r="F11" s="67">
        <f t="shared" si="0"/>
        <v>1574.375</v>
      </c>
      <c r="G11" s="5">
        <v>251.9</v>
      </c>
      <c r="H11" s="5" t="s">
        <v>8</v>
      </c>
      <c r="I11" s="70"/>
    </row>
    <row r="12" spans="1:9" s="67" customFormat="1" ht="15.75" customHeight="1" x14ac:dyDescent="0.25">
      <c r="A12" s="5" t="s">
        <v>89</v>
      </c>
      <c r="B12" s="23">
        <v>42895</v>
      </c>
      <c r="C12" s="5" t="s">
        <v>706</v>
      </c>
      <c r="D12" s="5" t="s">
        <v>24</v>
      </c>
      <c r="E12" s="5" t="s">
        <v>25</v>
      </c>
      <c r="F12" s="67">
        <f t="shared" si="0"/>
        <v>13352.687499999998</v>
      </c>
      <c r="G12" s="18">
        <v>2136.4299999999998</v>
      </c>
      <c r="H12" s="5" t="s">
        <v>8</v>
      </c>
      <c r="I12" s="70"/>
    </row>
    <row r="13" spans="1:9" s="67" customFormat="1" ht="15.75" customHeight="1" x14ac:dyDescent="0.25">
      <c r="A13" s="5" t="s">
        <v>379</v>
      </c>
      <c r="B13" s="23">
        <v>42900</v>
      </c>
      <c r="C13" s="5" t="s">
        <v>723</v>
      </c>
      <c r="D13" s="5" t="s">
        <v>24</v>
      </c>
      <c r="E13" s="5" t="s">
        <v>25</v>
      </c>
      <c r="F13" s="67">
        <f t="shared" si="0"/>
        <v>34492.75</v>
      </c>
      <c r="G13" s="18">
        <v>5518.84</v>
      </c>
      <c r="H13" s="5" t="s">
        <v>8</v>
      </c>
      <c r="I13" s="70"/>
    </row>
    <row r="14" spans="1:9" s="67" customFormat="1" x14ac:dyDescent="0.25">
      <c r="A14" s="5" t="s">
        <v>263</v>
      </c>
      <c r="B14" s="23">
        <v>42901</v>
      </c>
      <c r="C14" s="5" t="s">
        <v>724</v>
      </c>
      <c r="D14" s="5" t="s">
        <v>24</v>
      </c>
      <c r="E14" s="5" t="s">
        <v>25</v>
      </c>
      <c r="F14" s="67">
        <f t="shared" si="0"/>
        <v>1430</v>
      </c>
      <c r="G14" s="18">
        <v>228.8</v>
      </c>
      <c r="H14" s="5" t="s">
        <v>8</v>
      </c>
    </row>
    <row r="15" spans="1:9" s="67" customFormat="1" x14ac:dyDescent="0.25">
      <c r="A15" s="5" t="s">
        <v>21</v>
      </c>
      <c r="B15" s="23">
        <v>42902</v>
      </c>
      <c r="C15" s="5" t="s">
        <v>732</v>
      </c>
      <c r="D15" s="5" t="s">
        <v>24</v>
      </c>
      <c r="E15" s="5" t="s">
        <v>25</v>
      </c>
      <c r="F15" s="67">
        <f t="shared" si="0"/>
        <v>19864.875</v>
      </c>
      <c r="G15" s="18">
        <v>3178.38</v>
      </c>
      <c r="H15" s="5" t="s">
        <v>8</v>
      </c>
      <c r="I15" s="70"/>
    </row>
    <row r="16" spans="1:9" s="67" customFormat="1" x14ac:dyDescent="0.25">
      <c r="A16" s="5" t="s">
        <v>297</v>
      </c>
      <c r="B16" s="23">
        <v>42903</v>
      </c>
      <c r="C16" s="5" t="s">
        <v>733</v>
      </c>
      <c r="D16" s="5" t="s">
        <v>24</v>
      </c>
      <c r="E16" s="5" t="s">
        <v>25</v>
      </c>
      <c r="F16" s="67">
        <f t="shared" si="0"/>
        <v>11418.5625</v>
      </c>
      <c r="G16" s="18">
        <v>1826.97</v>
      </c>
      <c r="H16" s="5" t="s">
        <v>8</v>
      </c>
      <c r="I16" s="70"/>
    </row>
    <row r="17" spans="1:9" s="67" customFormat="1" x14ac:dyDescent="0.25">
      <c r="A17" s="5" t="s">
        <v>230</v>
      </c>
      <c r="B17" s="23">
        <v>42909</v>
      </c>
      <c r="C17" s="5" t="s">
        <v>745</v>
      </c>
      <c r="D17" s="5" t="s">
        <v>24</v>
      </c>
      <c r="E17" s="5" t="s">
        <v>25</v>
      </c>
      <c r="F17" s="67">
        <f t="shared" si="0"/>
        <v>14912</v>
      </c>
      <c r="G17" s="18">
        <v>2385.92</v>
      </c>
      <c r="H17" s="5" t="s">
        <v>8</v>
      </c>
      <c r="I17" s="70"/>
    </row>
    <row r="18" spans="1:9" s="67" customFormat="1" x14ac:dyDescent="0.25">
      <c r="A18" s="5" t="s">
        <v>326</v>
      </c>
      <c r="B18" s="23">
        <v>42915</v>
      </c>
      <c r="C18" s="5" t="s">
        <v>768</v>
      </c>
      <c r="D18" s="5" t="s">
        <v>24</v>
      </c>
      <c r="E18" s="5" t="s">
        <v>25</v>
      </c>
      <c r="F18" s="67">
        <f t="shared" si="0"/>
        <v>34821.25</v>
      </c>
      <c r="G18" s="18">
        <v>5571.4</v>
      </c>
      <c r="H18" s="5" t="s">
        <v>8</v>
      </c>
      <c r="I18" s="70"/>
    </row>
    <row r="19" spans="1:9" s="67" customFormat="1" x14ac:dyDescent="0.25">
      <c r="A19" s="5" t="s">
        <v>751</v>
      </c>
      <c r="B19" s="23">
        <v>42913</v>
      </c>
      <c r="C19" s="5" t="s">
        <v>752</v>
      </c>
      <c r="D19" s="5" t="s">
        <v>24</v>
      </c>
      <c r="E19" s="5" t="s">
        <v>25</v>
      </c>
      <c r="F19" s="67">
        <f t="shared" si="0"/>
        <v>2448</v>
      </c>
      <c r="G19" s="5">
        <v>391.68</v>
      </c>
      <c r="H19" s="5" t="s">
        <v>8</v>
      </c>
      <c r="I19" s="70"/>
    </row>
    <row r="20" spans="1:9" s="67" customFormat="1" x14ac:dyDescent="0.25">
      <c r="A20" s="5" t="s">
        <v>782</v>
      </c>
      <c r="B20" s="23">
        <v>42916</v>
      </c>
      <c r="C20" s="5" t="s">
        <v>783</v>
      </c>
      <c r="D20" s="5" t="s">
        <v>24</v>
      </c>
      <c r="E20" s="5" t="s">
        <v>25</v>
      </c>
      <c r="F20" s="67">
        <f t="shared" si="0"/>
        <v>17749.875</v>
      </c>
      <c r="G20" s="18">
        <v>2839.98</v>
      </c>
      <c r="H20" s="5" t="s">
        <v>8</v>
      </c>
      <c r="I20" s="70"/>
    </row>
    <row r="21" spans="1:9" s="67" customFormat="1" x14ac:dyDescent="0.25">
      <c r="A21" s="5" t="s">
        <v>52</v>
      </c>
      <c r="B21" s="23">
        <v>42899</v>
      </c>
      <c r="C21" s="5" t="s">
        <v>720</v>
      </c>
      <c r="D21" t="s">
        <v>358</v>
      </c>
      <c r="E21" s="5" t="s">
        <v>253</v>
      </c>
      <c r="F21" s="67">
        <f t="shared" si="0"/>
        <v>3000</v>
      </c>
      <c r="G21" s="18">
        <v>480</v>
      </c>
      <c r="H21" s="5" t="s">
        <v>8</v>
      </c>
      <c r="I21" s="70"/>
    </row>
    <row r="22" spans="1:9" s="67" customFormat="1" x14ac:dyDescent="0.25">
      <c r="A22" s="5" t="s">
        <v>433</v>
      </c>
      <c r="B22" s="23">
        <v>42914</v>
      </c>
      <c r="C22" s="5" t="s">
        <v>761</v>
      </c>
      <c r="D22" t="s">
        <v>358</v>
      </c>
      <c r="E22" s="5" t="s">
        <v>253</v>
      </c>
      <c r="F22" s="67">
        <f t="shared" si="0"/>
        <v>3000</v>
      </c>
      <c r="G22" s="5">
        <v>480</v>
      </c>
      <c r="H22" s="5" t="s">
        <v>8</v>
      </c>
      <c r="I22" s="70"/>
    </row>
    <row r="23" spans="1:9" s="67" customFormat="1" x14ac:dyDescent="0.25">
      <c r="A23" s="5" t="s">
        <v>322</v>
      </c>
      <c r="B23" s="23">
        <v>42914</v>
      </c>
      <c r="C23" s="5" t="s">
        <v>762</v>
      </c>
      <c r="D23" t="s">
        <v>358</v>
      </c>
      <c r="E23" s="5" t="s">
        <v>253</v>
      </c>
      <c r="F23" s="67">
        <f t="shared" si="0"/>
        <v>3000</v>
      </c>
      <c r="G23" s="5">
        <v>480</v>
      </c>
      <c r="H23" s="5" t="s">
        <v>8</v>
      </c>
      <c r="I23" s="70"/>
    </row>
    <row r="24" spans="1:9" s="67" customFormat="1" x14ac:dyDescent="0.25">
      <c r="A24" s="5" t="s">
        <v>602</v>
      </c>
      <c r="B24" s="23">
        <v>42916</v>
      </c>
      <c r="C24" s="5" t="s">
        <v>775</v>
      </c>
      <c r="D24" s="67" t="s">
        <v>799</v>
      </c>
      <c r="E24" s="5" t="s">
        <v>776</v>
      </c>
      <c r="F24" s="67">
        <f>+G24/0.16</f>
        <v>12652</v>
      </c>
      <c r="G24" s="18">
        <v>2024.32</v>
      </c>
      <c r="H24" s="5" t="s">
        <v>8</v>
      </c>
      <c r="I24" s="70"/>
    </row>
    <row r="25" spans="1:9" s="67" customFormat="1" x14ac:dyDescent="0.25">
      <c r="A25" s="5" t="s">
        <v>12</v>
      </c>
      <c r="B25" s="23">
        <v>42900</v>
      </c>
      <c r="C25" s="5" t="s">
        <v>722</v>
      </c>
      <c r="D25" s="67" t="s">
        <v>792</v>
      </c>
      <c r="E25" s="5" t="s">
        <v>793</v>
      </c>
      <c r="F25" s="67">
        <f t="shared" ref="F25:F70" si="1">+G25/0.16</f>
        <v>1600</v>
      </c>
      <c r="G25" s="18">
        <v>256</v>
      </c>
      <c r="H25" s="5" t="s">
        <v>8</v>
      </c>
      <c r="I25" s="70"/>
    </row>
    <row r="26" spans="1:9" s="67" customFormat="1" x14ac:dyDescent="0.25">
      <c r="A26" s="5" t="s">
        <v>12</v>
      </c>
      <c r="B26" s="23">
        <v>42900</v>
      </c>
      <c r="C26" s="5" t="s">
        <v>722</v>
      </c>
      <c r="D26" s="67" t="s">
        <v>792</v>
      </c>
      <c r="E26" s="5" t="s">
        <v>793</v>
      </c>
      <c r="F26" s="67">
        <f t="shared" si="1"/>
        <v>1600</v>
      </c>
      <c r="G26" s="18">
        <v>256</v>
      </c>
      <c r="H26" s="5" t="s">
        <v>8</v>
      </c>
      <c r="I26" s="70"/>
    </row>
    <row r="27" spans="1:9" s="67" customFormat="1" x14ac:dyDescent="0.25">
      <c r="A27" s="5" t="s">
        <v>12</v>
      </c>
      <c r="B27" s="23">
        <v>42900</v>
      </c>
      <c r="C27" s="5" t="s">
        <v>722</v>
      </c>
      <c r="D27" s="67" t="str">
        <f>$D$26</f>
        <v>MORM850929R76</v>
      </c>
      <c r="E27" s="5" t="s">
        <v>793</v>
      </c>
      <c r="F27" s="67">
        <f t="shared" si="1"/>
        <v>1400</v>
      </c>
      <c r="G27" s="18">
        <v>224</v>
      </c>
      <c r="H27" s="5" t="s">
        <v>8</v>
      </c>
      <c r="I27" s="70"/>
    </row>
    <row r="28" spans="1:9" s="67" customFormat="1" x14ac:dyDescent="0.25">
      <c r="A28" s="5" t="s">
        <v>23</v>
      </c>
      <c r="B28" s="23">
        <v>42895</v>
      </c>
      <c r="C28" s="5" t="s">
        <v>707</v>
      </c>
      <c r="D28" s="67" t="s">
        <v>792</v>
      </c>
      <c r="E28" s="5" t="s">
        <v>708</v>
      </c>
      <c r="F28" s="67">
        <f t="shared" si="1"/>
        <v>24395.75</v>
      </c>
      <c r="G28" s="18">
        <v>3903.32</v>
      </c>
      <c r="H28" s="5" t="s">
        <v>8</v>
      </c>
    </row>
    <row r="29" spans="1:9" s="67" customFormat="1" x14ac:dyDescent="0.25">
      <c r="A29" s="5" t="s">
        <v>738</v>
      </c>
      <c r="B29" s="23">
        <v>42908</v>
      </c>
      <c r="C29" s="5" t="s">
        <v>739</v>
      </c>
      <c r="D29" s="67" t="s">
        <v>792</v>
      </c>
      <c r="E29" s="5" t="s">
        <v>708</v>
      </c>
      <c r="F29" s="67">
        <f t="shared" si="1"/>
        <v>9196.5625</v>
      </c>
      <c r="G29" s="18">
        <v>1471.45</v>
      </c>
      <c r="H29" s="5" t="s">
        <v>8</v>
      </c>
      <c r="I29" s="70"/>
    </row>
    <row r="30" spans="1:9" s="67" customFormat="1" x14ac:dyDescent="0.25">
      <c r="A30" s="5" t="s">
        <v>179</v>
      </c>
      <c r="B30" s="23">
        <v>42907</v>
      </c>
      <c r="C30" s="5" t="s">
        <v>737</v>
      </c>
      <c r="D30" s="67" t="s">
        <v>792</v>
      </c>
      <c r="E30" s="5" t="s">
        <v>708</v>
      </c>
      <c r="F30" s="67">
        <f t="shared" si="1"/>
        <v>3450</v>
      </c>
      <c r="G30" s="5">
        <v>552</v>
      </c>
      <c r="H30" s="5" t="s">
        <v>8</v>
      </c>
      <c r="I30" s="70"/>
    </row>
    <row r="31" spans="1:9" s="67" customFormat="1" x14ac:dyDescent="0.25">
      <c r="A31" s="5" t="s">
        <v>22</v>
      </c>
      <c r="B31" s="23">
        <v>42901</v>
      </c>
      <c r="C31" s="5" t="s">
        <v>730</v>
      </c>
      <c r="D31" t="s">
        <v>29</v>
      </c>
      <c r="E31" s="5" t="s">
        <v>30</v>
      </c>
      <c r="F31" s="67">
        <f t="shared" si="1"/>
        <v>1200</v>
      </c>
      <c r="G31" s="66">
        <v>192</v>
      </c>
      <c r="H31" s="5" t="s">
        <v>8</v>
      </c>
      <c r="I31" s="70"/>
    </row>
    <row r="32" spans="1:9" s="67" customFormat="1" x14ac:dyDescent="0.25">
      <c r="A32" s="5" t="s">
        <v>61</v>
      </c>
      <c r="B32" s="23">
        <v>42887</v>
      </c>
      <c r="C32" s="5" t="s">
        <v>699</v>
      </c>
      <c r="D32" t="s">
        <v>350</v>
      </c>
      <c r="E32" s="5" t="s">
        <v>269</v>
      </c>
      <c r="F32" s="67">
        <f t="shared" si="1"/>
        <v>1091.6875</v>
      </c>
      <c r="G32" s="18">
        <v>174.67</v>
      </c>
      <c r="H32" s="5" t="s">
        <v>8</v>
      </c>
      <c r="I32" s="70"/>
    </row>
    <row r="33" spans="1:9" s="67" customFormat="1" x14ac:dyDescent="0.25">
      <c r="A33" s="5" t="s">
        <v>270</v>
      </c>
      <c r="B33" s="23">
        <v>42901</v>
      </c>
      <c r="C33" s="5" t="s">
        <v>725</v>
      </c>
      <c r="D33" t="s">
        <v>350</v>
      </c>
      <c r="E33" s="5" t="s">
        <v>269</v>
      </c>
      <c r="F33" s="67">
        <f t="shared" si="1"/>
        <v>3202.0625</v>
      </c>
      <c r="G33" s="18">
        <v>512.33000000000004</v>
      </c>
      <c r="H33" s="5" t="s">
        <v>8</v>
      </c>
      <c r="I33" s="70"/>
    </row>
    <row r="34" spans="1:9" s="67" customFormat="1" x14ac:dyDescent="0.25">
      <c r="A34" s="5" t="s">
        <v>12</v>
      </c>
      <c r="B34" s="23">
        <v>42900</v>
      </c>
      <c r="C34" s="5" t="s">
        <v>722</v>
      </c>
      <c r="D34" s="5" t="s">
        <v>790</v>
      </c>
      <c r="E34" s="67" t="s">
        <v>791</v>
      </c>
      <c r="F34" s="67">
        <f t="shared" si="1"/>
        <v>603.4375</v>
      </c>
      <c r="G34" s="18">
        <v>96.55</v>
      </c>
      <c r="H34" s="5" t="s">
        <v>8</v>
      </c>
      <c r="I34" s="70"/>
    </row>
    <row r="35" spans="1:9" s="67" customFormat="1" x14ac:dyDescent="0.25">
      <c r="A35" s="5" t="s">
        <v>169</v>
      </c>
      <c r="B35" s="23">
        <v>42893</v>
      </c>
      <c r="C35" s="5" t="s">
        <v>704</v>
      </c>
      <c r="D35" s="47" t="s">
        <v>359</v>
      </c>
      <c r="E35" s="5" t="s">
        <v>245</v>
      </c>
      <c r="F35" s="67">
        <f t="shared" si="1"/>
        <v>4248.0625</v>
      </c>
      <c r="G35" s="5">
        <v>679.69</v>
      </c>
      <c r="H35" s="5" t="s">
        <v>8</v>
      </c>
      <c r="I35" s="70"/>
    </row>
    <row r="36" spans="1:9" s="67" customFormat="1" x14ac:dyDescent="0.25">
      <c r="A36" s="5" t="s">
        <v>692</v>
      </c>
      <c r="B36" s="23">
        <v>42887</v>
      </c>
      <c r="C36" s="5">
        <v>28654</v>
      </c>
      <c r="D36" t="s">
        <v>33</v>
      </c>
      <c r="E36" s="5" t="s">
        <v>38</v>
      </c>
      <c r="F36" s="67">
        <f t="shared" si="1"/>
        <v>3073.125</v>
      </c>
      <c r="G36" s="5">
        <v>491.7</v>
      </c>
      <c r="H36" s="5"/>
      <c r="I36" s="70"/>
    </row>
    <row r="37" spans="1:9" s="67" customFormat="1" x14ac:dyDescent="0.25">
      <c r="A37" s="5" t="s">
        <v>734</v>
      </c>
      <c r="B37" s="23">
        <v>42906</v>
      </c>
      <c r="C37" s="5" t="s">
        <v>735</v>
      </c>
      <c r="D37" t="s">
        <v>33</v>
      </c>
      <c r="E37" s="5" t="s">
        <v>736</v>
      </c>
      <c r="F37" s="67">
        <f t="shared" si="1"/>
        <v>315.125</v>
      </c>
      <c r="G37" s="18">
        <v>50.42</v>
      </c>
      <c r="H37" s="5"/>
      <c r="I37" s="70"/>
    </row>
    <row r="38" spans="1:9" s="67" customFormat="1" x14ac:dyDescent="0.25">
      <c r="A38" s="5" t="s">
        <v>764</v>
      </c>
      <c r="B38" s="23">
        <v>42915</v>
      </c>
      <c r="C38" s="5" t="s">
        <v>765</v>
      </c>
      <c r="D38" t="s">
        <v>33</v>
      </c>
      <c r="E38" s="5" t="s">
        <v>519</v>
      </c>
      <c r="F38" s="67">
        <f t="shared" si="1"/>
        <v>67.4375</v>
      </c>
      <c r="G38" s="5">
        <v>10.79</v>
      </c>
      <c r="H38" s="5"/>
      <c r="I38" s="70"/>
    </row>
    <row r="39" spans="1:9" s="67" customFormat="1" x14ac:dyDescent="0.25">
      <c r="A39" s="5" t="s">
        <v>766</v>
      </c>
      <c r="B39" s="23">
        <v>42915</v>
      </c>
      <c r="C39" s="5" t="s">
        <v>767</v>
      </c>
      <c r="D39" t="s">
        <v>33</v>
      </c>
      <c r="E39" s="5" t="s">
        <v>519</v>
      </c>
      <c r="F39" s="67">
        <f t="shared" si="1"/>
        <v>689.1875</v>
      </c>
      <c r="G39" s="5">
        <v>110.27</v>
      </c>
      <c r="H39" s="5"/>
      <c r="I39" s="70"/>
    </row>
    <row r="40" spans="1:9" s="67" customFormat="1" x14ac:dyDescent="0.25">
      <c r="A40" s="5" t="s">
        <v>133</v>
      </c>
      <c r="B40" s="23">
        <v>42900</v>
      </c>
      <c r="C40" s="5" t="s">
        <v>721</v>
      </c>
      <c r="D40" t="s">
        <v>33</v>
      </c>
      <c r="E40" s="5" t="s">
        <v>38</v>
      </c>
      <c r="F40" s="67">
        <f t="shared" si="1"/>
        <v>177</v>
      </c>
      <c r="G40" s="5">
        <v>28.32</v>
      </c>
      <c r="H40" s="5"/>
      <c r="I40" s="70"/>
    </row>
    <row r="41" spans="1:9" s="67" customFormat="1" x14ac:dyDescent="0.25">
      <c r="A41" s="5" t="s">
        <v>702</v>
      </c>
      <c r="B41" s="23">
        <v>42893</v>
      </c>
      <c r="C41" s="5" t="s">
        <v>703</v>
      </c>
      <c r="D41" t="s">
        <v>33</v>
      </c>
      <c r="E41" s="5" t="s">
        <v>38</v>
      </c>
      <c r="F41" s="67">
        <f t="shared" si="1"/>
        <v>635.1875</v>
      </c>
      <c r="G41" s="5">
        <v>101.63</v>
      </c>
      <c r="H41" s="5"/>
      <c r="I41" s="70"/>
    </row>
    <row r="42" spans="1:9" s="67" customFormat="1" x14ac:dyDescent="0.25">
      <c r="A42" s="5" t="s">
        <v>746</v>
      </c>
      <c r="B42" s="23">
        <v>42910</v>
      </c>
      <c r="C42" s="5" t="s">
        <v>747</v>
      </c>
      <c r="D42" t="s">
        <v>33</v>
      </c>
      <c r="E42" s="5" t="s">
        <v>748</v>
      </c>
      <c r="F42" s="67">
        <f t="shared" si="1"/>
        <v>1286.1875</v>
      </c>
      <c r="G42" s="5">
        <v>205.79</v>
      </c>
      <c r="H42" s="5"/>
      <c r="I42" s="70"/>
    </row>
    <row r="43" spans="1:9" s="67" customFormat="1" x14ac:dyDescent="0.25">
      <c r="A43" s="5" t="s">
        <v>769</v>
      </c>
      <c r="B43" s="23">
        <v>42916</v>
      </c>
      <c r="C43" s="5" t="s">
        <v>770</v>
      </c>
      <c r="D43" t="s">
        <v>33</v>
      </c>
      <c r="E43" s="5" t="s">
        <v>38</v>
      </c>
      <c r="F43" s="67">
        <f t="shared" si="1"/>
        <v>126.06250000000001</v>
      </c>
      <c r="G43" s="5">
        <v>20.170000000000002</v>
      </c>
      <c r="H43" s="5"/>
      <c r="I43" s="70"/>
    </row>
    <row r="44" spans="1:9" s="67" customFormat="1" x14ac:dyDescent="0.25">
      <c r="A44" s="5" t="s">
        <v>742</v>
      </c>
      <c r="B44" s="23">
        <v>42909</v>
      </c>
      <c r="C44" s="5" t="s">
        <v>743</v>
      </c>
      <c r="D44" t="s">
        <v>33</v>
      </c>
      <c r="E44" s="5" t="s">
        <v>744</v>
      </c>
      <c r="F44" s="67">
        <f t="shared" si="1"/>
        <v>229.99999999999997</v>
      </c>
      <c r="G44" s="5">
        <v>36.799999999999997</v>
      </c>
      <c r="H44" s="5"/>
      <c r="I44" s="70"/>
    </row>
    <row r="45" spans="1:9" s="67" customFormat="1" x14ac:dyDescent="0.25">
      <c r="A45" s="5" t="s">
        <v>139</v>
      </c>
      <c r="B45" s="23">
        <v>42901</v>
      </c>
      <c r="C45" s="5" t="s">
        <v>727</v>
      </c>
      <c r="D45" s="67" t="s">
        <v>796</v>
      </c>
      <c r="E45" s="5" t="s">
        <v>728</v>
      </c>
      <c r="F45" s="67">
        <f t="shared" si="1"/>
        <v>1750</v>
      </c>
      <c r="G45" s="18">
        <v>280</v>
      </c>
      <c r="H45" s="5" t="s">
        <v>8</v>
      </c>
      <c r="I45" s="70"/>
    </row>
    <row r="46" spans="1:9" s="67" customFormat="1" x14ac:dyDescent="0.25">
      <c r="A46" s="5" t="s">
        <v>444</v>
      </c>
      <c r="B46" s="23">
        <v>42916</v>
      </c>
      <c r="C46" s="5" t="s">
        <v>777</v>
      </c>
      <c r="D46" s="47" t="s">
        <v>669</v>
      </c>
      <c r="E46" s="5" t="s">
        <v>778</v>
      </c>
      <c r="F46" s="67">
        <f t="shared" si="1"/>
        <v>23000</v>
      </c>
      <c r="G46" s="18">
        <v>3680</v>
      </c>
      <c r="H46" s="5" t="s">
        <v>8</v>
      </c>
      <c r="I46" s="70"/>
    </row>
    <row r="47" spans="1:9" s="67" customFormat="1" x14ac:dyDescent="0.25">
      <c r="A47" s="5" t="s">
        <v>61</v>
      </c>
      <c r="B47" s="23">
        <v>42887</v>
      </c>
      <c r="C47" s="5" t="s">
        <v>699</v>
      </c>
      <c r="D47" s="72" t="s">
        <v>786</v>
      </c>
      <c r="E47" s="5" t="s">
        <v>787</v>
      </c>
      <c r="F47" s="67">
        <f t="shared" si="1"/>
        <v>215.49999999999997</v>
      </c>
      <c r="G47" s="18">
        <v>34.479999999999997</v>
      </c>
      <c r="H47" s="5" t="s">
        <v>8</v>
      </c>
      <c r="I47" s="70"/>
    </row>
    <row r="48" spans="1:9" s="67" customFormat="1" x14ac:dyDescent="0.25">
      <c r="A48" s="5" t="s">
        <v>121</v>
      </c>
      <c r="B48" s="23">
        <v>42899</v>
      </c>
      <c r="C48" s="5" t="s">
        <v>710</v>
      </c>
      <c r="D48" t="s">
        <v>48</v>
      </c>
      <c r="E48" s="5" t="s">
        <v>49</v>
      </c>
      <c r="F48" s="67">
        <f t="shared" si="1"/>
        <v>-384725</v>
      </c>
      <c r="G48" s="18">
        <v>-61556</v>
      </c>
      <c r="I48" s="70"/>
    </row>
    <row r="49" spans="1:9" s="67" customFormat="1" x14ac:dyDescent="0.25">
      <c r="A49" s="5" t="s">
        <v>128</v>
      </c>
      <c r="B49" s="23">
        <v>42899</v>
      </c>
      <c r="C49" s="5" t="s">
        <v>710</v>
      </c>
      <c r="D49" t="s">
        <v>48</v>
      </c>
      <c r="E49" s="5" t="s">
        <v>49</v>
      </c>
      <c r="F49" s="67">
        <f t="shared" si="1"/>
        <v>411127.00000000006</v>
      </c>
      <c r="G49" s="18">
        <v>65780.320000000007</v>
      </c>
      <c r="H49" s="5"/>
      <c r="I49" s="70"/>
    </row>
    <row r="50" spans="1:9" s="67" customFormat="1" x14ac:dyDescent="0.25">
      <c r="A50" s="5" t="s">
        <v>714</v>
      </c>
      <c r="B50" s="23">
        <v>42899</v>
      </c>
      <c r="C50" s="5" t="s">
        <v>715</v>
      </c>
      <c r="D50" t="s">
        <v>48</v>
      </c>
      <c r="E50" s="5" t="s">
        <v>49</v>
      </c>
      <c r="F50" s="67">
        <f t="shared" si="1"/>
        <v>-384725</v>
      </c>
      <c r="G50" s="18">
        <v>-61556</v>
      </c>
      <c r="I50" s="70"/>
    </row>
    <row r="51" spans="1:9" s="67" customFormat="1" x14ac:dyDescent="0.25">
      <c r="A51" s="5" t="s">
        <v>123</v>
      </c>
      <c r="B51" s="23">
        <v>42899</v>
      </c>
      <c r="C51" s="5" t="s">
        <v>711</v>
      </c>
      <c r="D51" t="s">
        <v>48</v>
      </c>
      <c r="E51" s="5" t="s">
        <v>49</v>
      </c>
      <c r="F51" s="67">
        <f t="shared" si="1"/>
        <v>-384725</v>
      </c>
      <c r="G51" s="18">
        <v>-61556</v>
      </c>
    </row>
    <row r="52" spans="1:9" s="67" customFormat="1" x14ac:dyDescent="0.25">
      <c r="A52" s="5" t="s">
        <v>393</v>
      </c>
      <c r="B52" s="23">
        <v>42899</v>
      </c>
      <c r="C52" s="5" t="s">
        <v>711</v>
      </c>
      <c r="D52" t="s">
        <v>48</v>
      </c>
      <c r="E52" s="5" t="s">
        <v>49</v>
      </c>
      <c r="F52" s="67">
        <f t="shared" si="1"/>
        <v>411127.00000000006</v>
      </c>
      <c r="G52" s="18">
        <v>65780.320000000007</v>
      </c>
      <c r="H52" s="5"/>
      <c r="I52" s="70"/>
    </row>
    <row r="53" spans="1:9" s="67" customFormat="1" x14ac:dyDescent="0.25">
      <c r="A53" s="5" t="s">
        <v>125</v>
      </c>
      <c r="B53" s="23">
        <v>42899</v>
      </c>
      <c r="C53" s="5" t="s">
        <v>712</v>
      </c>
      <c r="D53" t="s">
        <v>48</v>
      </c>
      <c r="E53" s="5" t="s">
        <v>49</v>
      </c>
      <c r="F53" s="67">
        <f t="shared" si="1"/>
        <v>-384725</v>
      </c>
      <c r="G53" s="18">
        <v>-61556</v>
      </c>
      <c r="I53" s="70"/>
    </row>
    <row r="54" spans="1:9" s="67" customFormat="1" x14ac:dyDescent="0.25">
      <c r="A54" s="5" t="s">
        <v>394</v>
      </c>
      <c r="B54" s="23">
        <v>42899</v>
      </c>
      <c r="C54" s="5" t="s">
        <v>712</v>
      </c>
      <c r="D54" t="s">
        <v>48</v>
      </c>
      <c r="E54" s="5" t="s">
        <v>49</v>
      </c>
      <c r="F54" s="67">
        <f t="shared" si="1"/>
        <v>411127.00000000006</v>
      </c>
      <c r="G54" s="18">
        <v>65780.320000000007</v>
      </c>
      <c r="H54" s="5"/>
      <c r="I54" s="70"/>
    </row>
    <row r="55" spans="1:9" s="67" customFormat="1" x14ac:dyDescent="0.25">
      <c r="A55" s="5" t="s">
        <v>63</v>
      </c>
      <c r="B55" s="23">
        <v>42899</v>
      </c>
      <c r="C55" s="5" t="s">
        <v>713</v>
      </c>
      <c r="D55" t="s">
        <v>48</v>
      </c>
      <c r="E55" s="5" t="s">
        <v>49</v>
      </c>
      <c r="F55" s="67">
        <f t="shared" si="1"/>
        <v>-384725</v>
      </c>
      <c r="G55" s="18">
        <v>-61556</v>
      </c>
      <c r="I55" s="70"/>
    </row>
    <row r="56" spans="1:9" s="67" customFormat="1" x14ac:dyDescent="0.25">
      <c r="A56" s="5" t="s">
        <v>716</v>
      </c>
      <c r="B56" s="23">
        <v>42899</v>
      </c>
      <c r="C56" s="5" t="s">
        <v>713</v>
      </c>
      <c r="D56" t="s">
        <v>48</v>
      </c>
      <c r="E56" s="5" t="s">
        <v>49</v>
      </c>
      <c r="F56" s="67">
        <f t="shared" si="1"/>
        <v>411127.00000000006</v>
      </c>
      <c r="G56" s="18">
        <v>65780.320000000007</v>
      </c>
      <c r="H56" s="5"/>
      <c r="I56" s="70"/>
    </row>
    <row r="57" spans="1:9" s="67" customFormat="1" x14ac:dyDescent="0.25">
      <c r="A57" s="5" t="s">
        <v>718</v>
      </c>
      <c r="B57" s="23">
        <v>42899</v>
      </c>
      <c r="C57" s="5" t="s">
        <v>709</v>
      </c>
      <c r="D57" t="s">
        <v>48</v>
      </c>
      <c r="E57" s="5" t="s">
        <v>49</v>
      </c>
      <c r="F57" s="67">
        <f t="shared" si="1"/>
        <v>411127.00000000006</v>
      </c>
      <c r="G57" s="18">
        <v>65780.320000000007</v>
      </c>
      <c r="H57" s="5"/>
      <c r="I57" s="70"/>
    </row>
    <row r="58" spans="1:9" s="67" customFormat="1" x14ac:dyDescent="0.25">
      <c r="A58" s="5" t="s">
        <v>753</v>
      </c>
      <c r="B58" s="23">
        <v>42914</v>
      </c>
      <c r="C58" s="5" t="s">
        <v>754</v>
      </c>
      <c r="D58" t="s">
        <v>48</v>
      </c>
      <c r="E58" s="5" t="s">
        <v>49</v>
      </c>
      <c r="F58" s="67">
        <f t="shared" si="1"/>
        <v>325700</v>
      </c>
      <c r="G58" s="18">
        <v>52112</v>
      </c>
      <c r="H58" s="5" t="s">
        <v>8</v>
      </c>
      <c r="I58" s="70"/>
    </row>
    <row r="59" spans="1:9" s="67" customFormat="1" x14ac:dyDescent="0.25">
      <c r="A59" s="5" t="s">
        <v>755</v>
      </c>
      <c r="B59" s="23">
        <v>42914</v>
      </c>
      <c r="C59" s="5" t="s">
        <v>756</v>
      </c>
      <c r="D59" t="s">
        <v>48</v>
      </c>
      <c r="E59" s="5" t="s">
        <v>49</v>
      </c>
      <c r="F59" s="67">
        <f t="shared" si="1"/>
        <v>325700</v>
      </c>
      <c r="G59" s="18">
        <v>52112</v>
      </c>
      <c r="H59" s="5" t="s">
        <v>8</v>
      </c>
      <c r="I59" s="70"/>
    </row>
    <row r="60" spans="1:9" s="67" customFormat="1" x14ac:dyDescent="0.25">
      <c r="A60" s="5" t="s">
        <v>757</v>
      </c>
      <c r="B60" s="23">
        <v>42914</v>
      </c>
      <c r="C60" s="5" t="s">
        <v>758</v>
      </c>
      <c r="D60" t="s">
        <v>48</v>
      </c>
      <c r="E60" s="5" t="s">
        <v>49</v>
      </c>
      <c r="F60" s="67">
        <f t="shared" si="1"/>
        <v>307354</v>
      </c>
      <c r="G60" s="18">
        <v>49176.639999999999</v>
      </c>
      <c r="H60" s="5" t="s">
        <v>8</v>
      </c>
      <c r="I60" s="70"/>
    </row>
    <row r="61" spans="1:9" s="67" customFormat="1" x14ac:dyDescent="0.25">
      <c r="A61" s="5" t="s">
        <v>759</v>
      </c>
      <c r="B61" s="23">
        <v>42914</v>
      </c>
      <c r="C61" s="5" t="s">
        <v>760</v>
      </c>
      <c r="D61" t="s">
        <v>48</v>
      </c>
      <c r="E61" s="5" t="s">
        <v>49</v>
      </c>
      <c r="F61" s="67">
        <f t="shared" si="1"/>
        <v>329005</v>
      </c>
      <c r="G61" s="18">
        <v>52640.800000000003</v>
      </c>
      <c r="H61" s="5" t="s">
        <v>8</v>
      </c>
      <c r="I61" s="70"/>
    </row>
    <row r="62" spans="1:9" s="67" customFormat="1" x14ac:dyDescent="0.25">
      <c r="A62" s="5" t="s">
        <v>254</v>
      </c>
      <c r="B62" s="23">
        <v>42899</v>
      </c>
      <c r="C62" s="5" t="s">
        <v>719</v>
      </c>
      <c r="D62" t="s">
        <v>48</v>
      </c>
      <c r="E62" s="5" t="s">
        <v>49</v>
      </c>
      <c r="F62" s="67">
        <f t="shared" si="1"/>
        <v>96182.0625</v>
      </c>
      <c r="G62" s="18">
        <v>15389.13</v>
      </c>
      <c r="H62" s="5"/>
      <c r="I62" s="70"/>
    </row>
    <row r="63" spans="1:9" s="67" customFormat="1" x14ac:dyDescent="0.25">
      <c r="A63" s="5" t="s">
        <v>26</v>
      </c>
      <c r="B63" s="23">
        <v>42902</v>
      </c>
      <c r="C63" s="5" t="s">
        <v>719</v>
      </c>
      <c r="D63" t="s">
        <v>48</v>
      </c>
      <c r="E63" s="5" t="s">
        <v>49</v>
      </c>
      <c r="F63" s="67">
        <f t="shared" si="1"/>
        <v>4567.5</v>
      </c>
      <c r="G63" s="18">
        <v>730.8</v>
      </c>
      <c r="H63" s="5"/>
      <c r="I63" s="70"/>
    </row>
    <row r="64" spans="1:9" s="67" customFormat="1" x14ac:dyDescent="0.25">
      <c r="A64" s="5" t="s">
        <v>27</v>
      </c>
      <c r="B64" s="23">
        <v>42901</v>
      </c>
      <c r="C64" s="5" t="s">
        <v>726</v>
      </c>
      <c r="D64" t="s">
        <v>360</v>
      </c>
      <c r="E64" s="5" t="s">
        <v>251</v>
      </c>
      <c r="F64" s="67">
        <f t="shared" si="1"/>
        <v>886.37499999999989</v>
      </c>
      <c r="G64" s="5">
        <v>141.82</v>
      </c>
      <c r="H64" s="5" t="s">
        <v>8</v>
      </c>
      <c r="I64" s="70"/>
    </row>
    <row r="65" spans="1:12" s="67" customFormat="1" x14ac:dyDescent="0.25">
      <c r="A65" s="5" t="s">
        <v>442</v>
      </c>
      <c r="B65" s="23">
        <v>42916</v>
      </c>
      <c r="C65" s="5" t="s">
        <v>771</v>
      </c>
      <c r="D65" s="67" t="s">
        <v>797</v>
      </c>
      <c r="E65" s="5" t="s">
        <v>772</v>
      </c>
      <c r="F65" s="67">
        <f t="shared" si="1"/>
        <v>2362</v>
      </c>
      <c r="G65" s="5">
        <v>377.92</v>
      </c>
      <c r="H65" s="5" t="s">
        <v>8</v>
      </c>
      <c r="I65" s="70"/>
    </row>
    <row r="66" spans="1:12" s="67" customFormat="1" x14ac:dyDescent="0.25">
      <c r="A66" s="5" t="s">
        <v>226</v>
      </c>
      <c r="B66" s="23">
        <v>42913</v>
      </c>
      <c r="C66" s="5" t="s">
        <v>749</v>
      </c>
      <c r="D66" s="47" t="s">
        <v>351</v>
      </c>
      <c r="E66" s="5" t="s">
        <v>794</v>
      </c>
      <c r="F66" s="67">
        <f t="shared" si="1"/>
        <v>419.18749999999994</v>
      </c>
      <c r="G66" s="5">
        <v>67.069999999999993</v>
      </c>
      <c r="H66" s="5" t="s">
        <v>8</v>
      </c>
      <c r="I66" s="70"/>
    </row>
    <row r="67" spans="1:12" s="67" customFormat="1" x14ac:dyDescent="0.25">
      <c r="A67" s="5" t="s">
        <v>60</v>
      </c>
      <c r="B67" s="23">
        <v>42887</v>
      </c>
      <c r="C67" s="5" t="s">
        <v>700</v>
      </c>
      <c r="D67" t="s">
        <v>55</v>
      </c>
      <c r="E67" s="5" t="s">
        <v>56</v>
      </c>
      <c r="F67" s="67">
        <f t="shared" si="1"/>
        <v>79165.125</v>
      </c>
      <c r="G67" s="18">
        <v>12666.42</v>
      </c>
      <c r="H67" s="5" t="s">
        <v>8</v>
      </c>
      <c r="I67" s="70"/>
    </row>
    <row r="68" spans="1:12" s="67" customFormat="1" x14ac:dyDescent="0.25">
      <c r="A68" s="5" t="s">
        <v>228</v>
      </c>
      <c r="B68" s="23">
        <v>42913</v>
      </c>
      <c r="C68" s="5" t="s">
        <v>750</v>
      </c>
      <c r="D68" t="s">
        <v>57</v>
      </c>
      <c r="E68" s="5" t="s">
        <v>58</v>
      </c>
      <c r="F68" s="67">
        <f t="shared" si="1"/>
        <v>5333.875</v>
      </c>
      <c r="G68" s="5">
        <v>853.42</v>
      </c>
      <c r="H68" s="5" t="s">
        <v>8</v>
      </c>
      <c r="I68" s="70"/>
    </row>
    <row r="69" spans="1:12" s="67" customFormat="1" x14ac:dyDescent="0.25">
      <c r="A69" s="5" t="s">
        <v>452</v>
      </c>
      <c r="B69" s="23">
        <v>42916</v>
      </c>
      <c r="C69" s="5" t="s">
        <v>780</v>
      </c>
      <c r="D69" s="67" t="s">
        <v>800</v>
      </c>
      <c r="E69" s="5" t="s">
        <v>781</v>
      </c>
      <c r="F69" s="67">
        <f t="shared" si="1"/>
        <v>27886</v>
      </c>
      <c r="G69" s="18">
        <v>4461.76</v>
      </c>
      <c r="H69" s="5" t="s">
        <v>8</v>
      </c>
      <c r="I69" s="70"/>
    </row>
    <row r="70" spans="1:12" s="67" customFormat="1" x14ac:dyDescent="0.25">
      <c r="A70" s="5" t="s">
        <v>600</v>
      </c>
      <c r="B70" s="23">
        <v>42916</v>
      </c>
      <c r="C70" s="5" t="s">
        <v>773</v>
      </c>
      <c r="D70" s="67" t="s">
        <v>798</v>
      </c>
      <c r="E70" s="5" t="s">
        <v>774</v>
      </c>
      <c r="F70" s="67">
        <f t="shared" si="1"/>
        <v>480</v>
      </c>
      <c r="G70" s="5">
        <v>76.8</v>
      </c>
      <c r="H70" s="5" t="s">
        <v>8</v>
      </c>
      <c r="I70" s="70"/>
    </row>
    <row r="71" spans="1:12" s="67" customFormat="1" x14ac:dyDescent="0.25">
      <c r="A71" s="19" t="s">
        <v>111</v>
      </c>
      <c r="B71" s="20">
        <v>42898</v>
      </c>
      <c r="C71" s="19" t="s">
        <v>709</v>
      </c>
      <c r="D71" s="73"/>
      <c r="E71" s="19" t="s">
        <v>49</v>
      </c>
      <c r="F71" s="73"/>
      <c r="G71" s="29">
        <v>66451.520000000004</v>
      </c>
      <c r="H71" s="19"/>
      <c r="I71" s="70"/>
    </row>
    <row r="72" spans="1:12" s="67" customFormat="1" x14ac:dyDescent="0.25">
      <c r="A72" s="19" t="s">
        <v>717</v>
      </c>
      <c r="B72" s="20">
        <v>42899</v>
      </c>
      <c r="C72" s="19" t="s">
        <v>709</v>
      </c>
      <c r="D72" s="73"/>
      <c r="E72" s="19" t="s">
        <v>49</v>
      </c>
      <c r="F72" s="73"/>
      <c r="G72" s="19"/>
      <c r="H72" s="29">
        <v>66451.520000000004</v>
      </c>
      <c r="I72" s="70"/>
    </row>
    <row r="73" spans="1:12" s="67" customFormat="1" x14ac:dyDescent="0.25">
      <c r="A73" s="19" t="s">
        <v>695</v>
      </c>
      <c r="B73" s="20">
        <v>42887</v>
      </c>
      <c r="C73" s="19" t="s">
        <v>696</v>
      </c>
      <c r="D73" s="73"/>
      <c r="E73" s="19" t="s">
        <v>697</v>
      </c>
      <c r="F73" s="73"/>
      <c r="G73" s="19"/>
      <c r="H73" s="19">
        <v>319.74</v>
      </c>
    </row>
    <row r="74" spans="1:12" s="67" customFormat="1" x14ac:dyDescent="0.25">
      <c r="A74" s="19" t="s">
        <v>91</v>
      </c>
      <c r="B74" s="20">
        <v>42887</v>
      </c>
      <c r="C74" s="19" t="s">
        <v>698</v>
      </c>
      <c r="D74" s="73"/>
      <c r="E74" s="19" t="s">
        <v>697</v>
      </c>
      <c r="F74" s="73"/>
      <c r="G74" s="19"/>
      <c r="H74" s="29">
        <v>1273.49</v>
      </c>
    </row>
    <row r="75" spans="1:12" s="67" customFormat="1" x14ac:dyDescent="0.25">
      <c r="A75" s="19" t="s">
        <v>690</v>
      </c>
      <c r="B75" s="20">
        <v>42887</v>
      </c>
      <c r="C75" s="19" t="s">
        <v>691</v>
      </c>
      <c r="D75" s="73"/>
      <c r="E75" s="19" t="s">
        <v>38</v>
      </c>
      <c r="F75" s="73"/>
      <c r="G75" s="19">
        <v>319.74</v>
      </c>
      <c r="H75" s="19"/>
      <c r="L75" s="70"/>
    </row>
    <row r="76" spans="1:12" s="67" customFormat="1" x14ac:dyDescent="0.25">
      <c r="A76" s="19" t="s">
        <v>693</v>
      </c>
      <c r="B76" s="20">
        <v>42887</v>
      </c>
      <c r="C76" s="19" t="s">
        <v>694</v>
      </c>
      <c r="D76" s="74"/>
      <c r="E76" s="19" t="s">
        <v>38</v>
      </c>
      <c r="F76" s="73"/>
      <c r="G76" s="29">
        <v>1273.49</v>
      </c>
      <c r="H76" s="19"/>
      <c r="I76" s="70"/>
    </row>
    <row r="77" spans="1:12" s="67" customFormat="1" x14ac:dyDescent="0.25">
      <c r="B77" s="71"/>
      <c r="F77" s="70">
        <f>SUM(F2:F70)</f>
        <v>1946698.1250000002</v>
      </c>
      <c r="G77" s="70">
        <f>SUM(G2:G70)</f>
        <v>311471.7</v>
      </c>
      <c r="I77" s="70"/>
    </row>
    <row r="84" spans="1:8" x14ac:dyDescent="0.25">
      <c r="A84" s="25" t="s">
        <v>67</v>
      </c>
      <c r="B84" s="25" t="s">
        <v>68</v>
      </c>
      <c r="D84" t="s">
        <v>504</v>
      </c>
      <c r="E84" s="5" t="s">
        <v>741</v>
      </c>
      <c r="F84" s="5">
        <f t="shared" ref="F84:F118" si="2">+G84/0.16</f>
        <v>3811.4375</v>
      </c>
      <c r="G84" s="5">
        <v>609.83000000000004</v>
      </c>
      <c r="H84" s="5"/>
    </row>
    <row r="85" spans="1:8" x14ac:dyDescent="0.25">
      <c r="A85" s="25" t="s">
        <v>67</v>
      </c>
      <c r="B85" s="25" t="s">
        <v>68</v>
      </c>
      <c r="D85" t="s">
        <v>10</v>
      </c>
      <c r="E85" s="5" t="s">
        <v>234</v>
      </c>
      <c r="F85" s="24">
        <f t="shared" si="2"/>
        <v>2266.1875</v>
      </c>
      <c r="G85" s="5">
        <v>362.59</v>
      </c>
      <c r="H85" s="5"/>
    </row>
    <row r="86" spans="1:8" x14ac:dyDescent="0.25">
      <c r="A86" s="25" t="s">
        <v>67</v>
      </c>
      <c r="B86" s="25" t="s">
        <v>68</v>
      </c>
      <c r="D86" t="s">
        <v>11</v>
      </c>
      <c r="E86" s="5" t="s">
        <v>795</v>
      </c>
      <c r="F86" s="24">
        <f t="shared" si="2"/>
        <v>350</v>
      </c>
      <c r="G86" s="5">
        <v>56</v>
      </c>
      <c r="H86" s="5"/>
    </row>
    <row r="87" spans="1:8" x14ac:dyDescent="0.25">
      <c r="A87" s="25" t="s">
        <v>67</v>
      </c>
      <c r="B87" s="25" t="s">
        <v>68</v>
      </c>
      <c r="D87" s="72" t="s">
        <v>789</v>
      </c>
      <c r="E87" s="5" t="s">
        <v>788</v>
      </c>
      <c r="F87" s="24">
        <f t="shared" si="2"/>
        <v>950</v>
      </c>
      <c r="G87" s="5">
        <v>152</v>
      </c>
      <c r="H87" s="5"/>
    </row>
    <row r="88" spans="1:8" x14ac:dyDescent="0.25">
      <c r="A88" s="25" t="s">
        <v>67</v>
      </c>
      <c r="B88" s="25" t="s">
        <v>68</v>
      </c>
      <c r="D88" s="67" t="s">
        <v>354</v>
      </c>
      <c r="E88" s="5" t="s">
        <v>272</v>
      </c>
      <c r="F88" s="24">
        <f t="shared" si="2"/>
        <v>6000</v>
      </c>
      <c r="G88" s="5">
        <v>960</v>
      </c>
      <c r="H88" s="5"/>
    </row>
    <row r="89" spans="1:8" x14ac:dyDescent="0.25">
      <c r="A89" s="25" t="s">
        <v>67</v>
      </c>
      <c r="B89" s="25" t="s">
        <v>68</v>
      </c>
      <c r="D89" t="s">
        <v>15</v>
      </c>
      <c r="E89" s="5" t="s">
        <v>16</v>
      </c>
      <c r="F89" s="24">
        <f t="shared" si="2"/>
        <v>18911.8125</v>
      </c>
      <c r="G89" s="69">
        <v>3025.89</v>
      </c>
      <c r="H89" s="5"/>
    </row>
    <row r="90" spans="1:8" x14ac:dyDescent="0.25">
      <c r="A90" s="25" t="s">
        <v>67</v>
      </c>
      <c r="B90" s="25" t="s">
        <v>68</v>
      </c>
      <c r="D90" t="s">
        <v>356</v>
      </c>
      <c r="E90" s="5" t="s">
        <v>248</v>
      </c>
      <c r="F90" s="24">
        <f t="shared" si="2"/>
        <v>2745.25</v>
      </c>
      <c r="G90" s="5">
        <v>439.24</v>
      </c>
      <c r="H90" s="5"/>
    </row>
    <row r="91" spans="1:8" x14ac:dyDescent="0.25">
      <c r="A91" s="25" t="s">
        <v>67</v>
      </c>
      <c r="B91" s="25" t="s">
        <v>68</v>
      </c>
      <c r="D91" s="5" t="s">
        <v>24</v>
      </c>
      <c r="E91" s="5" t="s">
        <v>25</v>
      </c>
      <c r="F91" s="24">
        <f t="shared" si="2"/>
        <v>169407.9375</v>
      </c>
      <c r="G91" s="67">
        <v>27105.27</v>
      </c>
      <c r="H91" s="5"/>
    </row>
    <row r="92" spans="1:8" x14ac:dyDescent="0.25">
      <c r="A92" s="25" t="s">
        <v>67</v>
      </c>
      <c r="B92" s="25" t="s">
        <v>68</v>
      </c>
      <c r="D92" t="s">
        <v>358</v>
      </c>
      <c r="E92" s="5" t="s">
        <v>253</v>
      </c>
      <c r="F92" s="24">
        <f t="shared" si="2"/>
        <v>9000</v>
      </c>
      <c r="G92" s="70">
        <v>1440</v>
      </c>
      <c r="H92" s="5"/>
    </row>
    <row r="93" spans="1:8" x14ac:dyDescent="0.25">
      <c r="A93" s="25" t="s">
        <v>67</v>
      </c>
      <c r="B93" s="25" t="s">
        <v>68</v>
      </c>
      <c r="D93" s="67" t="s">
        <v>799</v>
      </c>
      <c r="E93" s="5" t="s">
        <v>776</v>
      </c>
      <c r="F93" s="24">
        <f t="shared" si="2"/>
        <v>12652</v>
      </c>
      <c r="G93" s="18">
        <v>2024.32</v>
      </c>
      <c r="H93" s="5"/>
    </row>
    <row r="94" spans="1:8" x14ac:dyDescent="0.25">
      <c r="A94" s="25" t="s">
        <v>67</v>
      </c>
      <c r="B94" s="25" t="s">
        <v>68</v>
      </c>
      <c r="D94" s="67" t="s">
        <v>792</v>
      </c>
      <c r="E94" s="5" t="s">
        <v>708</v>
      </c>
      <c r="F94" s="24">
        <f t="shared" si="2"/>
        <v>41642.3125</v>
      </c>
      <c r="G94" s="68">
        <v>6662.77</v>
      </c>
      <c r="H94" s="5"/>
    </row>
    <row r="95" spans="1:8" x14ac:dyDescent="0.25">
      <c r="A95" s="25" t="s">
        <v>67</v>
      </c>
      <c r="B95" s="25" t="s">
        <v>68</v>
      </c>
      <c r="D95" t="s">
        <v>29</v>
      </c>
      <c r="E95" s="5" t="s">
        <v>30</v>
      </c>
      <c r="F95" s="24">
        <f t="shared" si="2"/>
        <v>1200</v>
      </c>
      <c r="G95" s="66">
        <v>192</v>
      </c>
      <c r="H95" s="5"/>
    </row>
    <row r="96" spans="1:8" x14ac:dyDescent="0.25">
      <c r="A96" s="25" t="s">
        <v>67</v>
      </c>
      <c r="B96" s="25" t="s">
        <v>68</v>
      </c>
      <c r="D96" t="s">
        <v>350</v>
      </c>
      <c r="E96" s="5" t="s">
        <v>269</v>
      </c>
      <c r="F96" s="24">
        <f t="shared" si="2"/>
        <v>4293.75</v>
      </c>
      <c r="G96" s="68">
        <v>687</v>
      </c>
      <c r="H96" s="5"/>
    </row>
    <row r="97" spans="1:8" x14ac:dyDescent="0.25">
      <c r="A97" s="25" t="s">
        <v>67</v>
      </c>
      <c r="B97" s="25" t="s">
        <v>68</v>
      </c>
      <c r="D97" s="5" t="s">
        <v>790</v>
      </c>
      <c r="E97" s="67" t="s">
        <v>791</v>
      </c>
      <c r="F97" s="24">
        <f t="shared" si="2"/>
        <v>603.4375</v>
      </c>
      <c r="G97" s="18">
        <v>96.55</v>
      </c>
      <c r="H97" s="5"/>
    </row>
    <row r="98" spans="1:8" x14ac:dyDescent="0.25">
      <c r="A98" s="25" t="s">
        <v>67</v>
      </c>
      <c r="B98" s="25" t="s">
        <v>68</v>
      </c>
      <c r="D98" s="47" t="s">
        <v>359</v>
      </c>
      <c r="E98" s="5" t="s">
        <v>245</v>
      </c>
      <c r="F98" s="24">
        <f t="shared" si="2"/>
        <v>4248.0625</v>
      </c>
      <c r="G98" s="5">
        <v>679.69</v>
      </c>
      <c r="H98" s="5"/>
    </row>
    <row r="99" spans="1:8" x14ac:dyDescent="0.25">
      <c r="A99" s="25" t="s">
        <v>67</v>
      </c>
      <c r="B99" s="25" t="s">
        <v>68</v>
      </c>
      <c r="D99" t="s">
        <v>33</v>
      </c>
      <c r="E99" s="5" t="s">
        <v>38</v>
      </c>
      <c r="F99" s="24">
        <f t="shared" si="2"/>
        <v>6599.3125000000009</v>
      </c>
      <c r="G99" s="39">
        <v>1055.8900000000001</v>
      </c>
      <c r="H99" s="5"/>
    </row>
    <row r="100" spans="1:8" x14ac:dyDescent="0.25">
      <c r="A100" s="25" t="s">
        <v>67</v>
      </c>
      <c r="B100" s="25" t="s">
        <v>68</v>
      </c>
      <c r="D100" s="67" t="s">
        <v>796</v>
      </c>
      <c r="E100" s="5" t="s">
        <v>728</v>
      </c>
      <c r="F100" s="24">
        <f t="shared" si="2"/>
        <v>1750</v>
      </c>
      <c r="G100" s="18">
        <v>280</v>
      </c>
      <c r="H100" s="5"/>
    </row>
    <row r="101" spans="1:8" x14ac:dyDescent="0.25">
      <c r="A101" s="25" t="s">
        <v>67</v>
      </c>
      <c r="B101" s="25" t="s">
        <v>68</v>
      </c>
      <c r="D101" s="47" t="s">
        <v>669</v>
      </c>
      <c r="E101" s="5" t="s">
        <v>778</v>
      </c>
      <c r="F101" s="24">
        <f t="shared" si="2"/>
        <v>23000</v>
      </c>
      <c r="G101" s="18">
        <v>3680</v>
      </c>
      <c r="H101" s="5"/>
    </row>
    <row r="102" spans="1:8" x14ac:dyDescent="0.25">
      <c r="A102" s="25" t="s">
        <v>67</v>
      </c>
      <c r="B102" s="25" t="s">
        <v>68</v>
      </c>
      <c r="D102" s="72" t="s">
        <v>786</v>
      </c>
      <c r="E102" s="5" t="s">
        <v>787</v>
      </c>
      <c r="F102" s="24">
        <f t="shared" si="2"/>
        <v>215.49999999999997</v>
      </c>
      <c r="G102" s="18">
        <v>34.479999999999997</v>
      </c>
      <c r="H102" s="5"/>
    </row>
    <row r="103" spans="1:8" x14ac:dyDescent="0.25">
      <c r="A103" s="25" t="s">
        <v>67</v>
      </c>
      <c r="B103" s="25" t="s">
        <v>68</v>
      </c>
      <c r="D103" t="s">
        <v>48</v>
      </c>
      <c r="E103" s="5" t="s">
        <v>49</v>
      </c>
      <c r="F103" s="24">
        <f t="shared" si="2"/>
        <v>1520518.5625</v>
      </c>
      <c r="G103" s="69">
        <v>243282.97</v>
      </c>
      <c r="H103" s="5"/>
    </row>
    <row r="104" spans="1:8" x14ac:dyDescent="0.25">
      <c r="A104" s="25" t="s">
        <v>67</v>
      </c>
      <c r="B104" s="25" t="s">
        <v>68</v>
      </c>
      <c r="D104" t="s">
        <v>360</v>
      </c>
      <c r="E104" s="5" t="s">
        <v>251</v>
      </c>
      <c r="F104" s="24">
        <f t="shared" si="2"/>
        <v>886.37499999999989</v>
      </c>
      <c r="G104" s="5">
        <v>141.82</v>
      </c>
      <c r="H104" s="5"/>
    </row>
    <row r="105" spans="1:8" x14ac:dyDescent="0.25">
      <c r="A105" s="25" t="s">
        <v>67</v>
      </c>
      <c r="B105" s="25" t="s">
        <v>68</v>
      </c>
      <c r="D105" s="67" t="s">
        <v>797</v>
      </c>
      <c r="E105" s="5" t="s">
        <v>772</v>
      </c>
      <c r="F105" s="24">
        <f t="shared" si="2"/>
        <v>2362</v>
      </c>
      <c r="G105" s="5">
        <v>377.92</v>
      </c>
      <c r="H105" s="5"/>
    </row>
    <row r="106" spans="1:8" x14ac:dyDescent="0.25">
      <c r="A106" s="25" t="s">
        <v>67</v>
      </c>
      <c r="B106" s="25" t="s">
        <v>68</v>
      </c>
      <c r="D106" s="47" t="s">
        <v>351</v>
      </c>
      <c r="E106" s="5" t="s">
        <v>794</v>
      </c>
      <c r="F106" s="24">
        <f t="shared" si="2"/>
        <v>419.18749999999994</v>
      </c>
      <c r="G106" s="5">
        <v>67.069999999999993</v>
      </c>
      <c r="H106" s="5"/>
    </row>
    <row r="107" spans="1:8" x14ac:dyDescent="0.25">
      <c r="A107" s="25" t="s">
        <v>67</v>
      </c>
      <c r="B107" s="25" t="s">
        <v>68</v>
      </c>
      <c r="D107" t="s">
        <v>55</v>
      </c>
      <c r="E107" s="5" t="s">
        <v>56</v>
      </c>
      <c r="F107" s="24">
        <f t="shared" si="2"/>
        <v>79165.125</v>
      </c>
      <c r="G107" s="18">
        <v>12666.42</v>
      </c>
      <c r="H107" s="5"/>
    </row>
    <row r="108" spans="1:8" x14ac:dyDescent="0.25">
      <c r="A108" s="25" t="s">
        <v>67</v>
      </c>
      <c r="B108" s="25" t="s">
        <v>68</v>
      </c>
      <c r="D108" t="s">
        <v>57</v>
      </c>
      <c r="E108" s="5" t="s">
        <v>58</v>
      </c>
      <c r="F108" s="24">
        <f t="shared" si="2"/>
        <v>5333.875</v>
      </c>
      <c r="G108" s="5">
        <v>853.42</v>
      </c>
      <c r="H108" s="5"/>
    </row>
    <row r="109" spans="1:8" x14ac:dyDescent="0.25">
      <c r="A109" s="25" t="s">
        <v>67</v>
      </c>
      <c r="B109" s="25" t="s">
        <v>68</v>
      </c>
      <c r="D109" s="67" t="s">
        <v>800</v>
      </c>
      <c r="E109" s="5" t="s">
        <v>781</v>
      </c>
      <c r="F109" s="24">
        <f t="shared" si="2"/>
        <v>27886</v>
      </c>
      <c r="G109" s="18">
        <v>4461.76</v>
      </c>
      <c r="H109" s="5"/>
    </row>
    <row r="110" spans="1:8" x14ac:dyDescent="0.25">
      <c r="A110" s="25" t="s">
        <v>67</v>
      </c>
      <c r="B110" s="25" t="s">
        <v>68</v>
      </c>
      <c r="D110" s="67" t="s">
        <v>798</v>
      </c>
      <c r="E110" s="5" t="s">
        <v>774</v>
      </c>
      <c r="F110" s="24">
        <f t="shared" si="2"/>
        <v>480</v>
      </c>
      <c r="G110" s="5">
        <v>76.8</v>
      </c>
      <c r="H110" s="5"/>
    </row>
    <row r="111" spans="1:8" x14ac:dyDescent="0.25">
      <c r="A111" s="25" t="s">
        <v>67</v>
      </c>
      <c r="B111" s="25" t="s">
        <v>68</v>
      </c>
      <c r="D111" s="47"/>
      <c r="F111" s="24">
        <f t="shared" si="2"/>
        <v>0</v>
      </c>
      <c r="G111" s="16"/>
      <c r="H111" s="5"/>
    </row>
    <row r="112" spans="1:8" x14ac:dyDescent="0.25">
      <c r="A112" s="25" t="s">
        <v>67</v>
      </c>
      <c r="B112" s="25" t="s">
        <v>68</v>
      </c>
      <c r="D112" s="5"/>
      <c r="F112" s="24">
        <f t="shared" si="2"/>
        <v>0</v>
      </c>
      <c r="H112" s="5"/>
    </row>
    <row r="113" spans="1:8" x14ac:dyDescent="0.25">
      <c r="A113" s="25" t="s">
        <v>67</v>
      </c>
      <c r="B113" s="25" t="s">
        <v>68</v>
      </c>
      <c r="F113" s="24">
        <f t="shared" si="2"/>
        <v>0</v>
      </c>
      <c r="G113" s="16"/>
      <c r="H113" s="5"/>
    </row>
    <row r="114" spans="1:8" x14ac:dyDescent="0.25">
      <c r="A114" s="25" t="s">
        <v>67</v>
      </c>
      <c r="B114" s="25" t="s">
        <v>68</v>
      </c>
      <c r="F114" s="24">
        <f t="shared" si="2"/>
        <v>0</v>
      </c>
      <c r="G114" s="16"/>
      <c r="H114" s="5"/>
    </row>
    <row r="115" spans="1:8" x14ac:dyDescent="0.25">
      <c r="A115" s="25" t="s">
        <v>67</v>
      </c>
      <c r="B115" s="25" t="s">
        <v>68</v>
      </c>
      <c r="F115" s="24">
        <f t="shared" si="2"/>
        <v>0</v>
      </c>
      <c r="H115" s="5"/>
    </row>
    <row r="116" spans="1:8" x14ac:dyDescent="0.25">
      <c r="A116" s="25" t="s">
        <v>67</v>
      </c>
      <c r="B116" s="25" t="s">
        <v>68</v>
      </c>
      <c r="F116" s="24">
        <f t="shared" si="2"/>
        <v>0</v>
      </c>
      <c r="G116" s="16"/>
      <c r="H116" s="5"/>
    </row>
    <row r="117" spans="1:8" x14ac:dyDescent="0.25">
      <c r="A117" s="25" t="s">
        <v>67</v>
      </c>
      <c r="B117" s="25" t="s">
        <v>68</v>
      </c>
      <c r="F117" s="24">
        <f t="shared" si="2"/>
        <v>0</v>
      </c>
      <c r="G117" s="16"/>
      <c r="H117" s="5"/>
    </row>
    <row r="118" spans="1:8" x14ac:dyDescent="0.25">
      <c r="A118" s="25" t="s">
        <v>67</v>
      </c>
      <c r="B118" s="25" t="s">
        <v>68</v>
      </c>
      <c r="F118" s="24">
        <f t="shared" si="2"/>
        <v>0</v>
      </c>
      <c r="G118" s="26"/>
      <c r="H118" s="5"/>
    </row>
    <row r="119" spans="1:8" ht="15.75" thickBot="1" x14ac:dyDescent="0.3">
      <c r="F119" s="27">
        <f>SUM(F83:F118)</f>
        <v>1946698.125</v>
      </c>
      <c r="G119" s="27">
        <f>SUM(G84:G118)</f>
        <v>311471.69999999995</v>
      </c>
      <c r="H119" s="5"/>
    </row>
    <row r="120" spans="1:8" ht="15.75" thickTop="1" x14ac:dyDescent="0.25">
      <c r="E120" s="1" t="s">
        <v>66</v>
      </c>
      <c r="F120" s="8"/>
      <c r="G120" s="8"/>
      <c r="H120" s="5"/>
    </row>
    <row r="121" spans="1:8" x14ac:dyDescent="0.25">
      <c r="F121" s="8"/>
      <c r="G121" s="8">
        <f>+G119-G120</f>
        <v>311471.69999999995</v>
      </c>
      <c r="H121" s="5"/>
    </row>
  </sheetData>
  <autoFilter ref="A1:L1">
    <sortState ref="A2:L76">
      <sortCondition ref="D1"/>
    </sortState>
  </autoFilter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H10" sqref="H10"/>
    </sheetView>
  </sheetViews>
  <sheetFormatPr baseColWidth="10" defaultRowHeight="15" x14ac:dyDescent="0.25"/>
  <cols>
    <col min="1" max="1" width="13.42578125" bestFit="1" customWidth="1"/>
    <col min="3" max="3" width="43.28515625" customWidth="1"/>
    <col min="4" max="4" width="29.42578125" customWidth="1"/>
  </cols>
  <sheetData>
    <row r="1" spans="1:4" x14ac:dyDescent="0.25">
      <c r="A1" s="59"/>
      <c r="B1" s="59"/>
      <c r="C1" s="83" t="s">
        <v>660</v>
      </c>
      <c r="D1" s="83"/>
    </row>
    <row r="3" spans="1:4" ht="15.75" thickBot="1" x14ac:dyDescent="0.3">
      <c r="A3" s="59"/>
      <c r="B3" s="59"/>
      <c r="C3" s="59"/>
      <c r="D3" s="59"/>
    </row>
    <row r="4" spans="1:4" x14ac:dyDescent="0.25">
      <c r="A4" s="86" t="s">
        <v>604</v>
      </c>
      <c r="B4" s="87"/>
      <c r="C4" s="87"/>
      <c r="D4" s="88"/>
    </row>
    <row r="5" spans="1:4" ht="15.75" thickBot="1" x14ac:dyDescent="0.3">
      <c r="A5" s="89"/>
      <c r="B5" s="90"/>
      <c r="C5" s="90"/>
      <c r="D5" s="91"/>
    </row>
    <row r="6" spans="1:4" ht="15.75" thickBot="1" x14ac:dyDescent="0.3">
      <c r="A6" s="61" t="s">
        <v>605</v>
      </c>
      <c r="B6" s="92" t="s">
        <v>606</v>
      </c>
      <c r="C6" s="93"/>
      <c r="D6" s="60" t="s">
        <v>607</v>
      </c>
    </row>
    <row r="7" spans="1:4" x14ac:dyDescent="0.25">
      <c r="A7" s="62" t="s">
        <v>608</v>
      </c>
      <c r="B7" s="85" t="s">
        <v>609</v>
      </c>
      <c r="C7" s="85"/>
      <c r="D7" s="63"/>
    </row>
    <row r="8" spans="1:4" x14ac:dyDescent="0.25">
      <c r="A8" s="62" t="s">
        <v>610</v>
      </c>
      <c r="B8" s="85" t="s">
        <v>611</v>
      </c>
      <c r="C8" s="85"/>
      <c r="D8" s="63"/>
    </row>
    <row r="9" spans="1:4" x14ac:dyDescent="0.25">
      <c r="A9" s="62" t="s">
        <v>612</v>
      </c>
      <c r="B9" s="94" t="s">
        <v>613</v>
      </c>
      <c r="C9" s="95"/>
      <c r="D9" s="63"/>
    </row>
    <row r="10" spans="1:4" x14ac:dyDescent="0.25">
      <c r="A10" s="64">
        <v>107025</v>
      </c>
      <c r="B10" s="85" t="s">
        <v>614</v>
      </c>
      <c r="C10" s="85"/>
      <c r="D10" s="63" t="s">
        <v>615</v>
      </c>
    </row>
    <row r="11" spans="1:4" x14ac:dyDescent="0.25">
      <c r="A11" s="64">
        <v>137053</v>
      </c>
      <c r="B11" s="85" t="s">
        <v>616</v>
      </c>
      <c r="C11" s="85"/>
      <c r="D11" s="63"/>
    </row>
    <row r="12" spans="1:4" x14ac:dyDescent="0.25">
      <c r="A12" s="62">
        <v>5129</v>
      </c>
      <c r="B12" s="85" t="s">
        <v>617</v>
      </c>
      <c r="C12" s="85"/>
      <c r="D12" s="63" t="s">
        <v>618</v>
      </c>
    </row>
    <row r="13" spans="1:4" x14ac:dyDescent="0.25">
      <c r="A13" s="64">
        <v>108149</v>
      </c>
      <c r="B13" s="85" t="s">
        <v>619</v>
      </c>
      <c r="C13" s="85"/>
      <c r="D13" s="63"/>
    </row>
    <row r="14" spans="1:4" x14ac:dyDescent="0.25">
      <c r="A14" s="64">
        <v>499207400</v>
      </c>
      <c r="B14" s="85" t="s">
        <v>620</v>
      </c>
      <c r="C14" s="85"/>
      <c r="D14" s="63"/>
    </row>
    <row r="15" spans="1:4" x14ac:dyDescent="0.25">
      <c r="A15" s="64">
        <v>49977500</v>
      </c>
      <c r="B15" s="85" t="s">
        <v>621</v>
      </c>
      <c r="C15" s="85"/>
      <c r="D15" s="63"/>
    </row>
    <row r="16" spans="1:4" x14ac:dyDescent="0.25">
      <c r="A16" s="64">
        <v>43793</v>
      </c>
      <c r="B16" s="85" t="s">
        <v>622</v>
      </c>
      <c r="C16" s="85"/>
      <c r="D16" s="63"/>
    </row>
    <row r="17" spans="1:4" x14ac:dyDescent="0.25">
      <c r="A17" s="64">
        <v>529.53</v>
      </c>
      <c r="B17" s="85" t="s">
        <v>623</v>
      </c>
      <c r="C17" s="85"/>
      <c r="D17" s="63"/>
    </row>
    <row r="18" spans="1:4" x14ac:dyDescent="0.25">
      <c r="A18" s="64">
        <v>3102.8</v>
      </c>
      <c r="B18" s="85" t="s">
        <v>624</v>
      </c>
      <c r="C18" s="85"/>
      <c r="D18" s="63"/>
    </row>
    <row r="19" spans="1:4" x14ac:dyDescent="0.25">
      <c r="A19" s="64">
        <v>426.08</v>
      </c>
      <c r="B19" s="85" t="s">
        <v>625</v>
      </c>
      <c r="C19" s="85"/>
      <c r="D19" s="63"/>
    </row>
    <row r="20" spans="1:4" x14ac:dyDescent="0.25">
      <c r="A20" s="64">
        <v>898.06</v>
      </c>
      <c r="B20" s="85" t="s">
        <v>626</v>
      </c>
      <c r="C20" s="85"/>
      <c r="D20" s="63"/>
    </row>
    <row r="21" spans="1:4" x14ac:dyDescent="0.25">
      <c r="A21" s="64">
        <v>4163.1899999999996</v>
      </c>
      <c r="B21" s="85" t="s">
        <v>627</v>
      </c>
      <c r="C21" s="85"/>
      <c r="D21" s="63"/>
    </row>
    <row r="22" spans="1:4" x14ac:dyDescent="0.25">
      <c r="A22" s="64" t="s">
        <v>628</v>
      </c>
      <c r="B22" s="85" t="s">
        <v>629</v>
      </c>
      <c r="C22" s="85"/>
      <c r="D22" s="63"/>
    </row>
    <row r="23" spans="1:4" x14ac:dyDescent="0.25">
      <c r="A23" s="64" t="s">
        <v>630</v>
      </c>
      <c r="B23" s="85" t="s">
        <v>631</v>
      </c>
      <c r="C23" s="85"/>
      <c r="D23" s="63"/>
    </row>
    <row r="24" spans="1:4" x14ac:dyDescent="0.25">
      <c r="A24" s="64" t="s">
        <v>632</v>
      </c>
      <c r="B24" s="85" t="s">
        <v>633</v>
      </c>
      <c r="C24" s="85"/>
      <c r="D24" s="63"/>
    </row>
    <row r="25" spans="1:4" x14ac:dyDescent="0.25">
      <c r="A25" s="64" t="s">
        <v>634</v>
      </c>
      <c r="B25" s="85" t="s">
        <v>635</v>
      </c>
      <c r="C25" s="85"/>
      <c r="D25" s="63"/>
    </row>
    <row r="26" spans="1:4" x14ac:dyDescent="0.25">
      <c r="A26" s="64" t="s">
        <v>636</v>
      </c>
      <c r="B26" s="85" t="s">
        <v>637</v>
      </c>
      <c r="C26" s="85"/>
      <c r="D26" s="63"/>
    </row>
    <row r="27" spans="1:4" x14ac:dyDescent="0.25">
      <c r="A27" s="64" t="s">
        <v>638</v>
      </c>
      <c r="B27" s="85" t="s">
        <v>639</v>
      </c>
      <c r="C27" s="85"/>
      <c r="D27" s="63"/>
    </row>
    <row r="28" spans="1:4" x14ac:dyDescent="0.25">
      <c r="A28" s="64" t="s">
        <v>640</v>
      </c>
      <c r="B28" s="85" t="s">
        <v>641</v>
      </c>
      <c r="C28" s="85"/>
      <c r="D28" s="63"/>
    </row>
    <row r="29" spans="1:4" x14ac:dyDescent="0.25">
      <c r="A29" s="64" t="s">
        <v>642</v>
      </c>
      <c r="B29" s="85" t="s">
        <v>643</v>
      </c>
      <c r="C29" s="85"/>
      <c r="D29" s="63"/>
    </row>
    <row r="30" spans="1:4" x14ac:dyDescent="0.25">
      <c r="A30" s="64" t="s">
        <v>644</v>
      </c>
      <c r="B30" s="85" t="s">
        <v>645</v>
      </c>
      <c r="C30" s="85"/>
      <c r="D30" s="63"/>
    </row>
    <row r="31" spans="1:4" x14ac:dyDescent="0.25">
      <c r="A31" s="64" t="s">
        <v>646</v>
      </c>
      <c r="B31" s="85" t="s">
        <v>647</v>
      </c>
      <c r="C31" s="85"/>
      <c r="D31" s="63"/>
    </row>
    <row r="32" spans="1:4" x14ac:dyDescent="0.25">
      <c r="A32" s="64" t="s">
        <v>648</v>
      </c>
      <c r="B32" s="85" t="s">
        <v>649</v>
      </c>
      <c r="C32" s="85"/>
      <c r="D32" s="63"/>
    </row>
    <row r="33" spans="1:4" x14ac:dyDescent="0.25">
      <c r="A33" s="64" t="s">
        <v>650</v>
      </c>
      <c r="B33" s="85" t="s">
        <v>651</v>
      </c>
      <c r="C33" s="85"/>
      <c r="D33" s="63"/>
    </row>
    <row r="34" spans="1:4" x14ac:dyDescent="0.25">
      <c r="A34" s="59"/>
      <c r="B34" s="82"/>
      <c r="C34" s="82"/>
      <c r="D34" s="59"/>
    </row>
    <row r="35" spans="1:4" x14ac:dyDescent="0.25">
      <c r="A35" s="59"/>
      <c r="B35" s="82"/>
      <c r="C35" s="82"/>
      <c r="D35" s="59"/>
    </row>
    <row r="36" spans="1:4" x14ac:dyDescent="0.25">
      <c r="A36" s="59"/>
      <c r="B36" s="82"/>
      <c r="C36" s="82"/>
      <c r="D36" s="59"/>
    </row>
    <row r="37" spans="1:4" x14ac:dyDescent="0.25">
      <c r="A37" s="59"/>
      <c r="B37" s="82"/>
      <c r="C37" s="82"/>
      <c r="D37" s="59"/>
    </row>
    <row r="38" spans="1:4" x14ac:dyDescent="0.25">
      <c r="A38" s="59"/>
      <c r="B38" s="82"/>
      <c r="C38" s="82"/>
      <c r="D38" s="59"/>
    </row>
    <row r="39" spans="1:4" x14ac:dyDescent="0.25">
      <c r="A39" s="84" t="s">
        <v>652</v>
      </c>
      <c r="B39" s="84"/>
      <c r="C39" s="84"/>
      <c r="D39" s="59" t="s">
        <v>653</v>
      </c>
    </row>
    <row r="40" spans="1:4" x14ac:dyDescent="0.25">
      <c r="A40" s="84" t="s">
        <v>654</v>
      </c>
      <c r="B40" s="84"/>
      <c r="C40" s="84"/>
      <c r="D40" s="59" t="s">
        <v>655</v>
      </c>
    </row>
    <row r="41" spans="1:4" x14ac:dyDescent="0.25">
      <c r="A41" s="59"/>
      <c r="B41" s="82" t="s">
        <v>656</v>
      </c>
      <c r="C41" s="82"/>
      <c r="D41" s="59"/>
    </row>
    <row r="42" spans="1:4" x14ac:dyDescent="0.25">
      <c r="A42" s="59"/>
      <c r="B42" s="82" t="s">
        <v>657</v>
      </c>
      <c r="C42" s="82"/>
      <c r="D42" s="59"/>
    </row>
    <row r="43" spans="1:4" x14ac:dyDescent="0.25">
      <c r="A43" s="59"/>
      <c r="B43" s="82"/>
      <c r="C43" s="82"/>
      <c r="D43" s="59"/>
    </row>
    <row r="44" spans="1:4" x14ac:dyDescent="0.25">
      <c r="A44" s="84" t="s">
        <v>658</v>
      </c>
      <c r="B44" s="84"/>
      <c r="C44" s="84"/>
      <c r="D44" s="84"/>
    </row>
    <row r="45" spans="1:4" x14ac:dyDescent="0.25">
      <c r="A45" s="84" t="s">
        <v>659</v>
      </c>
      <c r="B45" s="84"/>
      <c r="C45" s="84"/>
      <c r="D45" s="84"/>
    </row>
  </sheetData>
  <mergeCells count="42">
    <mergeCell ref="B13:C13"/>
    <mergeCell ref="B12:C12"/>
    <mergeCell ref="B9:C9"/>
    <mergeCell ref="B10:C10"/>
    <mergeCell ref="B11:C11"/>
    <mergeCell ref="B14:C14"/>
    <mergeCell ref="B15:C15"/>
    <mergeCell ref="B16:C16"/>
    <mergeCell ref="B17:C17"/>
    <mergeCell ref="B18:C18"/>
    <mergeCell ref="A44:D44"/>
    <mergeCell ref="A45:D45"/>
    <mergeCell ref="B43:C4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7:C37"/>
    <mergeCell ref="B38:C38"/>
    <mergeCell ref="B41:C41"/>
    <mergeCell ref="B42:C42"/>
    <mergeCell ref="C1:D1"/>
    <mergeCell ref="A39:C39"/>
    <mergeCell ref="A40:C40"/>
    <mergeCell ref="B20:C20"/>
    <mergeCell ref="B21:C21"/>
    <mergeCell ref="B22:C22"/>
    <mergeCell ref="B23:C23"/>
    <mergeCell ref="B24:C24"/>
    <mergeCell ref="A4:D5"/>
    <mergeCell ref="B6:C6"/>
    <mergeCell ref="B7:C7"/>
    <mergeCell ref="B8:C8"/>
    <mergeCell ref="B19:C19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workbookViewId="0">
      <selection activeCell="D9" sqref="D9"/>
    </sheetView>
  </sheetViews>
  <sheetFormatPr baseColWidth="10" defaultRowHeight="15" x14ac:dyDescent="0.25"/>
  <cols>
    <col min="2" max="2" width="11.5703125" bestFit="1" customWidth="1"/>
    <col min="3" max="3" width="13.85546875" bestFit="1" customWidth="1"/>
    <col min="4" max="4" width="16.28515625" customWidth="1"/>
    <col min="5" max="5" width="40.7109375" bestFit="1" customWidth="1"/>
    <col min="6" max="6" width="12.140625" bestFit="1" customWidth="1"/>
    <col min="8" max="8" width="11.7109375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9" x14ac:dyDescent="0.25">
      <c r="A1" s="1" t="s">
        <v>0</v>
      </c>
      <c r="D1" s="2"/>
      <c r="E1" s="2"/>
      <c r="F1" s="3"/>
      <c r="G1" s="4"/>
      <c r="H1" s="5"/>
    </row>
    <row r="2" spans="1:9" x14ac:dyDescent="0.25">
      <c r="A2" s="1" t="s">
        <v>887</v>
      </c>
      <c r="D2" s="2"/>
      <c r="E2" s="2"/>
      <c r="F2" s="3"/>
      <c r="G2" s="6"/>
      <c r="H2" s="5"/>
    </row>
    <row r="3" spans="1:9" x14ac:dyDescent="0.25">
      <c r="A3" s="1"/>
      <c r="D3" s="2"/>
      <c r="E3" s="2"/>
      <c r="F3" s="3"/>
      <c r="G3" s="7"/>
      <c r="H3" s="5"/>
    </row>
    <row r="4" spans="1:9" x14ac:dyDescent="0.25">
      <c r="F4" s="8"/>
      <c r="G4" s="8"/>
      <c r="H4" s="5"/>
    </row>
    <row r="5" spans="1:9" x14ac:dyDescent="0.25">
      <c r="F5" s="8"/>
      <c r="G5" s="8"/>
      <c r="H5" s="5"/>
    </row>
    <row r="6" spans="1:9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9" s="5" customFormat="1" x14ac:dyDescent="0.25">
      <c r="A7" s="5" t="s">
        <v>801</v>
      </c>
      <c r="B7" s="23"/>
      <c r="H7" s="18"/>
    </row>
    <row r="8" spans="1:9" s="5" customFormat="1" x14ac:dyDescent="0.25">
      <c r="A8" s="5" t="s">
        <v>326</v>
      </c>
      <c r="B8" s="23">
        <v>42934</v>
      </c>
      <c r="C8" s="5" t="s">
        <v>825</v>
      </c>
      <c r="D8" s="18" t="s">
        <v>883</v>
      </c>
      <c r="E8" s="5" t="s">
        <v>826</v>
      </c>
      <c r="F8" s="5">
        <f>+G8/0.16</f>
        <v>7023.5</v>
      </c>
      <c r="G8" s="18">
        <v>1123.76</v>
      </c>
      <c r="I8" s="18" t="s">
        <v>8</v>
      </c>
    </row>
    <row r="9" spans="1:9" s="5" customFormat="1" x14ac:dyDescent="0.25">
      <c r="A9" s="5" t="s">
        <v>820</v>
      </c>
      <c r="B9" s="23">
        <v>42944</v>
      </c>
      <c r="C9" s="5" t="s">
        <v>821</v>
      </c>
      <c r="D9" t="s">
        <v>504</v>
      </c>
      <c r="E9" s="5" t="s">
        <v>741</v>
      </c>
      <c r="F9" s="5">
        <f t="shared" ref="F9:F60" si="0">+G9/0.16</f>
        <v>1642.875</v>
      </c>
      <c r="G9" s="5">
        <v>262.86</v>
      </c>
      <c r="I9" s="18" t="s">
        <v>8</v>
      </c>
    </row>
    <row r="10" spans="1:9" s="5" customFormat="1" x14ac:dyDescent="0.25">
      <c r="A10" s="5" t="s">
        <v>476</v>
      </c>
      <c r="B10" s="23">
        <v>42947</v>
      </c>
      <c r="C10" s="5" t="s">
        <v>829</v>
      </c>
      <c r="D10" t="s">
        <v>10</v>
      </c>
      <c r="E10" s="5" t="s">
        <v>830</v>
      </c>
      <c r="F10" s="5">
        <f t="shared" si="0"/>
        <v>1378.875</v>
      </c>
      <c r="G10" s="5">
        <v>220.62</v>
      </c>
      <c r="I10" s="18" t="s">
        <v>8</v>
      </c>
    </row>
    <row r="11" spans="1:9" s="5" customFormat="1" x14ac:dyDescent="0.25">
      <c r="A11" s="5" t="s">
        <v>479</v>
      </c>
      <c r="B11" s="23">
        <v>42947</v>
      </c>
      <c r="C11" s="5" t="s">
        <v>827</v>
      </c>
      <c r="D11" t="s">
        <v>11</v>
      </c>
      <c r="E11" s="5" t="s">
        <v>828</v>
      </c>
      <c r="F11" s="5">
        <f t="shared" si="0"/>
        <v>350</v>
      </c>
      <c r="G11" s="5">
        <v>56</v>
      </c>
      <c r="I11" s="18" t="s">
        <v>8</v>
      </c>
    </row>
    <row r="12" spans="1:9" s="5" customFormat="1" x14ac:dyDescent="0.25">
      <c r="A12" s="5" t="s">
        <v>344</v>
      </c>
      <c r="B12" s="23">
        <v>42947</v>
      </c>
      <c r="C12" s="5" t="s">
        <v>867</v>
      </c>
      <c r="D12" s="18" t="s">
        <v>354</v>
      </c>
      <c r="E12" s="5" t="s">
        <v>272</v>
      </c>
      <c r="F12" s="5">
        <f t="shared" si="0"/>
        <v>17500</v>
      </c>
      <c r="G12" s="18">
        <v>2800</v>
      </c>
      <c r="I12" s="18" t="s">
        <v>8</v>
      </c>
    </row>
    <row r="13" spans="1:9" s="5" customFormat="1" x14ac:dyDescent="0.25">
      <c r="A13" s="5" t="s">
        <v>345</v>
      </c>
      <c r="B13" s="23">
        <v>42947</v>
      </c>
      <c r="C13" s="5" t="s">
        <v>868</v>
      </c>
      <c r="D13" s="18" t="s">
        <v>354</v>
      </c>
      <c r="E13" s="5" t="s">
        <v>272</v>
      </c>
      <c r="F13" s="5">
        <f t="shared" si="0"/>
        <v>6000</v>
      </c>
      <c r="G13" s="5">
        <v>960</v>
      </c>
      <c r="H13" s="18">
        <f>+G12+G13</f>
        <v>3760</v>
      </c>
      <c r="I13" s="18" t="s">
        <v>8</v>
      </c>
    </row>
    <row r="14" spans="1:9" s="5" customFormat="1" x14ac:dyDescent="0.25">
      <c r="A14" s="5" t="s">
        <v>230</v>
      </c>
      <c r="B14" s="23">
        <v>42942</v>
      </c>
      <c r="C14" s="5" t="s">
        <v>856</v>
      </c>
      <c r="D14" t="s">
        <v>356</v>
      </c>
      <c r="E14" s="5" t="s">
        <v>248</v>
      </c>
      <c r="F14" s="5">
        <f t="shared" si="0"/>
        <v>2633.25</v>
      </c>
      <c r="G14" s="5">
        <v>421.32</v>
      </c>
      <c r="I14" s="18" t="s">
        <v>8</v>
      </c>
    </row>
    <row r="15" spans="1:9" s="5" customFormat="1" x14ac:dyDescent="0.25">
      <c r="A15" s="5" t="s">
        <v>89</v>
      </c>
      <c r="B15" s="23">
        <v>42923</v>
      </c>
      <c r="C15" s="5" t="s">
        <v>838</v>
      </c>
      <c r="D15" s="5" t="s">
        <v>24</v>
      </c>
      <c r="E15" s="5" t="s">
        <v>25</v>
      </c>
      <c r="F15" s="5">
        <f t="shared" si="0"/>
        <v>13671.25</v>
      </c>
      <c r="G15" s="18">
        <v>2187.4</v>
      </c>
      <c r="I15" s="18" t="s">
        <v>8</v>
      </c>
    </row>
    <row r="16" spans="1:9" s="5" customFormat="1" x14ac:dyDescent="0.25">
      <c r="A16" s="5" t="s">
        <v>109</v>
      </c>
      <c r="B16" s="23">
        <v>42930</v>
      </c>
      <c r="C16" s="5" t="s">
        <v>850</v>
      </c>
      <c r="D16" s="5" t="s">
        <v>24</v>
      </c>
      <c r="E16" s="5" t="s">
        <v>25</v>
      </c>
      <c r="F16" s="5">
        <f t="shared" si="0"/>
        <v>34401.5</v>
      </c>
      <c r="G16" s="18">
        <v>5504.24</v>
      </c>
      <c r="I16" s="18" t="s">
        <v>8</v>
      </c>
    </row>
    <row r="17" spans="1:9" s="5" customFormat="1" x14ac:dyDescent="0.25">
      <c r="A17" s="5" t="s">
        <v>270</v>
      </c>
      <c r="B17" s="23">
        <v>42930</v>
      </c>
      <c r="C17" s="5" t="s">
        <v>851</v>
      </c>
      <c r="D17" s="5" t="s">
        <v>24</v>
      </c>
      <c r="E17" s="5" t="s">
        <v>25</v>
      </c>
      <c r="F17" s="5">
        <f t="shared" si="0"/>
        <v>10463.25</v>
      </c>
      <c r="G17" s="18">
        <v>1674.12</v>
      </c>
      <c r="I17" s="18" t="s">
        <v>8</v>
      </c>
    </row>
    <row r="18" spans="1:9" s="5" customFormat="1" x14ac:dyDescent="0.25">
      <c r="A18" s="5" t="s">
        <v>398</v>
      </c>
      <c r="B18" s="23">
        <v>42931</v>
      </c>
      <c r="C18" s="5" t="s">
        <v>852</v>
      </c>
      <c r="D18" s="5" t="s">
        <v>24</v>
      </c>
      <c r="E18" s="5" t="s">
        <v>25</v>
      </c>
      <c r="F18" s="5">
        <f t="shared" si="0"/>
        <v>660</v>
      </c>
      <c r="G18" s="5">
        <v>105.6</v>
      </c>
      <c r="I18" s="18" t="s">
        <v>8</v>
      </c>
    </row>
    <row r="19" spans="1:9" s="5" customFormat="1" x14ac:dyDescent="0.25">
      <c r="A19" s="5" t="s">
        <v>400</v>
      </c>
      <c r="B19" s="23">
        <v>42933</v>
      </c>
      <c r="C19" s="5" t="s">
        <v>853</v>
      </c>
      <c r="D19" s="5" t="s">
        <v>24</v>
      </c>
      <c r="E19" s="5" t="s">
        <v>25</v>
      </c>
      <c r="F19" s="5">
        <f t="shared" si="0"/>
        <v>20853.125</v>
      </c>
      <c r="G19" s="18">
        <v>3336.5</v>
      </c>
      <c r="I19" s="18" t="s">
        <v>8</v>
      </c>
    </row>
    <row r="20" spans="1:9" s="5" customFormat="1" x14ac:dyDescent="0.25">
      <c r="A20" s="5" t="s">
        <v>402</v>
      </c>
      <c r="B20" s="23">
        <v>42933</v>
      </c>
      <c r="C20" s="5" t="s">
        <v>854</v>
      </c>
      <c r="D20" s="5" t="s">
        <v>24</v>
      </c>
      <c r="E20" s="5" t="s">
        <v>25</v>
      </c>
      <c r="F20" s="5">
        <f t="shared" si="0"/>
        <v>12324.125</v>
      </c>
      <c r="G20" s="18">
        <v>1971.86</v>
      </c>
      <c r="I20" s="18" t="s">
        <v>8</v>
      </c>
    </row>
    <row r="21" spans="1:9" s="5" customFormat="1" x14ac:dyDescent="0.25">
      <c r="A21" s="5" t="s">
        <v>297</v>
      </c>
      <c r="B21" s="23">
        <v>42937</v>
      </c>
      <c r="C21" s="5" t="s">
        <v>855</v>
      </c>
      <c r="D21" s="5" t="s">
        <v>24</v>
      </c>
      <c r="E21" s="5" t="s">
        <v>25</v>
      </c>
      <c r="F21" s="5">
        <f t="shared" si="0"/>
        <v>14734.875</v>
      </c>
      <c r="G21" s="18">
        <v>2357.58</v>
      </c>
      <c r="I21" s="18" t="s">
        <v>8</v>
      </c>
    </row>
    <row r="22" spans="1:9" s="5" customFormat="1" x14ac:dyDescent="0.25">
      <c r="A22" s="5" t="s">
        <v>600</v>
      </c>
      <c r="B22" s="23">
        <v>42942</v>
      </c>
      <c r="C22" s="5" t="s">
        <v>861</v>
      </c>
      <c r="D22" s="5" t="s">
        <v>24</v>
      </c>
      <c r="E22" s="5" t="s">
        <v>25</v>
      </c>
      <c r="F22" s="5">
        <f t="shared" si="0"/>
        <v>1905.1874999999998</v>
      </c>
      <c r="G22" s="5">
        <v>304.83</v>
      </c>
      <c r="I22" s="18" t="s">
        <v>8</v>
      </c>
    </row>
    <row r="23" spans="1:9" s="5" customFormat="1" x14ac:dyDescent="0.25">
      <c r="A23" s="5" t="s">
        <v>602</v>
      </c>
      <c r="B23" s="23">
        <v>42944</v>
      </c>
      <c r="C23" s="5" t="s">
        <v>862</v>
      </c>
      <c r="D23" s="5" t="s">
        <v>24</v>
      </c>
      <c r="E23" s="5" t="s">
        <v>25</v>
      </c>
      <c r="F23" s="5">
        <f t="shared" si="0"/>
        <v>34556.0625</v>
      </c>
      <c r="G23" s="18">
        <v>5528.97</v>
      </c>
      <c r="I23" s="18" t="s">
        <v>8</v>
      </c>
    </row>
    <row r="24" spans="1:9" s="5" customFormat="1" x14ac:dyDescent="0.25">
      <c r="A24" s="5" t="s">
        <v>444</v>
      </c>
      <c r="B24" s="23">
        <v>42944</v>
      </c>
      <c r="C24" s="5" t="s">
        <v>863</v>
      </c>
      <c r="D24" s="5" t="s">
        <v>24</v>
      </c>
      <c r="E24" s="5" t="s">
        <v>25</v>
      </c>
      <c r="F24" s="5">
        <f t="shared" si="0"/>
        <v>6814.4374999999991</v>
      </c>
      <c r="G24" s="18">
        <v>1090.31</v>
      </c>
      <c r="I24" s="18" t="s">
        <v>8</v>
      </c>
    </row>
    <row r="25" spans="1:9" s="5" customFormat="1" x14ac:dyDescent="0.25">
      <c r="A25" s="5" t="s">
        <v>864</v>
      </c>
      <c r="B25" s="23">
        <v>42947</v>
      </c>
      <c r="C25" s="5" t="s">
        <v>865</v>
      </c>
      <c r="D25" s="5" t="s">
        <v>24</v>
      </c>
      <c r="E25" s="5" t="s">
        <v>25</v>
      </c>
      <c r="F25" s="5">
        <f t="shared" si="0"/>
        <v>660</v>
      </c>
      <c r="G25" s="5">
        <v>105.6</v>
      </c>
      <c r="H25" s="18">
        <f>+SUM(G15:G25)</f>
        <v>24167.010000000002</v>
      </c>
      <c r="I25" s="18" t="s">
        <v>866</v>
      </c>
    </row>
    <row r="26" spans="1:9" s="5" customFormat="1" x14ac:dyDescent="0.25">
      <c r="A26" s="5" t="s">
        <v>21</v>
      </c>
      <c r="B26" s="23">
        <v>42928</v>
      </c>
      <c r="C26" s="5" t="s">
        <v>846</v>
      </c>
      <c r="D26" s="18" t="s">
        <v>885</v>
      </c>
      <c r="E26" s="5" t="s">
        <v>847</v>
      </c>
      <c r="F26" s="5">
        <f t="shared" si="0"/>
        <v>470</v>
      </c>
      <c r="G26" s="5">
        <v>75.2</v>
      </c>
      <c r="I26" s="18" t="s">
        <v>8</v>
      </c>
    </row>
    <row r="27" spans="1:9" s="5" customFormat="1" x14ac:dyDescent="0.25">
      <c r="A27" s="5" t="s">
        <v>23</v>
      </c>
      <c r="B27" s="23">
        <v>42926</v>
      </c>
      <c r="C27" s="5" t="s">
        <v>839</v>
      </c>
      <c r="D27" s="67" t="s">
        <v>792</v>
      </c>
      <c r="E27" s="5" t="s">
        <v>708</v>
      </c>
      <c r="F27" s="5">
        <f t="shared" si="0"/>
        <v>9500</v>
      </c>
      <c r="G27" s="18">
        <v>1520</v>
      </c>
      <c r="I27" s="18" t="s">
        <v>8</v>
      </c>
    </row>
    <row r="28" spans="1:9" s="5" customFormat="1" x14ac:dyDescent="0.25">
      <c r="A28" s="5" t="s">
        <v>322</v>
      </c>
      <c r="B28" s="23">
        <v>42942</v>
      </c>
      <c r="C28" s="5" t="s">
        <v>860</v>
      </c>
      <c r="D28" t="s">
        <v>29</v>
      </c>
      <c r="E28" s="5" t="s">
        <v>30</v>
      </c>
      <c r="F28" s="5">
        <f t="shared" si="0"/>
        <v>2090</v>
      </c>
      <c r="G28" s="5">
        <v>334.4</v>
      </c>
      <c r="I28" s="18" t="s">
        <v>8</v>
      </c>
    </row>
    <row r="29" spans="1:9" s="5" customFormat="1" x14ac:dyDescent="0.25">
      <c r="A29" s="5" t="s">
        <v>20</v>
      </c>
      <c r="B29" s="23">
        <v>42928</v>
      </c>
      <c r="C29" s="5" t="s">
        <v>844</v>
      </c>
      <c r="D29" t="s">
        <v>350</v>
      </c>
      <c r="E29" s="5" t="s">
        <v>496</v>
      </c>
      <c r="F29" s="5">
        <f t="shared" si="0"/>
        <v>715.6875</v>
      </c>
      <c r="G29" s="5">
        <v>114.51</v>
      </c>
      <c r="I29" s="18" t="s">
        <v>8</v>
      </c>
    </row>
    <row r="30" spans="1:9" s="5" customFormat="1" x14ac:dyDescent="0.25">
      <c r="A30" s="5" t="s">
        <v>433</v>
      </c>
      <c r="B30" s="23">
        <v>42942</v>
      </c>
      <c r="C30" s="5" t="s">
        <v>859</v>
      </c>
      <c r="D30" t="s">
        <v>350</v>
      </c>
      <c r="E30" s="5" t="s">
        <v>496</v>
      </c>
      <c r="F30" s="5">
        <f t="shared" si="0"/>
        <v>2160.1875</v>
      </c>
      <c r="G30" s="5">
        <v>345.63</v>
      </c>
      <c r="H30" s="5">
        <f>+G29+G30</f>
        <v>460.14</v>
      </c>
      <c r="I30" s="18" t="s">
        <v>8</v>
      </c>
    </row>
    <row r="31" spans="1:9" s="5" customFormat="1" x14ac:dyDescent="0.25">
      <c r="A31" s="5" t="s">
        <v>17</v>
      </c>
      <c r="B31" s="23">
        <v>42928</v>
      </c>
      <c r="C31" s="5" t="s">
        <v>843</v>
      </c>
      <c r="D31" s="47" t="s">
        <v>505</v>
      </c>
      <c r="E31" s="5" t="s">
        <v>435</v>
      </c>
      <c r="F31" s="5">
        <f t="shared" si="0"/>
        <v>1545.4375</v>
      </c>
      <c r="G31" s="5">
        <v>247.27</v>
      </c>
      <c r="I31" s="18" t="s">
        <v>8</v>
      </c>
    </row>
    <row r="32" spans="1:9" s="5" customFormat="1" x14ac:dyDescent="0.25">
      <c r="A32" s="5" t="s">
        <v>226</v>
      </c>
      <c r="B32" s="23">
        <v>42942</v>
      </c>
      <c r="C32" s="5" t="s">
        <v>857</v>
      </c>
      <c r="D32" s="47" t="s">
        <v>505</v>
      </c>
      <c r="E32" s="5" t="s">
        <v>435</v>
      </c>
      <c r="F32" s="5">
        <f t="shared" si="0"/>
        <v>2709.375</v>
      </c>
      <c r="G32" s="5">
        <v>433.5</v>
      </c>
      <c r="H32" s="5">
        <f>+G32+G31</f>
        <v>680.77</v>
      </c>
      <c r="I32" s="18" t="s">
        <v>8</v>
      </c>
    </row>
    <row r="33" spans="1:9" s="5" customFormat="1" x14ac:dyDescent="0.25">
      <c r="A33" s="5" t="s">
        <v>463</v>
      </c>
      <c r="B33" s="23">
        <v>42946</v>
      </c>
      <c r="C33" s="5" t="s">
        <v>831</v>
      </c>
      <c r="D33" t="s">
        <v>33</v>
      </c>
      <c r="E33" s="5" t="s">
        <v>832</v>
      </c>
      <c r="F33" s="5">
        <f t="shared" si="0"/>
        <v>67.4375</v>
      </c>
      <c r="G33" s="5">
        <v>10.79</v>
      </c>
      <c r="I33" s="18" t="s">
        <v>8</v>
      </c>
    </row>
    <row r="34" spans="1:9" s="5" customFormat="1" x14ac:dyDescent="0.25">
      <c r="A34" s="5" t="s">
        <v>464</v>
      </c>
      <c r="B34" s="23">
        <v>42946</v>
      </c>
      <c r="C34" s="5" t="s">
        <v>833</v>
      </c>
      <c r="D34" t="s">
        <v>33</v>
      </c>
      <c r="E34" s="5" t="s">
        <v>834</v>
      </c>
      <c r="F34" s="5">
        <f t="shared" si="0"/>
        <v>689.1875</v>
      </c>
      <c r="G34" s="5">
        <v>110.27</v>
      </c>
      <c r="I34" s="18" t="s">
        <v>8</v>
      </c>
    </row>
    <row r="35" spans="1:9" s="5" customFormat="1" x14ac:dyDescent="0.25">
      <c r="A35" s="5" t="s">
        <v>26</v>
      </c>
      <c r="B35" s="23">
        <v>42928</v>
      </c>
      <c r="C35" s="5" t="s">
        <v>849</v>
      </c>
      <c r="D35" t="s">
        <v>33</v>
      </c>
      <c r="E35" s="5" t="s">
        <v>38</v>
      </c>
      <c r="F35" s="5">
        <f t="shared" si="0"/>
        <v>11727.25</v>
      </c>
      <c r="G35" s="18">
        <v>1876.36</v>
      </c>
      <c r="I35" s="18" t="s">
        <v>8</v>
      </c>
    </row>
    <row r="36" spans="1:9" s="5" customFormat="1" x14ac:dyDescent="0.25">
      <c r="A36" s="5" t="s">
        <v>171</v>
      </c>
      <c r="B36" s="23">
        <v>42942</v>
      </c>
      <c r="C36" s="5" t="s">
        <v>869</v>
      </c>
      <c r="D36" t="s">
        <v>33</v>
      </c>
      <c r="E36" s="5" t="s">
        <v>744</v>
      </c>
      <c r="F36" s="5">
        <f t="shared" si="0"/>
        <v>701.99999999999989</v>
      </c>
      <c r="G36" s="5">
        <v>112.32</v>
      </c>
      <c r="I36" s="18" t="s">
        <v>8</v>
      </c>
    </row>
    <row r="37" spans="1:9" s="5" customFormat="1" x14ac:dyDescent="0.25">
      <c r="A37" s="5" t="s">
        <v>207</v>
      </c>
      <c r="B37" s="23">
        <v>42944</v>
      </c>
      <c r="C37" s="5" t="s">
        <v>870</v>
      </c>
      <c r="D37" t="s">
        <v>33</v>
      </c>
      <c r="E37" s="5" t="s">
        <v>198</v>
      </c>
      <c r="F37" s="5">
        <f t="shared" si="0"/>
        <v>50</v>
      </c>
      <c r="G37" s="5">
        <v>8</v>
      </c>
      <c r="I37" s="18" t="s">
        <v>8</v>
      </c>
    </row>
    <row r="38" spans="1:9" s="5" customFormat="1" x14ac:dyDescent="0.25">
      <c r="A38" s="5" t="s">
        <v>693</v>
      </c>
      <c r="B38" s="23">
        <v>42917</v>
      </c>
      <c r="C38" s="5" t="s">
        <v>871</v>
      </c>
      <c r="D38" t="s">
        <v>33</v>
      </c>
      <c r="E38" s="5" t="s">
        <v>38</v>
      </c>
      <c r="F38" s="5">
        <f t="shared" si="0"/>
        <v>1349.625</v>
      </c>
      <c r="G38" s="5">
        <v>215.94</v>
      </c>
      <c r="I38" s="18" t="s">
        <v>8</v>
      </c>
    </row>
    <row r="39" spans="1:9" s="5" customFormat="1" x14ac:dyDescent="0.25">
      <c r="A39" s="5" t="s">
        <v>239</v>
      </c>
      <c r="B39" s="23">
        <v>42919</v>
      </c>
      <c r="C39" s="5" t="s">
        <v>872</v>
      </c>
      <c r="D39" t="s">
        <v>33</v>
      </c>
      <c r="E39" s="5" t="s">
        <v>38</v>
      </c>
      <c r="F39" s="5">
        <f t="shared" si="0"/>
        <v>324.5625</v>
      </c>
      <c r="G39" s="5">
        <v>51.93</v>
      </c>
      <c r="I39" s="18" t="s">
        <v>8</v>
      </c>
    </row>
    <row r="40" spans="1:9" s="5" customFormat="1" x14ac:dyDescent="0.25">
      <c r="A40" s="5" t="s">
        <v>79</v>
      </c>
      <c r="B40" s="23">
        <v>42921</v>
      </c>
      <c r="C40" s="5" t="s">
        <v>874</v>
      </c>
      <c r="D40" t="s">
        <v>33</v>
      </c>
      <c r="E40" s="5" t="s">
        <v>38</v>
      </c>
      <c r="F40" s="5">
        <f t="shared" si="0"/>
        <v>321</v>
      </c>
      <c r="G40" s="5">
        <v>51.36</v>
      </c>
      <c r="I40" s="18" t="s">
        <v>8</v>
      </c>
    </row>
    <row r="41" spans="1:9" s="5" customFormat="1" x14ac:dyDescent="0.25">
      <c r="A41" s="66" t="s">
        <v>875</v>
      </c>
      <c r="B41" s="75">
        <v>42928</v>
      </c>
      <c r="C41" s="66" t="s">
        <v>876</v>
      </c>
      <c r="D41" t="s">
        <v>33</v>
      </c>
      <c r="E41" s="5" t="s">
        <v>38</v>
      </c>
      <c r="F41" s="5">
        <f t="shared" si="0"/>
        <v>64.9375</v>
      </c>
      <c r="G41" s="5">
        <v>10.39</v>
      </c>
      <c r="I41" s="18" t="s">
        <v>8</v>
      </c>
    </row>
    <row r="42" spans="1:9" s="5" customFormat="1" x14ac:dyDescent="0.25">
      <c r="A42" s="5" t="s">
        <v>533</v>
      </c>
      <c r="B42" s="23">
        <v>42927</v>
      </c>
      <c r="C42" s="5" t="s">
        <v>877</v>
      </c>
      <c r="D42" t="s">
        <v>33</v>
      </c>
      <c r="E42" s="5" t="s">
        <v>38</v>
      </c>
      <c r="F42" s="5">
        <f t="shared" si="0"/>
        <v>324.5625</v>
      </c>
      <c r="G42" s="5">
        <v>51.93</v>
      </c>
      <c r="I42" s="18" t="s">
        <v>8</v>
      </c>
    </row>
    <row r="43" spans="1:9" s="5" customFormat="1" x14ac:dyDescent="0.25">
      <c r="A43" s="5" t="s">
        <v>394</v>
      </c>
      <c r="B43" s="23">
        <v>42930</v>
      </c>
      <c r="C43" s="5" t="s">
        <v>878</v>
      </c>
      <c r="D43" t="s">
        <v>33</v>
      </c>
      <c r="E43" s="5" t="s">
        <v>38</v>
      </c>
      <c r="F43" s="5">
        <f t="shared" si="0"/>
        <v>200</v>
      </c>
      <c r="G43" s="5">
        <v>32</v>
      </c>
      <c r="I43" s="18" t="s">
        <v>8</v>
      </c>
    </row>
    <row r="44" spans="1:9" s="5" customFormat="1" x14ac:dyDescent="0.25">
      <c r="A44" s="5" t="s">
        <v>416</v>
      </c>
      <c r="B44" s="23">
        <v>42938</v>
      </c>
      <c r="C44" s="5" t="s">
        <v>879</v>
      </c>
      <c r="D44" t="s">
        <v>33</v>
      </c>
      <c r="E44" s="5" t="s">
        <v>38</v>
      </c>
      <c r="F44" s="5">
        <f t="shared" si="0"/>
        <v>95</v>
      </c>
      <c r="G44" s="5">
        <v>15.2</v>
      </c>
      <c r="I44" s="18" t="s">
        <v>8</v>
      </c>
    </row>
    <row r="45" spans="1:9" s="5" customFormat="1" x14ac:dyDescent="0.25">
      <c r="A45" s="5" t="s">
        <v>148</v>
      </c>
      <c r="B45" s="23">
        <v>42938</v>
      </c>
      <c r="C45" s="5" t="s">
        <v>880</v>
      </c>
      <c r="D45" t="s">
        <v>33</v>
      </c>
      <c r="E45" s="5" t="s">
        <v>38</v>
      </c>
      <c r="F45" s="5">
        <f t="shared" si="0"/>
        <v>1232.1875</v>
      </c>
      <c r="G45" s="5">
        <v>197.15</v>
      </c>
      <c r="I45" s="18" t="s">
        <v>8</v>
      </c>
    </row>
    <row r="46" spans="1:9" s="5" customFormat="1" x14ac:dyDescent="0.25">
      <c r="A46" s="5" t="s">
        <v>881</v>
      </c>
      <c r="B46" s="23">
        <v>42947</v>
      </c>
      <c r="C46" s="5" t="s">
        <v>882</v>
      </c>
      <c r="D46" t="s">
        <v>33</v>
      </c>
      <c r="E46" s="5" t="s">
        <v>38</v>
      </c>
      <c r="F46" s="5">
        <f t="shared" si="0"/>
        <v>100</v>
      </c>
      <c r="G46" s="5">
        <v>16</v>
      </c>
      <c r="H46" s="5">
        <f>+SUM(G33:G46)</f>
        <v>2759.6399999999994</v>
      </c>
      <c r="I46" s="18" t="s">
        <v>8</v>
      </c>
    </row>
    <row r="47" spans="1:9" s="5" customFormat="1" x14ac:dyDescent="0.25">
      <c r="A47" s="5" t="s">
        <v>60</v>
      </c>
      <c r="B47" s="23">
        <v>42919</v>
      </c>
      <c r="C47" s="5" t="s">
        <v>836</v>
      </c>
      <c r="D47" s="18" t="s">
        <v>884</v>
      </c>
      <c r="E47" s="5" t="s">
        <v>837</v>
      </c>
      <c r="F47" s="5">
        <f t="shared" si="0"/>
        <v>2000</v>
      </c>
      <c r="G47" s="5">
        <v>320</v>
      </c>
      <c r="I47" s="18" t="s">
        <v>8</v>
      </c>
    </row>
    <row r="48" spans="1:9" s="5" customFormat="1" x14ac:dyDescent="0.25">
      <c r="A48" s="5" t="s">
        <v>802</v>
      </c>
      <c r="B48" s="23">
        <v>42938</v>
      </c>
      <c r="C48" s="5" t="s">
        <v>803</v>
      </c>
      <c r="D48" t="s">
        <v>48</v>
      </c>
      <c r="E48" s="5" t="s">
        <v>804</v>
      </c>
      <c r="F48" s="5">
        <f t="shared" si="0"/>
        <v>307354</v>
      </c>
      <c r="G48" s="18">
        <v>49176.639999999999</v>
      </c>
      <c r="I48" s="18" t="s">
        <v>8</v>
      </c>
    </row>
    <row r="49" spans="1:9" s="5" customFormat="1" x14ac:dyDescent="0.25">
      <c r="A49" s="5" t="s">
        <v>805</v>
      </c>
      <c r="B49" s="23">
        <v>42938</v>
      </c>
      <c r="C49" s="5" t="s">
        <v>806</v>
      </c>
      <c r="D49" t="s">
        <v>48</v>
      </c>
      <c r="E49" s="5" t="s">
        <v>49</v>
      </c>
      <c r="F49" s="5">
        <f t="shared" si="0"/>
        <v>325700</v>
      </c>
      <c r="G49" s="18">
        <v>52112</v>
      </c>
      <c r="I49" s="18" t="s">
        <v>8</v>
      </c>
    </row>
    <row r="50" spans="1:9" s="5" customFormat="1" x14ac:dyDescent="0.25">
      <c r="A50" s="5" t="s">
        <v>420</v>
      </c>
      <c r="B50" s="23">
        <v>42938</v>
      </c>
      <c r="C50" s="5" t="s">
        <v>807</v>
      </c>
      <c r="D50" t="s">
        <v>48</v>
      </c>
      <c r="E50" s="5" t="s">
        <v>49</v>
      </c>
      <c r="F50" s="5">
        <f t="shared" si="0"/>
        <v>261400</v>
      </c>
      <c r="G50" s="18">
        <v>41824</v>
      </c>
      <c r="I50" s="18" t="s">
        <v>8</v>
      </c>
    </row>
    <row r="51" spans="1:9" s="5" customFormat="1" x14ac:dyDescent="0.25">
      <c r="A51" s="5" t="s">
        <v>808</v>
      </c>
      <c r="B51" s="23">
        <v>42938</v>
      </c>
      <c r="C51" s="5" t="s">
        <v>809</v>
      </c>
      <c r="D51" t="s">
        <v>48</v>
      </c>
      <c r="E51" s="5" t="s">
        <v>49</v>
      </c>
      <c r="F51" s="5">
        <f t="shared" si="0"/>
        <v>325700</v>
      </c>
      <c r="G51" s="18">
        <v>52112</v>
      </c>
      <c r="I51" s="18" t="s">
        <v>8</v>
      </c>
    </row>
    <row r="52" spans="1:9" s="5" customFormat="1" x14ac:dyDescent="0.25">
      <c r="A52" s="5" t="s">
        <v>810</v>
      </c>
      <c r="B52" s="23">
        <v>42938</v>
      </c>
      <c r="C52" s="5" t="s">
        <v>811</v>
      </c>
      <c r="D52" t="s">
        <v>48</v>
      </c>
      <c r="E52" s="5" t="s">
        <v>49</v>
      </c>
      <c r="F52" s="5">
        <f t="shared" si="0"/>
        <v>444756.99999999994</v>
      </c>
      <c r="G52" s="18">
        <v>71161.119999999995</v>
      </c>
      <c r="I52" s="18" t="s">
        <v>8</v>
      </c>
    </row>
    <row r="53" spans="1:9" s="5" customFormat="1" x14ac:dyDescent="0.25">
      <c r="A53" s="5" t="s">
        <v>151</v>
      </c>
      <c r="B53" s="23">
        <v>42938</v>
      </c>
      <c r="C53" s="5" t="s">
        <v>816</v>
      </c>
      <c r="D53" t="s">
        <v>48</v>
      </c>
      <c r="E53" s="5" t="s">
        <v>49</v>
      </c>
      <c r="F53" s="5">
        <f t="shared" si="0"/>
        <v>437583</v>
      </c>
      <c r="G53" s="18">
        <v>70013.279999999999</v>
      </c>
      <c r="I53" s="18" t="s">
        <v>8</v>
      </c>
    </row>
    <row r="54" spans="1:9" s="5" customFormat="1" x14ac:dyDescent="0.25">
      <c r="A54" s="5" t="s">
        <v>817</v>
      </c>
      <c r="B54" s="23">
        <v>42947</v>
      </c>
      <c r="C54" s="5" t="s">
        <v>818</v>
      </c>
      <c r="D54" t="s">
        <v>48</v>
      </c>
      <c r="E54" s="5" t="s">
        <v>819</v>
      </c>
      <c r="F54" s="5">
        <f t="shared" si="0"/>
        <v>437583</v>
      </c>
      <c r="G54" s="18">
        <v>70013.279999999999</v>
      </c>
      <c r="I54" s="18" t="s">
        <v>8</v>
      </c>
    </row>
    <row r="55" spans="1:9" s="5" customFormat="1" x14ac:dyDescent="0.25">
      <c r="A55" s="66" t="s">
        <v>379</v>
      </c>
      <c r="B55" s="75">
        <v>42926</v>
      </c>
      <c r="C55" s="66" t="s">
        <v>840</v>
      </c>
      <c r="D55" t="s">
        <v>48</v>
      </c>
      <c r="E55" s="5" t="s">
        <v>50</v>
      </c>
      <c r="F55" s="5">
        <f t="shared" si="0"/>
        <v>83573.75</v>
      </c>
      <c r="G55" s="18">
        <v>13371.8</v>
      </c>
      <c r="H55" s="18">
        <f>+SUM(G48:G55)</f>
        <v>419784.12000000005</v>
      </c>
      <c r="I55" s="18" t="s">
        <v>8</v>
      </c>
    </row>
    <row r="56" spans="1:9" s="5" customFormat="1" x14ac:dyDescent="0.25">
      <c r="A56" s="5" t="s">
        <v>263</v>
      </c>
      <c r="B56" s="23">
        <v>42928</v>
      </c>
      <c r="C56" s="5" t="s">
        <v>845</v>
      </c>
      <c r="D56" t="s">
        <v>360</v>
      </c>
      <c r="E56" s="5" t="s">
        <v>251</v>
      </c>
      <c r="F56" s="5">
        <f t="shared" si="0"/>
        <v>7530</v>
      </c>
      <c r="G56" s="18">
        <v>1204.8</v>
      </c>
      <c r="I56" s="18" t="s">
        <v>8</v>
      </c>
    </row>
    <row r="57" spans="1:9" s="5" customFormat="1" x14ac:dyDescent="0.25">
      <c r="A57" s="5" t="s">
        <v>59</v>
      </c>
      <c r="B57" s="23">
        <v>42928</v>
      </c>
      <c r="C57" s="5" t="s">
        <v>848</v>
      </c>
      <c r="D57" t="s">
        <v>360</v>
      </c>
      <c r="E57" s="5" t="s">
        <v>251</v>
      </c>
      <c r="F57" s="5">
        <f t="shared" si="0"/>
        <v>4813.9375</v>
      </c>
      <c r="G57">
        <v>770.23</v>
      </c>
      <c r="I57" s="18" t="s">
        <v>8</v>
      </c>
    </row>
    <row r="58" spans="1:9" s="5" customFormat="1" x14ac:dyDescent="0.25">
      <c r="A58" s="5" t="s">
        <v>228</v>
      </c>
      <c r="B58" s="23">
        <v>42942</v>
      </c>
      <c r="C58" s="5" t="s">
        <v>858</v>
      </c>
      <c r="D58" t="s">
        <v>360</v>
      </c>
      <c r="E58" s="5" t="s">
        <v>251</v>
      </c>
      <c r="F58" s="5">
        <f t="shared" si="0"/>
        <v>6911.7500000000009</v>
      </c>
      <c r="G58" s="18">
        <v>1105.8800000000001</v>
      </c>
      <c r="H58" s="18">
        <f>+SUM(G56:G58)</f>
        <v>3080.91</v>
      </c>
      <c r="I58" s="18" t="s">
        <v>8</v>
      </c>
    </row>
    <row r="59" spans="1:9" s="5" customFormat="1" x14ac:dyDescent="0.25">
      <c r="A59" s="5" t="s">
        <v>61</v>
      </c>
      <c r="B59" s="23">
        <v>42919</v>
      </c>
      <c r="C59" s="5" t="s">
        <v>835</v>
      </c>
      <c r="D59" t="s">
        <v>55</v>
      </c>
      <c r="E59" s="5" t="s">
        <v>56</v>
      </c>
      <c r="F59" s="5">
        <f t="shared" si="0"/>
        <v>80178.875</v>
      </c>
      <c r="G59" s="18">
        <v>12828.62</v>
      </c>
      <c r="I59" s="18" t="s">
        <v>8</v>
      </c>
    </row>
    <row r="60" spans="1:9" s="5" customFormat="1" x14ac:dyDescent="0.25">
      <c r="A60" s="5" t="s">
        <v>324</v>
      </c>
      <c r="B60" s="23">
        <v>42930</v>
      </c>
      <c r="C60" s="5" t="s">
        <v>824</v>
      </c>
      <c r="D60" t="s">
        <v>57</v>
      </c>
      <c r="E60" s="5" t="s">
        <v>58</v>
      </c>
      <c r="F60" s="5">
        <f t="shared" si="0"/>
        <v>5310.4375</v>
      </c>
      <c r="G60" s="5">
        <v>849.67</v>
      </c>
      <c r="I60" s="18" t="s">
        <v>8</v>
      </c>
    </row>
    <row r="61" spans="1:9" s="5" customFormat="1" x14ac:dyDescent="0.25">
      <c r="A61" s="19" t="s">
        <v>41</v>
      </c>
      <c r="B61" s="20">
        <v>42933</v>
      </c>
      <c r="C61" s="19" t="s">
        <v>812</v>
      </c>
      <c r="D61" s="29"/>
      <c r="E61" s="19" t="s">
        <v>49</v>
      </c>
      <c r="H61" s="29">
        <v>-45365.599999999999</v>
      </c>
      <c r="I61" s="18"/>
    </row>
    <row r="62" spans="1:9" s="5" customFormat="1" x14ac:dyDescent="0.25">
      <c r="A62" s="19" t="s">
        <v>134</v>
      </c>
      <c r="B62" s="20">
        <v>42933</v>
      </c>
      <c r="C62" s="19" t="s">
        <v>812</v>
      </c>
      <c r="D62" s="29"/>
      <c r="E62" s="19" t="s">
        <v>49</v>
      </c>
      <c r="G62" s="29">
        <v>45365.599999999999</v>
      </c>
      <c r="H62" s="19"/>
      <c r="I62" s="18"/>
    </row>
    <row r="63" spans="1:9" s="5" customFormat="1" x14ac:dyDescent="0.25">
      <c r="A63" s="19" t="s">
        <v>813</v>
      </c>
      <c r="B63" s="20">
        <v>42941</v>
      </c>
      <c r="C63" s="19" t="s">
        <v>814</v>
      </c>
      <c r="D63" s="29"/>
      <c r="E63" s="19" t="s">
        <v>49</v>
      </c>
      <c r="H63" s="29">
        <v>-53472.160000000003</v>
      </c>
      <c r="I63" s="18"/>
    </row>
    <row r="64" spans="1:9" s="5" customFormat="1" x14ac:dyDescent="0.25">
      <c r="A64" s="19" t="s">
        <v>815</v>
      </c>
      <c r="B64" s="20">
        <v>42941</v>
      </c>
      <c r="C64" s="19" t="s">
        <v>814</v>
      </c>
      <c r="D64" s="29"/>
      <c r="E64" s="19" t="s">
        <v>49</v>
      </c>
      <c r="G64" s="29">
        <v>53472.160000000003</v>
      </c>
      <c r="H64" s="19"/>
      <c r="I64" s="18"/>
    </row>
    <row r="65" spans="1:9" s="5" customFormat="1" x14ac:dyDescent="0.25">
      <c r="A65" s="5" t="s">
        <v>203</v>
      </c>
      <c r="B65" s="23">
        <v>42947</v>
      </c>
      <c r="C65" s="5" t="s">
        <v>822</v>
      </c>
      <c r="D65" s="29"/>
      <c r="E65" s="5" t="s">
        <v>823</v>
      </c>
      <c r="H65" s="19">
        <v>-51.36</v>
      </c>
      <c r="I65" s="18"/>
    </row>
    <row r="66" spans="1:9" s="5" customFormat="1" x14ac:dyDescent="0.25">
      <c r="A66" s="19" t="s">
        <v>254</v>
      </c>
      <c r="B66" s="20">
        <v>42927</v>
      </c>
      <c r="C66" s="19" t="s">
        <v>840</v>
      </c>
      <c r="D66" s="29"/>
      <c r="E66" s="19"/>
      <c r="G66" s="29">
        <v>13371.8</v>
      </c>
      <c r="H66" s="19"/>
      <c r="I66" s="18"/>
    </row>
    <row r="67" spans="1:9" s="5" customFormat="1" x14ac:dyDescent="0.25">
      <c r="A67" s="19" t="s">
        <v>52</v>
      </c>
      <c r="B67" s="20">
        <v>42927</v>
      </c>
      <c r="C67" s="19" t="s">
        <v>840</v>
      </c>
      <c r="D67" s="29"/>
      <c r="E67" s="19" t="s">
        <v>841</v>
      </c>
      <c r="G67" s="19"/>
      <c r="H67" s="29">
        <v>13371.8</v>
      </c>
      <c r="I67" s="18"/>
    </row>
    <row r="68" spans="1:9" s="5" customFormat="1" x14ac:dyDescent="0.25">
      <c r="A68" s="19" t="s">
        <v>12</v>
      </c>
      <c r="B68" s="20">
        <v>42927</v>
      </c>
      <c r="C68" s="19" t="s">
        <v>840</v>
      </c>
      <c r="D68" s="29"/>
      <c r="E68" s="19" t="s">
        <v>841</v>
      </c>
      <c r="G68" s="19"/>
      <c r="H68" s="29">
        <v>13371.8</v>
      </c>
      <c r="I68" s="18"/>
    </row>
    <row r="69" spans="1:9" s="5" customFormat="1" x14ac:dyDescent="0.25">
      <c r="A69" s="19" t="s">
        <v>12</v>
      </c>
      <c r="B69" s="20">
        <v>42927</v>
      </c>
      <c r="C69" s="19" t="s">
        <v>840</v>
      </c>
      <c r="D69" s="29"/>
      <c r="E69" s="19" t="s">
        <v>842</v>
      </c>
      <c r="G69" s="29">
        <v>13371.8</v>
      </c>
      <c r="H69" s="19"/>
      <c r="I69" s="18"/>
    </row>
    <row r="70" spans="1:9" s="5" customFormat="1" x14ac:dyDescent="0.25">
      <c r="A70" s="19" t="s">
        <v>873</v>
      </c>
      <c r="B70" s="20">
        <v>42919</v>
      </c>
      <c r="C70" s="19" t="s">
        <v>874</v>
      </c>
      <c r="D70" s="29"/>
      <c r="E70" s="19" t="s">
        <v>38</v>
      </c>
      <c r="G70" s="19">
        <v>51.36</v>
      </c>
      <c r="I70" s="18"/>
    </row>
    <row r="71" spans="1:9" s="5" customFormat="1" x14ac:dyDescent="0.25">
      <c r="A71" s="19"/>
      <c r="B71" s="20"/>
      <c r="C71" s="19"/>
      <c r="D71" s="29"/>
      <c r="E71" s="19"/>
      <c r="G71" s="19"/>
      <c r="I71" s="18"/>
    </row>
    <row r="72" spans="1:9" s="5" customFormat="1" x14ac:dyDescent="0.25">
      <c r="B72" s="23"/>
      <c r="D72" s="18"/>
      <c r="E72" s="5" t="s">
        <v>213</v>
      </c>
      <c r="G72" s="18">
        <f>SUM(G8:G70)</f>
        <v>598337.76</v>
      </c>
      <c r="H72" s="18">
        <v>125632.72</v>
      </c>
    </row>
    <row r="73" spans="1:9" s="5" customFormat="1" ht="15.75" thickBot="1" x14ac:dyDescent="0.3">
      <c r="B73" s="23"/>
      <c r="D73" s="18"/>
      <c r="E73" s="5" t="s">
        <v>214</v>
      </c>
      <c r="G73" s="76"/>
      <c r="H73" s="76"/>
      <c r="I73" s="18"/>
    </row>
    <row r="74" spans="1:9" s="5" customFormat="1" ht="15.75" thickTop="1" x14ac:dyDescent="0.25">
      <c r="B74" s="23"/>
      <c r="H74" s="18"/>
    </row>
    <row r="76" spans="1:9" x14ac:dyDescent="0.25">
      <c r="F76" s="1" t="s">
        <v>65</v>
      </c>
      <c r="G76" s="22">
        <f>+G72</f>
        <v>598337.76</v>
      </c>
      <c r="H76" s="5"/>
    </row>
    <row r="77" spans="1:9" x14ac:dyDescent="0.25">
      <c r="A77" s="5"/>
      <c r="B77" s="23"/>
      <c r="C77" s="5"/>
      <c r="F77" s="1" t="s">
        <v>66</v>
      </c>
      <c r="G77" s="8">
        <v>598337.80000000005</v>
      </c>
      <c r="H77" s="5"/>
    </row>
    <row r="78" spans="1:9" s="5" customFormat="1" x14ac:dyDescent="0.25">
      <c r="A78"/>
      <c r="B78"/>
      <c r="C78"/>
      <c r="D78" s="18"/>
      <c r="F78" s="24"/>
      <c r="G78" s="18">
        <f>+G76-G77</f>
        <v>-4.0000000037252903E-2</v>
      </c>
    </row>
    <row r="80" spans="1:9" x14ac:dyDescent="0.25">
      <c r="I80" s="16"/>
    </row>
    <row r="81" spans="1:9" x14ac:dyDescent="0.25">
      <c r="I81" s="16"/>
    </row>
    <row r="82" spans="1:9" x14ac:dyDescent="0.25">
      <c r="A82" s="25" t="s">
        <v>67</v>
      </c>
      <c r="B82" s="25" t="s">
        <v>68</v>
      </c>
      <c r="D82" s="18" t="s">
        <v>883</v>
      </c>
      <c r="E82" s="14"/>
      <c r="F82" s="24">
        <f t="shared" ref="F82:F117" si="1">+G82/0.16</f>
        <v>7023.5</v>
      </c>
      <c r="G82" s="18">
        <v>1123.76</v>
      </c>
      <c r="H82" s="5"/>
      <c r="I82" s="16"/>
    </row>
    <row r="83" spans="1:9" x14ac:dyDescent="0.25">
      <c r="A83" s="25" t="s">
        <v>67</v>
      </c>
      <c r="B83" s="25" t="s">
        <v>68</v>
      </c>
      <c r="D83" t="s">
        <v>504</v>
      </c>
      <c r="F83" s="24">
        <f t="shared" si="1"/>
        <v>1642.875</v>
      </c>
      <c r="G83" s="5">
        <v>262.86</v>
      </c>
      <c r="H83" s="5"/>
      <c r="I83" s="16"/>
    </row>
    <row r="84" spans="1:9" x14ac:dyDescent="0.25">
      <c r="A84" s="25" t="s">
        <v>67</v>
      </c>
      <c r="B84" s="25" t="s">
        <v>68</v>
      </c>
      <c r="D84" t="s">
        <v>10</v>
      </c>
      <c r="E84" s="14"/>
      <c r="F84" s="24">
        <f t="shared" si="1"/>
        <v>1378.875</v>
      </c>
      <c r="G84" s="5">
        <v>220.62</v>
      </c>
      <c r="H84" s="5"/>
      <c r="I84" s="16"/>
    </row>
    <row r="85" spans="1:9" x14ac:dyDescent="0.25">
      <c r="A85" s="25" t="s">
        <v>67</v>
      </c>
      <c r="B85" s="25" t="s">
        <v>68</v>
      </c>
      <c r="D85" t="s">
        <v>11</v>
      </c>
      <c r="F85" s="24">
        <f t="shared" si="1"/>
        <v>350</v>
      </c>
      <c r="G85" s="5">
        <v>56</v>
      </c>
      <c r="H85" s="5"/>
      <c r="I85" s="16"/>
    </row>
    <row r="86" spans="1:9" x14ac:dyDescent="0.25">
      <c r="A86" s="25" t="s">
        <v>67</v>
      </c>
      <c r="B86" s="25" t="s">
        <v>68</v>
      </c>
      <c r="D86" s="18" t="s">
        <v>886</v>
      </c>
      <c r="F86" s="24">
        <f t="shared" si="1"/>
        <v>23500</v>
      </c>
      <c r="G86" s="5">
        <v>3760</v>
      </c>
      <c r="H86" s="5"/>
      <c r="I86" s="16"/>
    </row>
    <row r="87" spans="1:9" x14ac:dyDescent="0.25">
      <c r="A87" s="25" t="s">
        <v>67</v>
      </c>
      <c r="B87" s="25" t="s">
        <v>68</v>
      </c>
      <c r="D87" t="s">
        <v>356</v>
      </c>
      <c r="E87" s="14"/>
      <c r="F87" s="24">
        <f t="shared" si="1"/>
        <v>2633.25</v>
      </c>
      <c r="G87" s="5">
        <v>421.32</v>
      </c>
      <c r="H87" s="5"/>
      <c r="I87" s="16"/>
    </row>
    <row r="88" spans="1:9" x14ac:dyDescent="0.25">
      <c r="A88" s="25" t="s">
        <v>67</v>
      </c>
      <c r="B88" s="25" t="s">
        <v>68</v>
      </c>
      <c r="D88" s="5" t="s">
        <v>24</v>
      </c>
      <c r="E88" s="14"/>
      <c r="F88" s="24">
        <f t="shared" si="1"/>
        <v>151043.8125</v>
      </c>
      <c r="G88" s="5">
        <v>24167.010000000002</v>
      </c>
      <c r="H88" s="5"/>
      <c r="I88" s="16"/>
    </row>
    <row r="89" spans="1:9" x14ac:dyDescent="0.25">
      <c r="A89" s="25" t="s">
        <v>67</v>
      </c>
      <c r="B89" s="25" t="s">
        <v>68</v>
      </c>
      <c r="D89" s="18" t="s">
        <v>885</v>
      </c>
      <c r="F89" s="24">
        <f t="shared" si="1"/>
        <v>470</v>
      </c>
      <c r="G89" s="5">
        <v>75.2</v>
      </c>
      <c r="H89" s="5"/>
      <c r="I89" s="16"/>
    </row>
    <row r="90" spans="1:9" x14ac:dyDescent="0.25">
      <c r="A90" s="25" t="s">
        <v>67</v>
      </c>
      <c r="B90" s="25" t="s">
        <v>68</v>
      </c>
      <c r="D90" s="67" t="s">
        <v>792</v>
      </c>
      <c r="E90" s="14"/>
      <c r="F90" s="24">
        <f t="shared" si="1"/>
        <v>9500</v>
      </c>
      <c r="G90" s="18">
        <v>1520</v>
      </c>
      <c r="H90" s="5"/>
      <c r="I90" s="16"/>
    </row>
    <row r="91" spans="1:9" x14ac:dyDescent="0.25">
      <c r="A91" s="25" t="s">
        <v>67</v>
      </c>
      <c r="B91" s="25" t="s">
        <v>68</v>
      </c>
      <c r="D91" t="s">
        <v>29</v>
      </c>
      <c r="F91" s="24">
        <f t="shared" si="1"/>
        <v>2090</v>
      </c>
      <c r="G91" s="5">
        <v>334.4</v>
      </c>
      <c r="H91" s="5"/>
      <c r="I91" s="16"/>
    </row>
    <row r="92" spans="1:9" x14ac:dyDescent="0.25">
      <c r="A92" s="25" t="s">
        <v>67</v>
      </c>
      <c r="B92" s="25" t="s">
        <v>68</v>
      </c>
      <c r="D92" t="s">
        <v>350</v>
      </c>
      <c r="F92" s="24">
        <f t="shared" si="1"/>
        <v>2875.875</v>
      </c>
      <c r="G92" s="5">
        <v>460.14</v>
      </c>
      <c r="H92" s="5"/>
      <c r="I92" s="78"/>
    </row>
    <row r="93" spans="1:9" x14ac:dyDescent="0.25">
      <c r="A93" s="25" t="s">
        <v>67</v>
      </c>
      <c r="B93" s="25" t="s">
        <v>68</v>
      </c>
      <c r="D93" s="47" t="s">
        <v>505</v>
      </c>
      <c r="E93" s="14"/>
      <c r="F93" s="24">
        <f t="shared" si="1"/>
        <v>4254.8125</v>
      </c>
      <c r="G93" s="5">
        <v>680.77</v>
      </c>
      <c r="H93" s="5"/>
      <c r="I93" s="16"/>
    </row>
    <row r="94" spans="1:9" x14ac:dyDescent="0.25">
      <c r="A94" s="25" t="s">
        <v>67</v>
      </c>
      <c r="B94" s="25" t="s">
        <v>68</v>
      </c>
      <c r="D94" t="s">
        <v>33</v>
      </c>
      <c r="E94" s="14"/>
      <c r="F94" s="24">
        <f t="shared" si="1"/>
        <v>17247.749999999996</v>
      </c>
      <c r="G94" s="5">
        <v>2759.6399999999994</v>
      </c>
      <c r="H94" s="5"/>
      <c r="I94" s="16"/>
    </row>
    <row r="95" spans="1:9" x14ac:dyDescent="0.25">
      <c r="A95" s="25" t="s">
        <v>67</v>
      </c>
      <c r="B95" s="25" t="s">
        <v>68</v>
      </c>
      <c r="D95" s="18" t="s">
        <v>884</v>
      </c>
      <c r="E95" s="14"/>
      <c r="F95" s="24">
        <f t="shared" si="1"/>
        <v>2000</v>
      </c>
      <c r="G95" s="5">
        <v>320</v>
      </c>
      <c r="H95" s="5"/>
      <c r="I95" s="18"/>
    </row>
    <row r="96" spans="1:9" x14ac:dyDescent="0.25">
      <c r="A96" s="25" t="s">
        <v>67</v>
      </c>
      <c r="B96" s="25" t="s">
        <v>68</v>
      </c>
      <c r="D96" t="s">
        <v>48</v>
      </c>
      <c r="F96" s="24">
        <f t="shared" si="1"/>
        <v>2623650.7500000005</v>
      </c>
      <c r="G96" s="18">
        <v>419784.12000000005</v>
      </c>
      <c r="H96" s="5"/>
      <c r="I96" s="79"/>
    </row>
    <row r="97" spans="1:9" x14ac:dyDescent="0.25">
      <c r="A97" s="25" t="s">
        <v>67</v>
      </c>
      <c r="B97" s="25" t="s">
        <v>68</v>
      </c>
      <c r="D97" t="s">
        <v>360</v>
      </c>
      <c r="E97" s="14"/>
      <c r="F97" s="24">
        <f t="shared" si="1"/>
        <v>19255.6875</v>
      </c>
      <c r="G97" s="5">
        <v>3080.91</v>
      </c>
      <c r="H97" s="5"/>
      <c r="I97" s="78"/>
    </row>
    <row r="98" spans="1:9" x14ac:dyDescent="0.25">
      <c r="A98" s="25" t="s">
        <v>67</v>
      </c>
      <c r="B98" s="25" t="s">
        <v>68</v>
      </c>
      <c r="D98" t="s">
        <v>55</v>
      </c>
      <c r="E98" s="14"/>
      <c r="F98" s="24">
        <f t="shared" si="1"/>
        <v>80178.875</v>
      </c>
      <c r="G98" s="18">
        <v>12828.62</v>
      </c>
      <c r="H98" s="5"/>
      <c r="I98" s="16"/>
    </row>
    <row r="99" spans="1:9" x14ac:dyDescent="0.25">
      <c r="A99" s="25" t="s">
        <v>67</v>
      </c>
      <c r="B99" s="25" t="s">
        <v>68</v>
      </c>
      <c r="D99" t="s">
        <v>57</v>
      </c>
      <c r="E99" s="14"/>
      <c r="F99" s="24">
        <f t="shared" si="1"/>
        <v>5310.4375</v>
      </c>
      <c r="G99" s="5">
        <v>849.67</v>
      </c>
      <c r="H99" s="5"/>
      <c r="I99" s="16"/>
    </row>
    <row r="100" spans="1:9" x14ac:dyDescent="0.25">
      <c r="A100" s="25" t="s">
        <v>67</v>
      </c>
      <c r="B100" s="25" t="s">
        <v>68</v>
      </c>
      <c r="F100" s="24">
        <f t="shared" si="1"/>
        <v>0</v>
      </c>
      <c r="H100" s="5"/>
      <c r="I100" s="16"/>
    </row>
    <row r="101" spans="1:9" x14ac:dyDescent="0.25">
      <c r="A101" s="25" t="s">
        <v>67</v>
      </c>
      <c r="B101" s="25" t="s">
        <v>68</v>
      </c>
      <c r="D101" s="77"/>
      <c r="F101" s="24">
        <f t="shared" si="1"/>
        <v>0</v>
      </c>
      <c r="G101" s="5"/>
      <c r="H101" s="5"/>
      <c r="I101" s="16"/>
    </row>
    <row r="102" spans="1:9" x14ac:dyDescent="0.25">
      <c r="A102" s="25" t="s">
        <v>67</v>
      </c>
      <c r="B102" s="25" t="s">
        <v>68</v>
      </c>
      <c r="D102" s="5"/>
      <c r="E102" s="14"/>
      <c r="F102" s="24">
        <f t="shared" si="1"/>
        <v>0</v>
      </c>
      <c r="G102" s="5"/>
      <c r="H102" s="5"/>
      <c r="I102" s="80"/>
    </row>
    <row r="103" spans="1:9" x14ac:dyDescent="0.25">
      <c r="A103" s="25" t="s">
        <v>67</v>
      </c>
      <c r="B103" s="25" t="s">
        <v>68</v>
      </c>
      <c r="D103" s="67"/>
      <c r="E103" s="14"/>
      <c r="F103" s="24">
        <f t="shared" si="1"/>
        <v>0</v>
      </c>
      <c r="G103" s="70"/>
      <c r="H103" s="5"/>
    </row>
    <row r="104" spans="1:9" x14ac:dyDescent="0.25">
      <c r="A104" s="25" t="s">
        <v>67</v>
      </c>
      <c r="B104" s="25" t="s">
        <v>68</v>
      </c>
      <c r="D104" s="67"/>
      <c r="F104" s="24">
        <f t="shared" si="1"/>
        <v>0</v>
      </c>
      <c r="G104" s="67"/>
      <c r="H104" s="5"/>
    </row>
    <row r="105" spans="1:9" x14ac:dyDescent="0.25">
      <c r="A105" s="25" t="s">
        <v>67</v>
      </c>
      <c r="B105" s="25" t="s">
        <v>68</v>
      </c>
      <c r="D105" s="67"/>
      <c r="E105" s="14"/>
      <c r="F105" s="24">
        <f t="shared" si="1"/>
        <v>0</v>
      </c>
      <c r="G105" s="67"/>
      <c r="H105" s="5"/>
    </row>
    <row r="106" spans="1:9" x14ac:dyDescent="0.25">
      <c r="A106" s="25" t="s">
        <v>67</v>
      </c>
      <c r="B106" s="25" t="s">
        <v>68</v>
      </c>
      <c r="D106" s="5"/>
      <c r="E106" s="14"/>
      <c r="F106" s="24">
        <f t="shared" si="1"/>
        <v>0</v>
      </c>
      <c r="G106" s="18"/>
      <c r="H106" s="5"/>
    </row>
    <row r="107" spans="1:9" x14ac:dyDescent="0.25">
      <c r="A107" s="25" t="s">
        <v>67</v>
      </c>
      <c r="B107" s="25" t="s">
        <v>68</v>
      </c>
      <c r="F107" s="24">
        <f t="shared" si="1"/>
        <v>0</v>
      </c>
      <c r="G107" s="16"/>
      <c r="H107" s="5"/>
    </row>
    <row r="108" spans="1:9" x14ac:dyDescent="0.25">
      <c r="A108" s="25" t="s">
        <v>67</v>
      </c>
      <c r="B108" s="25" t="s">
        <v>68</v>
      </c>
      <c r="D108" s="5"/>
      <c r="F108" s="24">
        <f t="shared" si="1"/>
        <v>0</v>
      </c>
      <c r="H108" s="5"/>
    </row>
    <row r="109" spans="1:9" x14ac:dyDescent="0.25">
      <c r="A109" s="25" t="s">
        <v>67</v>
      </c>
      <c r="B109" s="25" t="s">
        <v>68</v>
      </c>
      <c r="D109" s="17"/>
      <c r="F109" s="24">
        <f t="shared" si="1"/>
        <v>0</v>
      </c>
      <c r="G109" s="16"/>
      <c r="H109" s="5"/>
    </row>
    <row r="110" spans="1:9" x14ac:dyDescent="0.25">
      <c r="A110" s="25" t="s">
        <v>67</v>
      </c>
      <c r="B110" s="25" t="s">
        <v>68</v>
      </c>
      <c r="F110" s="24">
        <f t="shared" si="1"/>
        <v>0</v>
      </c>
      <c r="G110" s="16"/>
      <c r="H110" s="5"/>
    </row>
    <row r="111" spans="1:9" x14ac:dyDescent="0.25">
      <c r="A111" s="25" t="s">
        <v>67</v>
      </c>
      <c r="B111" s="25" t="s">
        <v>68</v>
      </c>
      <c r="D111" s="5"/>
      <c r="F111" s="24">
        <f t="shared" si="1"/>
        <v>0</v>
      </c>
      <c r="H111" s="5"/>
    </row>
    <row r="112" spans="1:9" x14ac:dyDescent="0.25">
      <c r="A112" s="25" t="s">
        <v>67</v>
      </c>
      <c r="B112" s="25" t="s">
        <v>68</v>
      </c>
      <c r="F112" s="24">
        <f t="shared" si="1"/>
        <v>0</v>
      </c>
      <c r="G112" s="16"/>
      <c r="H112" s="5"/>
    </row>
    <row r="113" spans="1:8" x14ac:dyDescent="0.25">
      <c r="A113" s="25" t="s">
        <v>67</v>
      </c>
      <c r="B113" s="25" t="s">
        <v>68</v>
      </c>
      <c r="F113" s="24">
        <f t="shared" si="1"/>
        <v>0</v>
      </c>
      <c r="G113" s="16"/>
      <c r="H113" s="5"/>
    </row>
    <row r="114" spans="1:8" x14ac:dyDescent="0.25">
      <c r="A114" s="25" t="s">
        <v>67</v>
      </c>
      <c r="B114" s="25" t="s">
        <v>68</v>
      </c>
      <c r="F114" s="24">
        <f t="shared" si="1"/>
        <v>0</v>
      </c>
      <c r="H114" s="5"/>
    </row>
    <row r="115" spans="1:8" x14ac:dyDescent="0.25">
      <c r="A115" s="25" t="s">
        <v>67</v>
      </c>
      <c r="B115" s="25" t="s">
        <v>68</v>
      </c>
      <c r="F115" s="24">
        <f t="shared" si="1"/>
        <v>0</v>
      </c>
      <c r="G115" s="16"/>
      <c r="H115" s="5"/>
    </row>
    <row r="116" spans="1:8" x14ac:dyDescent="0.25">
      <c r="A116" s="25" t="s">
        <v>67</v>
      </c>
      <c r="B116" s="25" t="s">
        <v>68</v>
      </c>
      <c r="F116" s="24">
        <f t="shared" si="1"/>
        <v>0</v>
      </c>
      <c r="G116" s="16"/>
      <c r="H116" s="5"/>
    </row>
    <row r="117" spans="1:8" x14ac:dyDescent="0.25">
      <c r="A117" s="25" t="s">
        <v>67</v>
      </c>
      <c r="B117" s="25" t="s">
        <v>68</v>
      </c>
      <c r="F117" s="24">
        <f t="shared" si="1"/>
        <v>0</v>
      </c>
      <c r="G117" s="26"/>
      <c r="H117" s="5"/>
    </row>
    <row r="118" spans="1:8" ht="15.75" thickBot="1" x14ac:dyDescent="0.3">
      <c r="F118" s="27">
        <f>SUM(F81:F117)</f>
        <v>2954406.5000000005</v>
      </c>
      <c r="G118" s="27">
        <f>SUM(G82:G117)</f>
        <v>472705.04000000004</v>
      </c>
      <c r="H118" s="5"/>
    </row>
    <row r="119" spans="1:8" ht="15.75" thickTop="1" x14ac:dyDescent="0.25">
      <c r="E119" s="1" t="s">
        <v>66</v>
      </c>
      <c r="F119" s="8"/>
      <c r="G119" s="8">
        <f>+G77-H72</f>
        <v>472705.08000000007</v>
      </c>
      <c r="H119" s="5"/>
    </row>
    <row r="120" spans="1:8" x14ac:dyDescent="0.25">
      <c r="F120" s="8"/>
      <c r="G120" s="8">
        <f>+G118-G119</f>
        <v>-4.0000000037252903E-2</v>
      </c>
      <c r="H120" s="5"/>
    </row>
    <row r="121" spans="1:8" x14ac:dyDescent="0.25">
      <c r="H121" s="5"/>
    </row>
  </sheetData>
  <autoFilter ref="A7:L7">
    <sortState ref="A8:L72">
      <sortCondition ref="D7"/>
    </sortState>
  </autoFilter>
  <pageMargins left="0.11811023622047245" right="0" top="0.74803149606299213" bottom="0.74803149606299213" header="0.31496062992125984" footer="0.31496062992125984"/>
  <pageSetup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tabSelected="1" workbookViewId="0">
      <selection activeCell="F100" sqref="F100:F132"/>
    </sheetView>
  </sheetViews>
  <sheetFormatPr baseColWidth="10" defaultRowHeight="15" x14ac:dyDescent="0.25"/>
  <cols>
    <col min="2" max="2" width="11.5703125" bestFit="1" customWidth="1"/>
    <col min="3" max="3" width="13.85546875" bestFit="1" customWidth="1"/>
    <col min="4" max="4" width="16.28515625" customWidth="1"/>
    <col min="5" max="5" width="40.7109375" bestFit="1" customWidth="1"/>
    <col min="6" max="6" width="12.140625" bestFit="1" customWidth="1"/>
    <col min="8" max="8" width="11.7109375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9" x14ac:dyDescent="0.25">
      <c r="A1" s="1" t="s">
        <v>0</v>
      </c>
      <c r="D1" s="2"/>
      <c r="E1" s="2"/>
      <c r="F1" s="3"/>
      <c r="G1" s="4"/>
      <c r="H1" s="5"/>
    </row>
    <row r="2" spans="1:9" x14ac:dyDescent="0.25">
      <c r="A2" s="1" t="s">
        <v>1008</v>
      </c>
      <c r="D2" s="2"/>
      <c r="E2" s="2"/>
      <c r="F2" s="3"/>
      <c r="G2" s="6"/>
      <c r="H2" s="5"/>
    </row>
    <row r="3" spans="1:9" x14ac:dyDescent="0.25">
      <c r="A3" s="1"/>
      <c r="D3" s="2"/>
      <c r="E3" s="2"/>
      <c r="F3" s="3"/>
      <c r="G3" s="7"/>
      <c r="H3" s="5"/>
    </row>
    <row r="4" spans="1:9" x14ac:dyDescent="0.25">
      <c r="F4" s="8"/>
      <c r="G4" s="8"/>
      <c r="H4" s="5"/>
    </row>
    <row r="5" spans="1:9" x14ac:dyDescent="0.25">
      <c r="F5" s="8"/>
      <c r="G5" s="8"/>
      <c r="H5" s="5"/>
    </row>
    <row r="6" spans="1:9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9" s="5" customFormat="1" x14ac:dyDescent="0.25">
      <c r="B7" s="23"/>
      <c r="E7" s="5" t="s">
        <v>69</v>
      </c>
      <c r="H7" s="18"/>
    </row>
    <row r="8" spans="1:9" s="5" customFormat="1" x14ac:dyDescent="0.25">
      <c r="A8" s="5" t="s">
        <v>187</v>
      </c>
      <c r="B8" s="23">
        <v>42977</v>
      </c>
      <c r="C8" s="5" t="s">
        <v>910</v>
      </c>
      <c r="D8" t="s">
        <v>504</v>
      </c>
      <c r="E8" s="5" t="s">
        <v>741</v>
      </c>
      <c r="F8" s="5">
        <f t="shared" ref="F8:F39" si="0">+G8/0.16</f>
        <v>1635.625</v>
      </c>
      <c r="G8" s="5">
        <v>261.7</v>
      </c>
      <c r="I8" s="5">
        <v>261.7</v>
      </c>
    </row>
    <row r="9" spans="1:9" s="5" customFormat="1" x14ac:dyDescent="0.25">
      <c r="A9" s="5" t="s">
        <v>60</v>
      </c>
      <c r="B9" s="23">
        <v>42949</v>
      </c>
      <c r="C9" s="5" t="s">
        <v>920</v>
      </c>
      <c r="D9" s="5" t="s">
        <v>923</v>
      </c>
      <c r="E9" s="5" t="s">
        <v>924</v>
      </c>
      <c r="F9" s="5">
        <f t="shared" si="0"/>
        <v>163.5625</v>
      </c>
      <c r="G9" s="18">
        <v>26.17</v>
      </c>
      <c r="I9" s="18">
        <v>26.17</v>
      </c>
    </row>
    <row r="10" spans="1:9" s="5" customFormat="1" x14ac:dyDescent="0.25">
      <c r="A10" s="5" t="s">
        <v>61</v>
      </c>
      <c r="B10" s="23">
        <v>42949</v>
      </c>
      <c r="C10" s="5" t="s">
        <v>911</v>
      </c>
      <c r="D10" s="5" t="s">
        <v>673</v>
      </c>
      <c r="E10" s="5" t="s">
        <v>893</v>
      </c>
      <c r="F10" s="5">
        <f t="shared" si="0"/>
        <v>103.49999999999999</v>
      </c>
      <c r="G10" s="18">
        <v>16.559999999999999</v>
      </c>
      <c r="I10" s="18"/>
    </row>
    <row r="11" spans="1:9" s="5" customFormat="1" x14ac:dyDescent="0.25">
      <c r="A11" s="5" t="s">
        <v>41</v>
      </c>
      <c r="B11" s="23">
        <v>42961</v>
      </c>
      <c r="C11" s="5" t="s">
        <v>888</v>
      </c>
      <c r="D11" s="5" t="s">
        <v>673</v>
      </c>
      <c r="E11" s="5" t="s">
        <v>893</v>
      </c>
      <c r="F11" s="5">
        <f t="shared" si="0"/>
        <v>262.9375</v>
      </c>
      <c r="G11" s="5">
        <v>42.07</v>
      </c>
      <c r="I11" s="18">
        <f>+G10+G11</f>
        <v>58.629999999999995</v>
      </c>
    </row>
    <row r="12" spans="1:9" s="5" customFormat="1" x14ac:dyDescent="0.25">
      <c r="A12" s="5" t="s">
        <v>61</v>
      </c>
      <c r="B12" s="23">
        <v>42949</v>
      </c>
      <c r="C12" s="5" t="s">
        <v>911</v>
      </c>
      <c r="D12" s="5" t="s">
        <v>914</v>
      </c>
      <c r="E12" s="5" t="s">
        <v>915</v>
      </c>
      <c r="F12" s="5">
        <f t="shared" si="0"/>
        <v>100.875</v>
      </c>
      <c r="G12" s="18">
        <v>16.14</v>
      </c>
      <c r="I12" s="18"/>
    </row>
    <row r="13" spans="1:9" s="5" customFormat="1" x14ac:dyDescent="0.25">
      <c r="A13" s="5" t="s">
        <v>60</v>
      </c>
      <c r="B13" s="23">
        <v>42949</v>
      </c>
      <c r="C13" s="5" t="s">
        <v>920</v>
      </c>
      <c r="D13" s="5" t="s">
        <v>914</v>
      </c>
      <c r="E13" s="5" t="s">
        <v>915</v>
      </c>
      <c r="F13" s="5">
        <f t="shared" si="0"/>
        <v>733.24999999999989</v>
      </c>
      <c r="G13" s="18">
        <v>117.32</v>
      </c>
      <c r="I13" s="18">
        <f>+G13+G12</f>
        <v>133.45999999999998</v>
      </c>
    </row>
    <row r="14" spans="1:9" s="5" customFormat="1" x14ac:dyDescent="0.25">
      <c r="A14" s="5" t="s">
        <v>109</v>
      </c>
      <c r="B14" s="23">
        <v>42958</v>
      </c>
      <c r="C14" s="5" t="s">
        <v>926</v>
      </c>
      <c r="D14" s="5" t="s">
        <v>217</v>
      </c>
      <c r="E14" s="5" t="s">
        <v>483</v>
      </c>
      <c r="F14" s="5">
        <f t="shared" si="0"/>
        <v>137.9375</v>
      </c>
      <c r="G14" s="5">
        <v>22.07</v>
      </c>
      <c r="I14" s="5">
        <v>22.07</v>
      </c>
    </row>
    <row r="15" spans="1:9" s="5" customFormat="1" x14ac:dyDescent="0.25">
      <c r="A15" s="5" t="s">
        <v>932</v>
      </c>
      <c r="B15" s="23">
        <v>42978</v>
      </c>
      <c r="C15" s="5" t="s">
        <v>9</v>
      </c>
      <c r="D15" t="s">
        <v>10</v>
      </c>
      <c r="E15" s="5" t="s">
        <v>933</v>
      </c>
      <c r="F15" s="5">
        <f t="shared" si="0"/>
        <v>3179.8125</v>
      </c>
      <c r="G15" s="5">
        <v>508.77</v>
      </c>
      <c r="I15" s="5">
        <v>508.77</v>
      </c>
    </row>
    <row r="16" spans="1:9" s="5" customFormat="1" x14ac:dyDescent="0.25">
      <c r="A16" s="5" t="s">
        <v>934</v>
      </c>
      <c r="B16" s="23">
        <v>42978</v>
      </c>
      <c r="C16" s="5" t="s">
        <v>9</v>
      </c>
      <c r="D16" t="s">
        <v>11</v>
      </c>
      <c r="E16" s="5" t="s">
        <v>935</v>
      </c>
      <c r="F16" s="5">
        <f t="shared" si="0"/>
        <v>350</v>
      </c>
      <c r="G16" s="5">
        <v>56</v>
      </c>
      <c r="I16" s="5">
        <v>56</v>
      </c>
    </row>
    <row r="17" spans="1:9" s="5" customFormat="1" x14ac:dyDescent="0.25">
      <c r="A17" s="5" t="s">
        <v>270</v>
      </c>
      <c r="B17" s="23">
        <v>42958</v>
      </c>
      <c r="C17" s="5" t="s">
        <v>926</v>
      </c>
      <c r="D17" s="5" t="s">
        <v>789</v>
      </c>
      <c r="E17" s="5" t="s">
        <v>788</v>
      </c>
      <c r="F17" s="5">
        <f t="shared" si="0"/>
        <v>1163</v>
      </c>
      <c r="G17" s="5">
        <v>186.08</v>
      </c>
      <c r="I17" s="5">
        <v>186.08</v>
      </c>
    </row>
    <row r="18" spans="1:9" s="5" customFormat="1" x14ac:dyDescent="0.25">
      <c r="A18" s="5" t="s">
        <v>61</v>
      </c>
      <c r="B18" s="23">
        <v>42949</v>
      </c>
      <c r="C18" s="5" t="s">
        <v>911</v>
      </c>
      <c r="D18" s="5" t="s">
        <v>918</v>
      </c>
      <c r="E18" s="5" t="s">
        <v>919</v>
      </c>
      <c r="F18" s="5">
        <f t="shared" si="0"/>
        <v>1072.125</v>
      </c>
      <c r="G18" s="18">
        <v>171.54</v>
      </c>
      <c r="I18" s="18"/>
    </row>
    <row r="19" spans="1:9" s="5" customFormat="1" x14ac:dyDescent="0.25">
      <c r="A19" s="5" t="s">
        <v>60</v>
      </c>
      <c r="B19" s="23">
        <v>42949</v>
      </c>
      <c r="C19" s="5" t="s">
        <v>920</v>
      </c>
      <c r="D19" s="5" t="s">
        <v>918</v>
      </c>
      <c r="E19" s="5" t="s">
        <v>919</v>
      </c>
      <c r="F19" s="5">
        <f t="shared" si="0"/>
        <v>289</v>
      </c>
      <c r="G19" s="18">
        <v>46.24</v>
      </c>
      <c r="I19" s="18">
        <f>+G18+G19</f>
        <v>217.78</v>
      </c>
    </row>
    <row r="20" spans="1:9" s="5" customFormat="1" x14ac:dyDescent="0.25">
      <c r="A20" s="5" t="s">
        <v>345</v>
      </c>
      <c r="B20" s="23">
        <v>42978</v>
      </c>
      <c r="C20" s="5" t="s">
        <v>987</v>
      </c>
      <c r="D20" s="5" t="s">
        <v>15</v>
      </c>
      <c r="E20" s="5" t="s">
        <v>16</v>
      </c>
      <c r="F20" s="5">
        <f t="shared" si="0"/>
        <v>16000</v>
      </c>
      <c r="G20" s="18">
        <v>2560</v>
      </c>
      <c r="I20" s="18">
        <v>2560</v>
      </c>
    </row>
    <row r="21" spans="1:9" s="5" customFormat="1" x14ac:dyDescent="0.25">
      <c r="A21" s="5" t="s">
        <v>87</v>
      </c>
      <c r="B21" s="23">
        <v>42950</v>
      </c>
      <c r="C21" s="5" t="s">
        <v>950</v>
      </c>
      <c r="D21" s="5" t="s">
        <v>356</v>
      </c>
      <c r="E21" s="5" t="s">
        <v>248</v>
      </c>
      <c r="F21" s="5">
        <f t="shared" si="0"/>
        <v>2478.8125</v>
      </c>
      <c r="G21" s="5">
        <v>396.61</v>
      </c>
    </row>
    <row r="22" spans="1:9" s="5" customFormat="1" x14ac:dyDescent="0.25">
      <c r="A22" s="5" t="s">
        <v>600</v>
      </c>
      <c r="B22" s="23">
        <v>42978</v>
      </c>
      <c r="C22" s="5" t="s">
        <v>978</v>
      </c>
      <c r="D22" s="5" t="s">
        <v>356</v>
      </c>
      <c r="E22" s="5" t="s">
        <v>248</v>
      </c>
      <c r="F22" s="5">
        <f t="shared" si="0"/>
        <v>2092.5</v>
      </c>
      <c r="G22" s="5">
        <v>334.8</v>
      </c>
      <c r="I22" s="5">
        <f>+G21+G22</f>
        <v>731.41000000000008</v>
      </c>
    </row>
    <row r="23" spans="1:9" s="5" customFormat="1" x14ac:dyDescent="0.25">
      <c r="A23" s="5" t="s">
        <v>738</v>
      </c>
      <c r="B23" s="23">
        <v>42956</v>
      </c>
      <c r="C23" s="5" t="s">
        <v>971</v>
      </c>
      <c r="D23" s="5" t="s">
        <v>972</v>
      </c>
      <c r="E23" s="5" t="s">
        <v>973</v>
      </c>
      <c r="F23" s="5">
        <f t="shared" si="0"/>
        <v>54864</v>
      </c>
      <c r="G23" s="18">
        <v>8778.24</v>
      </c>
      <c r="I23" s="18">
        <v>8778.24</v>
      </c>
    </row>
    <row r="24" spans="1:9" s="5" customFormat="1" x14ac:dyDescent="0.25">
      <c r="A24" s="5" t="s">
        <v>476</v>
      </c>
      <c r="B24" s="23">
        <v>42978</v>
      </c>
      <c r="C24" s="5" t="s">
        <v>989</v>
      </c>
      <c r="D24" s="5" t="s">
        <v>990</v>
      </c>
      <c r="E24" s="5" t="s">
        <v>991</v>
      </c>
      <c r="F24" s="5">
        <f t="shared" si="0"/>
        <v>16666</v>
      </c>
      <c r="G24" s="18">
        <v>2666.56</v>
      </c>
      <c r="I24" s="18">
        <v>2666.56</v>
      </c>
    </row>
    <row r="25" spans="1:9" s="5" customFormat="1" x14ac:dyDescent="0.25">
      <c r="A25" s="5" t="s">
        <v>254</v>
      </c>
      <c r="B25" s="23">
        <v>42950</v>
      </c>
      <c r="C25" s="5" t="s">
        <v>951</v>
      </c>
      <c r="D25" s="5" t="s">
        <v>952</v>
      </c>
      <c r="E25" s="5" t="s">
        <v>953</v>
      </c>
      <c r="F25" s="5">
        <f t="shared" si="0"/>
        <v>3500</v>
      </c>
      <c r="G25" s="5">
        <v>560</v>
      </c>
    </row>
    <row r="26" spans="1:9" s="5" customFormat="1" x14ac:dyDescent="0.25">
      <c r="A26" s="5" t="s">
        <v>782</v>
      </c>
      <c r="B26" s="23">
        <v>42978</v>
      </c>
      <c r="C26" s="5" t="s">
        <v>985</v>
      </c>
      <c r="D26" s="5" t="s">
        <v>952</v>
      </c>
      <c r="E26" s="5" t="s">
        <v>953</v>
      </c>
      <c r="F26" s="5">
        <f t="shared" si="0"/>
        <v>3446.3749999999995</v>
      </c>
      <c r="G26" s="5">
        <v>551.41999999999996</v>
      </c>
      <c r="I26" s="5">
        <f>+G26+G25</f>
        <v>1111.42</v>
      </c>
    </row>
    <row r="27" spans="1:9" s="5" customFormat="1" x14ac:dyDescent="0.25">
      <c r="A27" s="5" t="s">
        <v>52</v>
      </c>
      <c r="B27" s="23">
        <v>42951</v>
      </c>
      <c r="C27" s="5" t="s">
        <v>954</v>
      </c>
      <c r="D27" s="5" t="s">
        <v>24</v>
      </c>
      <c r="E27" s="5" t="s">
        <v>25</v>
      </c>
      <c r="F27" s="5">
        <f t="shared" si="0"/>
        <v>26132.0625</v>
      </c>
      <c r="G27" s="18">
        <v>4181.13</v>
      </c>
      <c r="I27" s="18"/>
    </row>
    <row r="28" spans="1:9" s="5" customFormat="1" x14ac:dyDescent="0.25">
      <c r="A28" s="5" t="s">
        <v>136</v>
      </c>
      <c r="B28" s="23">
        <v>42958</v>
      </c>
      <c r="C28" s="5" t="s">
        <v>957</v>
      </c>
      <c r="D28" s="5" t="s">
        <v>24</v>
      </c>
      <c r="E28" s="5" t="s">
        <v>25</v>
      </c>
      <c r="F28" s="5">
        <f t="shared" si="0"/>
        <v>9029.125</v>
      </c>
      <c r="G28" s="18">
        <v>1444.66</v>
      </c>
      <c r="I28" s="18"/>
    </row>
    <row r="29" spans="1:9" s="5" customFormat="1" x14ac:dyDescent="0.25">
      <c r="A29" s="5" t="s">
        <v>27</v>
      </c>
      <c r="B29" s="23">
        <v>42961</v>
      </c>
      <c r="C29" s="5" t="s">
        <v>958</v>
      </c>
      <c r="D29" s="5" t="s">
        <v>24</v>
      </c>
      <c r="E29" s="5" t="s">
        <v>25</v>
      </c>
      <c r="F29" s="5">
        <f t="shared" si="0"/>
        <v>3198.75</v>
      </c>
      <c r="G29" s="5">
        <v>511.8</v>
      </c>
    </row>
    <row r="30" spans="1:9" s="5" customFormat="1" x14ac:dyDescent="0.25">
      <c r="A30" s="5" t="s">
        <v>139</v>
      </c>
      <c r="B30" s="23">
        <v>42961</v>
      </c>
      <c r="C30" s="5" t="s">
        <v>959</v>
      </c>
      <c r="D30" s="5" t="s">
        <v>24</v>
      </c>
      <c r="E30" s="5" t="s">
        <v>25</v>
      </c>
      <c r="F30" s="5">
        <f t="shared" si="0"/>
        <v>34219</v>
      </c>
      <c r="G30" s="18">
        <v>5475.04</v>
      </c>
      <c r="I30" s="18"/>
    </row>
    <row r="31" spans="1:9" s="5" customFormat="1" x14ac:dyDescent="0.25">
      <c r="A31" s="5" t="s">
        <v>402</v>
      </c>
      <c r="B31" s="23">
        <v>42962</v>
      </c>
      <c r="C31" s="5" t="s">
        <v>965</v>
      </c>
      <c r="D31" s="5" t="s">
        <v>24</v>
      </c>
      <c r="E31" s="5" t="s">
        <v>25</v>
      </c>
      <c r="F31" s="5">
        <f t="shared" si="0"/>
        <v>13891.4375</v>
      </c>
      <c r="G31" s="18">
        <v>2222.63</v>
      </c>
      <c r="I31" s="18"/>
    </row>
    <row r="32" spans="1:9" s="5" customFormat="1" x14ac:dyDescent="0.25">
      <c r="A32" s="5" t="s">
        <v>404</v>
      </c>
      <c r="B32" s="23">
        <v>42962</v>
      </c>
      <c r="C32" s="5" t="s">
        <v>966</v>
      </c>
      <c r="D32" s="5" t="s">
        <v>24</v>
      </c>
      <c r="E32" s="5" t="s">
        <v>25</v>
      </c>
      <c r="F32" s="5">
        <f t="shared" si="0"/>
        <v>770</v>
      </c>
      <c r="G32" s="5">
        <v>123.2</v>
      </c>
    </row>
    <row r="33" spans="1:9" s="5" customFormat="1" x14ac:dyDescent="0.25">
      <c r="A33" s="5" t="s">
        <v>288</v>
      </c>
      <c r="B33" s="23">
        <v>42965</v>
      </c>
      <c r="C33" s="5" t="s">
        <v>970</v>
      </c>
      <c r="D33" s="5" t="s">
        <v>24</v>
      </c>
      <c r="E33" s="5" t="s">
        <v>25</v>
      </c>
      <c r="F33" s="5">
        <f t="shared" si="0"/>
        <v>14810.1875</v>
      </c>
      <c r="G33" s="18">
        <v>2369.63</v>
      </c>
      <c r="I33" s="18"/>
    </row>
    <row r="34" spans="1:9" s="5" customFormat="1" x14ac:dyDescent="0.25">
      <c r="A34" s="5" t="s">
        <v>226</v>
      </c>
      <c r="B34" s="23">
        <v>42972</v>
      </c>
      <c r="C34" s="5" t="s">
        <v>974</v>
      </c>
      <c r="D34" s="5" t="s">
        <v>24</v>
      </c>
      <c r="E34" s="5" t="s">
        <v>25</v>
      </c>
      <c r="F34" s="5">
        <f t="shared" si="0"/>
        <v>9162.125</v>
      </c>
      <c r="G34" s="18">
        <v>1465.94</v>
      </c>
      <c r="I34" s="18"/>
    </row>
    <row r="35" spans="1:9" s="5" customFormat="1" x14ac:dyDescent="0.25">
      <c r="A35" s="5" t="s">
        <v>975</v>
      </c>
      <c r="B35" s="23">
        <v>42977</v>
      </c>
      <c r="C35" s="5" t="s">
        <v>976</v>
      </c>
      <c r="D35" s="5" t="s">
        <v>24</v>
      </c>
      <c r="E35" s="5" t="s">
        <v>25</v>
      </c>
      <c r="F35" s="5">
        <f t="shared" si="0"/>
        <v>33397.75</v>
      </c>
      <c r="G35" s="18">
        <v>5343.64</v>
      </c>
      <c r="I35" s="18"/>
    </row>
    <row r="36" spans="1:9" s="5" customFormat="1" x14ac:dyDescent="0.25">
      <c r="A36" s="5" t="s">
        <v>442</v>
      </c>
      <c r="B36" s="23">
        <v>42978</v>
      </c>
      <c r="C36" s="5" t="s">
        <v>977</v>
      </c>
      <c r="D36" s="5" t="s">
        <v>24</v>
      </c>
      <c r="E36" s="5" t="s">
        <v>25</v>
      </c>
      <c r="F36" s="5">
        <f t="shared" si="0"/>
        <v>770</v>
      </c>
      <c r="G36" s="5">
        <v>123.2</v>
      </c>
      <c r="I36" s="18">
        <f>+SUM(G27:G36)</f>
        <v>23260.870000000003</v>
      </c>
    </row>
    <row r="37" spans="1:9" s="5" customFormat="1" x14ac:dyDescent="0.25">
      <c r="A37" s="5" t="s">
        <v>61</v>
      </c>
      <c r="B37" s="23">
        <v>42949</v>
      </c>
      <c r="C37" s="5" t="s">
        <v>911</v>
      </c>
      <c r="D37" s="5" t="s">
        <v>912</v>
      </c>
      <c r="E37" s="5" t="s">
        <v>913</v>
      </c>
      <c r="F37" s="5">
        <f t="shared" si="0"/>
        <v>320</v>
      </c>
      <c r="G37" s="18">
        <v>51.2</v>
      </c>
      <c r="I37" s="18">
        <v>51.2</v>
      </c>
    </row>
    <row r="38" spans="1:9" s="5" customFormat="1" x14ac:dyDescent="0.25">
      <c r="A38" s="5" t="s">
        <v>444</v>
      </c>
      <c r="B38" s="23">
        <v>42978</v>
      </c>
      <c r="C38" s="5" t="s">
        <v>980</v>
      </c>
      <c r="D38" s="5" t="s">
        <v>358</v>
      </c>
      <c r="E38" s="5" t="s">
        <v>253</v>
      </c>
      <c r="F38" s="5">
        <f t="shared" si="0"/>
        <v>6000</v>
      </c>
      <c r="G38" s="5">
        <v>960</v>
      </c>
      <c r="I38" s="5">
        <v>960</v>
      </c>
    </row>
    <row r="39" spans="1:9" s="5" customFormat="1" x14ac:dyDescent="0.25">
      <c r="A39" s="5" t="s">
        <v>61</v>
      </c>
      <c r="B39" s="23">
        <v>42949</v>
      </c>
      <c r="C39" s="5" t="s">
        <v>911</v>
      </c>
      <c r="D39" s="5" t="s">
        <v>916</v>
      </c>
      <c r="E39" s="5" t="s">
        <v>917</v>
      </c>
      <c r="F39" s="5">
        <f t="shared" si="0"/>
        <v>1656.1875</v>
      </c>
      <c r="G39" s="18">
        <v>264.99</v>
      </c>
      <c r="I39" s="18">
        <v>264.99</v>
      </c>
    </row>
    <row r="40" spans="1:9" s="5" customFormat="1" x14ac:dyDescent="0.25">
      <c r="A40" s="5" t="s">
        <v>474</v>
      </c>
      <c r="B40" s="23">
        <v>42978</v>
      </c>
      <c r="C40" s="5" t="s">
        <v>988</v>
      </c>
      <c r="D40" s="5" t="s">
        <v>799</v>
      </c>
      <c r="E40" s="5" t="s">
        <v>776</v>
      </c>
      <c r="F40" s="5">
        <f t="shared" ref="F40:F71" si="1">+G40/0.16</f>
        <v>4580</v>
      </c>
      <c r="G40" s="5">
        <v>732.8</v>
      </c>
      <c r="I40" s="5">
        <v>732.8</v>
      </c>
    </row>
    <row r="41" spans="1:9" s="5" customFormat="1" x14ac:dyDescent="0.25">
      <c r="A41" s="5" t="s">
        <v>60</v>
      </c>
      <c r="B41" s="23">
        <v>42949</v>
      </c>
      <c r="C41" s="5" t="s">
        <v>920</v>
      </c>
      <c r="D41" s="5" t="s">
        <v>792</v>
      </c>
      <c r="E41" s="5" t="s">
        <v>793</v>
      </c>
      <c r="F41" s="5">
        <f t="shared" si="1"/>
        <v>350</v>
      </c>
      <c r="G41" s="18">
        <v>56</v>
      </c>
      <c r="I41" s="18"/>
    </row>
    <row r="42" spans="1:9" s="5" customFormat="1" x14ac:dyDescent="0.25">
      <c r="A42" s="5" t="s">
        <v>60</v>
      </c>
      <c r="B42" s="23">
        <v>42949</v>
      </c>
      <c r="C42" s="5" t="s">
        <v>920</v>
      </c>
      <c r="D42" s="5" t="s">
        <v>792</v>
      </c>
      <c r="E42" s="5" t="s">
        <v>793</v>
      </c>
      <c r="F42" s="5">
        <f t="shared" si="1"/>
        <v>150</v>
      </c>
      <c r="G42" s="18">
        <v>24</v>
      </c>
      <c r="I42" s="18"/>
    </row>
    <row r="43" spans="1:9" s="5" customFormat="1" x14ac:dyDescent="0.25">
      <c r="A43" s="5" t="s">
        <v>249</v>
      </c>
      <c r="B43" s="23">
        <v>42950</v>
      </c>
      <c r="C43" s="5" t="s">
        <v>925</v>
      </c>
      <c r="D43" s="5" t="s">
        <v>792</v>
      </c>
      <c r="E43" s="5" t="s">
        <v>793</v>
      </c>
      <c r="F43" s="5">
        <f t="shared" si="1"/>
        <v>732.75</v>
      </c>
      <c r="G43" s="5">
        <v>117.24</v>
      </c>
      <c r="I43" s="18">
        <f>+G41+G42+G43</f>
        <v>197.24</v>
      </c>
    </row>
    <row r="44" spans="1:9" s="5" customFormat="1" x14ac:dyDescent="0.25">
      <c r="A44" s="5" t="s">
        <v>286</v>
      </c>
      <c r="B44" s="23">
        <v>42964</v>
      </c>
      <c r="C44" s="5" t="s">
        <v>967</v>
      </c>
      <c r="D44" s="5" t="s">
        <v>968</v>
      </c>
      <c r="E44" s="5" t="s">
        <v>969</v>
      </c>
      <c r="F44" s="5">
        <f t="shared" si="1"/>
        <v>465</v>
      </c>
      <c r="G44" s="5">
        <v>74.400000000000006</v>
      </c>
      <c r="I44" s="5">
        <v>74.400000000000006</v>
      </c>
    </row>
    <row r="45" spans="1:9" s="5" customFormat="1" x14ac:dyDescent="0.25">
      <c r="A45" s="5" t="s">
        <v>51</v>
      </c>
      <c r="B45" s="23">
        <v>42951</v>
      </c>
      <c r="C45" s="5" t="s">
        <v>960</v>
      </c>
      <c r="D45" s="5" t="s">
        <v>961</v>
      </c>
      <c r="E45" s="5" t="s">
        <v>962</v>
      </c>
      <c r="F45" s="5">
        <f t="shared" si="1"/>
        <v>5843.375</v>
      </c>
      <c r="G45" s="5">
        <v>934.94</v>
      </c>
    </row>
    <row r="46" spans="1:9" s="5" customFormat="1" x14ac:dyDescent="0.25">
      <c r="A46" s="5" t="s">
        <v>22</v>
      </c>
      <c r="B46" s="23">
        <v>42961</v>
      </c>
      <c r="C46" s="5" t="s">
        <v>963</v>
      </c>
      <c r="D46" s="5" t="s">
        <v>961</v>
      </c>
      <c r="E46" s="5" t="s">
        <v>962</v>
      </c>
      <c r="F46" s="5">
        <f t="shared" si="1"/>
        <v>1921.875</v>
      </c>
      <c r="G46" s="5">
        <v>307.5</v>
      </c>
      <c r="I46" s="5">
        <f>+G46+G45</f>
        <v>1242.44</v>
      </c>
    </row>
    <row r="47" spans="1:9" s="5" customFormat="1" x14ac:dyDescent="0.25">
      <c r="A47" s="5" t="s">
        <v>41</v>
      </c>
      <c r="B47" s="23">
        <v>42961</v>
      </c>
      <c r="C47" s="5" t="s">
        <v>888</v>
      </c>
      <c r="D47" s="5" t="s">
        <v>889</v>
      </c>
      <c r="E47" s="5" t="s">
        <v>890</v>
      </c>
      <c r="F47" s="5">
        <f t="shared" si="1"/>
        <v>1000</v>
      </c>
      <c r="G47" s="5">
        <v>160</v>
      </c>
      <c r="I47" s="5">
        <v>160</v>
      </c>
    </row>
    <row r="48" spans="1:9" s="5" customFormat="1" x14ac:dyDescent="0.25">
      <c r="A48" s="5" t="s">
        <v>375</v>
      </c>
      <c r="B48" s="23">
        <v>42952</v>
      </c>
      <c r="C48" s="5" t="s">
        <v>1003</v>
      </c>
      <c r="D48" s="81" t="s">
        <v>33</v>
      </c>
      <c r="E48" s="5" t="s">
        <v>38</v>
      </c>
      <c r="F48" s="5">
        <f t="shared" si="1"/>
        <v>100</v>
      </c>
      <c r="G48" s="5">
        <v>16</v>
      </c>
    </row>
    <row r="49" spans="1:9" s="5" customFormat="1" x14ac:dyDescent="0.25">
      <c r="A49" s="5" t="s">
        <v>995</v>
      </c>
      <c r="B49" s="23">
        <v>42958</v>
      </c>
      <c r="C49" s="5" t="s">
        <v>996</v>
      </c>
      <c r="D49" s="81" t="s">
        <v>33</v>
      </c>
      <c r="E49" s="5" t="s">
        <v>997</v>
      </c>
      <c r="F49" s="5">
        <f t="shared" si="1"/>
        <v>240.8125</v>
      </c>
      <c r="G49" s="5">
        <v>38.53</v>
      </c>
    </row>
    <row r="50" spans="1:9" s="5" customFormat="1" x14ac:dyDescent="0.25">
      <c r="A50" s="5" t="s">
        <v>998</v>
      </c>
      <c r="B50" s="23">
        <v>42962</v>
      </c>
      <c r="C50" s="5" t="s">
        <v>996</v>
      </c>
      <c r="D50" s="81" t="s">
        <v>33</v>
      </c>
      <c r="E50" s="5" t="s">
        <v>997</v>
      </c>
      <c r="F50" s="5">
        <f t="shared" si="1"/>
        <v>2838.375</v>
      </c>
      <c r="G50" s="5">
        <v>454.14</v>
      </c>
    </row>
    <row r="51" spans="1:9" s="5" customFormat="1" x14ac:dyDescent="0.25">
      <c r="A51" s="5" t="s">
        <v>1004</v>
      </c>
      <c r="B51" s="23">
        <v>42964</v>
      </c>
      <c r="C51" s="5" t="s">
        <v>1005</v>
      </c>
      <c r="D51" s="81" t="s">
        <v>33</v>
      </c>
      <c r="E51" s="5" t="s">
        <v>38</v>
      </c>
      <c r="F51" s="5">
        <f t="shared" si="1"/>
        <v>1232.1875</v>
      </c>
      <c r="G51" s="5">
        <v>197.15</v>
      </c>
    </row>
    <row r="52" spans="1:9" s="5" customFormat="1" x14ac:dyDescent="0.25">
      <c r="A52" s="5" t="s">
        <v>945</v>
      </c>
      <c r="B52" s="23">
        <v>42977</v>
      </c>
      <c r="C52" s="5" t="s">
        <v>946</v>
      </c>
      <c r="D52" s="81" t="s">
        <v>33</v>
      </c>
      <c r="E52" s="5" t="s">
        <v>834</v>
      </c>
      <c r="F52" s="5">
        <f t="shared" si="1"/>
        <v>67.4375</v>
      </c>
      <c r="G52" s="5">
        <v>10.79</v>
      </c>
    </row>
    <row r="53" spans="1:9" s="5" customFormat="1" x14ac:dyDescent="0.25">
      <c r="A53" s="5" t="s">
        <v>947</v>
      </c>
      <c r="B53" s="23">
        <v>42977</v>
      </c>
      <c r="C53" s="5" t="s">
        <v>948</v>
      </c>
      <c r="D53" s="81" t="s">
        <v>33</v>
      </c>
      <c r="E53" s="5" t="s">
        <v>832</v>
      </c>
      <c r="F53" s="5">
        <f t="shared" si="1"/>
        <v>689.1875</v>
      </c>
      <c r="G53" s="5">
        <v>110.27</v>
      </c>
    </row>
    <row r="54" spans="1:9" s="5" customFormat="1" x14ac:dyDescent="0.25">
      <c r="A54" s="5" t="s">
        <v>183</v>
      </c>
      <c r="B54" s="23">
        <v>42977</v>
      </c>
      <c r="C54" s="5" t="s">
        <v>1006</v>
      </c>
      <c r="D54" s="81" t="s">
        <v>33</v>
      </c>
      <c r="E54" s="5" t="s">
        <v>38</v>
      </c>
      <c r="F54" s="5">
        <f t="shared" si="1"/>
        <v>100</v>
      </c>
      <c r="G54" s="5">
        <v>16</v>
      </c>
    </row>
    <row r="55" spans="1:9" s="5" customFormat="1" x14ac:dyDescent="0.25">
      <c r="A55" s="5" t="s">
        <v>930</v>
      </c>
      <c r="B55" s="23">
        <v>42978</v>
      </c>
      <c r="C55" s="5" t="s">
        <v>9</v>
      </c>
      <c r="D55" s="5" t="s">
        <v>33</v>
      </c>
      <c r="E55" s="5" t="s">
        <v>931</v>
      </c>
      <c r="F55" s="5">
        <f t="shared" si="1"/>
        <v>183.5</v>
      </c>
      <c r="G55" s="5">
        <v>29.36</v>
      </c>
    </row>
    <row r="56" spans="1:9" s="5" customFormat="1" x14ac:dyDescent="0.25">
      <c r="A56" s="5" t="s">
        <v>999</v>
      </c>
      <c r="B56" s="23">
        <v>42978</v>
      </c>
      <c r="C56" s="5" t="s">
        <v>1000</v>
      </c>
      <c r="D56" s="81" t="s">
        <v>33</v>
      </c>
      <c r="E56" s="5" t="s">
        <v>997</v>
      </c>
      <c r="F56" s="5">
        <f t="shared" si="1"/>
        <v>100</v>
      </c>
      <c r="G56" s="5">
        <v>16</v>
      </c>
    </row>
    <row r="57" spans="1:9" s="5" customFormat="1" x14ac:dyDescent="0.25">
      <c r="A57" s="5" t="s">
        <v>1001</v>
      </c>
      <c r="B57" s="23">
        <v>42978</v>
      </c>
      <c r="C57" s="5" t="s">
        <v>1002</v>
      </c>
      <c r="D57" s="81" t="s">
        <v>33</v>
      </c>
      <c r="E57" s="5" t="s">
        <v>198</v>
      </c>
      <c r="F57" s="5">
        <f t="shared" si="1"/>
        <v>30</v>
      </c>
      <c r="G57" s="5">
        <v>4.8</v>
      </c>
      <c r="I57" s="5">
        <f>+SUM(G48:G57)</f>
        <v>893.03999999999985</v>
      </c>
    </row>
    <row r="58" spans="1:9" s="5" customFormat="1" x14ac:dyDescent="0.25">
      <c r="A58" s="5" t="s">
        <v>20</v>
      </c>
      <c r="B58" s="23">
        <v>42956</v>
      </c>
      <c r="C58" s="5" t="s">
        <v>955</v>
      </c>
      <c r="D58" s="5" t="s">
        <v>669</v>
      </c>
      <c r="E58" s="5" t="s">
        <v>562</v>
      </c>
      <c r="F58" s="5">
        <f t="shared" si="1"/>
        <v>23000</v>
      </c>
      <c r="G58" s="18">
        <v>3680</v>
      </c>
      <c r="I58" s="18"/>
    </row>
    <row r="59" spans="1:9" s="5" customFormat="1" x14ac:dyDescent="0.25">
      <c r="A59" s="5" t="s">
        <v>602</v>
      </c>
      <c r="B59" s="23">
        <v>42978</v>
      </c>
      <c r="C59" s="5" t="s">
        <v>979</v>
      </c>
      <c r="D59" s="5" t="s">
        <v>669</v>
      </c>
      <c r="E59" s="5" t="s">
        <v>562</v>
      </c>
      <c r="F59" s="5">
        <f t="shared" si="1"/>
        <v>23000</v>
      </c>
      <c r="G59" s="18">
        <v>3680</v>
      </c>
      <c r="I59" s="18">
        <f>+G58+G59</f>
        <v>7360</v>
      </c>
    </row>
    <row r="60" spans="1:9" s="5" customFormat="1" x14ac:dyDescent="0.25">
      <c r="A60" s="5" t="s">
        <v>60</v>
      </c>
      <c r="B60" s="23">
        <v>42949</v>
      </c>
      <c r="C60" s="5" t="s">
        <v>920</v>
      </c>
      <c r="D60" s="5" t="s">
        <v>921</v>
      </c>
      <c r="E60" s="5" t="s">
        <v>922</v>
      </c>
      <c r="F60" s="5">
        <f t="shared" si="1"/>
        <v>60.375</v>
      </c>
      <c r="G60" s="18">
        <v>9.66</v>
      </c>
      <c r="I60" s="18">
        <v>9.66</v>
      </c>
    </row>
    <row r="61" spans="1:9" s="5" customFormat="1" x14ac:dyDescent="0.25">
      <c r="A61" s="5" t="s">
        <v>894</v>
      </c>
      <c r="B61" s="23">
        <v>42959</v>
      </c>
      <c r="C61" s="5" t="s">
        <v>895</v>
      </c>
      <c r="D61" s="5" t="s">
        <v>48</v>
      </c>
      <c r="E61" s="5" t="s">
        <v>896</v>
      </c>
      <c r="F61" s="5">
        <f t="shared" si="1"/>
        <v>283647</v>
      </c>
      <c r="G61" s="18">
        <v>45383.519999999997</v>
      </c>
      <c r="I61" s="18"/>
    </row>
    <row r="62" spans="1:9" s="5" customFormat="1" x14ac:dyDescent="0.25">
      <c r="A62" s="5" t="s">
        <v>897</v>
      </c>
      <c r="B62" s="23">
        <v>42959</v>
      </c>
      <c r="C62" s="5" t="s">
        <v>898</v>
      </c>
      <c r="D62" s="5" t="s">
        <v>48</v>
      </c>
      <c r="E62" s="5" t="s">
        <v>899</v>
      </c>
      <c r="F62" s="5">
        <f t="shared" si="1"/>
        <v>297909</v>
      </c>
      <c r="G62" s="18">
        <v>47665.440000000002</v>
      </c>
      <c r="I62" s="18"/>
    </row>
    <row r="63" spans="1:9" s="5" customFormat="1" x14ac:dyDescent="0.25">
      <c r="A63" s="5" t="s">
        <v>130</v>
      </c>
      <c r="B63" s="23">
        <v>42959</v>
      </c>
      <c r="C63" s="5" t="s">
        <v>902</v>
      </c>
      <c r="D63" s="5" t="s">
        <v>48</v>
      </c>
      <c r="E63" s="5" t="s">
        <v>899</v>
      </c>
      <c r="F63" s="5">
        <f t="shared" si="1"/>
        <v>337468</v>
      </c>
      <c r="G63" s="18">
        <v>53994.879999999997</v>
      </c>
      <c r="I63" s="18"/>
    </row>
    <row r="64" spans="1:9" s="5" customFormat="1" x14ac:dyDescent="0.25">
      <c r="A64" s="5" t="s">
        <v>400</v>
      </c>
      <c r="B64" s="23">
        <v>42962</v>
      </c>
      <c r="C64" s="5" t="s">
        <v>964</v>
      </c>
      <c r="D64" s="5" t="s">
        <v>48</v>
      </c>
      <c r="E64" s="5" t="s">
        <v>899</v>
      </c>
      <c r="F64" s="5">
        <f t="shared" si="1"/>
        <v>87027.625</v>
      </c>
      <c r="G64" s="18">
        <v>13924.42</v>
      </c>
      <c r="I64" s="18"/>
    </row>
    <row r="65" spans="1:9" s="5" customFormat="1" x14ac:dyDescent="0.25">
      <c r="A65" s="5" t="s">
        <v>903</v>
      </c>
      <c r="B65" s="23">
        <v>42976</v>
      </c>
      <c r="C65" s="5" t="s">
        <v>904</v>
      </c>
      <c r="D65" s="5" t="s">
        <v>48</v>
      </c>
      <c r="E65" s="5" t="s">
        <v>901</v>
      </c>
      <c r="F65" s="5">
        <f t="shared" si="1"/>
        <v>337468</v>
      </c>
      <c r="G65" s="18">
        <v>53994.879999999997</v>
      </c>
      <c r="I65" s="18"/>
    </row>
    <row r="66" spans="1:9" s="5" customFormat="1" x14ac:dyDescent="0.25">
      <c r="A66" s="5" t="s">
        <v>181</v>
      </c>
      <c r="B66" s="23">
        <v>42976</v>
      </c>
      <c r="C66" s="5" t="s">
        <v>905</v>
      </c>
      <c r="D66" s="5" t="s">
        <v>48</v>
      </c>
      <c r="E66" s="5" t="s">
        <v>901</v>
      </c>
      <c r="F66" s="5">
        <f t="shared" si="1"/>
        <v>283647</v>
      </c>
      <c r="G66" s="18">
        <v>45383.519999999997</v>
      </c>
      <c r="I66" s="18"/>
    </row>
    <row r="67" spans="1:9" s="5" customFormat="1" x14ac:dyDescent="0.25">
      <c r="A67" s="5" t="s">
        <v>906</v>
      </c>
      <c r="B67" s="23">
        <v>42976</v>
      </c>
      <c r="C67" s="5" t="s">
        <v>907</v>
      </c>
      <c r="D67" s="5" t="s">
        <v>48</v>
      </c>
      <c r="E67" s="5" t="s">
        <v>901</v>
      </c>
      <c r="F67" s="5">
        <f t="shared" si="1"/>
        <v>297909</v>
      </c>
      <c r="G67" s="18">
        <v>47665.440000000002</v>
      </c>
      <c r="I67" s="18"/>
    </row>
    <row r="68" spans="1:9" s="5" customFormat="1" x14ac:dyDescent="0.25">
      <c r="A68" s="5" t="s">
        <v>908</v>
      </c>
      <c r="B68" s="23">
        <v>42976</v>
      </c>
      <c r="C68" s="5" t="s">
        <v>909</v>
      </c>
      <c r="D68" s="5" t="s">
        <v>48</v>
      </c>
      <c r="E68" s="5" t="s">
        <v>901</v>
      </c>
      <c r="F68" s="5">
        <f t="shared" si="1"/>
        <v>296716</v>
      </c>
      <c r="G68" s="18">
        <v>47474.559999999998</v>
      </c>
      <c r="I68" s="18">
        <f>+SUM(G61:G68)</f>
        <v>355486.66</v>
      </c>
    </row>
    <row r="69" spans="1:9" s="5" customFormat="1" x14ac:dyDescent="0.25">
      <c r="A69" s="5" t="s">
        <v>263</v>
      </c>
      <c r="B69" s="23">
        <v>42956</v>
      </c>
      <c r="C69" s="5" t="s">
        <v>956</v>
      </c>
      <c r="D69" s="5" t="s">
        <v>360</v>
      </c>
      <c r="E69" s="5" t="s">
        <v>251</v>
      </c>
      <c r="F69" s="5">
        <f t="shared" si="1"/>
        <v>7345</v>
      </c>
      <c r="G69" s="18">
        <v>1175.2</v>
      </c>
      <c r="I69" s="18"/>
    </row>
    <row r="70" spans="1:9" s="5" customFormat="1" x14ac:dyDescent="0.25">
      <c r="A70" s="5" t="s">
        <v>452</v>
      </c>
      <c r="B70" s="23">
        <v>42978</v>
      </c>
      <c r="C70" s="5" t="s">
        <v>984</v>
      </c>
      <c r="D70" s="5" t="s">
        <v>360</v>
      </c>
      <c r="E70" s="5" t="s">
        <v>251</v>
      </c>
      <c r="F70" s="5">
        <f t="shared" si="1"/>
        <v>3357.6875</v>
      </c>
      <c r="G70" s="5">
        <v>537.23</v>
      </c>
    </row>
    <row r="71" spans="1:9" s="5" customFormat="1" x14ac:dyDescent="0.25">
      <c r="A71" s="5" t="s">
        <v>344</v>
      </c>
      <c r="B71" s="23">
        <v>42978</v>
      </c>
      <c r="C71" s="5" t="s">
        <v>986</v>
      </c>
      <c r="D71" s="5" t="s">
        <v>360</v>
      </c>
      <c r="E71" s="5" t="s">
        <v>251</v>
      </c>
      <c r="F71" s="5">
        <f t="shared" si="1"/>
        <v>2477.375</v>
      </c>
      <c r="G71" s="5">
        <v>396.38</v>
      </c>
      <c r="I71" s="18">
        <f>+G69+G70+G71</f>
        <v>2108.81</v>
      </c>
    </row>
    <row r="72" spans="1:9" s="5" customFormat="1" x14ac:dyDescent="0.25">
      <c r="A72" s="5" t="s">
        <v>864</v>
      </c>
      <c r="B72" s="23">
        <v>42978</v>
      </c>
      <c r="C72" s="5" t="s">
        <v>981</v>
      </c>
      <c r="D72" s="5" t="s">
        <v>982</v>
      </c>
      <c r="E72" s="5" t="s">
        <v>983</v>
      </c>
      <c r="F72" s="5">
        <f t="shared" ref="F72:F103" si="2">+G72/0.16</f>
        <v>360</v>
      </c>
      <c r="G72" s="5">
        <v>57.6</v>
      </c>
      <c r="I72" s="5">
        <v>57.6</v>
      </c>
    </row>
    <row r="73" spans="1:9" s="5" customFormat="1" x14ac:dyDescent="0.25">
      <c r="A73" s="5" t="s">
        <v>942</v>
      </c>
      <c r="B73" s="23">
        <v>42948</v>
      </c>
      <c r="C73" s="5" t="s">
        <v>943</v>
      </c>
      <c r="D73" s="5" t="s">
        <v>55</v>
      </c>
      <c r="E73" s="5" t="s">
        <v>944</v>
      </c>
      <c r="F73" s="5">
        <f t="shared" si="2"/>
        <v>5408.25</v>
      </c>
      <c r="G73" s="5">
        <v>865.32</v>
      </c>
    </row>
    <row r="74" spans="1:9" s="5" customFormat="1" x14ac:dyDescent="0.25">
      <c r="A74" s="5" t="s">
        <v>83</v>
      </c>
      <c r="B74" s="23">
        <v>42949</v>
      </c>
      <c r="C74" s="5" t="s">
        <v>949</v>
      </c>
      <c r="D74" t="s">
        <v>55</v>
      </c>
      <c r="E74" s="5" t="s">
        <v>56</v>
      </c>
      <c r="F74" s="5">
        <f t="shared" si="2"/>
        <v>84662.375</v>
      </c>
      <c r="G74" s="18">
        <v>13545.98</v>
      </c>
      <c r="I74" s="18"/>
    </row>
    <row r="75" spans="1:9" s="5" customFormat="1" x14ac:dyDescent="0.25">
      <c r="A75" s="5" t="s">
        <v>936</v>
      </c>
      <c r="B75" s="23">
        <v>42975</v>
      </c>
      <c r="C75" s="5" t="s">
        <v>937</v>
      </c>
      <c r="D75" s="5" t="s">
        <v>55</v>
      </c>
      <c r="E75" s="5" t="s">
        <v>938</v>
      </c>
      <c r="F75" s="5">
        <f t="shared" si="2"/>
        <v>5174.4375</v>
      </c>
      <c r="G75" s="5">
        <v>827.91</v>
      </c>
    </row>
    <row r="76" spans="1:9" s="5" customFormat="1" x14ac:dyDescent="0.25">
      <c r="A76" s="5" t="s">
        <v>939</v>
      </c>
      <c r="B76" s="23">
        <v>42975</v>
      </c>
      <c r="C76" s="5" t="s">
        <v>940</v>
      </c>
      <c r="D76" s="5" t="s">
        <v>55</v>
      </c>
      <c r="E76" s="5" t="s">
        <v>941</v>
      </c>
      <c r="F76" s="5">
        <f t="shared" si="2"/>
        <v>5291.9375</v>
      </c>
      <c r="G76" s="5">
        <v>846.71</v>
      </c>
      <c r="I76" s="18">
        <f>+G76+G75+G74+G73</f>
        <v>16085.919999999998</v>
      </c>
    </row>
    <row r="77" spans="1:9" s="5" customFormat="1" x14ac:dyDescent="0.25">
      <c r="A77" s="5" t="s">
        <v>41</v>
      </c>
      <c r="B77" s="23">
        <v>42961</v>
      </c>
      <c r="C77" s="5" t="s">
        <v>888</v>
      </c>
      <c r="D77" s="5" t="s">
        <v>891</v>
      </c>
      <c r="E77" s="5" t="s">
        <v>892</v>
      </c>
      <c r="F77" s="5">
        <f t="shared" si="2"/>
        <v>297.4375</v>
      </c>
      <c r="G77" s="5">
        <v>47.59</v>
      </c>
      <c r="I77" s="5">
        <v>47.59</v>
      </c>
    </row>
    <row r="78" spans="1:9" s="5" customFormat="1" x14ac:dyDescent="0.25">
      <c r="A78" s="5" t="s">
        <v>751</v>
      </c>
      <c r="B78" s="23">
        <v>42978</v>
      </c>
      <c r="C78" s="5" t="s">
        <v>929</v>
      </c>
      <c r="D78" s="5" t="s">
        <v>57</v>
      </c>
      <c r="E78" s="5" t="s">
        <v>58</v>
      </c>
      <c r="F78" s="5">
        <f t="shared" si="2"/>
        <v>5226.125</v>
      </c>
      <c r="G78" s="5">
        <v>836.18</v>
      </c>
      <c r="I78" s="5">
        <v>836.18</v>
      </c>
    </row>
    <row r="79" spans="1:9" s="5" customFormat="1" x14ac:dyDescent="0.25">
      <c r="A79" s="5" t="s">
        <v>481</v>
      </c>
      <c r="B79" s="23">
        <v>42978</v>
      </c>
      <c r="C79" s="5" t="s">
        <v>992</v>
      </c>
      <c r="D79" s="5" t="s">
        <v>993</v>
      </c>
      <c r="E79" s="5" t="s">
        <v>994</v>
      </c>
      <c r="F79" s="5">
        <f t="shared" si="2"/>
        <v>5598.6875</v>
      </c>
      <c r="G79" s="5">
        <v>895.79</v>
      </c>
      <c r="I79" s="5">
        <v>895.79</v>
      </c>
    </row>
    <row r="80" spans="1:9" s="5" customFormat="1" x14ac:dyDescent="0.25">
      <c r="B80" s="23"/>
      <c r="C80" s="5" t="s">
        <v>927</v>
      </c>
      <c r="E80" s="5" t="s">
        <v>928</v>
      </c>
      <c r="F80" s="5">
        <v>545.65</v>
      </c>
      <c r="G80" s="5" t="s">
        <v>1009</v>
      </c>
    </row>
    <row r="81" spans="1:8" s="5" customFormat="1" x14ac:dyDescent="0.25">
      <c r="A81" s="19" t="s">
        <v>900</v>
      </c>
      <c r="B81" s="20">
        <v>42970</v>
      </c>
      <c r="C81" s="19" t="s">
        <v>898</v>
      </c>
      <c r="D81" s="19"/>
      <c r="E81" s="19" t="s">
        <v>899</v>
      </c>
      <c r="H81" s="29">
        <v>47665.440000000002</v>
      </c>
    </row>
    <row r="82" spans="1:8" s="5" customFormat="1" x14ac:dyDescent="0.25">
      <c r="A82" s="19" t="s">
        <v>425</v>
      </c>
      <c r="B82" s="20">
        <v>42970</v>
      </c>
      <c r="C82" s="19" t="s">
        <v>898</v>
      </c>
      <c r="D82" s="19"/>
      <c r="E82" s="19" t="s">
        <v>901</v>
      </c>
      <c r="G82" s="18">
        <v>47665.440000000002</v>
      </c>
      <c r="H82" s="19"/>
    </row>
    <row r="83" spans="1:8" s="5" customFormat="1" x14ac:dyDescent="0.25">
      <c r="A83" s="19" t="s">
        <v>330</v>
      </c>
      <c r="B83" s="20">
        <v>42970</v>
      </c>
      <c r="C83" s="19" t="s">
        <v>902</v>
      </c>
      <c r="D83" s="19"/>
      <c r="E83" s="19" t="s">
        <v>899</v>
      </c>
      <c r="H83" s="29">
        <v>53994.879999999997</v>
      </c>
    </row>
    <row r="84" spans="1:8" s="5" customFormat="1" x14ac:dyDescent="0.25">
      <c r="A84" s="19" t="s">
        <v>427</v>
      </c>
      <c r="B84" s="20">
        <v>42970</v>
      </c>
      <c r="C84" s="19" t="s">
        <v>902</v>
      </c>
      <c r="D84" s="19"/>
      <c r="E84" s="19" t="s">
        <v>901</v>
      </c>
      <c r="G84" s="18">
        <v>53994.879999999997</v>
      </c>
      <c r="H84" s="19"/>
    </row>
    <row r="85" spans="1:8" s="5" customFormat="1" x14ac:dyDescent="0.25">
      <c r="B85" s="23"/>
      <c r="H85" s="18"/>
    </row>
    <row r="86" spans="1:8" s="5" customFormat="1" x14ac:dyDescent="0.25">
      <c r="B86" s="23"/>
      <c r="E86" s="5" t="s">
        <v>213</v>
      </c>
      <c r="G86" s="18">
        <f>SUM(G8:G85)</f>
        <v>529703.79999999993</v>
      </c>
      <c r="H86" s="18">
        <v>101660.32</v>
      </c>
    </row>
    <row r="87" spans="1:8" s="5" customFormat="1" x14ac:dyDescent="0.25">
      <c r="B87" s="23"/>
      <c r="E87" s="5" t="s">
        <v>214</v>
      </c>
      <c r="H87" s="18"/>
    </row>
    <row r="88" spans="1:8" s="5" customFormat="1" x14ac:dyDescent="0.25">
      <c r="B88" s="23"/>
      <c r="G88" s="18">
        <f>+G86-H86</f>
        <v>428043.47999999992</v>
      </c>
    </row>
    <row r="89" spans="1:8" s="5" customFormat="1" x14ac:dyDescent="0.25">
      <c r="B89" s="23"/>
    </row>
    <row r="90" spans="1:8" s="5" customFormat="1" x14ac:dyDescent="0.25">
      <c r="B90" s="23"/>
      <c r="E90" s="17"/>
    </row>
    <row r="94" spans="1:8" x14ac:dyDescent="0.25">
      <c r="F94" s="1" t="s">
        <v>65</v>
      </c>
      <c r="G94" s="22"/>
      <c r="H94" s="5"/>
    </row>
    <row r="95" spans="1:8" x14ac:dyDescent="0.25">
      <c r="A95" s="5"/>
      <c r="B95" s="23"/>
      <c r="C95" s="5"/>
      <c r="F95" s="1" t="s">
        <v>66</v>
      </c>
      <c r="G95" s="8"/>
      <c r="H95" s="5"/>
    </row>
    <row r="96" spans="1:8" s="5" customFormat="1" x14ac:dyDescent="0.25">
      <c r="A96"/>
      <c r="B96"/>
      <c r="C96"/>
      <c r="D96" s="18"/>
      <c r="F96" s="24"/>
      <c r="G96" s="18"/>
    </row>
    <row r="98" spans="1:9" x14ac:dyDescent="0.25">
      <c r="I98" s="16"/>
    </row>
    <row r="99" spans="1:9" x14ac:dyDescent="0.25">
      <c r="I99" s="16"/>
    </row>
    <row r="100" spans="1:9" x14ac:dyDescent="0.25">
      <c r="A100" s="25" t="s">
        <v>67</v>
      </c>
      <c r="B100" s="25" t="s">
        <v>68</v>
      </c>
      <c r="D100" t="s">
        <v>504</v>
      </c>
      <c r="E100" s="5" t="s">
        <v>741</v>
      </c>
      <c r="F100" s="24">
        <f t="shared" ref="F100:F135" si="3">+G100/0.16</f>
        <v>1635.625</v>
      </c>
      <c r="G100" s="5">
        <v>261.7</v>
      </c>
      <c r="H100" s="5"/>
      <c r="I100" s="16"/>
    </row>
    <row r="101" spans="1:9" x14ac:dyDescent="0.25">
      <c r="A101" s="25" t="s">
        <v>67</v>
      </c>
      <c r="B101" s="25" t="s">
        <v>68</v>
      </c>
      <c r="D101" s="5" t="s">
        <v>923</v>
      </c>
      <c r="E101" s="5" t="s">
        <v>924</v>
      </c>
      <c r="F101" s="24">
        <f t="shared" si="3"/>
        <v>163.5625</v>
      </c>
      <c r="G101" s="18">
        <v>26.17</v>
      </c>
      <c r="H101" s="5"/>
      <c r="I101" s="16"/>
    </row>
    <row r="102" spans="1:9" x14ac:dyDescent="0.25">
      <c r="A102" s="25" t="s">
        <v>67</v>
      </c>
      <c r="B102" s="25" t="s">
        <v>68</v>
      </c>
      <c r="D102" s="5" t="s">
        <v>673</v>
      </c>
      <c r="E102" s="5" t="s">
        <v>893</v>
      </c>
      <c r="F102" s="24">
        <f t="shared" si="3"/>
        <v>366.43749999999994</v>
      </c>
      <c r="G102" s="18">
        <v>58.629999999999995</v>
      </c>
      <c r="H102" s="5"/>
      <c r="I102" s="16"/>
    </row>
    <row r="103" spans="1:9" x14ac:dyDescent="0.25">
      <c r="A103" s="25" t="s">
        <v>67</v>
      </c>
      <c r="B103" s="25" t="s">
        <v>68</v>
      </c>
      <c r="D103" s="5" t="s">
        <v>914</v>
      </c>
      <c r="E103" s="5" t="s">
        <v>915</v>
      </c>
      <c r="F103" s="24">
        <f t="shared" si="3"/>
        <v>834.12499999999989</v>
      </c>
      <c r="G103" s="18">
        <v>133.45999999999998</v>
      </c>
      <c r="H103" s="5"/>
      <c r="I103" s="16"/>
    </row>
    <row r="104" spans="1:9" x14ac:dyDescent="0.25">
      <c r="A104" s="25" t="s">
        <v>67</v>
      </c>
      <c r="B104" s="25" t="s">
        <v>68</v>
      </c>
      <c r="D104" s="5" t="s">
        <v>217</v>
      </c>
      <c r="E104" s="5" t="s">
        <v>483</v>
      </c>
      <c r="F104" s="24">
        <f t="shared" si="3"/>
        <v>137.9375</v>
      </c>
      <c r="G104" s="5">
        <v>22.07</v>
      </c>
      <c r="H104" s="5"/>
      <c r="I104" s="16"/>
    </row>
    <row r="105" spans="1:9" x14ac:dyDescent="0.25">
      <c r="A105" s="25" t="s">
        <v>67</v>
      </c>
      <c r="B105" s="25" t="s">
        <v>68</v>
      </c>
      <c r="D105" t="s">
        <v>10</v>
      </c>
      <c r="E105" s="5" t="s">
        <v>933</v>
      </c>
      <c r="F105" s="24">
        <f t="shared" si="3"/>
        <v>3179.8125</v>
      </c>
      <c r="G105" s="5">
        <v>508.77</v>
      </c>
      <c r="H105" s="5"/>
      <c r="I105" s="16"/>
    </row>
    <row r="106" spans="1:9" x14ac:dyDescent="0.25">
      <c r="A106" s="25" t="s">
        <v>67</v>
      </c>
      <c r="B106" s="25" t="s">
        <v>68</v>
      </c>
      <c r="D106" t="s">
        <v>11</v>
      </c>
      <c r="E106" s="5" t="s">
        <v>935</v>
      </c>
      <c r="F106" s="24">
        <f t="shared" si="3"/>
        <v>350</v>
      </c>
      <c r="G106" s="5">
        <v>56</v>
      </c>
      <c r="H106" s="5"/>
      <c r="I106" s="16"/>
    </row>
    <row r="107" spans="1:9" x14ac:dyDescent="0.25">
      <c r="A107" s="25" t="s">
        <v>67</v>
      </c>
      <c r="B107" s="25" t="s">
        <v>68</v>
      </c>
      <c r="D107" s="5" t="s">
        <v>789</v>
      </c>
      <c r="E107" s="5" t="s">
        <v>788</v>
      </c>
      <c r="F107" s="24">
        <f t="shared" si="3"/>
        <v>1163</v>
      </c>
      <c r="G107" s="5">
        <v>186.08</v>
      </c>
      <c r="H107" s="5"/>
      <c r="I107" s="16"/>
    </row>
    <row r="108" spans="1:9" x14ac:dyDescent="0.25">
      <c r="A108" s="25" t="s">
        <v>1007</v>
      </c>
      <c r="B108" s="25" t="s">
        <v>68</v>
      </c>
      <c r="D108" s="5" t="s">
        <v>927</v>
      </c>
      <c r="E108" s="5" t="s">
        <v>928</v>
      </c>
      <c r="F108" s="24">
        <f t="shared" si="3"/>
        <v>1361.125</v>
      </c>
      <c r="G108" s="18">
        <v>217.78</v>
      </c>
      <c r="H108" s="5"/>
      <c r="I108" s="16"/>
    </row>
    <row r="109" spans="1:9" x14ac:dyDescent="0.25">
      <c r="A109" s="25" t="s">
        <v>67</v>
      </c>
      <c r="B109" s="25" t="s">
        <v>68</v>
      </c>
      <c r="D109" s="5" t="s">
        <v>918</v>
      </c>
      <c r="E109" s="5" t="s">
        <v>919</v>
      </c>
      <c r="F109" s="24">
        <f t="shared" si="3"/>
        <v>16000</v>
      </c>
      <c r="G109" s="18">
        <v>2560</v>
      </c>
      <c r="H109" s="5"/>
      <c r="I109" s="16"/>
    </row>
    <row r="110" spans="1:9" x14ac:dyDescent="0.25">
      <c r="A110" s="25" t="s">
        <v>67</v>
      </c>
      <c r="B110" s="25" t="s">
        <v>68</v>
      </c>
      <c r="D110" s="5" t="s">
        <v>15</v>
      </c>
      <c r="E110" s="5" t="s">
        <v>16</v>
      </c>
      <c r="F110" s="24">
        <f t="shared" si="3"/>
        <v>4571.3125</v>
      </c>
      <c r="G110" s="5">
        <v>731.41000000000008</v>
      </c>
      <c r="H110" s="5"/>
      <c r="I110" s="78"/>
    </row>
    <row r="111" spans="1:9" x14ac:dyDescent="0.25">
      <c r="A111" s="25" t="s">
        <v>67</v>
      </c>
      <c r="B111" s="25" t="s">
        <v>68</v>
      </c>
      <c r="D111" s="5" t="s">
        <v>356</v>
      </c>
      <c r="E111" s="5" t="s">
        <v>248</v>
      </c>
      <c r="F111" s="24">
        <f t="shared" si="3"/>
        <v>54864</v>
      </c>
      <c r="G111" s="18">
        <v>8778.24</v>
      </c>
      <c r="H111" s="5"/>
      <c r="I111" s="16"/>
    </row>
    <row r="112" spans="1:9" x14ac:dyDescent="0.25">
      <c r="A112" s="25" t="s">
        <v>67</v>
      </c>
      <c r="B112" s="25" t="s">
        <v>68</v>
      </c>
      <c r="D112" s="5" t="s">
        <v>972</v>
      </c>
      <c r="E112" s="5" t="s">
        <v>973</v>
      </c>
      <c r="F112" s="24">
        <f t="shared" si="3"/>
        <v>16666</v>
      </c>
      <c r="G112" s="18">
        <v>2666.56</v>
      </c>
      <c r="H112" s="5"/>
      <c r="I112" s="16"/>
    </row>
    <row r="113" spans="1:9" x14ac:dyDescent="0.25">
      <c r="A113" s="25" t="s">
        <v>67</v>
      </c>
      <c r="B113" s="25" t="s">
        <v>68</v>
      </c>
      <c r="D113" s="5" t="s">
        <v>990</v>
      </c>
      <c r="E113" s="5" t="s">
        <v>991</v>
      </c>
      <c r="F113" s="24">
        <f t="shared" si="3"/>
        <v>6946.375</v>
      </c>
      <c r="G113" s="5">
        <v>1111.42</v>
      </c>
      <c r="H113" s="5"/>
      <c r="I113" s="18"/>
    </row>
    <row r="114" spans="1:9" x14ac:dyDescent="0.25">
      <c r="A114" s="25" t="s">
        <v>67</v>
      </c>
      <c r="B114" s="25" t="s">
        <v>68</v>
      </c>
      <c r="D114" s="5" t="s">
        <v>952</v>
      </c>
      <c r="E114" s="5" t="s">
        <v>953</v>
      </c>
      <c r="F114" s="24">
        <f t="shared" si="3"/>
        <v>145380.4375</v>
      </c>
      <c r="G114" s="18">
        <v>23260.870000000003</v>
      </c>
      <c r="H114" s="5"/>
      <c r="I114" s="79"/>
    </row>
    <row r="115" spans="1:9" x14ac:dyDescent="0.25">
      <c r="A115" s="25" t="s">
        <v>67</v>
      </c>
      <c r="B115" s="25" t="s">
        <v>68</v>
      </c>
      <c r="D115" s="5" t="s">
        <v>24</v>
      </c>
      <c r="E115" s="5" t="s">
        <v>25</v>
      </c>
      <c r="F115" s="24">
        <f t="shared" si="3"/>
        <v>320</v>
      </c>
      <c r="G115" s="18">
        <v>51.2</v>
      </c>
      <c r="H115" s="5"/>
      <c r="I115" s="78"/>
    </row>
    <row r="116" spans="1:9" x14ac:dyDescent="0.25">
      <c r="A116" s="25" t="s">
        <v>67</v>
      </c>
      <c r="B116" s="25" t="s">
        <v>68</v>
      </c>
      <c r="D116" s="5" t="s">
        <v>912</v>
      </c>
      <c r="E116" s="5" t="s">
        <v>913</v>
      </c>
      <c r="F116" s="24">
        <f t="shared" si="3"/>
        <v>6000</v>
      </c>
      <c r="G116" s="5">
        <v>960</v>
      </c>
      <c r="H116" s="5"/>
      <c r="I116" s="16"/>
    </row>
    <row r="117" spans="1:9" x14ac:dyDescent="0.25">
      <c r="A117" s="25" t="s">
        <v>67</v>
      </c>
      <c r="B117" s="25" t="s">
        <v>68</v>
      </c>
      <c r="D117" s="5" t="s">
        <v>358</v>
      </c>
      <c r="E117" s="5" t="s">
        <v>253</v>
      </c>
      <c r="F117" s="24">
        <f t="shared" si="3"/>
        <v>1656.1875</v>
      </c>
      <c r="G117" s="18">
        <v>264.99</v>
      </c>
      <c r="H117" s="5"/>
      <c r="I117" s="16"/>
    </row>
    <row r="118" spans="1:9" x14ac:dyDescent="0.25">
      <c r="A118" s="25" t="s">
        <v>67</v>
      </c>
      <c r="B118" s="25" t="s">
        <v>68</v>
      </c>
      <c r="D118" s="5" t="s">
        <v>916</v>
      </c>
      <c r="E118" s="5" t="s">
        <v>917</v>
      </c>
      <c r="F118" s="24">
        <f t="shared" si="3"/>
        <v>4580</v>
      </c>
      <c r="G118" s="5">
        <v>732.8</v>
      </c>
      <c r="H118" s="5"/>
      <c r="I118" s="16"/>
    </row>
    <row r="119" spans="1:9" x14ac:dyDescent="0.25">
      <c r="A119" s="25" t="s">
        <v>67</v>
      </c>
      <c r="B119" s="25" t="s">
        <v>68</v>
      </c>
      <c r="D119" s="5" t="s">
        <v>799</v>
      </c>
      <c r="E119" s="5" t="s">
        <v>776</v>
      </c>
      <c r="F119" s="24">
        <f t="shared" si="3"/>
        <v>1232.75</v>
      </c>
      <c r="G119" s="18">
        <v>197.24</v>
      </c>
      <c r="H119" s="5"/>
      <c r="I119" s="16"/>
    </row>
    <row r="120" spans="1:9" x14ac:dyDescent="0.25">
      <c r="A120" s="25" t="s">
        <v>67</v>
      </c>
      <c r="B120" s="25" t="s">
        <v>68</v>
      </c>
      <c r="D120" s="5" t="s">
        <v>792</v>
      </c>
      <c r="E120" s="5" t="s">
        <v>793</v>
      </c>
      <c r="F120" s="24">
        <f t="shared" si="3"/>
        <v>465</v>
      </c>
      <c r="G120" s="5">
        <v>74.400000000000006</v>
      </c>
      <c r="H120" s="5"/>
      <c r="I120" s="80"/>
    </row>
    <row r="121" spans="1:9" x14ac:dyDescent="0.25">
      <c r="A121" s="25" t="s">
        <v>67</v>
      </c>
      <c r="B121" s="25" t="s">
        <v>68</v>
      </c>
      <c r="D121" s="5" t="s">
        <v>961</v>
      </c>
      <c r="E121" s="5" t="s">
        <v>962</v>
      </c>
      <c r="F121" s="24">
        <f t="shared" si="3"/>
        <v>7765.25</v>
      </c>
      <c r="G121" s="5">
        <v>1242.44</v>
      </c>
      <c r="H121" s="5"/>
    </row>
    <row r="122" spans="1:9" x14ac:dyDescent="0.25">
      <c r="A122" s="25" t="s">
        <v>67</v>
      </c>
      <c r="B122" s="25" t="s">
        <v>68</v>
      </c>
      <c r="D122" s="5" t="s">
        <v>889</v>
      </c>
      <c r="E122" s="5" t="s">
        <v>890</v>
      </c>
      <c r="F122" s="24">
        <f t="shared" si="3"/>
        <v>1000</v>
      </c>
      <c r="G122" s="5">
        <v>160</v>
      </c>
      <c r="H122" s="5"/>
    </row>
    <row r="123" spans="1:9" x14ac:dyDescent="0.25">
      <c r="A123" s="25" t="s">
        <v>67</v>
      </c>
      <c r="B123" s="25" t="s">
        <v>68</v>
      </c>
      <c r="D123" s="81" t="s">
        <v>33</v>
      </c>
      <c r="E123" s="5" t="s">
        <v>38</v>
      </c>
      <c r="F123" s="24">
        <f t="shared" si="3"/>
        <v>5581.4999999999991</v>
      </c>
      <c r="G123" s="5">
        <v>893.03999999999985</v>
      </c>
      <c r="H123" s="5"/>
    </row>
    <row r="124" spans="1:9" x14ac:dyDescent="0.25">
      <c r="A124" s="25" t="s">
        <v>67</v>
      </c>
      <c r="B124" s="25" t="s">
        <v>68</v>
      </c>
      <c r="D124" s="5" t="s">
        <v>669</v>
      </c>
      <c r="E124" s="5" t="s">
        <v>562</v>
      </c>
      <c r="F124" s="24">
        <f t="shared" si="3"/>
        <v>46000</v>
      </c>
      <c r="G124" s="18">
        <v>7360</v>
      </c>
      <c r="H124" s="5"/>
    </row>
    <row r="125" spans="1:9" x14ac:dyDescent="0.25">
      <c r="A125" s="25" t="s">
        <v>67</v>
      </c>
      <c r="B125" s="25" t="s">
        <v>68</v>
      </c>
      <c r="D125" s="5" t="s">
        <v>921</v>
      </c>
      <c r="E125" s="5" t="s">
        <v>922</v>
      </c>
      <c r="F125" s="24">
        <f t="shared" si="3"/>
        <v>60.375</v>
      </c>
      <c r="G125" s="18">
        <v>9.66</v>
      </c>
      <c r="H125" s="5"/>
    </row>
    <row r="126" spans="1:9" x14ac:dyDescent="0.25">
      <c r="A126" s="25" t="s">
        <v>67</v>
      </c>
      <c r="B126" s="25" t="s">
        <v>68</v>
      </c>
      <c r="D126" s="5" t="s">
        <v>48</v>
      </c>
      <c r="E126" s="5" t="s">
        <v>896</v>
      </c>
      <c r="F126" s="24">
        <f t="shared" si="3"/>
        <v>2221791.625</v>
      </c>
      <c r="G126" s="18">
        <v>355486.66</v>
      </c>
      <c r="H126" s="5"/>
    </row>
    <row r="127" spans="1:9" x14ac:dyDescent="0.25">
      <c r="A127" s="25" t="s">
        <v>67</v>
      </c>
      <c r="B127" s="25" t="s">
        <v>68</v>
      </c>
      <c r="D127" s="5" t="s">
        <v>360</v>
      </c>
      <c r="E127" s="5" t="s">
        <v>251</v>
      </c>
      <c r="F127" s="24">
        <f t="shared" si="3"/>
        <v>13180.0625</v>
      </c>
      <c r="G127" s="18">
        <v>2108.81</v>
      </c>
      <c r="H127" s="5"/>
    </row>
    <row r="128" spans="1:9" x14ac:dyDescent="0.25">
      <c r="A128" s="25" t="s">
        <v>67</v>
      </c>
      <c r="B128" s="25" t="s">
        <v>68</v>
      </c>
      <c r="D128" s="5" t="s">
        <v>982</v>
      </c>
      <c r="E128" s="5" t="s">
        <v>983</v>
      </c>
      <c r="F128" s="24">
        <f t="shared" si="3"/>
        <v>360</v>
      </c>
      <c r="G128" s="5">
        <v>57.6</v>
      </c>
      <c r="H128" s="5"/>
    </row>
    <row r="129" spans="1:8" x14ac:dyDescent="0.25">
      <c r="A129" s="25" t="s">
        <v>67</v>
      </c>
      <c r="B129" s="25" t="s">
        <v>68</v>
      </c>
      <c r="D129" s="5" t="s">
        <v>55</v>
      </c>
      <c r="E129" s="5" t="s">
        <v>944</v>
      </c>
      <c r="F129" s="24">
        <f t="shared" si="3"/>
        <v>100536.99999999999</v>
      </c>
      <c r="G129" s="18">
        <v>16085.919999999998</v>
      </c>
      <c r="H129" s="5"/>
    </row>
    <row r="130" spans="1:8" x14ac:dyDescent="0.25">
      <c r="A130" s="25" t="s">
        <v>67</v>
      </c>
      <c r="B130" s="25" t="s">
        <v>68</v>
      </c>
      <c r="D130" s="5" t="s">
        <v>891</v>
      </c>
      <c r="E130" s="5" t="s">
        <v>892</v>
      </c>
      <c r="F130" s="24">
        <f t="shared" si="3"/>
        <v>297.4375</v>
      </c>
      <c r="G130" s="5">
        <v>47.59</v>
      </c>
      <c r="H130" s="5"/>
    </row>
    <row r="131" spans="1:8" x14ac:dyDescent="0.25">
      <c r="A131" s="25" t="s">
        <v>67</v>
      </c>
      <c r="B131" s="25" t="s">
        <v>68</v>
      </c>
      <c r="D131" s="5" t="s">
        <v>57</v>
      </c>
      <c r="E131" s="5" t="s">
        <v>58</v>
      </c>
      <c r="F131" s="24">
        <f t="shared" si="3"/>
        <v>5226.125</v>
      </c>
      <c r="G131" s="5">
        <v>836.18</v>
      </c>
      <c r="H131" s="5"/>
    </row>
    <row r="132" spans="1:8" x14ac:dyDescent="0.25">
      <c r="A132" s="25" t="s">
        <v>67</v>
      </c>
      <c r="B132" s="25" t="s">
        <v>68</v>
      </c>
      <c r="D132" s="5" t="s">
        <v>993</v>
      </c>
      <c r="E132" s="5" t="s">
        <v>994</v>
      </c>
      <c r="F132" s="24">
        <f t="shared" si="3"/>
        <v>5598.6875</v>
      </c>
      <c r="G132" s="5">
        <v>895.79</v>
      </c>
      <c r="H132" s="5"/>
    </row>
    <row r="133" spans="1:8" x14ac:dyDescent="0.25">
      <c r="A133" s="25" t="s">
        <v>67</v>
      </c>
      <c r="B133" s="25" t="s">
        <v>68</v>
      </c>
      <c r="F133" s="24">
        <f t="shared" si="3"/>
        <v>0</v>
      </c>
      <c r="G133" s="16"/>
      <c r="H133" s="5"/>
    </row>
    <row r="134" spans="1:8" x14ac:dyDescent="0.25">
      <c r="A134" s="25" t="s">
        <v>67</v>
      </c>
      <c r="B134" s="25" t="s">
        <v>68</v>
      </c>
      <c r="F134" s="24">
        <f t="shared" si="3"/>
        <v>0</v>
      </c>
      <c r="G134" s="16"/>
      <c r="H134" s="5"/>
    </row>
    <row r="135" spans="1:8" x14ac:dyDescent="0.25">
      <c r="A135" s="25" t="s">
        <v>67</v>
      </c>
      <c r="B135" s="25" t="s">
        <v>68</v>
      </c>
      <c r="F135" s="24">
        <f t="shared" si="3"/>
        <v>0</v>
      </c>
      <c r="G135" s="26"/>
      <c r="H135" s="5"/>
    </row>
    <row r="136" spans="1:8" ht="15.75" thickBot="1" x14ac:dyDescent="0.3">
      <c r="F136" s="27">
        <f>SUM(F99:F135)</f>
        <v>2675271.75</v>
      </c>
      <c r="G136" s="27">
        <f>SUM(G100:G135)</f>
        <v>428043.47999999992</v>
      </c>
      <c r="H136" s="5"/>
    </row>
    <row r="137" spans="1:8" ht="15.75" thickTop="1" x14ac:dyDescent="0.25">
      <c r="E137" s="1" t="s">
        <v>66</v>
      </c>
      <c r="F137" s="8"/>
      <c r="G137" s="8">
        <f>+G88</f>
        <v>428043.47999999992</v>
      </c>
      <c r="H137" s="5"/>
    </row>
    <row r="138" spans="1:8" x14ac:dyDescent="0.25">
      <c r="F138" s="8"/>
      <c r="G138" s="8">
        <f>+G136-G137</f>
        <v>0</v>
      </c>
      <c r="H138" s="5"/>
    </row>
    <row r="139" spans="1:8" x14ac:dyDescent="0.25">
      <c r="H139" s="5"/>
    </row>
  </sheetData>
  <autoFilter ref="A7:I84">
    <sortState ref="A8:I84">
      <sortCondition ref="D7:D84"/>
    </sortState>
  </autoFilter>
  <pageMargins left="0.70866141732283472" right="0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</vt:lpstr>
      <vt:lpstr>FEBRERO</vt:lpstr>
      <vt:lpstr>MARZO</vt:lpstr>
      <vt:lpstr>ABRIL</vt:lpstr>
      <vt:lpstr>JUNIO</vt:lpstr>
      <vt:lpstr>Hoja1</vt:lpstr>
      <vt:lpstr>JULIO</vt:lpstr>
      <vt:lpstr>AGOSTO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2017-09-18T18:29:16Z</dcterms:modified>
</cp:coreProperties>
</file>