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RALLY/MKT/"/>
    </mc:Choice>
  </mc:AlternateContent>
  <bookViews>
    <workbookView xWindow="0" yWindow="0" windowWidth="21540" windowHeight="9630"/>
  </bookViews>
  <sheets>
    <sheet name="RALLY CHAMPION" sheetId="1" r:id="rId1"/>
    <sheet name="PAGOS" sheetId="2" r:id="rId2"/>
  </sheets>
  <definedNames>
    <definedName name="_xlnm._FilterDatabase" localSheetId="1" hidden="1">PAGOS!$A$1:$O$26</definedName>
    <definedName name="_xlnm.Print_Area" localSheetId="0">Tabla3[#All]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6" i="1"/>
  <c r="P9" i="1"/>
  <c r="N2" i="1"/>
  <c r="N3" i="1"/>
  <c r="N4" i="1"/>
  <c r="N5" i="1"/>
  <c r="N6" i="1"/>
  <c r="N7" i="1"/>
  <c r="N8" i="1"/>
  <c r="N9" i="1"/>
  <c r="N26" i="2" l="1"/>
  <c r="H2" i="1" l="1"/>
  <c r="J2" i="1"/>
  <c r="I8" i="1" l="1"/>
  <c r="D8" i="1"/>
  <c r="J7" i="1"/>
  <c r="L7" i="1" s="1"/>
  <c r="H7" i="1"/>
  <c r="H6" i="1"/>
  <c r="J6" i="1" s="1"/>
  <c r="L6" i="1" s="1"/>
  <c r="J5" i="1"/>
  <c r="L5" i="1" s="1"/>
  <c r="H5" i="1"/>
  <c r="J4" i="1"/>
  <c r="L4" i="1" s="1"/>
  <c r="H4" i="1"/>
  <c r="J3" i="1"/>
  <c r="L3" i="1" s="1"/>
  <c r="H3" i="1"/>
  <c r="L2" i="1"/>
  <c r="L8" i="1" l="1"/>
  <c r="H8" i="1"/>
  <c r="J8" i="1"/>
</calcChain>
</file>

<file path=xl/comments1.xml><?xml version="1.0" encoding="utf-8"?>
<comments xmlns="http://schemas.openxmlformats.org/spreadsheetml/2006/main">
  <authors>
    <author>Erika De Jesus</author>
    <author>ljimenez</author>
    <author>QMContabilidad12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Erika De Jesus:</t>
        </r>
        <r>
          <rPr>
            <sz val="9"/>
            <color indexed="81"/>
            <rFont val="Tahoma"/>
            <family val="2"/>
          </rPr>
          <t xml:space="preserve">
PAGO REALIZADO 2 VECES, SE DESCUENTA </t>
        </r>
      </text>
    </comment>
    <comment ref="R2" authorId="1" shapeId="0">
      <text>
        <r>
          <rPr>
            <b/>
            <sz val="9"/>
            <color indexed="81"/>
            <rFont val="Tahoma"/>
            <charset val="1"/>
          </rPr>
          <t>ljimenez:</t>
        </r>
        <r>
          <rPr>
            <sz val="9"/>
            <color indexed="81"/>
            <rFont val="Tahoma"/>
            <charset val="1"/>
          </rPr>
          <t xml:space="preserve">
APLICA BOLETIN DE MAYO POR $10000</t>
        </r>
      </text>
    </comment>
    <comment ref="R3" authorId="2" shapeId="0">
      <text>
        <r>
          <rPr>
            <b/>
            <sz val="9"/>
            <color indexed="81"/>
            <rFont val="Tahoma"/>
            <charset val="1"/>
          </rPr>
          <t>QMContabilidad12:</t>
        </r>
        <r>
          <rPr>
            <sz val="9"/>
            <color indexed="81"/>
            <rFont val="Tahoma"/>
            <charset val="1"/>
          </rPr>
          <t xml:space="preserve">
APLICA BOLETIN DE MAYO POR 20000
</t>
        </r>
      </text>
    </comment>
    <comment ref="R4" authorId="2" shapeId="0">
      <text>
        <r>
          <rPr>
            <b/>
            <sz val="9"/>
            <color indexed="81"/>
            <rFont val="Tahoma"/>
            <charset val="1"/>
          </rPr>
          <t>QMContabilidad12:</t>
        </r>
        <r>
          <rPr>
            <sz val="9"/>
            <color indexed="81"/>
            <rFont val="Tahoma"/>
            <charset val="1"/>
          </rPr>
          <t xml:space="preserve">
APLICA BOLETIN DE ABRIL POR 15000
</t>
        </r>
      </text>
    </comment>
    <comment ref="R5" authorId="2" shapeId="0">
      <text>
        <r>
          <rPr>
            <b/>
            <sz val="9"/>
            <color indexed="81"/>
            <rFont val="Tahoma"/>
            <charset val="1"/>
          </rPr>
          <t>QMContabilidad12:</t>
        </r>
        <r>
          <rPr>
            <sz val="9"/>
            <color indexed="81"/>
            <rFont val="Tahoma"/>
            <charset val="1"/>
          </rPr>
          <t xml:space="preserve">
APLICA BOLETIN DE MAYO POR 20000
</t>
        </r>
      </text>
    </comment>
    <comment ref="R6" authorId="2" shapeId="0">
      <text>
        <r>
          <rPr>
            <b/>
            <sz val="9"/>
            <color indexed="81"/>
            <rFont val="Tahoma"/>
            <charset val="1"/>
          </rPr>
          <t>QMContabilidad12:</t>
        </r>
        <r>
          <rPr>
            <sz val="9"/>
            <color indexed="81"/>
            <rFont val="Tahoma"/>
            <charset val="1"/>
          </rPr>
          <t xml:space="preserve">
APLICA SEGUBDA POLITICA DE MAYO POR 40000
</t>
        </r>
      </text>
    </comment>
    <comment ref="R7" authorId="2" shapeId="0">
      <text>
        <r>
          <rPr>
            <b/>
            <sz val="9"/>
            <color indexed="81"/>
            <rFont val="Tahoma"/>
            <charset val="1"/>
          </rPr>
          <t>QMContabilidad12:</t>
        </r>
        <r>
          <rPr>
            <sz val="9"/>
            <color indexed="81"/>
            <rFont val="Tahoma"/>
            <charset val="1"/>
          </rPr>
          <t xml:space="preserve">
APLICA BOLETIN DE MARZO POR 30000
</t>
        </r>
      </text>
    </comment>
  </commentList>
</comments>
</file>

<file path=xl/sharedStrings.xml><?xml version="1.0" encoding="utf-8"?>
<sst xmlns="http://schemas.openxmlformats.org/spreadsheetml/2006/main" count="260" uniqueCount="109">
  <si>
    <t>Proveedor</t>
  </si>
  <si>
    <t>FECHA PAGO</t>
  </si>
  <si>
    <t>Descripción</t>
  </si>
  <si>
    <t>VIN</t>
  </si>
  <si>
    <t>Sub-total</t>
  </si>
  <si>
    <t>IVA</t>
  </si>
  <si>
    <t>Total</t>
  </si>
  <si>
    <t>GRAN TOTAL</t>
  </si>
  <si>
    <t>COMENTARIOS</t>
  </si>
  <si>
    <t>FECHA FACT SGM</t>
  </si>
  <si>
    <t>IMPORTE FACTURA</t>
  </si>
  <si>
    <t>PRECIO LISTADO</t>
  </si>
  <si>
    <t>DIFERENCIA</t>
  </si>
  <si>
    <t>BONIFICACION SOLICITADA DEALER</t>
  </si>
  <si>
    <t>BONO CONTADO</t>
  </si>
  <si>
    <t>RALLY CHAMPION SA DE CV</t>
  </si>
  <si>
    <t>PAGO BONIFICACION IMPREZA 2.0I</t>
  </si>
  <si>
    <t>JF1GJAF63GH021701</t>
  </si>
  <si>
    <t>PAGO BONIFICACION XV CVT</t>
  </si>
  <si>
    <t>JF2GPABC6GH291351</t>
  </si>
  <si>
    <t>PAGO BONIFICACION XV 2.0 I</t>
  </si>
  <si>
    <t>JF2GPALC4GH276104</t>
  </si>
  <si>
    <t xml:space="preserve">PAGO BONIFICACION FORESTER CVT </t>
  </si>
  <si>
    <t>JF2SJDWC4GH547641</t>
  </si>
  <si>
    <t>PAGO BONIFICACION XV 2.0 I-S</t>
  </si>
  <si>
    <t>JF2GPABC1GH298238</t>
  </si>
  <si>
    <t>PAGO DE BONO (IMPREZA 5D 2.0I 16MY)</t>
  </si>
  <si>
    <t>JF1GPAB67GH301531</t>
  </si>
  <si>
    <t xml:space="preserve">Total PAGO </t>
  </si>
  <si>
    <t>DIFERENCIA POR APLICAR EN PAGO</t>
  </si>
  <si>
    <t>TOTAL DESCUENTO</t>
  </si>
  <si>
    <t>TOTAL</t>
  </si>
  <si>
    <t>[ A ]</t>
  </si>
  <si>
    <t>[ B ]</t>
  </si>
  <si>
    <t>[ C ]</t>
  </si>
  <si>
    <t>[ D ]</t>
  </si>
  <si>
    <t>Notas:</t>
  </si>
  <si>
    <t>Importe pagado con anterioridad por concepto de BONIFICACION.</t>
  </si>
  <si>
    <t>Unicamente se realiza descuento hasta por el monto que se aplico en facturación SGM y lo pagado con anterioridad.</t>
  </si>
  <si>
    <t>Descuento real aplicado.</t>
  </si>
  <si>
    <t>Descuento aplicado en facturación SGM.</t>
  </si>
  <si>
    <t>Banco</t>
  </si>
  <si>
    <t>Tipo</t>
  </si>
  <si>
    <t>Fecha Emision</t>
  </si>
  <si>
    <t>PERIODO</t>
  </si>
  <si>
    <t>INTELISIS</t>
  </si>
  <si>
    <t>RFC</t>
  </si>
  <si>
    <t>CITI BNX</t>
  </si>
  <si>
    <t>PAGADO</t>
  </si>
  <si>
    <t>ENE</t>
  </si>
  <si>
    <t>C0018</t>
  </si>
  <si>
    <t>RCA100823GI9</t>
  </si>
  <si>
    <t>PAGO DE BONO (IMPREZA XV)</t>
  </si>
  <si>
    <t>JF2GPABC3GH269730</t>
  </si>
  <si>
    <t>MARZO</t>
  </si>
  <si>
    <t>C00018</t>
  </si>
  <si>
    <t>FEBRERO</t>
  </si>
  <si>
    <t>PAGO BONO (XV 2.0i S CVT 16MY)</t>
  </si>
  <si>
    <t>JF2GPABC7GH283016</t>
  </si>
  <si>
    <t>DICIEMBRE</t>
  </si>
  <si>
    <t>PAGO BONO (FORESTER 2.0 XT 16MY)</t>
  </si>
  <si>
    <t>JF2SJJVC7GH483448</t>
  </si>
  <si>
    <t>PAGO DE BONO (WRX)</t>
  </si>
  <si>
    <t>JF1VA2Y64H9809618</t>
  </si>
  <si>
    <t>CITI BANK</t>
  </si>
  <si>
    <t>MAYO</t>
  </si>
  <si>
    <t>PAGO BONIFICACION IMPREZA 2.0</t>
  </si>
  <si>
    <t>JF1GJAL62GH022875</t>
  </si>
  <si>
    <t>JUNIO</t>
  </si>
  <si>
    <t>JF2SJDWC3GH518762</t>
  </si>
  <si>
    <t>JF2GPABC2GH288186</t>
  </si>
  <si>
    <t>ABRIL</t>
  </si>
  <si>
    <t>JF1GJAL60GH013849</t>
  </si>
  <si>
    <t>PAGO</t>
  </si>
  <si>
    <t>PAGO BONIFICACION FORESTER</t>
  </si>
  <si>
    <t>JF2SJDWC7GH514794</t>
  </si>
  <si>
    <t>PENDIENTE</t>
  </si>
  <si>
    <t>PAGO BONO (IMPREZA) FAC A927 VIN 021701</t>
  </si>
  <si>
    <t>PAGO BONO (FORESTER) FAC A194 VIN 558664</t>
  </si>
  <si>
    <t>JF2SJDLCXGH558664</t>
  </si>
  <si>
    <t>PAGO BONO (WRX) FAC A1013 VIN 816605</t>
  </si>
  <si>
    <t xml:space="preserve">JF1VA2Y68H9816605  </t>
  </si>
  <si>
    <t>PAGO BONO(FORESTER) FAC A963 VIN 544261</t>
  </si>
  <si>
    <t>JF2SJJVC1GH544261</t>
  </si>
  <si>
    <t>JULIO</t>
  </si>
  <si>
    <t>PAGO BONO(BRZ) FAC SM A4449 VIN 600409</t>
  </si>
  <si>
    <t>JF1ZCAC15G8600409</t>
  </si>
  <si>
    <t>PAGO BONO(WRX) FAC A477 VIN 805751</t>
  </si>
  <si>
    <t>JF1VA1L64H9805781</t>
  </si>
  <si>
    <t>PAGO BONO FORESTER FAC A1205 VIN 461388</t>
  </si>
  <si>
    <t>JF2SJJVC4GH461388</t>
  </si>
  <si>
    <t>PAGO BONO  XV FAC A969 VIN 286011</t>
  </si>
  <si>
    <t>JF2GPALC3GH286011</t>
  </si>
  <si>
    <t>PAGO BONO  XV FAC A970 VIN 270961</t>
  </si>
  <si>
    <t>JF2GPALC7GH270961</t>
  </si>
  <si>
    <t>BONO PAGADO 2 VECES</t>
  </si>
  <si>
    <t>COSTO CONTABILIDAD</t>
  </si>
  <si>
    <t>SIN IVA</t>
  </si>
  <si>
    <t>CLAVE VEHICULAR</t>
  </si>
  <si>
    <t>BONIFICACION EN KEPLER</t>
  </si>
  <si>
    <t>0061-SBN16</t>
  </si>
  <si>
    <t>0078-SBN16</t>
  </si>
  <si>
    <t>0079-SBN16</t>
  </si>
  <si>
    <t>0056-SBN16</t>
  </si>
  <si>
    <t>0059-SBN16</t>
  </si>
  <si>
    <t>0077-SBN16</t>
  </si>
  <si>
    <t>BOIFICACION PLANTA</t>
  </si>
  <si>
    <t>FECHA DE VENTA</t>
  </si>
  <si>
    <t>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</si>
</sst>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-C0A]dd\-mmm\-yy;@"/>
    <numFmt numFmtId="166" formatCode="#,##0.00_ ;[Red]\-#,##0.00\ "/>
    <numFmt numFmtId="167" formatCode="dd\-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color rgb="FF3333FF"/>
      <name val="Arial Narrow"/>
      <family val="2"/>
    </font>
    <font>
      <b/>
      <u/>
      <sz val="10"/>
      <color theme="1"/>
      <name val="Arial Narrow"/>
      <family val="2"/>
    </font>
    <font>
      <sz val="10"/>
      <color rgb="FF3333FF"/>
      <name val="Arial Narrow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color theme="8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D31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3" fontId="3" fillId="2" borderId="2" xfId="1" applyNumberFormat="1" applyFont="1" applyFill="1" applyBorder="1" applyAlignment="1">
      <alignment horizontal="center" vertical="center" wrapText="1"/>
    </xf>
    <xf numFmtId="44" fontId="4" fillId="2" borderId="2" xfId="2" applyNumberFormat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44" fontId="2" fillId="0" borderId="4" xfId="2" applyFont="1" applyFill="1" applyBorder="1"/>
    <xf numFmtId="14" fontId="2" fillId="0" borderId="4" xfId="0" applyNumberFormat="1" applyFont="1" applyFill="1" applyBorder="1" applyAlignment="1">
      <alignment horizontal="center"/>
    </xf>
    <xf numFmtId="44" fontId="5" fillId="0" borderId="4" xfId="2" applyFont="1" applyFill="1" applyBorder="1" applyAlignment="1">
      <alignment vertical="center"/>
    </xf>
    <xf numFmtId="43" fontId="2" fillId="0" borderId="4" xfId="1" applyNumberFormat="1" applyFont="1" applyFill="1" applyBorder="1"/>
    <xf numFmtId="164" fontId="2" fillId="0" borderId="4" xfId="2" applyNumberFormat="1" applyFont="1" applyFill="1" applyBorder="1" applyAlignment="1">
      <alignment vertic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44" fontId="2" fillId="0" borderId="6" xfId="2" applyFont="1" applyFill="1" applyBorder="1"/>
    <xf numFmtId="14" fontId="2" fillId="0" borderId="6" xfId="0" applyNumberFormat="1" applyFont="1" applyFill="1" applyBorder="1" applyAlignment="1">
      <alignment horizontal="center"/>
    </xf>
    <xf numFmtId="44" fontId="5" fillId="0" borderId="6" xfId="2" applyFont="1" applyFill="1" applyBorder="1" applyAlignment="1">
      <alignment vertical="center"/>
    </xf>
    <xf numFmtId="43" fontId="2" fillId="0" borderId="6" xfId="1" applyNumberFormat="1" applyFont="1" applyFill="1" applyBorder="1"/>
    <xf numFmtId="164" fontId="2" fillId="0" borderId="6" xfId="2" applyNumberFormat="1" applyFont="1" applyFill="1" applyBorder="1" applyAlignment="1">
      <alignment vertical="center"/>
    </xf>
    <xf numFmtId="0" fontId="2" fillId="0" borderId="7" xfId="0" applyFont="1" applyFill="1" applyBorder="1"/>
    <xf numFmtId="0" fontId="6" fillId="0" borderId="7" xfId="0" applyFont="1" applyFill="1" applyBorder="1" applyAlignment="1">
      <alignment horizontal="right"/>
    </xf>
    <xf numFmtId="44" fontId="6" fillId="0" borderId="7" xfId="0" applyNumberFormat="1" applyFont="1" applyFill="1" applyBorder="1"/>
    <xf numFmtId="44" fontId="2" fillId="0" borderId="7" xfId="2" applyFont="1" applyFill="1" applyBorder="1"/>
    <xf numFmtId="44" fontId="6" fillId="0" borderId="7" xfId="2" applyFont="1" applyFill="1" applyBorder="1"/>
    <xf numFmtId="164" fontId="6" fillId="0" borderId="7" xfId="0" applyNumberFormat="1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4" fontId="7" fillId="0" borderId="0" xfId="2" applyFont="1" applyFill="1" applyBorder="1" applyAlignment="1">
      <alignment horizontal="center"/>
    </xf>
    <xf numFmtId="44" fontId="4" fillId="0" borderId="6" xfId="2" applyFont="1" applyFill="1" applyBorder="1" applyAlignment="1">
      <alignment horizontal="center" vertical="center"/>
    </xf>
    <xf numFmtId="164" fontId="6" fillId="0" borderId="6" xfId="2" applyNumberFormat="1" applyFont="1" applyFill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8" xfId="0" applyFont="1" applyFill="1" applyBorder="1" applyAlignment="1">
      <alignment vertical="center" wrapText="1"/>
    </xf>
    <xf numFmtId="165" fontId="3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3" fontId="3" fillId="3" borderId="8" xfId="1" applyFont="1" applyFill="1" applyBorder="1" applyAlignment="1">
      <alignment horizontal="center" vertical="center" wrapText="1"/>
    </xf>
    <xf numFmtId="166" fontId="3" fillId="3" borderId="8" xfId="1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/>
    <xf numFmtId="165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/>
    <xf numFmtId="43" fontId="2" fillId="0" borderId="8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left"/>
    </xf>
    <xf numFmtId="43" fontId="7" fillId="0" borderId="8" xfId="1" applyFont="1" applyFill="1" applyBorder="1" applyAlignment="1">
      <alignment horizontal="center"/>
    </xf>
    <xf numFmtId="14" fontId="2" fillId="0" borderId="8" xfId="0" applyNumberFormat="1" applyFont="1" applyBorder="1" applyAlignment="1"/>
    <xf numFmtId="165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8" xfId="0" applyFont="1" applyFill="1" applyBorder="1"/>
    <xf numFmtId="43" fontId="2" fillId="0" borderId="8" xfId="1" applyFont="1" applyFill="1" applyBorder="1" applyAlignment="1"/>
    <xf numFmtId="165" fontId="10" fillId="4" borderId="8" xfId="0" applyNumberFormat="1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/>
    <xf numFmtId="0" fontId="2" fillId="0" borderId="0" xfId="0" applyFont="1" applyFill="1" applyBorder="1"/>
    <xf numFmtId="0" fontId="2" fillId="0" borderId="8" xfId="0" applyFont="1" applyBorder="1" applyAlignment="1"/>
    <xf numFmtId="165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2" fillId="0" borderId="8" xfId="0" quotePrefix="1" applyFont="1" applyFill="1" applyBorder="1" applyAlignment="1">
      <alignment horizontal="left"/>
    </xf>
    <xf numFmtId="0" fontId="2" fillId="0" borderId="8" xfId="0" applyFont="1" applyBorder="1"/>
    <xf numFmtId="44" fontId="12" fillId="5" borderId="0" xfId="2" applyFont="1" applyFill="1"/>
    <xf numFmtId="44" fontId="2" fillId="0" borderId="8" xfId="2" applyFont="1" applyFill="1" applyBorder="1"/>
    <xf numFmtId="44" fontId="2" fillId="0" borderId="8" xfId="2" applyFont="1" applyFill="1" applyBorder="1" applyAlignment="1">
      <alignment horizontal="center"/>
    </xf>
    <xf numFmtId="44" fontId="6" fillId="0" borderId="8" xfId="2" applyFont="1" applyFill="1" applyBorder="1" applyAlignment="1">
      <alignment horizontal="right" vertical="center"/>
    </xf>
    <xf numFmtId="44" fontId="6" fillId="0" borderId="10" xfId="2" applyFont="1" applyFill="1" applyBorder="1" applyAlignment="1">
      <alignment horizontal="right" vertical="center"/>
    </xf>
    <xf numFmtId="44" fontId="6" fillId="0" borderId="9" xfId="2" applyFont="1" applyFill="1" applyBorder="1" applyAlignment="1">
      <alignment vertical="center"/>
    </xf>
    <xf numFmtId="44" fontId="6" fillId="0" borderId="9" xfId="2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44" fontId="2" fillId="5" borderId="8" xfId="2" applyFont="1" applyFill="1" applyBorder="1"/>
    <xf numFmtId="167" fontId="3" fillId="3" borderId="8" xfId="0" applyNumberFormat="1" applyFont="1" applyFill="1" applyBorder="1" applyAlignment="1">
      <alignment horizontal="center" vertical="center" wrapText="1"/>
    </xf>
    <xf numFmtId="167" fontId="2" fillId="0" borderId="8" xfId="0" applyNumberFormat="1" applyFont="1" applyFill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0" fillId="0" borderId="0" xfId="0" applyNumberFormat="1"/>
    <xf numFmtId="43" fontId="2" fillId="0" borderId="0" xfId="1" applyFont="1" applyFill="1"/>
    <xf numFmtId="43" fontId="2" fillId="0" borderId="2" xfId="1" applyFont="1" applyBorder="1"/>
    <xf numFmtId="0" fontId="2" fillId="0" borderId="0" xfId="0" applyFont="1" applyFill="1"/>
    <xf numFmtId="0" fontId="2" fillId="0" borderId="2" xfId="0" applyFont="1" applyBorder="1"/>
    <xf numFmtId="43" fontId="2" fillId="6" borderId="0" xfId="1" applyFont="1" applyFill="1"/>
    <xf numFmtId="44" fontId="6" fillId="0" borderId="9" xfId="2" applyFont="1" applyFill="1" applyBorder="1" applyAlignment="1">
      <alignment horizontal="right" vertical="center"/>
    </xf>
    <xf numFmtId="44" fontId="6" fillId="0" borderId="10" xfId="2" applyFont="1" applyFill="1" applyBorder="1" applyAlignment="1">
      <alignment horizontal="right" vertical="center"/>
    </xf>
    <xf numFmtId="44" fontId="6" fillId="0" borderId="11" xfId="2" applyFont="1" applyFill="1" applyBorder="1" applyAlignment="1">
      <alignment horizontal="right" vertical="center"/>
    </xf>
    <xf numFmtId="44" fontId="6" fillId="0" borderId="8" xfId="2" applyFont="1" applyFill="1" applyBorder="1" applyAlignment="1">
      <alignment horizontal="right" vertical="center"/>
    </xf>
    <xf numFmtId="44" fontId="6" fillId="0" borderId="9" xfId="2" applyFont="1" applyFill="1" applyBorder="1" applyAlignment="1">
      <alignment horizontal="center" vertical="center"/>
    </xf>
    <xf numFmtId="44" fontId="6" fillId="0" borderId="10" xfId="2" applyFont="1" applyFill="1" applyBorder="1" applyAlignment="1">
      <alignment horizontal="center" vertical="center"/>
    </xf>
    <xf numFmtId="14" fontId="2" fillId="0" borderId="0" xfId="1" applyNumberFormat="1" applyFont="1" applyFill="1"/>
  </cellXfs>
  <cellStyles count="3">
    <cellStyle name="Millares" xfId="1" builtinId="3"/>
    <cellStyle name="Moneda" xfId="2" builtinId="4"/>
    <cellStyle name="Normal" xfId="0" builtinId="0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-&quot;$&quot;* #,##0_-;\-&quot;$&quot;* #,##0_-;_-&quot;$&quot;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3" displayName="Tabla3" ref="B1:S9" totalsRowShown="0" dataDxfId="103" headerRowBorderDxfId="104" tableBorderDxfId="102">
  <autoFilter ref="B1:S9"/>
  <tableColumns count="18">
    <tableColumn id="1" name="Proveedor" dataDxfId="101"/>
    <tableColumn id="2" name="VIN" dataDxfId="100"/>
    <tableColumn id="3" name="Total PAGO " dataDxfId="99"/>
    <tableColumn id="4" name="FECHA FACT SGM" dataDxfId="98"/>
    <tableColumn id="5" name="IMPORTE FACTURA" dataDxfId="97" dataCellStyle="Moneda"/>
    <tableColumn id="6" name="PRECIO LISTADO" dataDxfId="96" dataCellStyle="Moneda"/>
    <tableColumn id="7" name="DIFERENCIA" dataDxfId="95" dataCellStyle="Moneda"/>
    <tableColumn id="8" name="BONIFICACION SOLICITADA DEALER" dataDxfId="94"/>
    <tableColumn id="9" name="DIFERENCIA POR APLICAR EN PAGO" dataDxfId="93" dataCellStyle="Moneda"/>
    <tableColumn id="10" name="BONO CONTADO" dataDxfId="92"/>
    <tableColumn id="11" name="TOTAL DESCUENTO" dataDxfId="91"/>
    <tableColumn id="12" name="COSTO CONTABILIDAD" dataDxfId="90"/>
    <tableColumn id="13" name="SIN IVA" dataDxfId="89">
      <calculatedColumnFormula>Tabla3[[#This Row],[COSTO CONTABILIDAD]]/1.16</calculatedColumnFormula>
    </tableColumn>
    <tableColumn id="14" name="CLAVE VEHICULAR" dataDxfId="88"/>
    <tableColumn id="15" name="BONIFICACION EN KEPLER" dataDxfId="87"/>
    <tableColumn id="16" name="INVENTARIO" dataDxfId="86"/>
    <tableColumn id="17" name="BOIFICACION PLANTA" dataDxfId="85"/>
    <tableColumn id="18" name="FECHA DE VENTA" dataDxfId="84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showGridLines="0" tabSelected="1" topLeftCell="L1" zoomScale="115" zoomScaleNormal="115" workbookViewId="0">
      <selection activeCell="N7" activeCellId="1" sqref="N7 N7"/>
    </sheetView>
  </sheetViews>
  <sheetFormatPr baseColWidth="10" defaultColWidth="11.42578125" defaultRowHeight="12.75" x14ac:dyDescent="0.2"/>
  <cols>
    <col min="1" max="1" width="5.7109375" style="1" customWidth="1"/>
    <col min="2" max="2" width="26.42578125" style="1" hidden="1" customWidth="1"/>
    <col min="3" max="3" width="21.5703125" style="3" customWidth="1"/>
    <col min="4" max="4" width="15.140625" style="1" customWidth="1"/>
    <col min="5" max="5" width="19.85546875" style="1" bestFit="1" customWidth="1"/>
    <col min="6" max="9" width="14.42578125" style="2" customWidth="1"/>
    <col min="10" max="11" width="14.42578125" style="1" customWidth="1"/>
    <col min="12" max="12" width="14.42578125" style="3" customWidth="1"/>
    <col min="13" max="13" width="20" style="2" customWidth="1"/>
    <col min="14" max="14" width="17.42578125" style="2" customWidth="1"/>
    <col min="15" max="15" width="20.7109375" style="1" customWidth="1"/>
    <col min="16" max="16" width="18.5703125" style="2" customWidth="1"/>
    <col min="17" max="17" width="14" style="2" bestFit="1" customWidth="1"/>
    <col min="18" max="18" width="14.5703125" style="2" customWidth="1"/>
    <col min="19" max="19" width="18" style="2" customWidth="1"/>
    <col min="20" max="20" width="20.42578125" style="1" customWidth="1"/>
    <col min="21" max="21" width="17.42578125" style="1" customWidth="1"/>
    <col min="22" max="22" width="19.140625" style="1" customWidth="1"/>
    <col min="23" max="23" width="11.42578125" style="1"/>
    <col min="24" max="24" width="21.42578125" style="1" customWidth="1"/>
    <col min="25" max="25" width="22.5703125" style="1" customWidth="1"/>
    <col min="26" max="26" width="18.42578125" style="1" customWidth="1"/>
    <col min="27" max="27" width="13.140625" style="1" customWidth="1"/>
    <col min="28" max="16384" width="11.42578125" style="1"/>
  </cols>
  <sheetData>
    <row r="1" spans="1:19" ht="38.25" x14ac:dyDescent="0.2">
      <c r="B1" s="4" t="s">
        <v>0</v>
      </c>
      <c r="C1" s="5" t="s">
        <v>3</v>
      </c>
      <c r="D1" s="6" t="s">
        <v>28</v>
      </c>
      <c r="E1" s="5" t="s">
        <v>9</v>
      </c>
      <c r="F1" s="7" t="s">
        <v>10</v>
      </c>
      <c r="G1" s="7" t="s">
        <v>11</v>
      </c>
      <c r="H1" s="8" t="s">
        <v>12</v>
      </c>
      <c r="I1" s="7" t="s">
        <v>13</v>
      </c>
      <c r="J1" s="9" t="s">
        <v>29</v>
      </c>
      <c r="K1" s="7" t="s">
        <v>14</v>
      </c>
      <c r="L1" s="9" t="s">
        <v>30</v>
      </c>
      <c r="M1" s="84" t="s">
        <v>96</v>
      </c>
      <c r="N1" s="84" t="s">
        <v>97</v>
      </c>
      <c r="O1" s="86" t="s">
        <v>98</v>
      </c>
      <c r="P1" s="84" t="s">
        <v>99</v>
      </c>
      <c r="Q1" s="84" t="s">
        <v>108</v>
      </c>
      <c r="R1" s="84" t="s">
        <v>106</v>
      </c>
      <c r="S1" s="84" t="s">
        <v>107</v>
      </c>
    </row>
    <row r="2" spans="1:19" x14ac:dyDescent="0.2">
      <c r="B2" s="10" t="s">
        <v>15</v>
      </c>
      <c r="C2" s="11" t="s">
        <v>17</v>
      </c>
      <c r="D2" s="12">
        <v>20000</v>
      </c>
      <c r="E2" s="13">
        <v>42858</v>
      </c>
      <c r="F2" s="12">
        <v>278521</v>
      </c>
      <c r="G2" s="12">
        <v>20000</v>
      </c>
      <c r="H2" s="14">
        <f>+Tabla3[[#This Row],[PRECIO LISTADO]]</f>
        <v>20000</v>
      </c>
      <c r="I2" s="15">
        <v>20000</v>
      </c>
      <c r="J2" s="16">
        <f>-Tabla3[[#This Row],[BONIFICACION SOLICITADA DEALER]]</f>
        <v>-20000</v>
      </c>
      <c r="K2" s="15"/>
      <c r="L2" s="16">
        <f>SUM(Tabla3[[#This Row],[DIFERENCIA POR APLICAR EN PAGO]:[BONO CONTADO]])</f>
        <v>-20000</v>
      </c>
      <c r="M2" s="83">
        <v>323084.36</v>
      </c>
      <c r="N2" s="83">
        <f>Tabla3[[#This Row],[COSTO CONTABILIDAD]]/1.16</f>
        <v>278521</v>
      </c>
      <c r="O2" s="85">
        <v>630509</v>
      </c>
      <c r="P2" s="83">
        <v>20000</v>
      </c>
      <c r="Q2" s="83" t="s">
        <v>102</v>
      </c>
      <c r="R2" s="83">
        <v>20000</v>
      </c>
      <c r="S2" s="94">
        <v>42868</v>
      </c>
    </row>
    <row r="3" spans="1:19" x14ac:dyDescent="0.2">
      <c r="B3" s="10" t="s">
        <v>15</v>
      </c>
      <c r="C3" s="11" t="s">
        <v>19</v>
      </c>
      <c r="D3" s="12">
        <v>20000</v>
      </c>
      <c r="E3" s="13">
        <v>42850</v>
      </c>
      <c r="F3" s="12">
        <v>276701</v>
      </c>
      <c r="G3" s="12">
        <v>293943</v>
      </c>
      <c r="H3" s="14">
        <f>(+Tabla3[[#This Row],[PRECIO LISTADO]]-Tabla3[[#This Row],[IMPORTE FACTURA]])*1.16</f>
        <v>20000.719999999998</v>
      </c>
      <c r="I3" s="15">
        <v>20000</v>
      </c>
      <c r="J3" s="16">
        <f>-Tabla3[[#This Row],[BONIFICACION SOLICITADA DEALER]]</f>
        <v>-20000</v>
      </c>
      <c r="K3" s="15"/>
      <c r="L3" s="16">
        <f>SUM(Tabla3[[#This Row],[DIFERENCIA POR APLICAR EN PAGO]:[BONO CONTADO]])</f>
        <v>-20000</v>
      </c>
      <c r="M3" s="83">
        <v>320973.15999999997</v>
      </c>
      <c r="N3" s="83">
        <f>Tabla3[[#This Row],[COSTO CONTABILIDAD]]/1.16</f>
        <v>276701</v>
      </c>
      <c r="O3" s="85">
        <v>630702</v>
      </c>
      <c r="P3" s="83">
        <v>20000</v>
      </c>
      <c r="Q3" s="83" t="s">
        <v>101</v>
      </c>
      <c r="R3" s="83">
        <v>20000</v>
      </c>
      <c r="S3" s="94">
        <v>42852</v>
      </c>
    </row>
    <row r="4" spans="1:19" x14ac:dyDescent="0.2">
      <c r="B4" s="10" t="s">
        <v>15</v>
      </c>
      <c r="C4" s="11" t="s">
        <v>21</v>
      </c>
      <c r="D4" s="12">
        <v>25000</v>
      </c>
      <c r="E4" s="13">
        <v>42683</v>
      </c>
      <c r="F4" s="12">
        <v>316722.96999999997</v>
      </c>
      <c r="G4" s="12">
        <v>329654</v>
      </c>
      <c r="H4" s="14">
        <f>(+Tabla3[[#This Row],[PRECIO LISTADO]]-Tabla3[[#This Row],[IMPORTE FACTURA]])*1.16</f>
        <v>14999.994800000031</v>
      </c>
      <c r="I4" s="15">
        <v>25000</v>
      </c>
      <c r="J4" s="16">
        <f>-Tabla3[[#This Row],[BONIFICACION SOLICITADA DEALER]]</f>
        <v>-25000</v>
      </c>
      <c r="K4" s="15">
        <v>10000</v>
      </c>
      <c r="L4" s="16">
        <f>SUM(Tabla3[[#This Row],[DIFERENCIA POR APLICAR EN PAGO]:[BONO CONTADO]])</f>
        <v>-15000</v>
      </c>
      <c r="M4" s="83">
        <v>367398.65</v>
      </c>
      <c r="N4" s="83">
        <f>Tabla3[[#This Row],[COSTO CONTABILIDAD]]/1.16</f>
        <v>316722.97413793107</v>
      </c>
      <c r="O4" s="85">
        <v>630703</v>
      </c>
      <c r="P4" s="87">
        <f>15000-10000</f>
        <v>5000</v>
      </c>
      <c r="Q4" s="83" t="s">
        <v>100</v>
      </c>
      <c r="R4" s="83">
        <v>15000</v>
      </c>
      <c r="S4" s="94">
        <v>42835</v>
      </c>
    </row>
    <row r="5" spans="1:19" x14ac:dyDescent="0.2">
      <c r="B5" s="10" t="s">
        <v>15</v>
      </c>
      <c r="C5" s="11" t="s">
        <v>23</v>
      </c>
      <c r="D5" s="12">
        <v>20000</v>
      </c>
      <c r="E5" s="13">
        <v>42683</v>
      </c>
      <c r="F5" s="12">
        <v>349633.93</v>
      </c>
      <c r="G5" s="12">
        <v>375496</v>
      </c>
      <c r="H5" s="14">
        <f>(+Tabla3[[#This Row],[PRECIO LISTADO]]-Tabla3[[#This Row],[IMPORTE FACTURA]])*1.16</f>
        <v>30000.001200000006</v>
      </c>
      <c r="I5" s="15">
        <v>20000</v>
      </c>
      <c r="J5" s="16">
        <f>-Tabla3[[#This Row],[BONIFICACION SOLICITADA DEALER]]</f>
        <v>-20000</v>
      </c>
      <c r="K5" s="15"/>
      <c r="L5" s="16">
        <f>SUM(Tabla3[[#This Row],[DIFERENCIA POR APLICAR EN PAGO]:[BONO CONTADO]])</f>
        <v>-20000</v>
      </c>
      <c r="M5" s="83">
        <v>405575.36</v>
      </c>
      <c r="N5" s="83">
        <f>Tabla3[[#This Row],[COSTO CONTABILIDAD]]/1.16</f>
        <v>349633.93103448278</v>
      </c>
      <c r="O5" s="85">
        <v>630607</v>
      </c>
      <c r="P5" s="83">
        <v>30000</v>
      </c>
      <c r="Q5" s="83" t="s">
        <v>103</v>
      </c>
      <c r="R5" s="83">
        <v>20000</v>
      </c>
      <c r="S5" s="94">
        <v>42864</v>
      </c>
    </row>
    <row r="6" spans="1:19" x14ac:dyDescent="0.2">
      <c r="B6" s="10" t="s">
        <v>15</v>
      </c>
      <c r="C6" s="11" t="s">
        <v>25</v>
      </c>
      <c r="D6" s="12">
        <v>40000</v>
      </c>
      <c r="E6" s="13">
        <v>42683</v>
      </c>
      <c r="F6" s="12">
        <v>276701.62</v>
      </c>
      <c r="G6" s="12">
        <v>293943</v>
      </c>
      <c r="H6" s="14">
        <f>(+Tabla3[[#This Row],[PRECIO LISTADO]]-Tabla3[[#This Row],[IMPORTE FACTURA]])*1.16</f>
        <v>20000.000800000005</v>
      </c>
      <c r="I6" s="15">
        <v>40000</v>
      </c>
      <c r="J6" s="16">
        <f>-Tabla3[[#This Row],[DIFERENCIA]]</f>
        <v>-20000.000800000005</v>
      </c>
      <c r="K6" s="15"/>
      <c r="L6" s="16">
        <f>SUM(Tabla3[[#This Row],[DIFERENCIA POR APLICAR EN PAGO]:[BONO CONTADO]])</f>
        <v>-20000.000800000005</v>
      </c>
      <c r="M6" s="83">
        <v>320973.88</v>
      </c>
      <c r="N6" s="83">
        <f>Tabla3[[#This Row],[COSTO CONTABILIDAD]]/1.16</f>
        <v>276701.62068965519</v>
      </c>
      <c r="O6" s="85">
        <v>630702</v>
      </c>
      <c r="P6" s="87">
        <f>40000-20000</f>
        <v>20000</v>
      </c>
      <c r="Q6" s="83" t="s">
        <v>104</v>
      </c>
      <c r="R6" s="83">
        <v>40000</v>
      </c>
      <c r="S6" s="94">
        <v>42874</v>
      </c>
    </row>
    <row r="7" spans="1:19" x14ac:dyDescent="0.2">
      <c r="B7" s="17" t="s">
        <v>15</v>
      </c>
      <c r="C7" s="18" t="s">
        <v>27</v>
      </c>
      <c r="D7" s="19">
        <v>10000</v>
      </c>
      <c r="E7" s="20">
        <v>42808</v>
      </c>
      <c r="F7" s="19">
        <v>239292</v>
      </c>
      <c r="G7" s="19">
        <v>265154</v>
      </c>
      <c r="H7" s="21">
        <f>(+Tabla3[[#This Row],[PRECIO LISTADO]]-Tabla3[[#This Row],[IMPORTE FACTURA]])*1.16</f>
        <v>29999.919999999998</v>
      </c>
      <c r="I7" s="22">
        <v>10000</v>
      </c>
      <c r="J7" s="23">
        <f>-Tabla3[[#This Row],[BONIFICACION SOLICITADA DEALER]]</f>
        <v>-10000</v>
      </c>
      <c r="K7" s="22"/>
      <c r="L7" s="23">
        <f>SUM(Tabla3[[#This Row],[DIFERENCIA POR APLICAR EN PAGO]:[BONO CONTADO]])</f>
        <v>-10000</v>
      </c>
      <c r="M7" s="83">
        <v>277578.71999999997</v>
      </c>
      <c r="N7" s="83">
        <f>Tabla3[[#This Row],[COSTO CONTABILIDAD]]/1.16</f>
        <v>239292</v>
      </c>
      <c r="O7" s="85">
        <v>630412</v>
      </c>
      <c r="P7" s="83">
        <v>10000</v>
      </c>
      <c r="Q7" s="83" t="s">
        <v>105</v>
      </c>
      <c r="R7" s="83">
        <v>30000</v>
      </c>
      <c r="S7" s="94">
        <v>42808</v>
      </c>
    </row>
    <row r="8" spans="1:19" ht="13.5" thickBot="1" x14ac:dyDescent="0.25">
      <c r="B8" s="24"/>
      <c r="C8" s="25" t="s">
        <v>31</v>
      </c>
      <c r="D8" s="26">
        <f>SUM(D2:D7)</f>
        <v>135000</v>
      </c>
      <c r="E8" s="24"/>
      <c r="F8" s="27"/>
      <c r="G8" s="27"/>
      <c r="H8" s="28">
        <f>SUBTOTAL(109,H2:H7)</f>
        <v>135000.63680000004</v>
      </c>
      <c r="I8" s="26">
        <f t="shared" ref="I8" si="0">SUM(I2:I7)</f>
        <v>135000</v>
      </c>
      <c r="J8" s="26">
        <f>SUBTOTAL(109,J2:J7)</f>
        <v>-115000.00080000001</v>
      </c>
      <c r="K8" s="29"/>
      <c r="L8" s="29">
        <f>SUM(L2:L7)</f>
        <v>-105000.00080000001</v>
      </c>
      <c r="M8" s="83"/>
      <c r="N8" s="83">
        <f>Tabla3[[#This Row],[COSTO CONTABILIDAD]]/1.16</f>
        <v>0</v>
      </c>
      <c r="O8" s="85"/>
      <c r="P8" s="83"/>
      <c r="Q8" s="83"/>
      <c r="R8" s="83"/>
      <c r="S8" s="83"/>
    </row>
    <row r="9" spans="1:19" ht="13.5" thickTop="1" x14ac:dyDescent="0.2">
      <c r="B9" s="30"/>
      <c r="C9" s="31"/>
      <c r="D9" s="32" t="s">
        <v>32</v>
      </c>
      <c r="E9" s="32"/>
      <c r="F9" s="33"/>
      <c r="G9" s="33"/>
      <c r="H9" s="34" t="s">
        <v>33</v>
      </c>
      <c r="I9" s="32" t="s">
        <v>32</v>
      </c>
      <c r="J9" s="35" t="s">
        <v>34</v>
      </c>
      <c r="K9" s="31"/>
      <c r="L9" s="32" t="s">
        <v>35</v>
      </c>
      <c r="M9" s="83"/>
      <c r="N9" s="83">
        <f>Tabla3[[#This Row],[COSTO CONTABILIDAD]]/1.16</f>
        <v>0</v>
      </c>
      <c r="O9" s="85"/>
      <c r="P9" s="83">
        <f>SUBTOTAL(109,P2:P8)</f>
        <v>105000</v>
      </c>
      <c r="Q9" s="83"/>
      <c r="R9" s="83"/>
      <c r="S9" s="83"/>
    </row>
    <row r="12" spans="1:19" x14ac:dyDescent="0.2">
      <c r="B12" s="36" t="s">
        <v>36</v>
      </c>
    </row>
    <row r="13" spans="1:19" x14ac:dyDescent="0.2">
      <c r="A13" s="37" t="s">
        <v>32</v>
      </c>
      <c r="B13" s="38" t="s">
        <v>37</v>
      </c>
    </row>
    <row r="14" spans="1:19" x14ac:dyDescent="0.2">
      <c r="A14" s="37" t="s">
        <v>34</v>
      </c>
      <c r="B14" s="39" t="s">
        <v>38</v>
      </c>
    </row>
    <row r="15" spans="1:19" x14ac:dyDescent="0.2">
      <c r="A15" s="37" t="s">
        <v>35</v>
      </c>
      <c r="B15" s="38" t="s">
        <v>39</v>
      </c>
    </row>
    <row r="17" spans="1:2" x14ac:dyDescent="0.2">
      <c r="A17" s="40" t="s">
        <v>33</v>
      </c>
      <c r="B17" s="41" t="s">
        <v>40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E1" workbookViewId="0">
      <selection activeCell="K12" sqref="K12"/>
    </sheetView>
  </sheetViews>
  <sheetFormatPr baseColWidth="10" defaultRowHeight="15" x14ac:dyDescent="0.25"/>
  <cols>
    <col min="1" max="1" width="9.28515625" bestFit="1" customWidth="1"/>
    <col min="2" max="2" width="9.42578125" bestFit="1" customWidth="1"/>
    <col min="3" max="3" width="9" bestFit="1" customWidth="1"/>
    <col min="4" max="4" width="9.28515625" bestFit="1" customWidth="1"/>
    <col min="5" max="5" width="8.28515625" bestFit="1" customWidth="1"/>
    <col min="6" max="6" width="11.7109375" bestFit="1" customWidth="1"/>
    <col min="7" max="7" width="22.28515625" bestFit="1" customWidth="1"/>
    <col min="8" max="8" width="11.140625" style="82" bestFit="1" customWidth="1"/>
    <col min="9" max="9" width="37.140625" bestFit="1" customWidth="1"/>
    <col min="10" max="10" width="17.5703125" bestFit="1" customWidth="1"/>
    <col min="11" max="11" width="10.7109375" bestFit="1" customWidth="1"/>
    <col min="12" max="12" width="5.140625" bestFit="1" customWidth="1"/>
    <col min="13" max="13" width="10.7109375" bestFit="1" customWidth="1"/>
    <col min="14" max="14" width="12.5703125" bestFit="1" customWidth="1"/>
    <col min="15" max="15" width="22.42578125" customWidth="1"/>
  </cols>
  <sheetData>
    <row r="1" spans="1:15" ht="25.5" x14ac:dyDescent="0.25">
      <c r="A1" s="42" t="s">
        <v>41</v>
      </c>
      <c r="B1" s="42" t="s">
        <v>42</v>
      </c>
      <c r="C1" s="43" t="s">
        <v>43</v>
      </c>
      <c r="D1" s="44" t="s">
        <v>44</v>
      </c>
      <c r="E1" s="44" t="s">
        <v>45</v>
      </c>
      <c r="F1" s="44" t="s">
        <v>46</v>
      </c>
      <c r="G1" s="44" t="s">
        <v>0</v>
      </c>
      <c r="H1" s="79" t="s">
        <v>1</v>
      </c>
      <c r="I1" s="44" t="s">
        <v>2</v>
      </c>
      <c r="J1" s="44" t="s">
        <v>3</v>
      </c>
      <c r="K1" s="45" t="s">
        <v>4</v>
      </c>
      <c r="L1" s="45" t="s">
        <v>5</v>
      </c>
      <c r="M1" s="45" t="s">
        <v>6</v>
      </c>
      <c r="N1" s="46" t="s">
        <v>7</v>
      </c>
      <c r="O1" s="45" t="s">
        <v>8</v>
      </c>
    </row>
    <row r="2" spans="1:15" x14ac:dyDescent="0.25">
      <c r="A2" s="47" t="s">
        <v>47</v>
      </c>
      <c r="B2" s="47" t="s">
        <v>48</v>
      </c>
      <c r="C2" s="48">
        <v>42801</v>
      </c>
      <c r="D2" s="49" t="s">
        <v>49</v>
      </c>
      <c r="E2" s="49" t="s">
        <v>50</v>
      </c>
      <c r="F2" s="49" t="s">
        <v>51</v>
      </c>
      <c r="G2" s="50" t="s">
        <v>15</v>
      </c>
      <c r="H2" s="80">
        <v>42801</v>
      </c>
      <c r="I2" s="51" t="s">
        <v>52</v>
      </c>
      <c r="J2" s="49" t="s">
        <v>53</v>
      </c>
      <c r="K2" s="71">
        <v>20000</v>
      </c>
      <c r="L2" s="71">
        <v>0</v>
      </c>
      <c r="M2" s="72">
        <v>20000</v>
      </c>
      <c r="N2" s="73">
        <v>20000</v>
      </c>
      <c r="O2" s="52"/>
    </row>
    <row r="3" spans="1:15" x14ac:dyDescent="0.25">
      <c r="A3" s="47" t="s">
        <v>47</v>
      </c>
      <c r="B3" s="47" t="s">
        <v>48</v>
      </c>
      <c r="C3" s="48">
        <v>42822</v>
      </c>
      <c r="D3" s="49" t="s">
        <v>54</v>
      </c>
      <c r="E3" s="49" t="s">
        <v>55</v>
      </c>
      <c r="F3" s="49" t="s">
        <v>51</v>
      </c>
      <c r="G3" s="50" t="s">
        <v>15</v>
      </c>
      <c r="H3" s="80">
        <v>42822</v>
      </c>
      <c r="I3" s="51" t="s">
        <v>26</v>
      </c>
      <c r="J3" s="49" t="s">
        <v>27</v>
      </c>
      <c r="K3" s="71">
        <v>10000</v>
      </c>
      <c r="L3" s="71">
        <v>0</v>
      </c>
      <c r="M3" s="72">
        <v>10000</v>
      </c>
      <c r="N3" s="73">
        <v>10000</v>
      </c>
      <c r="O3" s="53"/>
    </row>
    <row r="4" spans="1:15" x14ac:dyDescent="0.25">
      <c r="A4" s="47" t="s">
        <v>47</v>
      </c>
      <c r="B4" s="47" t="s">
        <v>48</v>
      </c>
      <c r="C4" s="48">
        <v>42843</v>
      </c>
      <c r="D4" s="49" t="s">
        <v>56</v>
      </c>
      <c r="E4" s="49" t="s">
        <v>50</v>
      </c>
      <c r="F4" s="49" t="s">
        <v>51</v>
      </c>
      <c r="G4" s="50" t="s">
        <v>15</v>
      </c>
      <c r="H4" s="80">
        <v>42843</v>
      </c>
      <c r="I4" s="51" t="s">
        <v>57</v>
      </c>
      <c r="J4" s="49" t="s">
        <v>58</v>
      </c>
      <c r="K4" s="71">
        <v>7500</v>
      </c>
      <c r="L4" s="71">
        <v>0</v>
      </c>
      <c r="M4" s="72">
        <v>7500</v>
      </c>
      <c r="N4" s="88">
        <v>12500</v>
      </c>
      <c r="O4" s="54"/>
    </row>
    <row r="5" spans="1:15" x14ac:dyDescent="0.25">
      <c r="A5" s="47" t="s">
        <v>47</v>
      </c>
      <c r="B5" s="47" t="s">
        <v>48</v>
      </c>
      <c r="C5" s="48">
        <v>42843</v>
      </c>
      <c r="D5" s="49" t="s">
        <v>59</v>
      </c>
      <c r="E5" s="49" t="s">
        <v>50</v>
      </c>
      <c r="F5" s="49" t="s">
        <v>51</v>
      </c>
      <c r="G5" s="50" t="s">
        <v>15</v>
      </c>
      <c r="H5" s="80">
        <v>42843</v>
      </c>
      <c r="I5" s="51" t="s">
        <v>60</v>
      </c>
      <c r="J5" s="49" t="s">
        <v>61</v>
      </c>
      <c r="K5" s="71">
        <v>5000</v>
      </c>
      <c r="L5" s="71">
        <v>0</v>
      </c>
      <c r="M5" s="72">
        <v>5000</v>
      </c>
      <c r="N5" s="89"/>
      <c r="O5" s="54"/>
    </row>
    <row r="6" spans="1:15" x14ac:dyDescent="0.25">
      <c r="A6" s="47" t="s">
        <v>47</v>
      </c>
      <c r="B6" s="47" t="s">
        <v>48</v>
      </c>
      <c r="C6" s="48">
        <v>42849</v>
      </c>
      <c r="D6" s="49" t="s">
        <v>54</v>
      </c>
      <c r="E6" s="49" t="s">
        <v>50</v>
      </c>
      <c r="F6" s="49" t="s">
        <v>51</v>
      </c>
      <c r="G6" s="50" t="s">
        <v>15</v>
      </c>
      <c r="H6" s="80">
        <v>42850</v>
      </c>
      <c r="I6" s="51" t="s">
        <v>62</v>
      </c>
      <c r="J6" s="49" t="s">
        <v>63</v>
      </c>
      <c r="K6" s="71">
        <v>15000</v>
      </c>
      <c r="L6" s="71">
        <v>0</v>
      </c>
      <c r="M6" s="72">
        <v>15000</v>
      </c>
      <c r="N6" s="74">
        <v>15000</v>
      </c>
      <c r="O6" s="54"/>
    </row>
    <row r="7" spans="1:15" x14ac:dyDescent="0.25">
      <c r="A7" s="55" t="s">
        <v>64</v>
      </c>
      <c r="B7" s="55" t="s">
        <v>48</v>
      </c>
      <c r="C7" s="56">
        <v>42874</v>
      </c>
      <c r="D7" s="57" t="s">
        <v>65</v>
      </c>
      <c r="E7" s="58" t="s">
        <v>50</v>
      </c>
      <c r="F7" s="58" t="s">
        <v>51</v>
      </c>
      <c r="G7" s="59" t="s">
        <v>15</v>
      </c>
      <c r="H7" s="80">
        <v>42912</v>
      </c>
      <c r="I7" s="50" t="s">
        <v>24</v>
      </c>
      <c r="J7" s="49" t="s">
        <v>25</v>
      </c>
      <c r="K7" s="71">
        <v>40000</v>
      </c>
      <c r="L7" s="71"/>
      <c r="M7" s="72">
        <v>40000</v>
      </c>
      <c r="N7" s="88">
        <v>245000</v>
      </c>
      <c r="O7" s="54"/>
    </row>
    <row r="8" spans="1:15" x14ac:dyDescent="0.25">
      <c r="A8" s="55" t="s">
        <v>64</v>
      </c>
      <c r="B8" s="55" t="s">
        <v>48</v>
      </c>
      <c r="C8" s="56">
        <v>42880</v>
      </c>
      <c r="D8" s="57" t="s">
        <v>65</v>
      </c>
      <c r="E8" s="58" t="s">
        <v>50</v>
      </c>
      <c r="F8" s="58" t="s">
        <v>51</v>
      </c>
      <c r="G8" s="59" t="s">
        <v>15</v>
      </c>
      <c r="H8" s="80">
        <v>42912</v>
      </c>
      <c r="I8" s="50" t="s">
        <v>66</v>
      </c>
      <c r="J8" s="49" t="s">
        <v>67</v>
      </c>
      <c r="K8" s="71">
        <v>50000</v>
      </c>
      <c r="L8" s="71"/>
      <c r="M8" s="72">
        <v>50000</v>
      </c>
      <c r="N8" s="90"/>
      <c r="O8" s="54"/>
    </row>
    <row r="9" spans="1:15" x14ac:dyDescent="0.25">
      <c r="A9" s="55" t="s">
        <v>64</v>
      </c>
      <c r="B9" s="55" t="s">
        <v>48</v>
      </c>
      <c r="C9" s="56">
        <v>42864</v>
      </c>
      <c r="D9" s="57" t="s">
        <v>65</v>
      </c>
      <c r="E9" s="58" t="s">
        <v>50</v>
      </c>
      <c r="F9" s="58" t="s">
        <v>51</v>
      </c>
      <c r="G9" s="59" t="s">
        <v>15</v>
      </c>
      <c r="H9" s="80">
        <v>42912</v>
      </c>
      <c r="I9" s="50" t="s">
        <v>22</v>
      </c>
      <c r="J9" s="49" t="s">
        <v>23</v>
      </c>
      <c r="K9" s="71">
        <v>20000</v>
      </c>
      <c r="L9" s="71"/>
      <c r="M9" s="72">
        <v>20000</v>
      </c>
      <c r="N9" s="90"/>
      <c r="O9" s="54"/>
    </row>
    <row r="10" spans="1:15" x14ac:dyDescent="0.25">
      <c r="A10" s="55" t="s">
        <v>64</v>
      </c>
      <c r="B10" s="55" t="s">
        <v>48</v>
      </c>
      <c r="C10" s="56">
        <v>42905</v>
      </c>
      <c r="D10" s="57" t="s">
        <v>68</v>
      </c>
      <c r="E10" s="58" t="s">
        <v>50</v>
      </c>
      <c r="F10" s="58" t="s">
        <v>51</v>
      </c>
      <c r="G10" s="59" t="s">
        <v>15</v>
      </c>
      <c r="H10" s="80">
        <v>42912</v>
      </c>
      <c r="I10" s="50" t="s">
        <v>22</v>
      </c>
      <c r="J10" s="49" t="s">
        <v>69</v>
      </c>
      <c r="K10" s="71">
        <v>70000</v>
      </c>
      <c r="L10" s="71"/>
      <c r="M10" s="72">
        <v>70000</v>
      </c>
      <c r="N10" s="90"/>
      <c r="O10" s="54"/>
    </row>
    <row r="11" spans="1:15" x14ac:dyDescent="0.25">
      <c r="A11" s="55" t="s">
        <v>64</v>
      </c>
      <c r="B11" s="55" t="s">
        <v>48</v>
      </c>
      <c r="C11" s="56">
        <v>42884</v>
      </c>
      <c r="D11" s="57" t="s">
        <v>65</v>
      </c>
      <c r="E11" s="58" t="s">
        <v>50</v>
      </c>
      <c r="F11" s="58" t="s">
        <v>51</v>
      </c>
      <c r="G11" s="59" t="s">
        <v>15</v>
      </c>
      <c r="H11" s="80">
        <v>42912</v>
      </c>
      <c r="I11" s="50" t="s">
        <v>66</v>
      </c>
      <c r="J11" s="49" t="s">
        <v>70</v>
      </c>
      <c r="K11" s="71">
        <v>40000</v>
      </c>
      <c r="L11" s="71"/>
      <c r="M11" s="72">
        <v>40000</v>
      </c>
      <c r="N11" s="90"/>
      <c r="O11" s="54"/>
    </row>
    <row r="12" spans="1:15" x14ac:dyDescent="0.25">
      <c r="A12" s="55" t="s">
        <v>64</v>
      </c>
      <c r="B12" s="55" t="s">
        <v>48</v>
      </c>
      <c r="C12" s="56">
        <v>42835</v>
      </c>
      <c r="D12" s="57" t="s">
        <v>71</v>
      </c>
      <c r="E12" s="58" t="s">
        <v>50</v>
      </c>
      <c r="F12" s="58" t="s">
        <v>51</v>
      </c>
      <c r="G12" s="59" t="s">
        <v>15</v>
      </c>
      <c r="H12" s="80">
        <v>42912</v>
      </c>
      <c r="I12" s="50" t="s">
        <v>20</v>
      </c>
      <c r="J12" s="49" t="s">
        <v>21</v>
      </c>
      <c r="K12" s="71">
        <v>25000</v>
      </c>
      <c r="L12" s="71"/>
      <c r="M12" s="72">
        <v>25000</v>
      </c>
      <c r="N12" s="89"/>
      <c r="O12" s="54"/>
    </row>
    <row r="13" spans="1:15" x14ac:dyDescent="0.25">
      <c r="A13" s="60" t="s">
        <v>64</v>
      </c>
      <c r="B13" s="47" t="s">
        <v>48</v>
      </c>
      <c r="C13" s="56">
        <v>42852</v>
      </c>
      <c r="D13" s="57" t="s">
        <v>71</v>
      </c>
      <c r="E13" s="58" t="s">
        <v>50</v>
      </c>
      <c r="F13" s="58" t="s">
        <v>51</v>
      </c>
      <c r="G13" s="59" t="s">
        <v>15</v>
      </c>
      <c r="H13" s="80">
        <v>42920</v>
      </c>
      <c r="I13" s="50" t="s">
        <v>18</v>
      </c>
      <c r="J13" s="49" t="s">
        <v>19</v>
      </c>
      <c r="K13" s="71">
        <v>20000</v>
      </c>
      <c r="L13" s="71"/>
      <c r="M13" s="72">
        <v>20000</v>
      </c>
      <c r="N13" s="91">
        <v>90000</v>
      </c>
      <c r="O13" s="54"/>
    </row>
    <row r="14" spans="1:15" x14ac:dyDescent="0.25">
      <c r="A14" s="60" t="s">
        <v>64</v>
      </c>
      <c r="B14" s="47" t="s">
        <v>48</v>
      </c>
      <c r="C14" s="56">
        <v>42868</v>
      </c>
      <c r="D14" s="57" t="s">
        <v>65</v>
      </c>
      <c r="E14" s="58" t="s">
        <v>50</v>
      </c>
      <c r="F14" s="58" t="s">
        <v>51</v>
      </c>
      <c r="G14" s="59" t="s">
        <v>15</v>
      </c>
      <c r="H14" s="80">
        <v>42920</v>
      </c>
      <c r="I14" s="50" t="s">
        <v>16</v>
      </c>
      <c r="J14" s="77" t="s">
        <v>17</v>
      </c>
      <c r="K14" s="78">
        <v>20000</v>
      </c>
      <c r="L14" s="71"/>
      <c r="M14" s="72">
        <v>20000</v>
      </c>
      <c r="N14" s="91"/>
      <c r="O14" s="54" t="s">
        <v>95</v>
      </c>
    </row>
    <row r="15" spans="1:15" x14ac:dyDescent="0.25">
      <c r="A15" s="60" t="s">
        <v>64</v>
      </c>
      <c r="B15" s="47" t="s">
        <v>48</v>
      </c>
      <c r="C15" s="56">
        <v>42895</v>
      </c>
      <c r="D15" s="57" t="s">
        <v>68</v>
      </c>
      <c r="E15" s="58" t="s">
        <v>50</v>
      </c>
      <c r="F15" s="58" t="s">
        <v>51</v>
      </c>
      <c r="G15" s="59" t="s">
        <v>15</v>
      </c>
      <c r="H15" s="80">
        <v>42920</v>
      </c>
      <c r="I15" s="50" t="s">
        <v>16</v>
      </c>
      <c r="J15" s="49" t="s">
        <v>72</v>
      </c>
      <c r="K15" s="71">
        <v>50000</v>
      </c>
      <c r="L15" s="71"/>
      <c r="M15" s="72">
        <v>50000</v>
      </c>
      <c r="N15" s="91"/>
      <c r="O15" s="54"/>
    </row>
    <row r="16" spans="1:15" x14ac:dyDescent="0.25">
      <c r="A16" s="60" t="s">
        <v>64</v>
      </c>
      <c r="B16" s="47" t="s">
        <v>73</v>
      </c>
      <c r="C16" s="61">
        <v>42887</v>
      </c>
      <c r="D16" s="62" t="s">
        <v>68</v>
      </c>
      <c r="E16" s="58" t="s">
        <v>50</v>
      </c>
      <c r="F16" s="58" t="s">
        <v>51</v>
      </c>
      <c r="G16" s="59" t="s">
        <v>15</v>
      </c>
      <c r="H16" s="80">
        <v>42934</v>
      </c>
      <c r="I16" s="50" t="s">
        <v>74</v>
      </c>
      <c r="J16" s="63" t="s">
        <v>75</v>
      </c>
      <c r="K16" s="71">
        <v>70000</v>
      </c>
      <c r="L16" s="72"/>
      <c r="M16" s="71">
        <v>70000</v>
      </c>
      <c r="N16" s="75">
        <v>70000</v>
      </c>
      <c r="O16" s="64"/>
    </row>
    <row r="17" spans="1:15" x14ac:dyDescent="0.25">
      <c r="A17" s="65" t="s">
        <v>64</v>
      </c>
      <c r="B17" s="65" t="s">
        <v>76</v>
      </c>
      <c r="C17" s="56">
        <v>42868</v>
      </c>
      <c r="D17" s="58" t="s">
        <v>65</v>
      </c>
      <c r="E17" s="58" t="s">
        <v>50</v>
      </c>
      <c r="F17" s="58" t="s">
        <v>51</v>
      </c>
      <c r="G17" s="63" t="s">
        <v>15</v>
      </c>
      <c r="H17" s="80">
        <v>42944</v>
      </c>
      <c r="I17" s="50" t="s">
        <v>77</v>
      </c>
      <c r="J17" s="77" t="s">
        <v>17</v>
      </c>
      <c r="K17" s="78">
        <v>20000</v>
      </c>
      <c r="L17" s="71"/>
      <c r="M17" s="71">
        <v>20000</v>
      </c>
      <c r="N17" s="92">
        <v>90000</v>
      </c>
      <c r="O17" s="54" t="s">
        <v>95</v>
      </c>
    </row>
    <row r="18" spans="1:15" x14ac:dyDescent="0.25">
      <c r="A18" s="65" t="s">
        <v>64</v>
      </c>
      <c r="B18" s="65" t="s">
        <v>76</v>
      </c>
      <c r="C18" s="56">
        <v>42898</v>
      </c>
      <c r="D18" s="58" t="s">
        <v>68</v>
      </c>
      <c r="E18" s="58" t="s">
        <v>50</v>
      </c>
      <c r="F18" s="58" t="s">
        <v>51</v>
      </c>
      <c r="G18" s="63" t="s">
        <v>15</v>
      </c>
      <c r="H18" s="80">
        <v>42944</v>
      </c>
      <c r="I18" s="50" t="s">
        <v>78</v>
      </c>
      <c r="J18" s="49" t="s">
        <v>79</v>
      </c>
      <c r="K18" s="71">
        <v>70000</v>
      </c>
      <c r="L18" s="71"/>
      <c r="M18" s="71">
        <v>70000</v>
      </c>
      <c r="N18" s="93"/>
      <c r="O18" s="51"/>
    </row>
    <row r="19" spans="1:15" x14ac:dyDescent="0.25">
      <c r="A19" s="65" t="s">
        <v>64</v>
      </c>
      <c r="B19" s="65" t="s">
        <v>76</v>
      </c>
      <c r="C19" s="56">
        <v>42892</v>
      </c>
      <c r="D19" s="58" t="s">
        <v>68</v>
      </c>
      <c r="E19" s="58" t="s">
        <v>50</v>
      </c>
      <c r="F19" s="58" t="s">
        <v>51</v>
      </c>
      <c r="G19" s="63" t="s">
        <v>15</v>
      </c>
      <c r="H19" s="80">
        <v>42944</v>
      </c>
      <c r="I19" s="50" t="s">
        <v>80</v>
      </c>
      <c r="J19" s="49" t="s">
        <v>81</v>
      </c>
      <c r="K19" s="71">
        <v>20000</v>
      </c>
      <c r="L19" s="71"/>
      <c r="M19" s="71">
        <v>20000</v>
      </c>
      <c r="N19" s="76">
        <v>20000</v>
      </c>
      <c r="O19" s="51"/>
    </row>
    <row r="20" spans="1:15" x14ac:dyDescent="0.25">
      <c r="A20" s="60" t="s">
        <v>64</v>
      </c>
      <c r="B20" s="47" t="s">
        <v>76</v>
      </c>
      <c r="C20" s="66">
        <v>42907</v>
      </c>
      <c r="D20" s="67" t="s">
        <v>68</v>
      </c>
      <c r="E20" s="58" t="s">
        <v>50</v>
      </c>
      <c r="F20" s="58" t="s">
        <v>51</v>
      </c>
      <c r="G20" s="68" t="s">
        <v>15</v>
      </c>
      <c r="H20" s="81">
        <v>42964</v>
      </c>
      <c r="I20" s="50" t="s">
        <v>82</v>
      </c>
      <c r="J20" s="49" t="s">
        <v>83</v>
      </c>
      <c r="K20" s="71">
        <v>80000</v>
      </c>
      <c r="L20" s="71"/>
      <c r="M20" s="71">
        <v>80000</v>
      </c>
      <c r="N20" s="71">
        <v>80000</v>
      </c>
      <c r="O20" s="69"/>
    </row>
    <row r="21" spans="1:15" x14ac:dyDescent="0.25">
      <c r="A21" s="60" t="s">
        <v>64</v>
      </c>
      <c r="B21" s="47" t="s">
        <v>76</v>
      </c>
      <c r="C21" s="66">
        <v>42930</v>
      </c>
      <c r="D21" s="67" t="s">
        <v>84</v>
      </c>
      <c r="E21" s="58" t="s">
        <v>50</v>
      </c>
      <c r="F21" s="58" t="s">
        <v>51</v>
      </c>
      <c r="G21" s="68" t="s">
        <v>15</v>
      </c>
      <c r="H21" s="81">
        <v>42964</v>
      </c>
      <c r="I21" s="50" t="s">
        <v>85</v>
      </c>
      <c r="J21" s="49" t="s">
        <v>86</v>
      </c>
      <c r="K21" s="71">
        <v>70000</v>
      </c>
      <c r="L21" s="71"/>
      <c r="M21" s="71">
        <v>70000</v>
      </c>
      <c r="N21" s="71">
        <v>70000</v>
      </c>
      <c r="O21" s="69"/>
    </row>
    <row r="22" spans="1:15" x14ac:dyDescent="0.25">
      <c r="A22" s="60" t="s">
        <v>64</v>
      </c>
      <c r="B22" s="47" t="s">
        <v>76</v>
      </c>
      <c r="C22" s="66">
        <v>42907</v>
      </c>
      <c r="D22" s="67" t="s">
        <v>68</v>
      </c>
      <c r="E22" s="58" t="s">
        <v>50</v>
      </c>
      <c r="F22" s="58" t="s">
        <v>51</v>
      </c>
      <c r="G22" s="65" t="s">
        <v>15</v>
      </c>
      <c r="H22" s="81">
        <v>42964</v>
      </c>
      <c r="I22" s="50" t="s">
        <v>87</v>
      </c>
      <c r="J22" s="49" t="s">
        <v>88</v>
      </c>
      <c r="K22" s="71">
        <v>20000</v>
      </c>
      <c r="L22" s="71"/>
      <c r="M22" s="71">
        <v>20000</v>
      </c>
      <c r="N22" s="71">
        <v>20000</v>
      </c>
      <c r="O22" s="69"/>
    </row>
    <row r="23" spans="1:15" x14ac:dyDescent="0.25">
      <c r="A23" s="65" t="s">
        <v>64</v>
      </c>
      <c r="B23" s="65" t="s">
        <v>76</v>
      </c>
      <c r="C23" s="56">
        <v>42940</v>
      </c>
      <c r="D23" s="58" t="s">
        <v>84</v>
      </c>
      <c r="E23" s="58" t="s">
        <v>50</v>
      </c>
      <c r="F23" s="58" t="s">
        <v>51</v>
      </c>
      <c r="G23" s="65" t="s">
        <v>15</v>
      </c>
      <c r="H23" s="81">
        <v>42964</v>
      </c>
      <c r="I23" s="50" t="s">
        <v>89</v>
      </c>
      <c r="J23" s="49" t="s">
        <v>90</v>
      </c>
      <c r="K23" s="71">
        <v>100000</v>
      </c>
      <c r="L23" s="71"/>
      <c r="M23" s="71">
        <v>100000</v>
      </c>
      <c r="N23" s="71">
        <v>100000</v>
      </c>
      <c r="O23" s="69"/>
    </row>
    <row r="24" spans="1:15" x14ac:dyDescent="0.25">
      <c r="A24" s="65" t="s">
        <v>64</v>
      </c>
      <c r="B24" s="65" t="s">
        <v>76</v>
      </c>
      <c r="C24" s="56">
        <v>42927</v>
      </c>
      <c r="D24" s="58" t="s">
        <v>84</v>
      </c>
      <c r="E24" s="58" t="s">
        <v>50</v>
      </c>
      <c r="F24" s="58" t="s">
        <v>51</v>
      </c>
      <c r="G24" s="65" t="s">
        <v>15</v>
      </c>
      <c r="H24" s="81">
        <v>42964</v>
      </c>
      <c r="I24" s="50" t="s">
        <v>91</v>
      </c>
      <c r="J24" s="49" t="s">
        <v>92</v>
      </c>
      <c r="K24" s="71">
        <v>70000</v>
      </c>
      <c r="L24" s="71"/>
      <c r="M24" s="71">
        <v>70000</v>
      </c>
      <c r="N24" s="71">
        <v>70000</v>
      </c>
      <c r="O24" s="69"/>
    </row>
    <row r="25" spans="1:15" x14ac:dyDescent="0.25">
      <c r="A25" s="65" t="s">
        <v>64</v>
      </c>
      <c r="B25" s="65" t="s">
        <v>76</v>
      </c>
      <c r="C25" s="56">
        <v>42938</v>
      </c>
      <c r="D25" s="58" t="s">
        <v>84</v>
      </c>
      <c r="E25" s="58" t="s">
        <v>50</v>
      </c>
      <c r="F25" s="58" t="s">
        <v>51</v>
      </c>
      <c r="G25" s="65" t="s">
        <v>15</v>
      </c>
      <c r="H25" s="81">
        <v>42964</v>
      </c>
      <c r="I25" s="50" t="s">
        <v>93</v>
      </c>
      <c r="J25" s="49" t="s">
        <v>94</v>
      </c>
      <c r="K25" s="71">
        <v>70000</v>
      </c>
      <c r="L25" s="71"/>
      <c r="M25" s="71">
        <v>70000</v>
      </c>
      <c r="N25" s="71">
        <v>70000</v>
      </c>
      <c r="O25" s="69"/>
    </row>
    <row r="26" spans="1:15" x14ac:dyDescent="0.25">
      <c r="N26" s="70">
        <f>SUM(N2:N25)</f>
        <v>982500</v>
      </c>
    </row>
  </sheetData>
  <mergeCells count="4">
    <mergeCell ref="N4:N5"/>
    <mergeCell ref="N7:N12"/>
    <mergeCell ref="N13:N15"/>
    <mergeCell ref="N17:N18"/>
  </mergeCells>
  <conditionalFormatting sqref="J1:J6">
    <cfRule type="duplicateValues" dxfId="83" priority="77"/>
    <cfRule type="duplicateValues" dxfId="82" priority="78"/>
  </conditionalFormatting>
  <conditionalFormatting sqref="J1:J6">
    <cfRule type="duplicateValues" dxfId="81" priority="76"/>
  </conditionalFormatting>
  <conditionalFormatting sqref="J1:J6">
    <cfRule type="duplicateValues" dxfId="80" priority="75"/>
  </conditionalFormatting>
  <conditionalFormatting sqref="J1:J6">
    <cfRule type="duplicateValues" dxfId="79" priority="73"/>
    <cfRule type="duplicateValues" dxfId="78" priority="74"/>
  </conditionalFormatting>
  <conditionalFormatting sqref="J1:J6">
    <cfRule type="duplicateValues" dxfId="77" priority="79"/>
  </conditionalFormatting>
  <conditionalFormatting sqref="J1:J12">
    <cfRule type="duplicateValues" dxfId="76" priority="72"/>
  </conditionalFormatting>
  <conditionalFormatting sqref="J1:J15">
    <cfRule type="duplicateValues" dxfId="75" priority="71"/>
  </conditionalFormatting>
  <conditionalFormatting sqref="J1:J15">
    <cfRule type="duplicateValues" dxfId="74" priority="70"/>
  </conditionalFormatting>
  <conditionalFormatting sqref="J1:J15">
    <cfRule type="duplicateValues" dxfId="73" priority="69"/>
  </conditionalFormatting>
  <conditionalFormatting sqref="J1:J15">
    <cfRule type="duplicateValues" dxfId="72" priority="68"/>
  </conditionalFormatting>
  <conditionalFormatting sqref="J1:J22">
    <cfRule type="duplicateValues" dxfId="71" priority="67"/>
    <cfRule type="duplicateValues" dxfId="70" priority="80"/>
    <cfRule type="duplicateValues" dxfId="69" priority="81"/>
    <cfRule type="duplicateValues" dxfId="68" priority="82"/>
    <cfRule type="duplicateValues" dxfId="67" priority="83"/>
  </conditionalFormatting>
  <conditionalFormatting sqref="J20:J22 J1:J16">
    <cfRule type="duplicateValues" dxfId="66" priority="84"/>
  </conditionalFormatting>
  <conditionalFormatting sqref="J1:J25">
    <cfRule type="duplicateValues" dxfId="65" priority="66"/>
  </conditionalFormatting>
  <conditionalFormatting sqref="J7:J12">
    <cfRule type="duplicateValues" dxfId="64" priority="59"/>
  </conditionalFormatting>
  <conditionalFormatting sqref="J7:J12">
    <cfRule type="duplicateValues" dxfId="63" priority="60"/>
    <cfRule type="duplicateValues" dxfId="62" priority="61"/>
  </conditionalFormatting>
  <conditionalFormatting sqref="J7:J12">
    <cfRule type="duplicateValues" dxfId="61" priority="62"/>
  </conditionalFormatting>
  <conditionalFormatting sqref="J7:J12">
    <cfRule type="duplicateValues" dxfId="60" priority="57"/>
    <cfRule type="duplicateValues" dxfId="59" priority="58"/>
  </conditionalFormatting>
  <conditionalFormatting sqref="J13:J15">
    <cfRule type="duplicateValues" dxfId="58" priority="63"/>
  </conditionalFormatting>
  <conditionalFormatting sqref="J13:J15">
    <cfRule type="duplicateValues" dxfId="57" priority="64"/>
    <cfRule type="duplicateValues" dxfId="56" priority="65"/>
  </conditionalFormatting>
  <conditionalFormatting sqref="J16">
    <cfRule type="duplicateValues" dxfId="55" priority="54"/>
  </conditionalFormatting>
  <conditionalFormatting sqref="J16">
    <cfRule type="duplicateValues" dxfId="54" priority="55"/>
    <cfRule type="duplicateValues" dxfId="53" priority="56"/>
  </conditionalFormatting>
  <conditionalFormatting sqref="J16">
    <cfRule type="duplicateValues" dxfId="52" priority="53"/>
  </conditionalFormatting>
  <conditionalFormatting sqref="J20:J22">
    <cfRule type="duplicateValues" dxfId="51" priority="50"/>
  </conditionalFormatting>
  <conditionalFormatting sqref="J20:J22">
    <cfRule type="duplicateValues" dxfId="50" priority="51"/>
    <cfRule type="duplicateValues" dxfId="49" priority="52"/>
  </conditionalFormatting>
  <conditionalFormatting sqref="J18">
    <cfRule type="duplicateValues" dxfId="48" priority="48"/>
    <cfRule type="duplicateValues" dxfId="47" priority="49"/>
  </conditionalFormatting>
  <conditionalFormatting sqref="J18">
    <cfRule type="duplicateValues" dxfId="46" priority="47"/>
  </conditionalFormatting>
  <conditionalFormatting sqref="J17">
    <cfRule type="duplicateValues" dxfId="45" priority="46"/>
  </conditionalFormatting>
  <conditionalFormatting sqref="J17">
    <cfRule type="duplicateValues" dxfId="44" priority="44"/>
    <cfRule type="duplicateValues" dxfId="43" priority="45"/>
  </conditionalFormatting>
  <conditionalFormatting sqref="J17">
    <cfRule type="duplicateValues" dxfId="42" priority="43"/>
  </conditionalFormatting>
  <conditionalFormatting sqref="J17">
    <cfRule type="duplicateValues" dxfId="41" priority="37"/>
    <cfRule type="duplicateValues" dxfId="40" priority="38"/>
  </conditionalFormatting>
  <conditionalFormatting sqref="J17">
    <cfRule type="duplicateValues" dxfId="39" priority="36"/>
  </conditionalFormatting>
  <conditionalFormatting sqref="J17">
    <cfRule type="duplicateValues" dxfId="38" priority="35"/>
  </conditionalFormatting>
  <conditionalFormatting sqref="J17">
    <cfRule type="duplicateValues" dxfId="37" priority="33"/>
    <cfRule type="duplicateValues" dxfId="36" priority="34"/>
  </conditionalFormatting>
  <conditionalFormatting sqref="J17">
    <cfRule type="duplicateValues" dxfId="35" priority="39"/>
  </conditionalFormatting>
  <conditionalFormatting sqref="J17">
    <cfRule type="duplicateValues" dxfId="34" priority="32"/>
  </conditionalFormatting>
  <conditionalFormatting sqref="J17">
    <cfRule type="duplicateValues" dxfId="33" priority="31"/>
  </conditionalFormatting>
  <conditionalFormatting sqref="J17">
    <cfRule type="duplicateValues" dxfId="32" priority="40"/>
  </conditionalFormatting>
  <conditionalFormatting sqref="J17">
    <cfRule type="duplicateValues" dxfId="31" priority="41"/>
    <cfRule type="duplicateValues" dxfId="30" priority="42"/>
  </conditionalFormatting>
  <conditionalFormatting sqref="J19">
    <cfRule type="duplicateValues" dxfId="29" priority="30"/>
  </conditionalFormatting>
  <conditionalFormatting sqref="J19">
    <cfRule type="duplicateValues" dxfId="28" priority="28"/>
    <cfRule type="duplicateValues" dxfId="27" priority="29"/>
  </conditionalFormatting>
  <conditionalFormatting sqref="J19">
    <cfRule type="duplicateValues" dxfId="26" priority="27"/>
  </conditionalFormatting>
  <conditionalFormatting sqref="J19">
    <cfRule type="duplicateValues" dxfId="25" priority="21"/>
    <cfRule type="duplicateValues" dxfId="24" priority="22"/>
  </conditionalFormatting>
  <conditionalFormatting sqref="J19">
    <cfRule type="duplicateValues" dxfId="23" priority="20"/>
  </conditionalFormatting>
  <conditionalFormatting sqref="J19">
    <cfRule type="duplicateValues" dxfId="22" priority="19"/>
  </conditionalFormatting>
  <conditionalFormatting sqref="J19">
    <cfRule type="duplicateValues" dxfId="21" priority="17"/>
    <cfRule type="duplicateValues" dxfId="20" priority="18"/>
  </conditionalFormatting>
  <conditionalFormatting sqref="J19">
    <cfRule type="duplicateValues" dxfId="19" priority="23"/>
  </conditionalFormatting>
  <conditionalFormatting sqref="J19">
    <cfRule type="duplicateValues" dxfId="18" priority="16"/>
  </conditionalFormatting>
  <conditionalFormatting sqref="J19">
    <cfRule type="duplicateValues" dxfId="17" priority="15"/>
  </conditionalFormatting>
  <conditionalFormatting sqref="J19">
    <cfRule type="duplicateValues" dxfId="16" priority="24"/>
  </conditionalFormatting>
  <conditionalFormatting sqref="J19">
    <cfRule type="duplicateValues" dxfId="15" priority="25"/>
    <cfRule type="duplicateValues" dxfId="14" priority="26"/>
  </conditionalFormatting>
  <conditionalFormatting sqref="J20:J22">
    <cfRule type="duplicateValues" dxfId="13" priority="14"/>
  </conditionalFormatting>
  <conditionalFormatting sqref="J20:J22">
    <cfRule type="duplicateValues" dxfId="12" priority="12"/>
    <cfRule type="duplicateValues" dxfId="11" priority="13"/>
  </conditionalFormatting>
  <conditionalFormatting sqref="J23:J25">
    <cfRule type="duplicateValues" dxfId="10" priority="5"/>
    <cfRule type="duplicateValues" dxfId="9" priority="6"/>
  </conditionalFormatting>
  <conditionalFormatting sqref="J23:J25">
    <cfRule type="duplicateValues" dxfId="8" priority="4"/>
  </conditionalFormatting>
  <conditionalFormatting sqref="J23:J25">
    <cfRule type="duplicateValues" dxfId="7" priority="2"/>
    <cfRule type="duplicateValues" dxfId="6" priority="3"/>
  </conditionalFormatting>
  <conditionalFormatting sqref="J23:J25">
    <cfRule type="duplicateValues" dxfId="5" priority="1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J23:J25">
    <cfRule type="duplicateValues" dxfId="0" priority="1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RALLY CHAMPION</vt:lpstr>
      <vt:lpstr>PAGOS</vt:lpstr>
      <vt:lpstr>'RALLY CHAMPION'!Área_de_impresión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Quezada</dc:creator>
  <cp:lastModifiedBy>QMContabilidad12</cp:lastModifiedBy>
  <cp:lastPrinted>2017-09-04T21:31:14Z</cp:lastPrinted>
  <dcterms:created xsi:type="dcterms:W3CDTF">2017-09-04T21:06:54Z</dcterms:created>
  <dcterms:modified xsi:type="dcterms:W3CDTF">2017-09-05T15:58:41Z</dcterms:modified>
</cp:coreProperties>
</file>