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24519"/>
</workbook>
</file>

<file path=xl/calcChain.xml><?xml version="1.0" encoding="utf-8"?>
<calcChain xmlns="http://schemas.openxmlformats.org/spreadsheetml/2006/main">
  <c r="B14" i="16"/>
  <c r="A4" i="15"/>
  <c r="A3"/>
  <c r="B4" i="14"/>
  <c r="B3"/>
  <c r="B15" i="16" l="1"/>
  <c r="B16" s="1"/>
  <c r="B18" s="1"/>
  <c r="D15" i="15"/>
  <c r="C17" i="8"/>
  <c r="C15" i="14"/>
  <c r="E15" s="1"/>
  <c r="F15" s="1"/>
  <c r="G15" s="1"/>
  <c r="D17" i="8"/>
  <c r="G17"/>
  <c r="H17"/>
  <c r="E15"/>
  <c r="F15" s="1"/>
  <c r="I15" s="1"/>
  <c r="J15" l="1"/>
  <c r="C15" i="15" s="1"/>
  <c r="C16" s="1"/>
  <c r="D10"/>
  <c r="D11"/>
  <c r="D12"/>
  <c r="D9"/>
  <c r="E11" i="8" l="1"/>
  <c r="F13" l="1"/>
  <c r="I13" s="1"/>
  <c r="J13" s="1"/>
  <c r="C11" i="15" s="1"/>
  <c r="E12" i="8"/>
  <c r="E13"/>
  <c r="C13" i="14" s="1"/>
  <c r="E13" s="1"/>
  <c r="F13" s="1"/>
  <c r="E14" i="8"/>
  <c r="C14" i="14" s="1"/>
  <c r="E14" s="1"/>
  <c r="F14" s="1"/>
  <c r="C11"/>
  <c r="C12" l="1"/>
  <c r="E12" s="1"/>
  <c r="F12" s="1"/>
  <c r="E17" i="8"/>
  <c r="E11" i="14"/>
  <c r="F11" s="1"/>
  <c r="F17" s="1"/>
  <c r="C17"/>
  <c r="G13"/>
  <c r="F12" i="8"/>
  <c r="I12" s="1"/>
  <c r="J12" s="1"/>
  <c r="C10" i="15" s="1"/>
  <c r="F11" i="8"/>
  <c r="F17" s="1"/>
  <c r="F14"/>
  <c r="I14" s="1"/>
  <c r="G14" i="14"/>
  <c r="G12"/>
  <c r="E17" l="1"/>
  <c r="J14" i="8"/>
  <c r="I11"/>
  <c r="I17" s="1"/>
  <c r="G11" i="14"/>
  <c r="G17" s="1"/>
  <c r="C12" i="15" l="1"/>
  <c r="J11" i="8"/>
  <c r="J17" s="1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C9" i="15" l="1"/>
  <c r="C13" s="1"/>
  <c r="C19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<sst xmlns="http://schemas.openxmlformats.org/spreadsheetml/2006/main" count="832" uniqueCount="478">
  <si>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</si>
  <si>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</si>
  <si>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</si>
  <si>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</si>
  <si>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</si>
  <si>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</si>
  <si>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</si>
  <si>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</si>
  <si>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</si>
  <si>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</si>
  <si>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</si>
  <si>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</si>
  <si>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</si>
  <si>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</si>
  <si>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</si>
  <si>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</si>
  <si>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</si>
  <si>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</si>
  <si>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</si>
  <si>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</si>
  <si>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</si>
  <si>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</si>
  <si>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</si>
  <si>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</si>
  <si>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</si>
  <si>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</si>
  <si>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</si>
  <si>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</si>
  <si>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</si>
  <si>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</si>
  <si>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</si>
  <si>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</si>
  <si>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</si>
  <si>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</si>
  <si>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</si>
  <si>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</si>
  <si>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</si>
  <si>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</si>
  <si>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</si>
  <si>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</si>
  <si>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</si>
  <si>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</si>
  <si>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</si>
  <si>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</si>
  <si>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</si>
  <si>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</si>
  <si>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</si>
  <si>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</si>
  <si>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</si>
  <si>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</si>
  <si>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</si>
  <si>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</si>
  <si>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</si>
  <si>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</si>
  <si>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</si>
  <si>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</si>
  <si>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</si>
  <si>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</si>
  <si>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</si>
  <si>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</si>
  <si>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</si>
  <si>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</si>
  <si>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</si>
  <si>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</si>
  <si>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</si>
  <si>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</si>
  <si>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</si>
  <si>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</si>
  <si>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</si>
  <si>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</si>
  <si>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</si>
  <si>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</si>
  <si>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</si>
  <si>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</si>
  <si>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</si>
  <si>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</si>
  <si>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</si>
  <si>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</si>
  <si>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</si>
  <si>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</si>
  <si>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</si>
  <si>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</si>
  <si>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</si>
  <si>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</si>
  <si>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</si>
  <si>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</si>
  <si>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</si>
  <si>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</si>
  <si>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</si>
  <si>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</si>
  <si>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</si>
  <si>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</si>
  <si>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</si>
  <si>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</si>
  <si>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</si>
  <si>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</si>
  <si>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</si>
  <si>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</si>
  <si>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</si>
  <si>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</si>
  <si>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</si>
  <si>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</si>
  <si>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</si>
  <si>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</si>
  <si>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</si>
  <si>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</si>
  <si>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</si>
  <si>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</si>
  <si>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</si>
  <si>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</si>
  <si>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</si>
  <si>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</si>
  <si>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</si>
  <si>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</si>
  <si>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</si>
  <si>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</si>
  <si>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</si>
  <si>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</si>
  <si>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</si>
  <si>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</si>
  <si>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</si>
  <si>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</si>
  <si>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</si>
  <si>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</si>
  <si>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</si>
  <si>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</si>
  <si>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</si>
  <si>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</si>
  <si>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</si>
  <si>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</si>
  <si>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</si>
  <si>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</si>
  <si>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</si>
  <si>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</si>
  <si>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</si>
  <si>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</si>
  <si>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</si>
  <si>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</si>
  <si>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</si>
  <si>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</si>
  <si>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</si>
  <si>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</si>
  <si>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</si>
  <si>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</si>
  <si>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</si>
  <si>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</si>
  <si>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</si>
  <si>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</si>
  <si>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</si>
  <si>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</si>
  <si>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</si>
  <si>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</si>
  <si>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</si>
  <si>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</si>
  <si>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</si>
  <si>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</si>
  <si>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</si>
  <si>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</si>
  <si>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</si>
  <si>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</si>
  <si>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</si>
  <si>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</si>
  <si>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</si>
  <si>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</si>
  <si>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</si>
  <si>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</si>
  <si>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</si>
  <si>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</si>
  <si>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</si>
  <si>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</si>
  <si>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</si>
  <si>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</si>
  <si>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</si>
  <si>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</si>
  <si>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</si>
  <si>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</si>
  <si>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</si>
  <si>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</si>
  <si>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</si>
  <si>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</si>
  <si>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</si>
  <si>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</si>
  <si>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</si>
  <si>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</si>
  <si>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</si>
  <si>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</si>
  <si>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</si>
  <si>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</si>
  <si>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</si>
  <si>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</si>
  <si>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</si>
  <si>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</si>
  <si>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</si>
  <si>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</si>
  <si>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</si>
  <si>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</si>
  <si>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</si>
  <si>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</si>
  <si>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</si>
  <si>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</si>
  <si>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</si>
  <si>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</si>
  <si>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</si>
  <si>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</si>
  <si>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</si>
  <si>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</si>
  <si>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</si>
  <si>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</si>
  <si>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</si>
  <si>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</si>
  <si>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</si>
  <si>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</si>
  <si>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</si>
  <si>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</si>
  <si>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</si>
  <si>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</si>
  <si>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</si>
  <si>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</si>
  <si>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</si>
  <si>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</si>
  <si>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</si>
  <si>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</si>
  <si>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</si>
  <si>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</si>
  <si>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</si>
  <si>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</si>
  <si>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</si>
  <si>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</si>
  <si>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</si>
  <si>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</si>
  <si>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</si>
  <si>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</si>
  <si>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</si>
  <si>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</si>
  <si>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</si>
  <si>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</si>
  <si>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</si>
  <si>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</si>
  <si>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</si>
  <si>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</si>
  <si>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</si>
  <si>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</si>
  <si>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</si>
  <si>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</si>
  <si>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</si>
  <si>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</si>
  <si>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</si>
  <si>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</si>
  <si>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</si>
  <si>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</si>
  <si>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</si>
  <si>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</si>
  <si>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</si>
  <si>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</si>
  <si>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</si>
  <si>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</si>
  <si>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</si>
  <si>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</si>
  <si>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</si>
  <si>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</si>
  <si>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</si>
  <si>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</si>
  <si>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</si>
  <si>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</si>
  <si>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</si>
  <si>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</si>
  <si>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</si>
  <si>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</si>
  <si>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</si>
  <si>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</si>
  <si>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</si>
  <si>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</si>
  <si>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</si>
  <si>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</si>
  <si>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</si>
  <si>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</si>
  <si>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</si>
  <si>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</si>
  <si>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</si>
  <si>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</si>
  <si>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</si>
  <si>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</si>
  <si>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</si>
  <si>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</si>
  <si>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</si>
  <si>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</si>
  <si>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</si>
  <si>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</si>
  <si>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</si>
  <si>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</si>
  <si>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</si>
  <si>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</si>
  <si>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</si>
  <si>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</si>
  <si>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</si>
  <si>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</si>
  <si>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</si>
  <si>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</si>
  <si>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</si>
  <si>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</si>
  <si>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</si>
  <si>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</si>
  <si>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</si>
  <si>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</si>
  <si>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</si>
  <si>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</si>
  <si>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</si>
  <si>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</si>
  <si>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</si>
  <si>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</si>
  <si>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</si>
  <si>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</si>
  <si>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</si>
  <si>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</si>
  <si>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</si>
  <si>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</si>
  <si>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</si>
  <si>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</si>
  <si>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</si>
  <si>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</si>
  <si>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</si>
  <si>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</si>
  <si>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</si>
  <si>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</si>
  <si>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</si>
  <si>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</si>
  <si>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</si>
  <si>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</si>
  <si>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</si>
  <si>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</si>
  <si>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</si>
  <si>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</si>
  <si>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</si>
  <si>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</si>
  <si>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</si>
  <si>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</si>
  <si>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</si>
  <si>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</si>
  <si>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</si>
  <si>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</si>
  <si>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</si>
  <si>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</si>
  <si>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</si>
  <si>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</si>
  <si>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</si>
  <si>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</si>
  <si>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</si>
  <si>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</si>
  <si>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</si>
  <si>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</si>
  <si>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</si>
  <si>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</si>
  <si>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</si>
  <si>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</si>
  <si>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</si>
  <si>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</si>
  <si>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</si>
  <si>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</si>
  <si>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</si>
  <si>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</si>
  <si>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</si>
  <si>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</si>
  <si>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</si>
  <si>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</si>
  <si>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</si>
  <si>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</si>
  <si>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</si>
  <si>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</si>
  <si>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</si>
  <si>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</si>
  <si>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</si>
  <si>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</si>
  <si>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</si>
  <si>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</si>
  <si>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</si>
  <si>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</si>
  <si>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</si>
  <si>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</si>
  <si>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</si>
  <si>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</si>
  <si>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</si>
  <si>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</si>
  <si>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</si>
  <si>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</si>
  <si>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</si>
  <si>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</si>
  <si>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</si>
  <si>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</si>
  <si>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</si>
  <si>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</si>
  <si>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</si>
  <si>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</si>
  <si>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</si>
  <si>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</si>
  <si>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</si>
  <si>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</si>
  <si>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</si>
  <si>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</si>
  <si>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</si>
  <si>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</si>
  <si>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</si>
  <si>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</si>
  <si>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</si>
  <si>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</si>
  <si>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</si>
  <si>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</si>
  <si>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</si>
  <si>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</si>
  <si>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</si>
  <si>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</si>
  <si>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</si>
  <si>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</si>
  <si>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</si>
  <si>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</si>
  <si>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</si>
  <si>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</si>
  <si>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</si>
  <si>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</si>
  <si>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</si>
  <si>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</si>
  <si>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</si>
  <si>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</si>
  <si>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</si>
  <si>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</si>
  <si>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</si>
  <si>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</si>
  <si>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</si>
  <si>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</si>
  <si>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</si>
  <si>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</si>
  <si>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</si>
  <si>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</si>
  <si>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</si>
  <si>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</si>
  <si>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</si>
  <si>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</si>
  <si>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</si>
  <si>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Departamento 1 1200X11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</si>
  <si>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</si>
  <si>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</si>
  <si>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</si>
  <si>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</si>
  <si>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</si>
  <si>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</si>
  <si>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</si>
  <si>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</si>
  <si>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</si>
  <si>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ARIAS MONROY JOSE</t>
  </si>
  <si>
    <t>GAYTAN MARTINEZ RAUL</t>
  </si>
  <si>
    <t>ASIMILADOS</t>
  </si>
  <si>
    <t>BAL1603023W9</t>
  </si>
  <si>
    <t>deposito inprocedente</t>
  </si>
  <si>
    <t>Cuenta</t>
  </si>
  <si>
    <t>Metodo de pago</t>
  </si>
  <si>
    <t>Importe</t>
  </si>
  <si>
    <t>28 Tarjeta de Débito</t>
  </si>
  <si>
    <t>Total Tarjeta de Débito</t>
  </si>
  <si>
    <t>Total de movimientos 4</t>
  </si>
  <si>
    <t>0174544935</t>
  </si>
  <si>
    <t>FERRER GONZALEZ MARIA ELENA</t>
  </si>
  <si>
    <t>Total de movimientos 1</t>
  </si>
  <si>
    <t>Total de movimientos 5</t>
  </si>
  <si>
    <t>BANORTE</t>
  </si>
  <si>
    <t>SEMANA 7</t>
  </si>
  <si>
    <t>Periodo 7 al 7 Semanal del 08/02/2017 al 14/02/2017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</si>
  <si>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</si>
  <si>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</si>
  <si>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</si>
  <si>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</si>
  <si>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</si>
  <si>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</si>
  <si>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</si>
  <si>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</si>
  <si>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</si>
  <si>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</si>
  <si>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</si>
  <si>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DESGLOSE DE NOMINA SEMANA 7</t>
  </si>
  <si>
    <t>08/02/2017 AL 14/02/2017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</si>
</sst>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6" fillId="11" borderId="9" xfId="1582" applyFont="1" applyFill="1" applyBorder="1" applyAlignment="1">
      <alignment horizontal="center" vertical="center" wrapText="1"/>
    </xf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49" fontId="3" fillId="0" borderId="0" xfId="5287" applyNumberFormat="1" applyAlignment="1">
      <alignment horizontal="right"/>
    </xf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8"/>
  <sheetViews>
    <sheetView zoomScale="118" zoomScaleNormal="118" workbookViewId="0">
      <selection activeCell="E14" sqref="E14"/>
    </sheetView>
  </sheetViews>
  <sheetFormatPr baseColWidth="10" defaultColWidth="12" defaultRowHeight="12.75"/>
  <cols>
    <col min="1" max="1" width="4.85546875" style="163" customWidth="1"/>
    <col min="2" max="2" width="22" style="163" customWidth="1"/>
    <col min="3" max="3" width="13.28515625" style="65" bestFit="1" customWidth="1"/>
    <col min="4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444</v>
      </c>
    </row>
    <row r="3" spans="1:11" ht="15">
      <c r="A3" s="143"/>
      <c r="B3" s="150" t="str">
        <f>+SINDICATO!B3</f>
        <v>SEMANA 7</v>
      </c>
    </row>
    <row r="4" spans="1:11">
      <c r="A4" s="143"/>
      <c r="B4" s="162" t="str">
        <f>+SINDICATO!B4</f>
        <v>Periodo 7 al 7 Semanal del 08/02/2017 al 14/02/2017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79" t="s">
        <v>440</v>
      </c>
      <c r="F7" s="180"/>
      <c r="G7" s="181"/>
    </row>
    <row r="8" spans="1:11" ht="34.5" thickBot="1">
      <c r="A8" s="153" t="s">
        <v>432</v>
      </c>
      <c r="B8" s="154" t="s">
        <v>433</v>
      </c>
      <c r="C8" s="155" t="s">
        <v>434</v>
      </c>
      <c r="E8" s="167" t="s">
        <v>441</v>
      </c>
      <c r="F8" s="167" t="s">
        <v>442</v>
      </c>
      <c r="G8" s="167" t="s">
        <v>443</v>
      </c>
    </row>
    <row r="9" spans="1:11" ht="15.75" thickTop="1">
      <c r="A9" s="142" t="s">
        <v>437</v>
      </c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">
        <v>447</v>
      </c>
      <c r="C11" s="160">
        <f>+SINDICATO!E11</f>
        <v>5186.9600000000009</v>
      </c>
      <c r="E11" s="165">
        <f>+C11</f>
        <v>5186.9600000000009</v>
      </c>
      <c r="F11" s="165">
        <f>+E11*0.16</f>
        <v>829.9136000000002</v>
      </c>
      <c r="G11" s="165">
        <f>+E11+F11</f>
        <v>6016.8736000000008</v>
      </c>
      <c r="J11" s="91" t="s">
        <v>31</v>
      </c>
      <c r="K11" s="91" t="s">
        <v>447</v>
      </c>
    </row>
    <row r="12" spans="1:11" ht="15">
      <c r="A12" s="158"/>
      <c r="B12" s="141" t="s">
        <v>448</v>
      </c>
      <c r="C12" s="168">
        <f>+SINDICATO!E12</f>
        <v>1516.66</v>
      </c>
      <c r="E12" s="165">
        <f t="shared" ref="E12:E13" si="0">+C12</f>
        <v>1516.66</v>
      </c>
      <c r="F12" s="165">
        <f t="shared" ref="F12:F14" si="1">+E12*0.16</f>
        <v>242.66560000000001</v>
      </c>
      <c r="G12" s="165">
        <f t="shared" ref="G12:G13" si="2">+E12+F12</f>
        <v>1759.3256000000001</v>
      </c>
      <c r="J12" s="91" t="s">
        <v>46</v>
      </c>
      <c r="K12" s="91" t="s">
        <v>185</v>
      </c>
    </row>
    <row r="13" spans="1:11" ht="15">
      <c r="A13" s="158"/>
      <c r="B13" s="141" t="s">
        <v>230</v>
      </c>
      <c r="C13" s="168">
        <f>+SINDICATO!E13</f>
        <v>1667</v>
      </c>
      <c r="E13" s="165">
        <f t="shared" si="0"/>
        <v>1667</v>
      </c>
      <c r="F13" s="165">
        <f t="shared" si="1"/>
        <v>266.72000000000003</v>
      </c>
      <c r="G13" s="165">
        <f t="shared" si="2"/>
        <v>1933.72</v>
      </c>
      <c r="J13" s="91" t="s">
        <v>46</v>
      </c>
      <c r="K13" s="91" t="s">
        <v>448</v>
      </c>
    </row>
    <row r="14" spans="1:11" ht="15">
      <c r="A14" s="158"/>
      <c r="B14" s="157" t="s">
        <v>187</v>
      </c>
      <c r="C14" s="168">
        <f>+SINDICATO!E14</f>
        <v>1916.66</v>
      </c>
      <c r="E14" s="165">
        <f t="shared" ref="E14" si="3">+C14</f>
        <v>1916.66</v>
      </c>
      <c r="F14" s="165">
        <f t="shared" si="1"/>
        <v>306.66560000000004</v>
      </c>
      <c r="G14" s="165">
        <f>+E14+F14</f>
        <v>2223.3256000000001</v>
      </c>
      <c r="J14" s="91" t="s">
        <v>44</v>
      </c>
      <c r="K14" s="91" t="s">
        <v>187</v>
      </c>
    </row>
    <row r="15" spans="1:11" ht="15">
      <c r="A15" s="158"/>
      <c r="B15" s="157" t="s">
        <v>459</v>
      </c>
      <c r="C15" s="168">
        <f>+SINDICATO!C15</f>
        <v>2100</v>
      </c>
      <c r="E15" s="165">
        <f t="shared" ref="E15" si="4">+C15</f>
        <v>2100</v>
      </c>
      <c r="F15" s="165">
        <f t="shared" ref="F15" si="5">+E15*0.16</f>
        <v>336</v>
      </c>
      <c r="G15" s="165">
        <f>+E15+F15</f>
        <v>2436</v>
      </c>
      <c r="J15" s="91" t="s">
        <v>46</v>
      </c>
      <c r="K15" s="91" t="s">
        <v>459</v>
      </c>
    </row>
    <row r="16" spans="1:11">
      <c r="C16" s="163"/>
    </row>
    <row r="17" spans="3:7" ht="13.5" thickBot="1">
      <c r="C17" s="164">
        <f>SUM(C11:C15)</f>
        <v>12387.28</v>
      </c>
      <c r="E17" s="166">
        <f>SUM(E11:E16)</f>
        <v>12387.28</v>
      </c>
      <c r="F17" s="166">
        <f t="shared" ref="F17" si="6">SUM(F11:F16)</f>
        <v>1981.9648000000002</v>
      </c>
      <c r="G17" s="166">
        <f>SUM(G11:G16)</f>
        <v>14369.2448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8"/>
  <sheetViews>
    <sheetView zoomScale="118" zoomScaleNormal="118" workbookViewId="0">
      <selection activeCell="D14" sqref="D14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0" customWidth="1"/>
    <col min="5" max="5" width="12.28515625" customWidth="1"/>
    <col min="6" max="6" width="9.85546875" bestFit="1" customWidth="1"/>
    <col min="7" max="7" width="10.42578125" style="163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444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463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2" t="s">
        <v>464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445</v>
      </c>
      <c r="D8" s="154" t="s">
        <v>441</v>
      </c>
      <c r="E8" s="155" t="s">
        <v>434</v>
      </c>
      <c r="F8" s="154" t="s">
        <v>446</v>
      </c>
      <c r="G8" s="161" t="s">
        <v>451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 t="s">
        <v>437</v>
      </c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447</v>
      </c>
      <c r="C11" s="159">
        <v>1026.69</v>
      </c>
      <c r="D11" s="160">
        <v>4160.2700000000004</v>
      </c>
      <c r="E11" s="160">
        <f>SUM(C11:D11)</f>
        <v>5186.9600000000009</v>
      </c>
      <c r="F11" s="160">
        <f>+E11*0.1</f>
        <v>518.69600000000014</v>
      </c>
      <c r="G11" s="160"/>
      <c r="H11" s="160">
        <v>0</v>
      </c>
      <c r="I11" s="160">
        <f>SUM(F11:H11)</f>
        <v>518.69600000000014</v>
      </c>
      <c r="J11" s="160">
        <f>+E11-I11</f>
        <v>4668.264000000001</v>
      </c>
    </row>
    <row r="12" spans="1:10">
      <c r="A12" s="158"/>
      <c r="B12" s="141" t="s">
        <v>448</v>
      </c>
      <c r="C12" s="159">
        <v>1516.66</v>
      </c>
      <c r="D12" s="160">
        <v>0</v>
      </c>
      <c r="E12" s="168">
        <f t="shared" ref="E12:E14" si="0">SUM(C12:D12)</f>
        <v>1516.66</v>
      </c>
      <c r="F12" s="168">
        <f t="shared" ref="F12:F14" si="1">+E12*0.1</f>
        <v>151.66600000000003</v>
      </c>
      <c r="G12" s="160">
        <v>500</v>
      </c>
      <c r="H12" s="160">
        <v>150</v>
      </c>
      <c r="I12" s="168">
        <f t="shared" ref="I12:I14" si="2">SUM(F12:H12)</f>
        <v>801.66600000000005</v>
      </c>
      <c r="J12" s="168">
        <f t="shared" ref="J12:J14" si="3">+E12-I12</f>
        <v>714.99400000000003</v>
      </c>
    </row>
    <row r="13" spans="1:10">
      <c r="A13" s="158"/>
      <c r="B13" s="141" t="s">
        <v>230</v>
      </c>
      <c r="C13" s="159">
        <v>1667</v>
      </c>
      <c r="D13" s="160">
        <v>0</v>
      </c>
      <c r="E13" s="168">
        <f t="shared" si="0"/>
        <v>1667</v>
      </c>
      <c r="F13" s="168">
        <f t="shared" si="1"/>
        <v>166.70000000000002</v>
      </c>
      <c r="G13" s="160"/>
      <c r="H13" s="160">
        <v>0</v>
      </c>
      <c r="I13" s="168">
        <f t="shared" si="2"/>
        <v>166.70000000000002</v>
      </c>
      <c r="J13" s="168">
        <f t="shared" si="3"/>
        <v>1500.3</v>
      </c>
    </row>
    <row r="14" spans="1:10">
      <c r="A14" s="158"/>
      <c r="B14" s="157" t="s">
        <v>187</v>
      </c>
      <c r="C14" s="159">
        <v>1516.66</v>
      </c>
      <c r="D14" s="168">
        <v>400</v>
      </c>
      <c r="E14" s="168">
        <f t="shared" si="0"/>
        <v>1916.66</v>
      </c>
      <c r="F14" s="168">
        <f t="shared" si="1"/>
        <v>191.66600000000003</v>
      </c>
      <c r="G14" s="160"/>
      <c r="H14" s="160">
        <v>0</v>
      </c>
      <c r="I14" s="168">
        <f t="shared" si="2"/>
        <v>191.66600000000003</v>
      </c>
      <c r="J14" s="168">
        <f t="shared" si="3"/>
        <v>1724.9940000000001</v>
      </c>
    </row>
    <row r="15" spans="1:10">
      <c r="A15" s="158"/>
      <c r="B15" s="157" t="s">
        <v>459</v>
      </c>
      <c r="C15" s="159">
        <v>2100</v>
      </c>
      <c r="D15" s="168"/>
      <c r="E15" s="168">
        <f t="shared" ref="E15" si="4">SUM(C15:D15)</f>
        <v>2100</v>
      </c>
      <c r="F15" s="168">
        <f t="shared" ref="F15" si="5">+E15*0.1</f>
        <v>210</v>
      </c>
      <c r="G15" s="168"/>
      <c r="H15" s="168">
        <v>0</v>
      </c>
      <c r="I15" s="168">
        <f t="shared" ref="I15" si="6">SUM(F15:H15)</f>
        <v>210</v>
      </c>
      <c r="J15" s="168">
        <f t="shared" ref="J15" si="7">+E15-I15</f>
        <v>1890</v>
      </c>
    </row>
    <row r="17" spans="3:10" ht="13.5" thickBot="1">
      <c r="C17" s="164">
        <f>SUM(C11:C15)</f>
        <v>7827.01</v>
      </c>
      <c r="D17" s="164">
        <f t="shared" ref="D17:J17" si="8">SUM(D11:D15)</f>
        <v>4560.2700000000004</v>
      </c>
      <c r="E17" s="164">
        <f t="shared" si="8"/>
        <v>12387.28</v>
      </c>
      <c r="F17" s="164">
        <f t="shared" si="8"/>
        <v>1238.7280000000003</v>
      </c>
      <c r="G17" s="164">
        <f t="shared" si="8"/>
        <v>500</v>
      </c>
      <c r="H17" s="164">
        <f t="shared" si="8"/>
        <v>150</v>
      </c>
      <c r="I17" s="164">
        <f t="shared" si="8"/>
        <v>1888.7280000000001</v>
      </c>
      <c r="J17" s="164">
        <f t="shared" si="8"/>
        <v>10498.552000000001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84" t="s">
        <v>14</v>
      </c>
      <c r="B5" s="186" t="s">
        <v>15</v>
      </c>
      <c r="C5" s="184" t="s">
        <v>132</v>
      </c>
      <c r="D5" s="186" t="s">
        <v>16</v>
      </c>
      <c r="E5" s="186" t="s">
        <v>0</v>
      </c>
      <c r="F5" s="184" t="s">
        <v>129</v>
      </c>
      <c r="G5" s="182" t="s">
        <v>35</v>
      </c>
      <c r="H5" s="188" t="s">
        <v>10</v>
      </c>
      <c r="I5" s="188" t="s">
        <v>11</v>
      </c>
      <c r="J5" s="188" t="s">
        <v>25</v>
      </c>
      <c r="K5" s="188" t="s">
        <v>12</v>
      </c>
      <c r="L5" s="188" t="s">
        <v>13</v>
      </c>
      <c r="M5" s="78"/>
      <c r="N5" s="24"/>
      <c r="O5" s="190" t="s">
        <v>100</v>
      </c>
      <c r="P5" s="190" t="s">
        <v>116</v>
      </c>
      <c r="Q5" s="190" t="s">
        <v>115</v>
      </c>
      <c r="R5" s="190" t="s">
        <v>101</v>
      </c>
      <c r="S5" s="188" t="s">
        <v>7</v>
      </c>
      <c r="T5" s="188" t="s">
        <v>18</v>
      </c>
      <c r="U5" s="188" t="s">
        <v>17</v>
      </c>
      <c r="V5" s="188" t="s">
        <v>9</v>
      </c>
      <c r="W5" s="188" t="s">
        <v>26</v>
      </c>
      <c r="X5" s="188" t="s">
        <v>4</v>
      </c>
      <c r="Y5" s="188" t="s">
        <v>8</v>
      </c>
      <c r="Z5" s="188" t="s">
        <v>3</v>
      </c>
      <c r="AA5" s="188" t="s">
        <v>5</v>
      </c>
      <c r="AB5" s="27"/>
      <c r="AC5" s="188" t="s">
        <v>6</v>
      </c>
      <c r="AD5" s="195" t="s">
        <v>152</v>
      </c>
      <c r="AE5" s="196"/>
      <c r="AF5" s="197" t="s">
        <v>102</v>
      </c>
      <c r="AG5" s="193" t="s">
        <v>135</v>
      </c>
      <c r="AH5" s="193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85"/>
      <c r="B6" s="187"/>
      <c r="C6" s="185"/>
      <c r="D6" s="187"/>
      <c r="E6" s="187"/>
      <c r="F6" s="185"/>
      <c r="G6" s="183"/>
      <c r="H6" s="189"/>
      <c r="I6" s="189"/>
      <c r="J6" s="189"/>
      <c r="K6" s="189"/>
      <c r="L6" s="189"/>
      <c r="M6" s="28" t="s">
        <v>174</v>
      </c>
      <c r="N6" s="28" t="s">
        <v>144</v>
      </c>
      <c r="O6" s="191"/>
      <c r="P6" s="191"/>
      <c r="Q6" s="191"/>
      <c r="R6" s="191"/>
      <c r="S6" s="189"/>
      <c r="T6" s="189"/>
      <c r="U6" s="189"/>
      <c r="V6" s="189"/>
      <c r="W6" s="189"/>
      <c r="X6" s="189"/>
      <c r="Y6" s="189"/>
      <c r="Z6" s="189"/>
      <c r="AA6" s="189"/>
      <c r="AB6" s="24"/>
      <c r="AC6" s="189"/>
      <c r="AD6" s="52" t="s">
        <v>27</v>
      </c>
      <c r="AE6" s="52" t="s">
        <v>28</v>
      </c>
      <c r="AF6" s="197"/>
      <c r="AG6" s="193"/>
      <c r="AH6" s="193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4" t="s">
        <v>146</v>
      </c>
      <c r="B68" s="194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439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438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2" t="s">
        <v>153</v>
      </c>
      <c r="B111" s="192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449</v>
      </c>
      <c r="H1" t="s">
        <v>450</v>
      </c>
      <c r="K1" t="s">
        <v>449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449</v>
      </c>
      <c r="H2" t="s">
        <v>450</v>
      </c>
      <c r="K2" t="s">
        <v>449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449</v>
      </c>
      <c r="H3" t="s">
        <v>450</v>
      </c>
      <c r="K3" t="s">
        <v>449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449</v>
      </c>
      <c r="H4" t="s">
        <v>450</v>
      </c>
      <c r="K4" t="s">
        <v>449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D19"/>
  <sheetViews>
    <sheetView workbookViewId="0">
      <selection activeCell="D30" sqref="D30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4" ht="18">
      <c r="A2" s="148" t="s">
        <v>444</v>
      </c>
    </row>
    <row r="3" spans="1:4" ht="15">
      <c r="A3" s="150" t="str">
        <f>+SINDICATO!B3</f>
        <v>SEMANA 7</v>
      </c>
    </row>
    <row r="4" spans="1:4">
      <c r="A4" s="162" t="str">
        <f>+SINDICATO!B4</f>
        <v>Periodo 7 al 7 Semanal del 08/02/2017 al 14/02/2017</v>
      </c>
    </row>
    <row r="8" spans="1:4" ht="15">
      <c r="A8" s="171" t="s">
        <v>452</v>
      </c>
      <c r="B8" s="171" t="s">
        <v>453</v>
      </c>
      <c r="C8" s="172" t="s">
        <v>454</v>
      </c>
      <c r="D8" s="171" t="s">
        <v>15</v>
      </c>
    </row>
    <row r="9" spans="1:4" ht="15">
      <c r="A9" s="169">
        <v>1196048064</v>
      </c>
      <c r="B9" s="169" t="s">
        <v>455</v>
      </c>
      <c r="C9" s="174">
        <f>+SINDICATO!J11</f>
        <v>4668.264000000001</v>
      </c>
      <c r="D9" s="169" t="str">
        <f>+SINDICATO!B11</f>
        <v>ARIAS MONROY JOSE</v>
      </c>
    </row>
    <row r="10" spans="1:4" s="163" customFormat="1" ht="15">
      <c r="A10" s="175" t="s">
        <v>458</v>
      </c>
      <c r="B10" s="169" t="s">
        <v>455</v>
      </c>
      <c r="C10" s="174">
        <f>+SINDICATO!J12</f>
        <v>714.99400000000003</v>
      </c>
      <c r="D10" s="169" t="str">
        <f>+SINDICATO!B12</f>
        <v>GAYTAN MARTINEZ RAUL</v>
      </c>
    </row>
    <row r="11" spans="1:4" s="163" customFormat="1" ht="15">
      <c r="A11" s="169">
        <v>1461266403</v>
      </c>
      <c r="B11" s="169" t="s">
        <v>455</v>
      </c>
      <c r="C11" s="174">
        <f>+SINDICATO!J13</f>
        <v>1500.3</v>
      </c>
      <c r="D11" s="169" t="str">
        <f>+SINDICATO!B13</f>
        <v>Camacho Hernandez Leopoldo</v>
      </c>
    </row>
    <row r="12" spans="1:4" s="163" customFormat="1" ht="15">
      <c r="A12" s="169">
        <v>1463375854</v>
      </c>
      <c r="B12" s="169" t="s">
        <v>455</v>
      </c>
      <c r="C12" s="174">
        <f>+SINDICATO!J14</f>
        <v>1724.9940000000001</v>
      </c>
      <c r="D12" s="169" t="str">
        <f>+SINDICATO!B14</f>
        <v>SANCHEZ DE SANTIAGO RICARDO</v>
      </c>
    </row>
    <row r="13" spans="1:4" ht="15">
      <c r="A13" s="170" t="s">
        <v>456</v>
      </c>
      <c r="B13" s="170"/>
      <c r="C13" s="173">
        <f>SUM(C9:C12)</f>
        <v>8608.5520000000015</v>
      </c>
      <c r="D13" s="170" t="s">
        <v>457</v>
      </c>
    </row>
    <row r="14" spans="1:4" s="163" customFormat="1" ht="15">
      <c r="A14" s="170"/>
      <c r="B14" s="170"/>
      <c r="C14" s="173"/>
      <c r="D14" s="170"/>
    </row>
    <row r="15" spans="1:4" s="163" customFormat="1" ht="15">
      <c r="A15" s="169"/>
      <c r="B15" s="178" t="s">
        <v>462</v>
      </c>
      <c r="C15" s="174">
        <f>+SINDICATO!J15</f>
        <v>1890</v>
      </c>
      <c r="D15" s="169" t="str">
        <f>SINDICATO!B15</f>
        <v>FERRER GONZALEZ MARIA ELENA</v>
      </c>
    </row>
    <row r="16" spans="1:4" s="163" customFormat="1" ht="15">
      <c r="A16" s="170" t="s">
        <v>456</v>
      </c>
      <c r="B16" s="170"/>
      <c r="C16" s="173">
        <f>+C15</f>
        <v>1890</v>
      </c>
      <c r="D16" s="170" t="s">
        <v>460</v>
      </c>
    </row>
    <row r="19" spans="1:4" ht="18.75">
      <c r="A19" s="176" t="s">
        <v>456</v>
      </c>
      <c r="B19" s="176"/>
      <c r="C19" s="177">
        <f>+C13+C16</f>
        <v>10498.552000000001</v>
      </c>
      <c r="D19" s="176" t="s">
        <v>461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/>
  </sheetViews>
  <sheetFormatPr baseColWidth="10" defaultRowHeight="12.75"/>
  <sheetData>
    <row r="1" spans="1:8" ht="15">
      <c r="A1" s="198" t="s">
        <v>465</v>
      </c>
      <c r="B1" s="198"/>
      <c r="C1" s="199"/>
      <c r="D1" s="200"/>
      <c r="E1" s="200"/>
      <c r="F1" s="201"/>
      <c r="G1" s="201"/>
      <c r="H1" s="163"/>
    </row>
    <row r="2" spans="1:8" ht="15">
      <c r="A2" s="198" t="s">
        <v>476</v>
      </c>
      <c r="B2" s="198"/>
      <c r="C2" s="199"/>
      <c r="D2" s="200"/>
      <c r="E2" s="200"/>
      <c r="F2" s="202" t="s">
        <v>28</v>
      </c>
      <c r="G2" s="201"/>
      <c r="H2" s="163"/>
    </row>
    <row r="3" spans="1:8" ht="15">
      <c r="A3" s="198" t="s">
        <v>466</v>
      </c>
      <c r="B3" s="203" t="s">
        <v>477</v>
      </c>
      <c r="C3" s="199"/>
      <c r="D3" s="200"/>
      <c r="E3" s="200"/>
      <c r="F3" s="201"/>
      <c r="G3" s="201"/>
      <c r="H3" s="163"/>
    </row>
    <row r="4" spans="1:8" ht="15">
      <c r="A4" s="199"/>
      <c r="B4" s="199"/>
      <c r="C4" s="199"/>
      <c r="D4" s="200"/>
      <c r="E4" s="200"/>
      <c r="F4" s="201"/>
      <c r="G4" s="201"/>
      <c r="H4" s="163"/>
    </row>
    <row r="5" spans="1:8" ht="15">
      <c r="A5" s="199" t="s">
        <v>135</v>
      </c>
      <c r="B5" s="199" t="s">
        <v>467</v>
      </c>
      <c r="C5" s="199"/>
      <c r="D5" s="200"/>
      <c r="E5" s="200"/>
      <c r="F5" s="201"/>
      <c r="G5" s="201"/>
      <c r="H5" s="163"/>
    </row>
    <row r="6" spans="1:8" ht="15">
      <c r="A6" s="200" t="s">
        <v>468</v>
      </c>
      <c r="B6" s="204">
        <v>5186.96</v>
      </c>
      <c r="C6" s="200"/>
      <c r="D6" s="200"/>
      <c r="E6" s="200"/>
      <c r="F6" s="201"/>
      <c r="G6" s="201"/>
      <c r="H6" s="163"/>
    </row>
    <row r="7" spans="1:8" ht="15">
      <c r="A7" s="200" t="s">
        <v>469</v>
      </c>
      <c r="B7" s="204">
        <v>0</v>
      </c>
      <c r="C7" s="200"/>
      <c r="D7" s="200"/>
      <c r="E7" s="200"/>
      <c r="F7" s="201"/>
      <c r="G7" s="201"/>
      <c r="H7" s="163"/>
    </row>
    <row r="8" spans="1:8" ht="15">
      <c r="A8" s="200" t="s">
        <v>470</v>
      </c>
      <c r="B8" s="204">
        <v>0</v>
      </c>
      <c r="C8" s="200"/>
      <c r="D8" s="200"/>
      <c r="E8" s="200"/>
      <c r="F8" s="201"/>
      <c r="G8" s="201"/>
      <c r="H8" s="163"/>
    </row>
    <row r="9" spans="1:8" ht="15">
      <c r="A9" s="200" t="s">
        <v>471</v>
      </c>
      <c r="B9" s="204">
        <v>5283.66</v>
      </c>
      <c r="C9" s="200"/>
      <c r="D9" s="200"/>
      <c r="E9" s="200"/>
      <c r="F9" s="201"/>
      <c r="G9" s="201"/>
      <c r="H9" s="163"/>
    </row>
    <row r="10" spans="1:8" ht="15">
      <c r="A10" s="200" t="s">
        <v>472</v>
      </c>
      <c r="B10" s="204">
        <v>0</v>
      </c>
      <c r="C10" s="200"/>
      <c r="D10" s="200"/>
      <c r="E10" s="200"/>
      <c r="F10" s="201"/>
      <c r="G10" s="201"/>
      <c r="H10" s="163"/>
    </row>
    <row r="11" spans="1:8" ht="15">
      <c r="A11" s="200" t="s">
        <v>473</v>
      </c>
      <c r="B11" s="204">
        <v>1916.66</v>
      </c>
      <c r="C11" s="200"/>
      <c r="D11" s="200"/>
      <c r="E11" s="200"/>
      <c r="F11" s="201"/>
      <c r="G11" s="201"/>
      <c r="H11" s="163"/>
    </row>
    <row r="12" spans="1:8" ht="15">
      <c r="A12" s="200" t="s">
        <v>474</v>
      </c>
      <c r="B12" s="205">
        <v>0</v>
      </c>
      <c r="C12" s="200"/>
      <c r="D12" s="200"/>
      <c r="E12" s="200"/>
      <c r="F12" s="201"/>
      <c r="G12" s="201"/>
      <c r="H12" s="163"/>
    </row>
    <row r="13" spans="1:8" ht="15.75" thickBot="1">
      <c r="A13" s="200" t="s">
        <v>475</v>
      </c>
      <c r="B13" s="206">
        <v>0</v>
      </c>
      <c r="C13" s="200"/>
      <c r="D13" s="200"/>
      <c r="E13" s="200"/>
      <c r="F13" s="201"/>
      <c r="G13" s="201"/>
      <c r="H13" s="163"/>
    </row>
    <row r="14" spans="1:8" ht="15">
      <c r="A14" s="200"/>
      <c r="B14" s="207">
        <f>SUM(B6:B13)</f>
        <v>12387.279999999999</v>
      </c>
      <c r="C14" s="200"/>
      <c r="D14" s="207"/>
      <c r="E14" s="200"/>
      <c r="F14" s="201"/>
      <c r="G14" s="201"/>
      <c r="H14" s="163"/>
    </row>
    <row r="15" spans="1:8" ht="15.75" thickBot="1">
      <c r="A15" s="200"/>
      <c r="B15" s="208">
        <f>B14*0.16</f>
        <v>1981.9648</v>
      </c>
      <c r="C15" s="200"/>
      <c r="D15" s="201"/>
      <c r="E15" s="200"/>
      <c r="F15" s="201"/>
      <c r="G15" s="201"/>
      <c r="H15" s="163"/>
    </row>
    <row r="16" spans="1:8" ht="15.75" thickTop="1">
      <c r="A16" s="200"/>
      <c r="B16" s="209">
        <f>+B14+B15</f>
        <v>14369.244799999999</v>
      </c>
      <c r="C16" s="200"/>
      <c r="D16" s="209"/>
      <c r="E16" s="200"/>
      <c r="F16" s="201"/>
      <c r="G16" s="201"/>
      <c r="H16" s="163"/>
    </row>
    <row r="17" spans="1:8" ht="15">
      <c r="A17" s="200"/>
      <c r="B17" s="204">
        <v>14369.24</v>
      </c>
      <c r="C17" s="200"/>
      <c r="D17" s="204"/>
      <c r="E17" s="200"/>
      <c r="F17" s="201"/>
      <c r="G17" s="201"/>
      <c r="H17" s="163"/>
    </row>
    <row r="18" spans="1:8" ht="15">
      <c r="A18" s="200"/>
      <c r="B18" s="204">
        <f>+B16-B17</f>
        <v>4.7999999987951014E-3</v>
      </c>
      <c r="C18" s="200"/>
      <c r="D18" s="204"/>
      <c r="E18" s="200"/>
      <c r="F18" s="201"/>
      <c r="G18" s="201"/>
      <c r="H18" s="163"/>
    </row>
    <row r="19" spans="1:8" ht="15">
      <c r="A19" s="200"/>
      <c r="B19" s="204"/>
      <c r="C19" s="200"/>
      <c r="D19" s="200"/>
      <c r="E19" s="200"/>
      <c r="F19" s="201"/>
      <c r="G19" s="201"/>
      <c r="H19" s="163"/>
    </row>
    <row r="20" spans="1:8">
      <c r="A20" s="200"/>
      <c r="B20" s="200"/>
      <c r="C20" s="200"/>
      <c r="D20" s="200"/>
      <c r="E20" s="200"/>
      <c r="F20" s="201"/>
      <c r="G20" s="201"/>
      <c r="H20" s="163"/>
    </row>
    <row r="21" spans="1:8">
      <c r="A21" s="200"/>
      <c r="B21" s="200"/>
      <c r="C21" s="200"/>
      <c r="D21" s="200"/>
      <c r="E21" s="200"/>
      <c r="F21" s="201"/>
      <c r="G21" s="201"/>
      <c r="H21" s="163"/>
    </row>
    <row r="22" spans="1:8">
      <c r="A22" s="200"/>
      <c r="B22" s="200"/>
      <c r="C22" s="200"/>
      <c r="D22" s="200"/>
      <c r="E22" s="200"/>
      <c r="F22" s="201"/>
      <c r="G22" s="201"/>
      <c r="H22" s="163"/>
    </row>
    <row r="23" spans="1:8">
      <c r="A23" s="163"/>
      <c r="B23" s="163"/>
      <c r="C23" s="163"/>
      <c r="D23" s="163"/>
      <c r="E23" s="163"/>
      <c r="F23" s="163"/>
      <c r="G23" s="163"/>
      <c r="H23" s="163"/>
    </row>
    <row r="24" spans="1:8">
      <c r="A24" s="163"/>
      <c r="B24" s="163"/>
      <c r="C24" s="163"/>
      <c r="D24" s="163"/>
      <c r="E24" s="163"/>
      <c r="F24" s="163"/>
      <c r="G24" s="163"/>
      <c r="H24" s="16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2017-02-20T19:16:48Z</cp:lastPrinted>
  <dcterms:created xsi:type="dcterms:W3CDTF">2015-07-23T15:19:36Z</dcterms:created>
  <dcterms:modified xsi:type="dcterms:W3CDTF">2017-02-20T19:17:23Z</dcterms:modified>
</cp:coreProperties>
</file>