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5" windowWidth="18540" windowHeight="7290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FACTURACION!$A$1:$B$18</definedName>
    <definedName name="_xlnm.Print_Area" localSheetId="1">SINDICATO!$A$1:$J$18</definedName>
  </definedNames>
  <calcPr calcId="124519"/>
</workbook>
</file>

<file path=xl/calcChain.xml><?xml version="1.0" encoding="utf-8"?>
<calcChain xmlns="http://schemas.openxmlformats.org/spreadsheetml/2006/main">
  <c r="C15" i="8"/>
  <c r="D13" i="15"/>
  <c r="C16" i="14"/>
  <c r="E16" s="1"/>
  <c r="F16" s="1"/>
  <c r="G16" s="1"/>
  <c r="B16"/>
  <c r="I16" i="8"/>
  <c r="J16" s="1"/>
  <c r="C13" i="15" s="1"/>
  <c r="E16" i="8"/>
  <c r="F16" s="1"/>
  <c r="D18"/>
  <c r="G18"/>
  <c r="H18"/>
  <c r="C18"/>
  <c r="G14"/>
  <c r="D9" i="15"/>
  <c r="D10"/>
  <c r="D11"/>
  <c r="D12"/>
  <c r="B11" i="14"/>
  <c r="B12"/>
  <c r="B13"/>
  <c r="B14"/>
  <c r="B15"/>
  <c r="E14" i="8" l="1"/>
  <c r="D18" i="15"/>
  <c r="E15" i="8"/>
  <c r="B14" i="16"/>
  <c r="A4" i="15"/>
  <c r="A3"/>
  <c r="B4" i="14"/>
  <c r="B3"/>
  <c r="F14" i="8" l="1"/>
  <c r="I14" s="1"/>
  <c r="J14" s="1"/>
  <c r="C12" i="15" s="1"/>
  <c r="C14" i="14"/>
  <c r="E14" s="1"/>
  <c r="F14" s="1"/>
  <c r="G14" s="1"/>
  <c r="F15" i="8"/>
  <c r="C15" i="14"/>
  <c r="B15" i="16"/>
  <c r="B16" s="1"/>
  <c r="E13" i="8"/>
  <c r="C13" i="14" s="1"/>
  <c r="E15" l="1"/>
  <c r="I15" i="8"/>
  <c r="F15" i="14"/>
  <c r="F13" i="8"/>
  <c r="G15" i="14" l="1"/>
  <c r="J15" i="8"/>
  <c r="I13"/>
  <c r="E13" i="14"/>
  <c r="F13" s="1"/>
  <c r="G13" s="1"/>
  <c r="C18" i="15" l="1"/>
  <c r="C19" s="1"/>
  <c r="J13" i="8"/>
  <c r="C11" i="15" s="1"/>
  <c r="E11" i="8"/>
  <c r="E12"/>
  <c r="C12" i="14" s="1"/>
  <c r="C11" l="1"/>
  <c r="C18" s="1"/>
  <c r="E18" i="8"/>
  <c r="E12" i="14"/>
  <c r="F11" i="8"/>
  <c r="F18" s="1"/>
  <c r="F12"/>
  <c r="I12" s="1"/>
  <c r="E11" i="14" l="1"/>
  <c r="E18" s="1"/>
  <c r="I11" i="8"/>
  <c r="I18" s="1"/>
  <c r="F12" i="14"/>
  <c r="G12" s="1"/>
  <c r="J12" i="8"/>
  <c r="C10" i="15" s="1"/>
  <c r="F11" i="14" l="1"/>
  <c r="J11" i="8"/>
  <c r="AR102" i="4"/>
  <c r="AQ102"/>
  <c r="AR98"/>
  <c r="AQ98"/>
  <c r="AR96"/>
  <c r="AQ96"/>
  <c r="AR94"/>
  <c r="AQ94"/>
  <c r="AR93"/>
  <c r="AQ93"/>
  <c r="AR90"/>
  <c r="AQ90"/>
  <c r="AR89"/>
  <c r="AQ89"/>
  <c r="AR87"/>
  <c r="AQ87"/>
  <c r="AR85"/>
  <c r="AQ85"/>
  <c r="AR83"/>
  <c r="AQ83"/>
  <c r="AR82"/>
  <c r="AQ82"/>
  <c r="AR81"/>
  <c r="AQ81"/>
  <c r="AR77"/>
  <c r="AQ77"/>
  <c r="AR76"/>
  <c r="AQ76"/>
  <c r="AR73"/>
  <c r="AQ73"/>
  <c r="AR72"/>
  <c r="AQ72"/>
  <c r="AR71"/>
  <c r="AQ71"/>
  <c r="AR70"/>
  <c r="AQ70"/>
  <c r="AR69"/>
  <c r="AQ69"/>
  <c r="AP103"/>
  <c r="AP104"/>
  <c r="AP105"/>
  <c r="AP106"/>
  <c r="AP93"/>
  <c r="AP94"/>
  <c r="AP95"/>
  <c r="AP96"/>
  <c r="AP97"/>
  <c r="AP98"/>
  <c r="AP99"/>
  <c r="AP100"/>
  <c r="AP101"/>
  <c r="AP102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69"/>
  <c r="AJ7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69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H97"/>
  <c r="K44"/>
  <c r="W44" s="1"/>
  <c r="G100"/>
  <c r="K100" s="1"/>
  <c r="G11" i="14" l="1"/>
  <c r="G18" s="1"/>
  <c r="B17" i="16" s="1"/>
  <c r="B18" s="1"/>
  <c r="F18" i="14"/>
  <c r="C9" i="15"/>
  <c r="C15" s="1"/>
  <c r="J18" i="8"/>
  <c r="C21" i="15"/>
  <c r="W100" i="4"/>
  <c r="X100"/>
  <c r="X44"/>
  <c r="Y44" s="1"/>
  <c r="G71"/>
  <c r="G74"/>
  <c r="G88"/>
  <c r="G91"/>
  <c r="G92"/>
  <c r="G75"/>
  <c r="G84"/>
  <c r="G105"/>
  <c r="G99"/>
  <c r="G101"/>
  <c r="G76"/>
  <c r="G79"/>
  <c r="G93"/>
  <c r="G77"/>
  <c r="G104"/>
  <c r="G90"/>
  <c r="G72"/>
  <c r="G102"/>
  <c r="G89"/>
  <c r="G87"/>
  <c r="G73"/>
  <c r="G70"/>
  <c r="G83"/>
  <c r="G98"/>
  <c r="G82"/>
  <c r="G80"/>
  <c r="G69"/>
  <c r="K23"/>
  <c r="X23" s="1"/>
  <c r="K43"/>
  <c r="X43" s="1"/>
  <c r="Y100" l="1"/>
  <c r="W43"/>
  <c r="Y43" s="1"/>
  <c r="W23"/>
  <c r="Y23" s="1"/>
  <c r="K52"/>
  <c r="X52" s="1"/>
  <c r="W52" l="1"/>
  <c r="Y52" s="1"/>
  <c r="K95"/>
  <c r="X95" s="1"/>
  <c r="K80"/>
  <c r="X80" s="1"/>
  <c r="W80" l="1"/>
  <c r="Y80" s="1"/>
  <c r="W95"/>
  <c r="Y95" s="1"/>
  <c r="G66"/>
  <c r="K24" l="1"/>
  <c r="X24" s="1"/>
  <c r="K63"/>
  <c r="X63" s="1"/>
  <c r="W24" l="1"/>
  <c r="Y24" s="1"/>
  <c r="W63"/>
  <c r="Y63" s="1"/>
  <c r="K55" l="1"/>
  <c r="W55" s="1"/>
  <c r="K25"/>
  <c r="X25" s="1"/>
  <c r="X55" l="1"/>
  <c r="Y55" s="1"/>
  <c r="Z55"/>
  <c r="W25"/>
  <c r="Y25" s="1"/>
  <c r="J66" l="1"/>
  <c r="K103" l="1"/>
  <c r="W103" s="1"/>
  <c r="K78"/>
  <c r="W78" s="1"/>
  <c r="K26"/>
  <c r="X26" s="1"/>
  <c r="X78" l="1"/>
  <c r="Y78" s="1"/>
  <c r="X103"/>
  <c r="Y103" s="1"/>
  <c r="W26"/>
  <c r="Y26" s="1"/>
  <c r="K97" l="1"/>
  <c r="W97" s="1"/>
  <c r="Y97" s="1"/>
  <c r="X97" l="1"/>
  <c r="K62"/>
  <c r="X62" s="1"/>
  <c r="W62" l="1"/>
  <c r="Y62" s="1"/>
  <c r="AB132" l="1"/>
  <c r="K132"/>
  <c r="Z132" s="1"/>
  <c r="AB45"/>
  <c r="AB15"/>
  <c r="AC132" l="1"/>
  <c r="W132"/>
  <c r="X132"/>
  <c r="K45"/>
  <c r="K15"/>
  <c r="Y132" l="1"/>
  <c r="X45"/>
  <c r="W45"/>
  <c r="Z45"/>
  <c r="AC45" s="1"/>
  <c r="W15"/>
  <c r="X15"/>
  <c r="Z15"/>
  <c r="AC15" s="1"/>
  <c r="Y45" l="1"/>
  <c r="Y15"/>
  <c r="K37"/>
  <c r="Z37" s="1"/>
  <c r="AB37"/>
  <c r="AB74"/>
  <c r="K74"/>
  <c r="Z74" s="1"/>
  <c r="K58"/>
  <c r="W58" s="1"/>
  <c r="AB58"/>
  <c r="AC37" l="1"/>
  <c r="W37"/>
  <c r="X37"/>
  <c r="AC74"/>
  <c r="W74"/>
  <c r="X74"/>
  <c r="Z58"/>
  <c r="AC58" s="1"/>
  <c r="X58"/>
  <c r="Y58" s="1"/>
  <c r="AB28"/>
  <c r="K28"/>
  <c r="K86"/>
  <c r="W86" s="1"/>
  <c r="Y74" l="1"/>
  <c r="Y37"/>
  <c r="Z28"/>
  <c r="AC28" s="1"/>
  <c r="W28"/>
  <c r="X28"/>
  <c r="Y86"/>
  <c r="Z86"/>
  <c r="AC86" s="1"/>
  <c r="X86"/>
  <c r="Y28" l="1"/>
  <c r="AF28" s="1"/>
  <c r="AB49" l="1"/>
  <c r="K49"/>
  <c r="W49" s="1"/>
  <c r="Z49" l="1"/>
  <c r="AC49" s="1"/>
  <c r="X49"/>
  <c r="Y49" s="1"/>
  <c r="AB22" l="1"/>
  <c r="AB27"/>
  <c r="AB29"/>
  <c r="AB30"/>
  <c r="AB31"/>
  <c r="AB79"/>
  <c r="AB32"/>
  <c r="AB33"/>
  <c r="K22"/>
  <c r="W22" s="1"/>
  <c r="K29"/>
  <c r="X29" s="1"/>
  <c r="W29" l="1"/>
  <c r="Y29" s="1"/>
  <c r="Z22"/>
  <c r="AC22" s="1"/>
  <c r="Z29"/>
  <c r="AC29" s="1"/>
  <c r="X22"/>
  <c r="Y22" s="1"/>
  <c r="K33" l="1"/>
  <c r="Z33" l="1"/>
  <c r="AC33" s="1"/>
  <c r="W33"/>
  <c r="X33"/>
  <c r="Y33" l="1"/>
  <c r="K79"/>
  <c r="W79" l="1"/>
  <c r="X79"/>
  <c r="Z79"/>
  <c r="AC79" s="1"/>
  <c r="Y79" l="1"/>
  <c r="AB61" l="1"/>
  <c r="K61"/>
  <c r="K30"/>
  <c r="AB21"/>
  <c r="K21"/>
  <c r="Z21" s="1"/>
  <c r="AB47"/>
  <c r="K47"/>
  <c r="Z30" l="1"/>
  <c r="AC30" s="1"/>
  <c r="W30"/>
  <c r="X30"/>
  <c r="W61"/>
  <c r="Z61"/>
  <c r="AC61" s="1"/>
  <c r="X47"/>
  <c r="Z47"/>
  <c r="AC47" s="1"/>
  <c r="X61"/>
  <c r="X21"/>
  <c r="W21"/>
  <c r="AC21"/>
  <c r="W47"/>
  <c r="AB51"/>
  <c r="K51"/>
  <c r="Z51" s="1"/>
  <c r="Y30" l="1"/>
  <c r="AF30" s="1"/>
  <c r="Y61"/>
  <c r="Y47"/>
  <c r="Y21"/>
  <c r="AC51"/>
  <c r="W51"/>
  <c r="X51"/>
  <c r="Y51" l="1"/>
  <c r="AF61" l="1"/>
  <c r="AF21" l="1"/>
  <c r="AF47"/>
  <c r="AB56"/>
  <c r="K85" l="1"/>
  <c r="X85" l="1"/>
  <c r="Z85"/>
  <c r="AB85"/>
  <c r="AC85" l="1"/>
  <c r="W85"/>
  <c r="Y85" s="1"/>
  <c r="AF85" s="1"/>
  <c r="AB20" l="1"/>
  <c r="K20"/>
  <c r="W20" l="1"/>
  <c r="Z20"/>
  <c r="AC20" s="1"/>
  <c r="X20"/>
  <c r="Y20" l="1"/>
  <c r="AF20" l="1"/>
  <c r="AB13" l="1"/>
  <c r="AB50"/>
  <c r="K13" l="1"/>
  <c r="Z13" s="1"/>
  <c r="AB48"/>
  <c r="K48"/>
  <c r="Z48" s="1"/>
  <c r="W48" l="1"/>
  <c r="AC48"/>
  <c r="AC13"/>
  <c r="W13"/>
  <c r="X13"/>
  <c r="X48"/>
  <c r="Y13" l="1"/>
  <c r="AF13" s="1"/>
  <c r="Y48"/>
  <c r="AF48" s="1"/>
  <c r="AF112" l="1"/>
  <c r="K31"/>
  <c r="X31" l="1"/>
  <c r="Z31"/>
  <c r="AC31" s="1"/>
  <c r="W31"/>
  <c r="AB57"/>
  <c r="K57" l="1"/>
  <c r="Z57" s="1"/>
  <c r="Y31"/>
  <c r="X57" l="1"/>
  <c r="W57"/>
  <c r="AC57"/>
  <c r="Y57" l="1"/>
  <c r="AF57" s="1"/>
  <c r="AB18" l="1"/>
  <c r="K93" l="1"/>
  <c r="X93" l="1"/>
  <c r="Z93"/>
  <c r="K18"/>
  <c r="AB105"/>
  <c r="AB64"/>
  <c r="AB104"/>
  <c r="AB60"/>
  <c r="AB59"/>
  <c r="AB101"/>
  <c r="AB99"/>
  <c r="AB54"/>
  <c r="AB53"/>
  <c r="AB92"/>
  <c r="AB91"/>
  <c r="AB46"/>
  <c r="AB88"/>
  <c r="AB42"/>
  <c r="AB41"/>
  <c r="AB40"/>
  <c r="AB84"/>
  <c r="AB39"/>
  <c r="AB38"/>
  <c r="AB36"/>
  <c r="AB35"/>
  <c r="AB34"/>
  <c r="AB19"/>
  <c r="AB75"/>
  <c r="AB17"/>
  <c r="AB16"/>
  <c r="AB14"/>
  <c r="AB12"/>
  <c r="AB10"/>
  <c r="AB11"/>
  <c r="AB9"/>
  <c r="AB8"/>
  <c r="AB7"/>
  <c r="X18" l="1"/>
  <c r="Z18"/>
  <c r="AC18" s="1"/>
  <c r="W18"/>
  <c r="AB93"/>
  <c r="Y18" l="1"/>
  <c r="AF18" s="1"/>
  <c r="AC93"/>
  <c r="W93"/>
  <c r="Y93" s="1"/>
  <c r="AF93" s="1"/>
  <c r="K92"/>
  <c r="X92" l="1"/>
  <c r="Z92"/>
  <c r="AC92" s="1"/>
  <c r="AA66"/>
  <c r="W92"/>
  <c r="K69"/>
  <c r="AE66"/>
  <c r="AD66"/>
  <c r="S66"/>
  <c r="R66"/>
  <c r="L66"/>
  <c r="I66"/>
  <c r="H66"/>
  <c r="K50"/>
  <c r="K105"/>
  <c r="K104"/>
  <c r="K102"/>
  <c r="K60"/>
  <c r="K101"/>
  <c r="K56"/>
  <c r="Z56" s="1"/>
  <c r="K99"/>
  <c r="K98"/>
  <c r="K96"/>
  <c r="K54"/>
  <c r="K53"/>
  <c r="K94"/>
  <c r="K91"/>
  <c r="K46"/>
  <c r="K90"/>
  <c r="K89"/>
  <c r="K88"/>
  <c r="K87"/>
  <c r="K42"/>
  <c r="K41"/>
  <c r="K40"/>
  <c r="K84"/>
  <c r="K83"/>
  <c r="K82"/>
  <c r="K81"/>
  <c r="K39"/>
  <c r="K38"/>
  <c r="K36"/>
  <c r="K35"/>
  <c r="K34"/>
  <c r="K32"/>
  <c r="K77"/>
  <c r="K76"/>
  <c r="K75"/>
  <c r="K17"/>
  <c r="K73"/>
  <c r="K16"/>
  <c r="K72"/>
  <c r="K12"/>
  <c r="K71"/>
  <c r="K11"/>
  <c r="K9"/>
  <c r="K70"/>
  <c r="K8"/>
  <c r="AB87" l="1"/>
  <c r="K27"/>
  <c r="W32"/>
  <c r="X32"/>
  <c r="Z32"/>
  <c r="AC32" s="1"/>
  <c r="X46"/>
  <c r="Z46"/>
  <c r="AC46" s="1"/>
  <c r="X39"/>
  <c r="Z39"/>
  <c r="AC39" s="1"/>
  <c r="X35"/>
  <c r="Z35"/>
  <c r="AC35" s="1"/>
  <c r="X36"/>
  <c r="Z36"/>
  <c r="X42"/>
  <c r="Z42"/>
  <c r="AC42" s="1"/>
  <c r="X17"/>
  <c r="Z17"/>
  <c r="X34"/>
  <c r="Z34"/>
  <c r="X38"/>
  <c r="Z38"/>
  <c r="X40"/>
  <c r="Z40"/>
  <c r="AC40" s="1"/>
  <c r="X41"/>
  <c r="Z41"/>
  <c r="X11"/>
  <c r="Z11"/>
  <c r="AC11" s="1"/>
  <c r="X8"/>
  <c r="Z8"/>
  <c r="AC8" s="1"/>
  <c r="X9"/>
  <c r="Z9"/>
  <c r="AC9" s="1"/>
  <c r="X16"/>
  <c r="Z16"/>
  <c r="AC16" s="1"/>
  <c r="X71"/>
  <c r="Z71"/>
  <c r="X91"/>
  <c r="Z91"/>
  <c r="AC91" s="1"/>
  <c r="X75"/>
  <c r="Z75"/>
  <c r="AC75" s="1"/>
  <c r="X72"/>
  <c r="Z72"/>
  <c r="X89"/>
  <c r="Z89"/>
  <c r="X87"/>
  <c r="Z87"/>
  <c r="X73"/>
  <c r="Z73"/>
  <c r="X70"/>
  <c r="Z70"/>
  <c r="X81"/>
  <c r="Z81"/>
  <c r="X76"/>
  <c r="Z76"/>
  <c r="X88"/>
  <c r="Z88"/>
  <c r="AC88" s="1"/>
  <c r="X84"/>
  <c r="Z84"/>
  <c r="AC84" s="1"/>
  <c r="X12"/>
  <c r="Z12"/>
  <c r="AC12" s="1"/>
  <c r="X94"/>
  <c r="Z94"/>
  <c r="X54"/>
  <c r="Z54"/>
  <c r="X102"/>
  <c r="Z102"/>
  <c r="X99"/>
  <c r="Z99"/>
  <c r="AC99" s="1"/>
  <c r="X60"/>
  <c r="Z60"/>
  <c r="AC60" s="1"/>
  <c r="X105"/>
  <c r="Z105"/>
  <c r="AC105" s="1"/>
  <c r="X53"/>
  <c r="Z53"/>
  <c r="AC53" s="1"/>
  <c r="X98"/>
  <c r="Z98"/>
  <c r="X101"/>
  <c r="Z101"/>
  <c r="AC101" s="1"/>
  <c r="X96"/>
  <c r="Z96"/>
  <c r="X104"/>
  <c r="Z104"/>
  <c r="AC104" s="1"/>
  <c r="W50"/>
  <c r="Z50"/>
  <c r="AC50" s="1"/>
  <c r="X90"/>
  <c r="Z90"/>
  <c r="X83"/>
  <c r="Z83"/>
  <c r="X82"/>
  <c r="Z82"/>
  <c r="X77"/>
  <c r="Z77"/>
  <c r="X56"/>
  <c r="X50"/>
  <c r="K14"/>
  <c r="Z14" s="1"/>
  <c r="K59"/>
  <c r="K64"/>
  <c r="K10"/>
  <c r="W10" s="1"/>
  <c r="T66"/>
  <c r="K19"/>
  <c r="Y92"/>
  <c r="AF92" s="1"/>
  <c r="AB82"/>
  <c r="AC56"/>
  <c r="W91"/>
  <c r="AB76"/>
  <c r="U66"/>
  <c r="W39"/>
  <c r="AB72"/>
  <c r="W42"/>
  <c r="W88"/>
  <c r="AF31"/>
  <c r="W9"/>
  <c r="W99"/>
  <c r="W60"/>
  <c r="W16"/>
  <c r="AB83"/>
  <c r="W104"/>
  <c r="AB81"/>
  <c r="W8"/>
  <c r="W12"/>
  <c r="W84"/>
  <c r="K7"/>
  <c r="AB71"/>
  <c r="AB77"/>
  <c r="AB94"/>
  <c r="AB70"/>
  <c r="W11"/>
  <c r="W101"/>
  <c r="AB73"/>
  <c r="AF51"/>
  <c r="W75"/>
  <c r="W40"/>
  <c r="AB89"/>
  <c r="AB90"/>
  <c r="AB102"/>
  <c r="W35"/>
  <c r="W53"/>
  <c r="AB96"/>
  <c r="AB98"/>
  <c r="W46"/>
  <c r="W56"/>
  <c r="W105"/>
  <c r="W27" l="1"/>
  <c r="Z27"/>
  <c r="AC27" s="1"/>
  <c r="X27"/>
  <c r="Y32"/>
  <c r="Y11"/>
  <c r="AF11" s="1"/>
  <c r="Y60"/>
  <c r="AF60" s="1"/>
  <c r="Y105"/>
  <c r="AF105" s="1"/>
  <c r="Y12"/>
  <c r="AF12" s="1"/>
  <c r="Y46"/>
  <c r="AF46" s="1"/>
  <c r="Y35"/>
  <c r="AF35" s="1"/>
  <c r="Y84"/>
  <c r="AF84" s="1"/>
  <c r="Y39"/>
  <c r="AF39" s="1"/>
  <c r="X19"/>
  <c r="Z19"/>
  <c r="AC19" s="1"/>
  <c r="Z10"/>
  <c r="AC10" s="1"/>
  <c r="X7"/>
  <c r="Z7"/>
  <c r="AC7" s="1"/>
  <c r="X64"/>
  <c r="Z64"/>
  <c r="AC64" s="1"/>
  <c r="Y104"/>
  <c r="AF104" s="1"/>
  <c r="X59"/>
  <c r="Z59"/>
  <c r="AC59" s="1"/>
  <c r="X14"/>
  <c r="W14"/>
  <c r="W69"/>
  <c r="X69" s="1"/>
  <c r="Y50"/>
  <c r="AF50" s="1"/>
  <c r="X10"/>
  <c r="W59"/>
  <c r="AC14"/>
  <c r="W64"/>
  <c r="W19"/>
  <c r="AF79"/>
  <c r="Y88"/>
  <c r="AF88" s="1"/>
  <c r="Y40"/>
  <c r="AF40" s="1"/>
  <c r="Y16"/>
  <c r="AF16" s="1"/>
  <c r="Y8"/>
  <c r="AF8" s="1"/>
  <c r="Y91"/>
  <c r="AF91" s="1"/>
  <c r="Y42"/>
  <c r="AF42" s="1"/>
  <c r="Y75"/>
  <c r="AF75" s="1"/>
  <c r="Y99"/>
  <c r="AF99" s="1"/>
  <c r="Y101"/>
  <c r="AF101" s="1"/>
  <c r="Y53"/>
  <c r="AF53" s="1"/>
  <c r="Y9"/>
  <c r="AF9" s="1"/>
  <c r="Y56"/>
  <c r="AF56" s="1"/>
  <c r="AC77"/>
  <c r="AC102"/>
  <c r="AC98"/>
  <c r="AC82"/>
  <c r="AC81"/>
  <c r="AC87"/>
  <c r="AC83"/>
  <c r="AC94"/>
  <c r="AC72"/>
  <c r="AC70"/>
  <c r="AC89"/>
  <c r="AC73"/>
  <c r="AC76"/>
  <c r="AC71"/>
  <c r="AC90"/>
  <c r="AC96"/>
  <c r="AB66"/>
  <c r="W82"/>
  <c r="Y82" s="1"/>
  <c r="AF82" s="1"/>
  <c r="W83"/>
  <c r="Y83" s="1"/>
  <c r="AF83" s="1"/>
  <c r="W98"/>
  <c r="Y98" s="1"/>
  <c r="AF98" s="1"/>
  <c r="W76"/>
  <c r="Y76" s="1"/>
  <c r="AF76" s="1"/>
  <c r="W34"/>
  <c r="AC34"/>
  <c r="AC17"/>
  <c r="AC54"/>
  <c r="W38"/>
  <c r="AC38"/>
  <c r="W36"/>
  <c r="AC36"/>
  <c r="W41"/>
  <c r="AC41"/>
  <c r="W72"/>
  <c r="Y72" s="1"/>
  <c r="AF72" s="1"/>
  <c r="W17"/>
  <c r="W89"/>
  <c r="Y89" s="1"/>
  <c r="AF89" s="1"/>
  <c r="W90"/>
  <c r="Y90" s="1"/>
  <c r="AF90" s="1"/>
  <c r="W81"/>
  <c r="Y81" s="1"/>
  <c r="AF81" s="1"/>
  <c r="W77"/>
  <c r="Y77" s="1"/>
  <c r="AF77" s="1"/>
  <c r="W71"/>
  <c r="Y71" s="1"/>
  <c r="AF71" s="1"/>
  <c r="O66"/>
  <c r="W87"/>
  <c r="Y87" s="1"/>
  <c r="AF87" s="1"/>
  <c r="W94"/>
  <c r="Y94" s="1"/>
  <c r="AF94" s="1"/>
  <c r="W102"/>
  <c r="Y102" s="1"/>
  <c r="AF102" s="1"/>
  <c r="P66"/>
  <c r="Q66"/>
  <c r="W7"/>
  <c r="W54"/>
  <c r="W73"/>
  <c r="Y73" s="1"/>
  <c r="AF73" s="1"/>
  <c r="W70"/>
  <c r="Y70" s="1"/>
  <c r="AF70" s="1"/>
  <c r="W96"/>
  <c r="Y96" s="1"/>
  <c r="AF96" s="1"/>
  <c r="Y27" l="1"/>
  <c r="AF27" s="1"/>
  <c r="Y64"/>
  <c r="AF64" s="1"/>
  <c r="Y19"/>
  <c r="AF19" s="1"/>
  <c r="Y14"/>
  <c r="AF14" s="1"/>
  <c r="Y59"/>
  <c r="AF59" s="1"/>
  <c r="Y69"/>
  <c r="Z69"/>
  <c r="AC69" s="1"/>
  <c r="AC110" s="1"/>
  <c r="AC111" s="1"/>
  <c r="Y10"/>
  <c r="AF10" s="1"/>
  <c r="AF32"/>
  <c r="Y17"/>
  <c r="AF17" s="1"/>
  <c r="Y36"/>
  <c r="Y34"/>
  <c r="AF34" s="1"/>
  <c r="Y54"/>
  <c r="AF54" s="1"/>
  <c r="Y38"/>
  <c r="AF38" s="1"/>
  <c r="Y41"/>
  <c r="AF41" s="1"/>
  <c r="V66"/>
  <c r="Y7"/>
  <c r="AF7" s="1"/>
  <c r="K66" l="1"/>
  <c r="Z66"/>
  <c r="X66"/>
  <c r="W66" l="1"/>
  <c r="AC66"/>
  <c r="Y66" l="1"/>
  <c r="AF66"/>
  <c r="AC67"/>
  <c r="AC68" s="1"/>
</calcChain>
</file>

<file path=xl/comments1.xml><?xml version="1.0" encoding="utf-8"?>
<comments xmlns="http://schemas.openxmlformats.org/spreadsheetml/2006/main">
  <authors>
    <author>usuario</author>
  </authors>
  <commentList>
    <comment ref="C15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DESCONTAR 1 FALTA
</t>
        </r>
      </text>
    </comment>
  </commentList>
</comments>
</file>

<file path=xl/sharedStrings.xml><?xml version="1.0" encoding="utf-8"?>
<sst xmlns="http://schemas.openxmlformats.org/spreadsheetml/2006/main" count="833" uniqueCount="482">
  <si>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</si>
  <si>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</si>
  <si>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</si>
  <si>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</si>
  <si>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</si>
  <si>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</si>
  <si>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</si>
  <si>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</si>
  <si>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</si>
  <si>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</si>
  <si>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</si>
  <si>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</si>
  <si>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</si>
  <si>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</si>
  <si>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</si>
  <si>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</si>
  <si>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</si>
  <si>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</si>
  <si>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</si>
  <si>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</si>
  <si>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</si>
  <si>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</si>
  <si>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</si>
  <si>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</si>
  <si>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</si>
  <si>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</si>
  <si>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</si>
  <si>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</si>
  <si>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</si>
  <si>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</si>
  <si>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</si>
  <si>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</si>
  <si>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</si>
  <si>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</si>
  <si>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</si>
  <si>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</si>
  <si>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</si>
  <si>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</si>
  <si>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</si>
  <si>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</si>
  <si>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</si>
  <si>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</si>
  <si>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</si>
  <si>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</si>
  <si>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</si>
  <si>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</si>
  <si>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</si>
  <si>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</si>
  <si>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</si>
  <si>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</si>
  <si>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</si>
  <si>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</si>
  <si>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</si>
  <si>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</si>
  <si>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</si>
  <si>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</si>
  <si>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</si>
  <si>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</si>
  <si>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</si>
  <si>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</si>
  <si>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</si>
  <si>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</si>
  <si>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</si>
  <si>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</si>
  <si>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</si>
  <si>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</si>
  <si>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</si>
  <si>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</si>
  <si>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</si>
  <si>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</si>
  <si>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</si>
  <si>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</si>
  <si>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</si>
  <si>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</si>
  <si>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</si>
  <si>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</si>
  <si>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</si>
  <si>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</si>
  <si>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</si>
  <si>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</si>
  <si>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</si>
  <si>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</si>
  <si>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</si>
  <si>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</si>
  <si>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</si>
  <si>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</si>
  <si>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</si>
  <si>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</si>
  <si>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</si>
  <si>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</si>
  <si>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</si>
  <si>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</si>
  <si>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</si>
  <si>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</si>
  <si>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</si>
  <si>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</si>
  <si>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</si>
  <si>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</si>
  <si>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</si>
  <si>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</si>
  <si>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</si>
  <si>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</si>
  <si>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</si>
  <si>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</si>
  <si>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</si>
  <si>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</si>
  <si>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</si>
  <si>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</si>
  <si>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</si>
  <si>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</si>
  <si>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</si>
  <si>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</si>
  <si>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</si>
  <si>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</si>
  <si>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</si>
  <si>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</si>
  <si>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</si>
  <si>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</si>
  <si>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</si>
  <si>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</si>
  <si>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</si>
  <si>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</si>
  <si>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</si>
  <si>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</si>
  <si>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</si>
  <si>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</si>
  <si>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</si>
  <si>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</si>
  <si>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</si>
  <si>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</si>
  <si>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</si>
  <si>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</si>
  <si>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</si>
  <si>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</si>
  <si>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</si>
  <si>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</si>
  <si>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</si>
  <si>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</si>
  <si>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</si>
  <si>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</si>
  <si>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</si>
  <si>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</si>
  <si>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</si>
  <si>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</si>
  <si>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</si>
  <si>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</si>
  <si>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</si>
  <si>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</si>
  <si>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</si>
  <si>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</si>
  <si>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</si>
  <si>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</si>
  <si>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</si>
  <si>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</si>
  <si>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</si>
  <si>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</si>
  <si>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</si>
  <si>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</si>
  <si>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</si>
  <si>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</si>
  <si>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</si>
  <si>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</si>
  <si>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</si>
  <si>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</si>
  <si>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</si>
  <si>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</si>
  <si>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</si>
  <si>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</si>
  <si>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</si>
  <si>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</si>
  <si>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</si>
  <si>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</si>
  <si>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</si>
  <si>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</si>
  <si>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</si>
  <si>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</si>
  <si>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</si>
  <si>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</si>
  <si>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</si>
  <si>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</si>
  <si>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</si>
  <si>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</si>
  <si>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</si>
  <si>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</si>
  <si>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</si>
  <si>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</si>
  <si>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</si>
  <si>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</si>
  <si>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</si>
  <si>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</si>
  <si>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</si>
  <si>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</si>
  <si>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</si>
  <si>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</si>
  <si>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</si>
  <si>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</si>
  <si>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</si>
  <si>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</si>
  <si>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</si>
  <si>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</si>
  <si>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</si>
  <si>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</si>
  <si>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</si>
  <si>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</si>
  <si>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</si>
  <si>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</si>
  <si>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</si>
  <si>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</si>
  <si>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</si>
  <si>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</si>
  <si>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</si>
  <si>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</si>
  <si>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</si>
  <si>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</si>
  <si>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</si>
  <si>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</si>
  <si>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</si>
  <si>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</si>
  <si>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</si>
  <si>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</si>
  <si>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</si>
  <si>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</si>
  <si>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</si>
  <si>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</si>
  <si>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</si>
  <si>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</si>
  <si>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</si>
  <si>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</si>
  <si>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</si>
  <si>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</si>
  <si>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</si>
  <si>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</si>
  <si>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</si>
  <si>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</si>
  <si>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</si>
  <si>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</si>
  <si>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</si>
  <si>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</si>
  <si>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</si>
  <si>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</si>
  <si>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</si>
  <si>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</si>
  <si>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</si>
  <si>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</si>
  <si>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</si>
  <si>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</si>
  <si>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</si>
  <si>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</si>
  <si>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</si>
  <si>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</si>
  <si>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</si>
  <si>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</si>
  <si>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</si>
  <si>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</si>
  <si>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</si>
  <si>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</si>
  <si>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</si>
  <si>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</si>
  <si>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</si>
  <si>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</si>
  <si>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</si>
  <si>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</si>
  <si>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</si>
  <si>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</si>
  <si>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</si>
  <si>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</si>
  <si>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</si>
  <si>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</si>
  <si>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</si>
  <si>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</si>
  <si>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</si>
  <si>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</si>
  <si>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</si>
  <si>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</si>
  <si>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</si>
  <si>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</si>
  <si>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</si>
  <si>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</si>
  <si>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</si>
  <si>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</si>
  <si>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</si>
  <si>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</si>
  <si>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</si>
  <si>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</si>
  <si>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</si>
  <si>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</si>
  <si>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</si>
  <si>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</si>
  <si>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</si>
  <si>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</si>
  <si>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</si>
  <si>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</si>
  <si>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</si>
  <si>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</si>
  <si>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</si>
  <si>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</si>
  <si>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</si>
  <si>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</si>
  <si>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</si>
  <si>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</si>
  <si>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</si>
  <si>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</si>
  <si>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</si>
  <si>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</si>
  <si>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</si>
  <si>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</si>
  <si>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</si>
  <si>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</si>
  <si>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</si>
  <si>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</si>
  <si>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</si>
  <si>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</si>
  <si>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</si>
  <si>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</si>
  <si>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</si>
  <si>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</si>
  <si>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</si>
  <si>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</si>
  <si>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</si>
  <si>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</si>
  <si>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</si>
  <si>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</si>
  <si>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</si>
  <si>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</si>
  <si>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</si>
  <si>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</si>
  <si>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</si>
  <si>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</si>
  <si>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</si>
  <si>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</si>
  <si>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</si>
  <si>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</si>
  <si>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</si>
  <si>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</si>
  <si>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</si>
  <si>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</si>
  <si>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</si>
  <si>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</si>
  <si>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</si>
  <si>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</si>
  <si>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</si>
  <si>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</si>
  <si>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</si>
  <si>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</si>
  <si>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</si>
  <si>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</si>
  <si>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</si>
  <si>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</si>
  <si>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</si>
  <si>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</si>
  <si>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</si>
  <si>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</si>
  <si>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</si>
  <si>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</si>
  <si>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</si>
  <si>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</si>
  <si>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</si>
  <si>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</si>
  <si>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</si>
  <si>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</si>
  <si>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</si>
  <si>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</si>
  <si>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</si>
  <si>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</si>
  <si>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</si>
  <si>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</si>
  <si>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</si>
  <si>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</si>
  <si>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</si>
  <si>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</si>
  <si>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</si>
  <si>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</si>
  <si>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</si>
  <si>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</si>
  <si>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</si>
  <si>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</si>
  <si>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</si>
  <si>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</si>
  <si>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</si>
  <si>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</si>
  <si>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</si>
  <si>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</si>
  <si>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</si>
  <si>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</si>
  <si>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</si>
  <si>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</si>
  <si>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</si>
  <si>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</si>
  <si>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</si>
  <si>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</si>
  <si>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</si>
  <si>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</si>
  <si>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</si>
  <si>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</si>
  <si>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</si>
  <si>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</si>
  <si>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</si>
  <si>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</si>
  <si>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</si>
  <si>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</si>
  <si>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</si>
  <si>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</si>
  <si>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</si>
  <si>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</si>
  <si>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</si>
  <si>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</si>
  <si>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</si>
  <si>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</si>
  <si>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</si>
  <si>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</si>
  <si>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</si>
  <si>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</si>
  <si>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</si>
  <si>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</si>
  <si>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</si>
  <si>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</si>
  <si>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</si>
  <si>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</si>
  <si>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</si>
  <si>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</si>
  <si>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</si>
  <si>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</si>
  <si>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</si>
  <si>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</si>
  <si>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</si>
  <si>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</si>
  <si>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</si>
  <si>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</si>
  <si>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</si>
  <si>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</si>
  <si>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</si>
  <si>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</si>
  <si>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</si>
  <si>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</si>
  <si>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</si>
  <si>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</si>
  <si>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</si>
  <si>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</si>
  <si>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</si>
  <si>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</si>
  <si>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</si>
  <si>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</si>
  <si>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</si>
  <si>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</si>
  <si>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</si>
  <si>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</si>
  <si>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</si>
  <si>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</si>
  <si>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</si>
  <si>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</si>
  <si>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</si>
  <si>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</si>
  <si>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</si>
  <si>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</si>
  <si>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FERRER GONZALEZ MARIA ELENA</t>
  </si>
  <si>
    <t>Total de movimientos 1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</si>
  <si>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</si>
  <si>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</si>
  <si>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</si>
  <si>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</si>
  <si>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</si>
  <si>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</si>
  <si>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</si>
  <si>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</si>
  <si>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</si>
  <si>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</si>
  <si>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</si>
  <si>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JUAREZ URIBE MICHEL</t>
  </si>
  <si>
    <t>Efectivo</t>
  </si>
  <si>
    <t>Total</t>
  </si>
  <si>
    <t>Total Efectivo</t>
  </si>
  <si>
    <t>TOTAL PERCEPCIONES</t>
  </si>
  <si>
    <t>SANTANDER</t>
  </si>
  <si>
    <t>Total de movimientos 5</t>
  </si>
  <si>
    <t>DESC CTA 254</t>
  </si>
  <si>
    <t>BECERRA JIMENEZ ALEJANDRO BONIFACIO</t>
  </si>
  <si>
    <t>Total de movimientos 6</t>
  </si>
  <si>
    <t>29 Tarjeta de Débito</t>
  </si>
  <si>
    <t>SEMANA 38</t>
  </si>
  <si>
    <t>Periodo 38 al 38 Semanal del 13/09/2017 al 19/09/2017</t>
  </si>
  <si>
    <t>DESGLOSE DE NOMINA SEMANA 38</t>
  </si>
  <si>
    <t>13/09/2017 AL 19/09/2017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</si>
</sst>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6" fillId="0" borderId="0"/>
    <xf numFmtId="43" fontId="34" fillId="0" borderId="0" applyFill="0" applyBorder="0" applyAlignment="0" applyProtection="0"/>
    <xf numFmtId="0" fontId="35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43" fontId="34" fillId="0" borderId="0" applyFill="0" applyBorder="0" applyAlignment="0" applyProtection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34" fillId="0" borderId="0"/>
    <xf numFmtId="43" fontId="34" fillId="0" borderId="0" applyFill="0" applyBorder="0" applyAlignment="0" applyProtection="0"/>
    <xf numFmtId="167" fontId="34" fillId="0" borderId="0" applyFill="0" applyBorder="0" applyAlignment="0" applyProtection="0"/>
    <xf numFmtId="167" fontId="34" fillId="0" borderId="0" applyFill="0" applyBorder="0" applyAlignment="0" applyProtection="0"/>
    <xf numFmtId="166" fontId="34" fillId="0" borderId="0" applyFill="0" applyBorder="0" applyAlignment="0" applyProtection="0"/>
    <xf numFmtId="166" fontId="34" fillId="0" borderId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34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167" fontId="36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34" fillId="0" borderId="0"/>
    <xf numFmtId="0" fontId="27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27" fillId="0" borderId="0"/>
    <xf numFmtId="2" fontId="61" fillId="0" borderId="0">
      <alignment horizontal="center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27" fillId="0" borderId="0"/>
    <xf numFmtId="0" fontId="34" fillId="0" borderId="0"/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43" fontId="27" fillId="0" borderId="0" applyFont="0" applyFill="0" applyBorder="0" applyAlignment="0" applyProtection="0"/>
    <xf numFmtId="168" fontId="63" fillId="0" borderId="0" applyFont="0" applyFill="0" applyBorder="0" applyAlignment="0" applyProtection="0"/>
    <xf numFmtId="43" fontId="34" fillId="0" borderId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ill="0" applyBorder="0" applyAlignment="0" applyProtection="0"/>
    <xf numFmtId="43" fontId="34" fillId="0" borderId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27" fillId="0" borderId="0"/>
    <xf numFmtId="0" fontId="27" fillId="0" borderId="0"/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0" fontId="34" fillId="0" borderId="0"/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0" fontId="27" fillId="0" borderId="0"/>
    <xf numFmtId="2" fontId="61" fillId="0" borderId="0">
      <alignment horizontal="center"/>
    </xf>
    <xf numFmtId="0" fontId="27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27" fillId="0" borderId="0"/>
    <xf numFmtId="0" fontId="63" fillId="0" borderId="0"/>
    <xf numFmtId="0" fontId="27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27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27" fillId="0" borderId="0"/>
    <xf numFmtId="0" fontId="27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27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0" fontId="27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27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27" fillId="0" borderId="0"/>
    <xf numFmtId="0" fontId="63" fillId="0" borderId="0"/>
    <xf numFmtId="0" fontId="63" fillId="0" borderId="0"/>
    <xf numFmtId="0" fontId="27" fillId="0" borderId="0"/>
    <xf numFmtId="2" fontId="61" fillId="0" borderId="0">
      <alignment horizontal="center"/>
    </xf>
    <xf numFmtId="0" fontId="27" fillId="0" borderId="0"/>
    <xf numFmtId="2" fontId="61" fillId="0" borderId="0">
      <alignment horizontal="center"/>
    </xf>
    <xf numFmtId="0" fontId="63" fillId="0" borderId="0"/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0" fontId="34" fillId="0" borderId="0"/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0" fontId="34" fillId="0" borderId="0"/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0" fontId="34" fillId="0" borderId="0"/>
    <xf numFmtId="2" fontId="61" fillId="0" borderId="0">
      <alignment horizontal="center"/>
    </xf>
    <xf numFmtId="0" fontId="27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43" fontId="34" fillId="0" borderId="0" applyFill="0" applyBorder="0" applyAlignment="0" applyProtection="0"/>
    <xf numFmtId="0" fontId="63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27" fillId="0" borderId="0"/>
    <xf numFmtId="44" fontId="34" fillId="0" borderId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2" fontId="61" fillId="0" borderId="0">
      <alignment horizontal="center"/>
    </xf>
    <xf numFmtId="0" fontId="34" fillId="0" borderId="0"/>
    <xf numFmtId="0" fontId="27" fillId="0" borderId="0"/>
    <xf numFmtId="0" fontId="34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2" fontId="61" fillId="0" borderId="0">
      <alignment horizontal="center"/>
    </xf>
    <xf numFmtId="0" fontId="34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27" fillId="0" borderId="0"/>
    <xf numFmtId="2" fontId="61" fillId="0" borderId="0">
      <alignment horizontal="center"/>
    </xf>
    <xf numFmtId="0" fontId="27" fillId="0" borderId="0"/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27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34" fillId="0" borderId="0"/>
    <xf numFmtId="43" fontId="34" fillId="0" borderId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34" fillId="0" borderId="0"/>
    <xf numFmtId="43" fontId="34" fillId="0" borderId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34" fillId="0" borderId="0"/>
    <xf numFmtId="43" fontId="3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3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</cellStyleXfs>
  <cellXfs count="211">
    <xf numFmtId="0" fontId="0" fillId="0" borderId="0" xfId="0"/>
    <xf numFmtId="43" fontId="34" fillId="0" borderId="0" xfId="2"/>
    <xf numFmtId="0" fontId="38" fillId="0" borderId="0" xfId="3" applyFont="1" applyFill="1" applyAlignment="1" applyProtection="1">
      <alignment horizontal="left"/>
    </xf>
    <xf numFmtId="0" fontId="38" fillId="0" borderId="0" xfId="3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43" fontId="40" fillId="0" borderId="0" xfId="2" applyFont="1" applyFill="1" applyAlignment="1" applyProtection="1">
      <alignment horizontal="center"/>
    </xf>
    <xf numFmtId="0" fontId="39" fillId="0" borderId="0" xfId="0" applyFont="1" applyFill="1" applyProtection="1"/>
    <xf numFmtId="0" fontId="39" fillId="0" borderId="0" xfId="0" applyFont="1" applyProtection="1"/>
    <xf numFmtId="0" fontId="41" fillId="0" borderId="0" xfId="3" applyFont="1" applyFill="1" applyAlignment="1" applyProtection="1">
      <alignment horizontal="left"/>
    </xf>
    <xf numFmtId="0" fontId="41" fillId="0" borderId="0" xfId="3" applyFont="1" applyFill="1" applyAlignment="1" applyProtection="1">
      <alignment horizontal="center"/>
    </xf>
    <xf numFmtId="15" fontId="38" fillId="0" borderId="0" xfId="3" applyNumberFormat="1" applyFont="1" applyFill="1" applyAlignment="1" applyProtection="1">
      <alignment horizontal="left"/>
    </xf>
    <xf numFmtId="15" fontId="38" fillId="0" borderId="0" xfId="3" applyNumberFormat="1" applyFont="1" applyFill="1" applyAlignment="1" applyProtection="1">
      <alignment horizontal="center"/>
    </xf>
    <xf numFmtId="0" fontId="40" fillId="0" borderId="0" xfId="0" applyFont="1"/>
    <xf numFmtId="43" fontId="39" fillId="0" borderId="0" xfId="2" applyFont="1"/>
    <xf numFmtId="43" fontId="40" fillId="0" borderId="0" xfId="2" applyFont="1"/>
    <xf numFmtId="43" fontId="39" fillId="0" borderId="0" xfId="2" applyFont="1" applyFill="1"/>
    <xf numFmtId="0" fontId="40" fillId="0" borderId="0" xfId="0" applyFont="1" applyFill="1"/>
    <xf numFmtId="0" fontId="39" fillId="0" borderId="1" xfId="0" applyFont="1" applyBorder="1"/>
    <xf numFmtId="0" fontId="39" fillId="0" borderId="0" xfId="0" applyFont="1" applyFill="1"/>
    <xf numFmtId="0" fontId="39" fillId="0" borderId="0" xfId="0" applyFont="1"/>
    <xf numFmtId="0" fontId="42" fillId="0" borderId="0" xfId="0" applyFont="1"/>
    <xf numFmtId="0" fontId="40" fillId="0" borderId="0" xfId="0" applyFont="1" applyFill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39" fillId="0" borderId="0" xfId="0" applyFont="1" applyBorder="1"/>
    <xf numFmtId="43" fontId="40" fillId="4" borderId="2" xfId="2" applyFont="1" applyFill="1" applyBorder="1" applyAlignment="1">
      <alignment horizontal="center" wrapText="1"/>
    </xf>
    <xf numFmtId="43" fontId="34" fillId="0" borderId="0" xfId="2" applyProtection="1"/>
    <xf numFmtId="43" fontId="34" fillId="0" borderId="0" xfId="2" applyFill="1"/>
    <xf numFmtId="43" fontId="40" fillId="4" borderId="1" xfId="2" applyFont="1" applyFill="1" applyBorder="1" applyAlignment="1">
      <alignment horizontal="center" wrapText="1"/>
    </xf>
    <xf numFmtId="43" fontId="40" fillId="4" borderId="8" xfId="2" applyFont="1" applyFill="1" applyBorder="1" applyAlignment="1">
      <alignment horizontal="center" wrapText="1"/>
    </xf>
    <xf numFmtId="0" fontId="40" fillId="0" borderId="6" xfId="0" applyFont="1" applyFill="1" applyBorder="1"/>
    <xf numFmtId="0" fontId="39" fillId="0" borderId="8" xfId="0" applyFont="1" applyFill="1" applyBorder="1"/>
    <xf numFmtId="43" fontId="39" fillId="0" borderId="8" xfId="2" applyFont="1" applyFill="1" applyBorder="1"/>
    <xf numFmtId="43" fontId="40" fillId="0" borderId="8" xfId="2" applyFont="1" applyFill="1" applyBorder="1"/>
    <xf numFmtId="0" fontId="39" fillId="0" borderId="7" xfId="0" applyFont="1" applyBorder="1"/>
    <xf numFmtId="43" fontId="39" fillId="0" borderId="7" xfId="2" applyFont="1" applyBorder="1"/>
    <xf numFmtId="43" fontId="40" fillId="2" borderId="7" xfId="2" applyFont="1" applyFill="1" applyBorder="1"/>
    <xf numFmtId="43" fontId="39" fillId="0" borderId="7" xfId="2" applyFont="1" applyFill="1" applyBorder="1" applyAlignment="1">
      <alignment horizontal="center"/>
    </xf>
    <xf numFmtId="43" fontId="34" fillId="0" borderId="7" xfId="2" applyFill="1" applyBorder="1"/>
    <xf numFmtId="0" fontId="39" fillId="0" borderId="7" xfId="0" applyFont="1" applyFill="1" applyBorder="1"/>
    <xf numFmtId="14" fontId="39" fillId="0" borderId="7" xfId="0" applyNumberFormat="1" applyFont="1" applyFill="1" applyBorder="1"/>
    <xf numFmtId="43" fontId="39" fillId="0" borderId="7" xfId="2" applyFont="1" applyFill="1" applyBorder="1"/>
    <xf numFmtId="0" fontId="40" fillId="0" borderId="7" xfId="0" applyFont="1" applyFill="1" applyBorder="1"/>
    <xf numFmtId="12" fontId="39" fillId="0" borderId="7" xfId="2" applyNumberFormat="1" applyFont="1" applyFill="1" applyBorder="1"/>
    <xf numFmtId="0" fontId="39" fillId="0" borderId="7" xfId="0" applyFont="1" applyFill="1" applyBorder="1" applyAlignment="1">
      <alignment horizontal="right"/>
    </xf>
    <xf numFmtId="43" fontId="39" fillId="0" borderId="8" xfId="2" applyFont="1" applyFill="1" applyBorder="1" applyAlignment="1">
      <alignment horizontal="center"/>
    </xf>
    <xf numFmtId="0" fontId="40" fillId="0" borderId="7" xfId="0" applyFont="1" applyBorder="1"/>
    <xf numFmtId="43" fontId="40" fillId="0" borderId="7" xfId="2" applyFont="1" applyBorder="1"/>
    <xf numFmtId="43" fontId="40" fillId="8" borderId="7" xfId="2" applyFont="1" applyFill="1" applyBorder="1"/>
    <xf numFmtId="43" fontId="34" fillId="0" borderId="7" xfId="2" applyBorder="1"/>
    <xf numFmtId="0" fontId="40" fillId="3" borderId="7" xfId="0" applyFont="1" applyFill="1" applyBorder="1" applyAlignment="1">
      <alignment horizontal="center"/>
    </xf>
    <xf numFmtId="0" fontId="0" fillId="0" borderId="7" xfId="0" applyFill="1" applyBorder="1"/>
    <xf numFmtId="43" fontId="39" fillId="6" borderId="7" xfId="2" applyFont="1" applyFill="1" applyBorder="1"/>
    <xf numFmtId="43" fontId="43" fillId="4" borderId="2" xfId="2" applyFont="1" applyFill="1" applyBorder="1" applyAlignment="1">
      <alignment horizontal="center" vertical="center" wrapText="1"/>
    </xf>
    <xf numFmtId="43" fontId="44" fillId="0" borderId="0" xfId="2" applyFont="1" applyProtection="1"/>
    <xf numFmtId="43" fontId="44" fillId="0" borderId="0" xfId="2" applyFont="1"/>
    <xf numFmtId="43" fontId="44" fillId="0" borderId="0" xfId="2" applyFont="1" applyFill="1"/>
    <xf numFmtId="43" fontId="44" fillId="0" borderId="7" xfId="2" applyFont="1" applyBorder="1"/>
    <xf numFmtId="0" fontId="45" fillId="0" borderId="7" xfId="0" applyFont="1" applyFill="1" applyBorder="1"/>
    <xf numFmtId="4" fontId="45" fillId="0" borderId="7" xfId="0" applyNumberFormat="1" applyFont="1" applyFill="1" applyBorder="1"/>
    <xf numFmtId="0" fontId="40" fillId="9" borderId="7" xfId="0" applyFont="1" applyFill="1" applyBorder="1"/>
    <xf numFmtId="43" fontId="37" fillId="0" borderId="7" xfId="2" applyFont="1" applyFill="1" applyBorder="1"/>
    <xf numFmtId="43" fontId="40" fillId="0" borderId="7" xfId="2" applyFont="1" applyFill="1" applyBorder="1"/>
    <xf numFmtId="43" fontId="46" fillId="0" borderId="7" xfId="2" applyFont="1" applyFill="1" applyBorder="1"/>
    <xf numFmtId="2" fontId="39" fillId="0" borderId="7" xfId="0" applyNumberFormat="1" applyFont="1" applyFill="1" applyBorder="1"/>
    <xf numFmtId="43" fontId="46" fillId="7" borderId="7" xfId="2" applyFont="1" applyFill="1" applyBorder="1"/>
    <xf numFmtId="0" fontId="0" fillId="0" borderId="0" xfId="0" applyFill="1"/>
    <xf numFmtId="14" fontId="46" fillId="0" borderId="7" xfId="0" applyNumberFormat="1" applyFont="1" applyFill="1" applyBorder="1"/>
    <xf numFmtId="164" fontId="46" fillId="0" borderId="7" xfId="0" applyNumberFormat="1" applyFont="1" applyFill="1" applyBorder="1"/>
    <xf numFmtId="0" fontId="46" fillId="0" borderId="7" xfId="0" applyFont="1" applyFill="1" applyBorder="1" applyAlignment="1">
      <alignment wrapText="1"/>
    </xf>
    <xf numFmtId="4" fontId="46" fillId="0" borderId="7" xfId="0" applyNumberFormat="1" applyFont="1" applyFill="1" applyBorder="1" applyAlignment="1">
      <alignment wrapText="1"/>
    </xf>
    <xf numFmtId="0" fontId="47" fillId="0" borderId="7" xfId="0" applyFont="1" applyFill="1" applyBorder="1"/>
    <xf numFmtId="164" fontId="46" fillId="0" borderId="7" xfId="0" applyNumberFormat="1" applyFont="1" applyFill="1" applyBorder="1" applyAlignment="1">
      <alignment horizontal="right" vertical="center"/>
    </xf>
    <xf numFmtId="43" fontId="40" fillId="6" borderId="7" xfId="2" applyFont="1" applyFill="1" applyBorder="1"/>
    <xf numFmtId="43" fontId="39" fillId="6" borderId="7" xfId="2" applyFont="1" applyFill="1" applyBorder="1" applyAlignment="1">
      <alignment horizontal="center"/>
    </xf>
    <xf numFmtId="0" fontId="46" fillId="0" borderId="7" xfId="0" applyFont="1" applyFill="1" applyBorder="1"/>
    <xf numFmtId="4" fontId="46" fillId="0" borderId="7" xfId="0" applyNumberFormat="1" applyFont="1" applyFill="1" applyBorder="1"/>
    <xf numFmtId="4" fontId="39" fillId="0" borderId="7" xfId="0" applyNumberFormat="1" applyFont="1" applyFill="1" applyBorder="1"/>
    <xf numFmtId="43" fontId="39" fillId="0" borderId="7" xfId="0" applyNumberFormat="1" applyFont="1" applyFill="1" applyBorder="1"/>
    <xf numFmtId="43" fontId="40" fillId="4" borderId="2" xfId="2" applyFont="1" applyFill="1" applyBorder="1" applyAlignment="1">
      <alignment horizontal="center" wrapText="1"/>
    </xf>
    <xf numFmtId="14" fontId="39" fillId="0" borderId="7" xfId="0" applyNumberFormat="1" applyFont="1" applyBorder="1"/>
    <xf numFmtId="0" fontId="40" fillId="0" borderId="7" xfId="2" applyNumberFormat="1" applyFont="1" applyFill="1" applyBorder="1" applyAlignment="1">
      <alignment horizontal="center"/>
    </xf>
    <xf numFmtId="0" fontId="46" fillId="0" borderId="0" xfId="0" applyFont="1" applyFill="1" applyBorder="1"/>
    <xf numFmtId="43" fontId="40" fillId="0" borderId="7" xfId="2" applyFont="1" applyFill="1" applyBorder="1" applyAlignment="1">
      <alignment horizontal="center"/>
    </xf>
    <xf numFmtId="0" fontId="39" fillId="10" borderId="7" xfId="0" applyFont="1" applyFill="1" applyBorder="1"/>
    <xf numFmtId="164" fontId="46" fillId="10" borderId="7" xfId="0" applyNumberFormat="1" applyFont="1" applyFill="1" applyBorder="1"/>
    <xf numFmtId="43" fontId="39" fillId="10" borderId="7" xfId="2" applyFont="1" applyFill="1" applyBorder="1"/>
    <xf numFmtId="43" fontId="37" fillId="10" borderId="7" xfId="2" applyFont="1" applyFill="1" applyBorder="1"/>
    <xf numFmtId="0" fontId="40" fillId="10" borderId="7" xfId="0" applyFont="1" applyFill="1" applyBorder="1"/>
    <xf numFmtId="43" fontId="48" fillId="0" borderId="7" xfId="2" applyFont="1" applyFill="1" applyBorder="1" applyAlignment="1">
      <alignment horizontal="center"/>
    </xf>
    <xf numFmtId="43" fontId="49" fillId="0" borderId="7" xfId="2" applyFont="1" applyFill="1" applyBorder="1"/>
    <xf numFmtId="43" fontId="49" fillId="0" borderId="7" xfId="2" applyFont="1" applyBorder="1"/>
    <xf numFmtId="0" fontId="39" fillId="6" borderId="7" xfId="0" applyFont="1" applyFill="1" applyBorder="1"/>
    <xf numFmtId="14" fontId="39" fillId="6" borderId="7" xfId="0" applyNumberFormat="1" applyFont="1" applyFill="1" applyBorder="1"/>
    <xf numFmtId="0" fontId="40" fillId="6" borderId="7" xfId="0" applyFont="1" applyFill="1" applyBorder="1"/>
    <xf numFmtId="0" fontId="39" fillId="8" borderId="7" xfId="0" applyFont="1" applyFill="1" applyBorder="1"/>
    <xf numFmtId="164" fontId="46" fillId="8" borderId="7" xfId="0" applyNumberFormat="1" applyFont="1" applyFill="1" applyBorder="1"/>
    <xf numFmtId="43" fontId="49" fillId="8" borderId="7" xfId="2" applyFont="1" applyFill="1" applyBorder="1"/>
    <xf numFmtId="43" fontId="39" fillId="8" borderId="7" xfId="2" applyFont="1" applyFill="1" applyBorder="1"/>
    <xf numFmtId="43" fontId="37" fillId="8" borderId="7" xfId="2" applyFont="1" applyFill="1" applyBorder="1"/>
    <xf numFmtId="0" fontId="40" fillId="8" borderId="7" xfId="2" applyNumberFormat="1" applyFont="1" applyFill="1" applyBorder="1" applyAlignment="1">
      <alignment horizontal="center"/>
    </xf>
    <xf numFmtId="43" fontId="40" fillId="8" borderId="7" xfId="2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0" fontId="46" fillId="8" borderId="7" xfId="0" applyFont="1" applyFill="1" applyBorder="1" applyAlignment="1">
      <alignment wrapText="1"/>
    </xf>
    <xf numFmtId="4" fontId="46" fillId="8" borderId="7" xfId="0" applyNumberFormat="1" applyFont="1" applyFill="1" applyBorder="1" applyAlignment="1">
      <alignment wrapText="1"/>
    </xf>
    <xf numFmtId="43" fontId="46" fillId="8" borderId="7" xfId="2" applyFont="1" applyFill="1" applyBorder="1"/>
    <xf numFmtId="0" fontId="39" fillId="8" borderId="0" xfId="0" applyFont="1" applyFill="1"/>
    <xf numFmtId="0" fontId="40" fillId="8" borderId="7" xfId="0" applyFont="1" applyFill="1" applyBorder="1"/>
    <xf numFmtId="0" fontId="39" fillId="7" borderId="7" xfId="0" applyFont="1" applyFill="1" applyBorder="1"/>
    <xf numFmtId="164" fontId="46" fillId="7" borderId="7" xfId="0" applyNumberFormat="1" applyFont="1" applyFill="1" applyBorder="1"/>
    <xf numFmtId="43" fontId="39" fillId="7" borderId="7" xfId="2" applyFont="1" applyFill="1" applyBorder="1"/>
    <xf numFmtId="43" fontId="37" fillId="7" borderId="7" xfId="2" applyFont="1" applyFill="1" applyBorder="1"/>
    <xf numFmtId="0" fontId="40" fillId="7" borderId="7" xfId="0" applyFont="1" applyFill="1" applyBorder="1"/>
    <xf numFmtId="0" fontId="33" fillId="0" borderId="0" xfId="5"/>
    <xf numFmtId="0" fontId="50" fillId="0" borderId="0" xfId="5" applyFont="1"/>
    <xf numFmtId="49" fontId="50" fillId="0" borderId="0" xfId="5" applyNumberFormat="1" applyFont="1"/>
    <xf numFmtId="0" fontId="50" fillId="0" borderId="0" xfId="5" applyFont="1" applyAlignment="1">
      <alignment horizontal="right"/>
    </xf>
    <xf numFmtId="49" fontId="57" fillId="0" borderId="0" xfId="5" applyNumberFormat="1" applyFont="1"/>
    <xf numFmtId="49" fontId="57" fillId="0" borderId="0" xfId="5" applyNumberFormat="1" applyFont="1" applyAlignment="1">
      <alignment horizontal="left"/>
    </xf>
    <xf numFmtId="0" fontId="37" fillId="0" borderId="7" xfId="0" applyFont="1" applyFill="1" applyBorder="1"/>
    <xf numFmtId="4" fontId="37" fillId="0" borderId="7" xfId="0" applyNumberFormat="1" applyFont="1" applyFill="1" applyBorder="1"/>
    <xf numFmtId="0" fontId="50" fillId="0" borderId="0" xfId="5" applyFont="1"/>
    <xf numFmtId="49" fontId="50" fillId="0" borderId="0" xfId="5" applyNumberFormat="1" applyFont="1"/>
    <xf numFmtId="165" fontId="50" fillId="0" borderId="0" xfId="5" applyNumberFormat="1" applyFont="1"/>
    <xf numFmtId="14" fontId="39" fillId="6" borderId="7" xfId="0" applyNumberFormat="1" applyFont="1" applyFill="1" applyBorder="1" applyAlignment="1"/>
    <xf numFmtId="0" fontId="40" fillId="6" borderId="7" xfId="2" applyNumberFormat="1" applyFont="1" applyFill="1" applyBorder="1" applyAlignment="1">
      <alignment horizontal="center"/>
    </xf>
    <xf numFmtId="43" fontId="40" fillId="6" borderId="7" xfId="2" applyFont="1" applyFill="1" applyBorder="1" applyAlignment="1">
      <alignment horizontal="center"/>
    </xf>
    <xf numFmtId="43" fontId="44" fillId="6" borderId="7" xfId="2" applyFont="1" applyFill="1" applyBorder="1"/>
    <xf numFmtId="43" fontId="34" fillId="6" borderId="7" xfId="2" applyFill="1" applyBorder="1"/>
    <xf numFmtId="0" fontId="39" fillId="6" borderId="0" xfId="0" applyFont="1" applyFill="1"/>
    <xf numFmtId="49" fontId="50" fillId="6" borderId="0" xfId="5" applyNumberFormat="1" applyFont="1" applyFill="1"/>
    <xf numFmtId="0" fontId="50" fillId="6" borderId="0" xfId="5" applyFont="1" applyFill="1"/>
    <xf numFmtId="165" fontId="50" fillId="6" borderId="0" xfId="5" applyNumberFormat="1" applyFont="1" applyFill="1"/>
    <xf numFmtId="164" fontId="46" fillId="6" borderId="7" xfId="0" applyNumberFormat="1" applyFont="1" applyFill="1" applyBorder="1"/>
    <xf numFmtId="43" fontId="37" fillId="6" borderId="7" xfId="2" applyFont="1" applyFill="1" applyBorder="1"/>
    <xf numFmtId="0" fontId="46" fillId="6" borderId="7" xfId="0" applyFont="1" applyFill="1" applyBorder="1" applyAlignment="1">
      <alignment wrapText="1"/>
    </xf>
    <xf numFmtId="4" fontId="46" fillId="6" borderId="7" xfId="0" applyNumberFormat="1" applyFont="1" applyFill="1" applyBorder="1" applyAlignment="1">
      <alignment wrapText="1"/>
    </xf>
    <xf numFmtId="43" fontId="46" fillId="6" borderId="7" xfId="2" applyFont="1" applyFill="1" applyBorder="1"/>
    <xf numFmtId="2" fontId="39" fillId="6" borderId="7" xfId="0" applyNumberFormat="1" applyFont="1" applyFill="1" applyBorder="1"/>
    <xf numFmtId="14" fontId="46" fillId="6" borderId="7" xfId="0" applyNumberFormat="1" applyFont="1" applyFill="1" applyBorder="1"/>
    <xf numFmtId="43" fontId="34" fillId="6" borderId="0" xfId="2" applyFill="1"/>
    <xf numFmtId="0" fontId="33" fillId="0" borderId="0" xfId="5"/>
    <xf numFmtId="0" fontId="50" fillId="0" borderId="0" xfId="5" applyFont="1"/>
    <xf numFmtId="49" fontId="57" fillId="0" borderId="0" xfId="5" applyNumberFormat="1" applyFont="1"/>
    <xf numFmtId="0" fontId="34" fillId="0" borderId="0" xfId="6"/>
    <xf numFmtId="49" fontId="51" fillId="0" borderId="0" xfId="6" applyNumberFormat="1" applyFont="1" applyAlignment="1">
      <alignment horizontal="center"/>
    </xf>
    <xf numFmtId="0" fontId="53" fillId="0" borderId="0" xfId="6" applyFont="1" applyAlignment="1">
      <alignment horizontal="center"/>
    </xf>
    <xf numFmtId="0" fontId="34" fillId="0" borderId="0" xfId="6" applyAlignment="1"/>
    <xf numFmtId="49" fontId="52" fillId="0" borderId="0" xfId="6" applyNumberFormat="1" applyFont="1" applyAlignment="1">
      <alignment horizontal="center" vertical="top"/>
    </xf>
    <xf numFmtId="0" fontId="54" fillId="0" borderId="0" xfId="6" applyFont="1" applyAlignment="1">
      <alignment horizontal="left" vertical="center"/>
    </xf>
    <xf numFmtId="0" fontId="34" fillId="0" borderId="0" xfId="6" applyAlignment="1">
      <alignment horizontal="left" vertical="center"/>
    </xf>
    <xf numFmtId="0" fontId="55" fillId="0" borderId="0" xfId="6" applyFont="1" applyAlignment="1"/>
    <xf numFmtId="0" fontId="50" fillId="0" borderId="0" xfId="6" applyFont="1" applyAlignment="1">
      <alignment horizontal="left"/>
    </xf>
    <xf numFmtId="0" fontId="34" fillId="0" borderId="0" xfId="6" applyAlignment="1">
      <alignment horizontal="left"/>
    </xf>
    <xf numFmtId="49" fontId="57" fillId="11" borderId="9" xfId="6" applyNumberFormat="1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59" fillId="11" borderId="9" xfId="6" applyFont="1" applyFill="1" applyBorder="1" applyAlignment="1">
      <alignment horizontal="center" vertical="center" wrapText="1"/>
    </xf>
    <xf numFmtId="0" fontId="50" fillId="0" borderId="0" xfId="5" applyFont="1" applyFill="1"/>
    <xf numFmtId="49" fontId="50" fillId="12" borderId="0" xfId="5" applyNumberFormat="1" applyFont="1" applyFill="1"/>
    <xf numFmtId="43" fontId="50" fillId="0" borderId="0" xfId="0" applyNumberFormat="1" applyFont="1"/>
    <xf numFmtId="43" fontId="50" fillId="0" borderId="0" xfId="6" applyNumberFormat="1" applyFont="1" applyFill="1"/>
    <xf numFmtId="0" fontId="56" fillId="0" borderId="0" xfId="1582" applyFont="1" applyAlignment="1"/>
    <xf numFmtId="0" fontId="0" fillId="0" borderId="0" xfId="0"/>
    <xf numFmtId="43" fontId="66" fillId="0" borderId="14" xfId="0" applyNumberFormat="1" applyFont="1" applyBorder="1"/>
    <xf numFmtId="44" fontId="0" fillId="0" borderId="0" xfId="2821" applyFont="1" applyFill="1"/>
    <xf numFmtId="44" fontId="66" fillId="0" borderId="14" xfId="0" applyNumberFormat="1" applyFont="1" applyFill="1" applyBorder="1"/>
    <xf numFmtId="0" fontId="58" fillId="11" borderId="13" xfId="6" applyFont="1" applyFill="1" applyBorder="1" applyAlignment="1">
      <alignment horizontal="center" vertical="center" wrapText="1"/>
    </xf>
    <xf numFmtId="43" fontId="50" fillId="0" borderId="0" xfId="6" applyNumberFormat="1" applyFont="1" applyFill="1"/>
    <xf numFmtId="0" fontId="4" fillId="0" borderId="0" xfId="5287"/>
    <xf numFmtId="0" fontId="67" fillId="0" borderId="0" xfId="5287" applyFont="1"/>
    <xf numFmtId="0" fontId="68" fillId="0" borderId="15" xfId="5287" applyFont="1" applyFill="1" applyBorder="1" applyAlignment="1">
      <alignment horizontal="centerContinuous"/>
    </xf>
    <xf numFmtId="169" fontId="68" fillId="0" borderId="15" xfId="5287" applyNumberFormat="1" applyFont="1" applyFill="1" applyBorder="1" applyAlignment="1">
      <alignment horizontal="centerContinuous"/>
    </xf>
    <xf numFmtId="169" fontId="67" fillId="0" borderId="0" xfId="5287" applyNumberFormat="1" applyFont="1"/>
    <xf numFmtId="43" fontId="4" fillId="0" borderId="0" xfId="5287" applyNumberFormat="1"/>
    <xf numFmtId="0" fontId="69" fillId="0" borderId="0" xfId="5287" applyFont="1"/>
    <xf numFmtId="169" fontId="69" fillId="0" borderId="0" xfId="5287" applyNumberFormat="1" applyFont="1"/>
    <xf numFmtId="0" fontId="3" fillId="0" borderId="0" xfId="5287" applyFont="1"/>
    <xf numFmtId="0" fontId="70" fillId="0" borderId="16" xfId="0" applyFont="1" applyBorder="1"/>
    <xf numFmtId="0" fontId="67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6" fillId="6" borderId="16" xfId="0" applyFont="1" applyFill="1" applyBorder="1"/>
    <xf numFmtId="14" fontId="70" fillId="0" borderId="16" xfId="0" applyNumberFormat="1" applyFont="1" applyBorder="1"/>
    <xf numFmtId="43" fontId="2" fillId="0" borderId="16" xfId="8" applyFont="1" applyBorder="1"/>
    <xf numFmtId="43" fontId="2" fillId="0" borderId="17" xfId="8" applyFont="1" applyBorder="1"/>
    <xf numFmtId="43" fontId="2" fillId="0" borderId="18" xfId="8" applyFont="1" applyBorder="1"/>
    <xf numFmtId="43" fontId="2" fillId="0" borderId="19" xfId="8" applyFont="1" applyBorder="1"/>
    <xf numFmtId="43" fontId="2" fillId="0" borderId="20" xfId="8" applyFont="1" applyBorder="1"/>
    <xf numFmtId="43" fontId="67" fillId="0" borderId="19" xfId="8" applyFont="1" applyBorder="1"/>
    <xf numFmtId="0" fontId="39" fillId="6" borderId="0" xfId="0" applyFont="1" applyFill="1" applyBorder="1"/>
    <xf numFmtId="0" fontId="0" fillId="0" borderId="0" xfId="0" applyFill="1" applyBorder="1"/>
    <xf numFmtId="43" fontId="1" fillId="0" borderId="16" xfId="8" applyFont="1" applyBorder="1"/>
    <xf numFmtId="0" fontId="60" fillId="0" borderId="10" xfId="6" applyFont="1" applyBorder="1" applyAlignment="1">
      <alignment horizontal="center"/>
    </xf>
    <xf numFmtId="0" fontId="60" fillId="0" borderId="11" xfId="6" applyFont="1" applyBorder="1" applyAlignment="1">
      <alignment horizontal="center"/>
    </xf>
    <xf numFmtId="0" fontId="60" fillId="0" borderId="12" xfId="6" applyFont="1" applyBorder="1" applyAlignment="1">
      <alignment horizontal="center"/>
    </xf>
    <xf numFmtId="0" fontId="40" fillId="9" borderId="7" xfId="0" applyFont="1" applyFill="1" applyBorder="1" applyAlignment="1">
      <alignment horizontal="center"/>
    </xf>
    <xf numFmtId="0" fontId="40" fillId="3" borderId="5" xfId="0" applyFont="1" applyFill="1" applyBorder="1" applyAlignment="1">
      <alignment horizontal="center"/>
    </xf>
    <xf numFmtId="0" fontId="40" fillId="3" borderId="7" xfId="0" applyFont="1" applyFill="1" applyBorder="1" applyAlignment="1">
      <alignment horizontal="center"/>
    </xf>
    <xf numFmtId="43" fontId="40" fillId="4" borderId="1" xfId="2" applyFont="1" applyFill="1" applyBorder="1" applyAlignment="1">
      <alignment horizontal="center" wrapText="1"/>
    </xf>
    <xf numFmtId="43" fontId="40" fillId="4" borderId="2" xfId="2" applyFont="1" applyFill="1" applyBorder="1" applyAlignment="1">
      <alignment horizontal="center" wrapText="1"/>
    </xf>
    <xf numFmtId="43" fontId="43" fillId="4" borderId="3" xfId="2" applyFont="1" applyFill="1" applyBorder="1" applyAlignment="1">
      <alignment horizontal="center" wrapText="1"/>
    </xf>
    <xf numFmtId="43" fontId="43" fillId="4" borderId="4" xfId="2" applyFont="1" applyFill="1" applyBorder="1" applyAlignment="1">
      <alignment horizontal="center" wrapText="1"/>
    </xf>
    <xf numFmtId="43" fontId="34" fillId="3" borderId="5" xfId="2" applyFill="1" applyBorder="1" applyAlignment="1">
      <alignment horizontal="center"/>
    </xf>
    <xf numFmtId="0" fontId="40" fillId="5" borderId="2" xfId="0" applyFont="1" applyFill="1" applyBorder="1" applyAlignment="1">
      <alignment horizontal="center" vertical="center" wrapText="1"/>
    </xf>
    <xf numFmtId="0" fontId="40" fillId="5" borderId="8" xfId="0" applyFont="1" applyFill="1" applyBorder="1" applyAlignment="1">
      <alignment horizontal="center" vertical="center" wrapText="1"/>
    </xf>
    <xf numFmtId="43" fontId="40" fillId="4" borderId="2" xfId="2" applyFont="1" applyFill="1" applyBorder="1" applyAlignment="1">
      <alignment horizontal="center" vertical="center" wrapText="1"/>
    </xf>
    <xf numFmtId="43" fontId="40" fillId="4" borderId="8" xfId="2" applyFont="1" applyFill="1" applyBorder="1" applyAlignment="1">
      <alignment horizontal="center" vertical="center" wrapText="1"/>
    </xf>
    <xf numFmtId="3" fontId="40" fillId="4" borderId="2" xfId="0" applyNumberFormat="1" applyFont="1" applyFill="1" applyBorder="1" applyAlignment="1">
      <alignment horizontal="center"/>
    </xf>
    <xf numFmtId="3" fontId="40" fillId="4" borderId="8" xfId="0" applyNumberFormat="1" applyFont="1" applyFill="1" applyBorder="1" applyAlignment="1">
      <alignment horizontal="center"/>
    </xf>
    <xf numFmtId="3" fontId="40" fillId="4" borderId="1" xfId="0" applyNumberFormat="1" applyFont="1" applyFill="1" applyBorder="1"/>
    <xf numFmtId="3" fontId="40" fillId="4" borderId="2" xfId="0" applyNumberFormat="1" applyFont="1" applyFill="1" applyBorder="1"/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K19"/>
  <sheetViews>
    <sheetView zoomScale="118" zoomScaleNormal="118" workbookViewId="0">
      <selection activeCell="E14" activeCellId="1" sqref="E12 E14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5.140625" style="65" customWidth="1"/>
    <col min="4" max="4" width="12" style="65"/>
    <col min="5" max="5" width="13" style="65" customWidth="1"/>
    <col min="6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443</v>
      </c>
    </row>
    <row r="3" spans="1:11" ht="15">
      <c r="A3" s="143"/>
      <c r="B3" s="150" t="str">
        <f>+SINDICATO!B3</f>
        <v>SEMANA 38</v>
      </c>
    </row>
    <row r="4" spans="1:11">
      <c r="A4" s="143"/>
      <c r="B4" s="161" t="str">
        <f>+SINDICATO!B4</f>
        <v>Periodo 38 al 38 Semanal del 13/09/2017 al 19/09/2017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2" t="s">
        <v>439</v>
      </c>
      <c r="F7" s="193"/>
      <c r="G7" s="194"/>
    </row>
    <row r="8" spans="1:11" ht="23.25" thickBot="1">
      <c r="A8" s="153" t="s">
        <v>432</v>
      </c>
      <c r="B8" s="154" t="s">
        <v>433</v>
      </c>
      <c r="C8" s="155" t="s">
        <v>434</v>
      </c>
      <c r="E8" s="166" t="s">
        <v>471</v>
      </c>
      <c r="F8" s="166" t="s">
        <v>441</v>
      </c>
      <c r="G8" s="166" t="s">
        <v>442</v>
      </c>
    </row>
    <row r="9" spans="1:11" ht="15.75" thickTop="1">
      <c r="A9" s="142"/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tr">
        <f>+SINDICATO!B11</f>
        <v>GAYTAN MARTINEZ RAUL</v>
      </c>
      <c r="C11" s="167">
        <f>+SINDICATO!E11</f>
        <v>2624</v>
      </c>
      <c r="E11" s="164">
        <f t="shared" ref="E11" si="0">+C11</f>
        <v>2624</v>
      </c>
      <c r="F11" s="164">
        <f t="shared" ref="F11:F12" si="1">+E11*0.16</f>
        <v>419.84000000000003</v>
      </c>
      <c r="G11" s="164">
        <f t="shared" ref="G11" si="2">+E11+F11</f>
        <v>3043.84</v>
      </c>
      <c r="J11" s="91" t="s">
        <v>46</v>
      </c>
      <c r="K11" s="91" t="s">
        <v>446</v>
      </c>
    </row>
    <row r="12" spans="1:11" ht="15">
      <c r="A12" s="158"/>
      <c r="B12" s="141" t="str">
        <f>+SINDICATO!B12</f>
        <v>SANCHEZ DE SANTIAGO RICARDO</v>
      </c>
      <c r="C12" s="167">
        <f>+SINDICATO!E12</f>
        <v>2624</v>
      </c>
      <c r="E12" s="164">
        <f t="shared" ref="E12" si="3">+C12</f>
        <v>2624</v>
      </c>
      <c r="F12" s="164">
        <f t="shared" si="1"/>
        <v>419.84000000000003</v>
      </c>
      <c r="G12" s="164">
        <f>+E12+F12</f>
        <v>3043.84</v>
      </c>
      <c r="J12" s="91" t="s">
        <v>44</v>
      </c>
      <c r="K12" s="91" t="s">
        <v>187</v>
      </c>
    </row>
    <row r="13" spans="1:11" ht="15">
      <c r="A13" s="158"/>
      <c r="B13" s="141" t="str">
        <f>+SINDICATO!B13</f>
        <v>FERRER GONZALEZ MARIA ELENA</v>
      </c>
      <c r="C13" s="167">
        <f>+SINDICATO!E13</f>
        <v>2100</v>
      </c>
      <c r="E13" s="164">
        <f t="shared" ref="E13" si="4">+C13</f>
        <v>2100</v>
      </c>
      <c r="F13" s="164">
        <f t="shared" ref="F13" si="5">+E13*0.16</f>
        <v>336</v>
      </c>
      <c r="G13" s="164">
        <f>+E13+F13</f>
        <v>2436</v>
      </c>
      <c r="J13" s="91" t="s">
        <v>46</v>
      </c>
      <c r="K13" s="91" t="s">
        <v>454</v>
      </c>
    </row>
    <row r="14" spans="1:11" ht="15">
      <c r="A14" s="158"/>
      <c r="B14" s="141" t="str">
        <f>+SINDICATO!B14</f>
        <v>GUZMAN NAVARRO EDUARDO</v>
      </c>
      <c r="C14" s="167">
        <f>+SINDICATO!E14</f>
        <v>937.5</v>
      </c>
      <c r="E14" s="164">
        <f t="shared" ref="E14" si="6">+C14</f>
        <v>937.5</v>
      </c>
      <c r="F14" s="164">
        <f t="shared" ref="F14" si="7">+E14*0.16</f>
        <v>150</v>
      </c>
      <c r="G14" s="164">
        <f>+E14+F14</f>
        <v>1087.5</v>
      </c>
      <c r="J14" s="189" t="s">
        <v>44</v>
      </c>
      <c r="K14" s="189" t="s">
        <v>195</v>
      </c>
    </row>
    <row r="15" spans="1:11" ht="15">
      <c r="A15" s="158"/>
      <c r="B15" s="141" t="str">
        <f>+SINDICATO!B15</f>
        <v>JUAREZ URIBE MICHEL</v>
      </c>
      <c r="C15" s="167">
        <f>+SINDICATO!E15</f>
        <v>1085.24</v>
      </c>
      <c r="E15" s="164">
        <f t="shared" ref="E15" si="8">+C15</f>
        <v>1085.24</v>
      </c>
      <c r="F15" s="164">
        <f t="shared" ref="F15" si="9">+E15*0.16</f>
        <v>173.63840000000002</v>
      </c>
      <c r="G15" s="164">
        <f>+E15+F15</f>
        <v>1258.8784000000001</v>
      </c>
      <c r="J15" s="189" t="s">
        <v>47</v>
      </c>
      <c r="K15" s="189" t="s">
        <v>467</v>
      </c>
    </row>
    <row r="16" spans="1:11" ht="15">
      <c r="A16" s="158"/>
      <c r="B16" s="141" t="str">
        <f>+SINDICATO!B16</f>
        <v>BECERRA JIMENEZ ALEJANDRO BONIFACIO</v>
      </c>
      <c r="C16" s="167">
        <f>+SINDICATO!E16</f>
        <v>1900</v>
      </c>
      <c r="E16" s="164">
        <f t="shared" ref="E16" si="10">+C16</f>
        <v>1900</v>
      </c>
      <c r="F16" s="164">
        <f t="shared" ref="F16" si="11">+E16*0.16</f>
        <v>304</v>
      </c>
      <c r="G16" s="164">
        <f>+E16+F16</f>
        <v>2204</v>
      </c>
      <c r="J16" s="189" t="s">
        <v>46</v>
      </c>
      <c r="K16" s="189" t="s">
        <v>475</v>
      </c>
    </row>
    <row r="17" spans="3:7">
      <c r="C17" s="162"/>
    </row>
    <row r="18" spans="3:7" ht="13.5" thickBot="1">
      <c r="C18" s="163">
        <f>SUM(C11:C16)</f>
        <v>11270.74</v>
      </c>
      <c r="E18" s="165">
        <f>SUM(E11:E17)</f>
        <v>11270.74</v>
      </c>
      <c r="F18" s="165">
        <f t="shared" ref="F18:G18" si="12">SUM(F11:F17)</f>
        <v>1803.3184000000001</v>
      </c>
      <c r="G18" s="165">
        <f t="shared" si="12"/>
        <v>13074.0584</v>
      </c>
    </row>
    <row r="19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9"/>
  <sheetViews>
    <sheetView zoomScale="118" zoomScaleNormal="118" workbookViewId="0">
      <selection activeCell="D13" sqref="D13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9.85546875" style="162" customWidth="1"/>
    <col min="8" max="8" width="8.28515625" bestFit="1" customWidth="1"/>
    <col min="9" max="9" width="13.28515625" bestFit="1" customWidth="1"/>
    <col min="10" max="10" width="10.85546875" bestFit="1" customWidth="1"/>
    <col min="11" max="16384" width="12" style="65"/>
  </cols>
  <sheetData>
    <row r="1" spans="1:10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  <c r="J1" s="143"/>
    </row>
    <row r="2" spans="1:10" ht="18">
      <c r="A2" s="147" t="s">
        <v>431</v>
      </c>
      <c r="B2" s="148" t="s">
        <v>443</v>
      </c>
      <c r="C2" s="149"/>
      <c r="D2" s="149"/>
      <c r="E2" s="143"/>
      <c r="F2" s="143"/>
      <c r="G2" s="143"/>
      <c r="H2" s="143"/>
      <c r="I2" s="143"/>
      <c r="J2" s="143"/>
    </row>
    <row r="3" spans="1:10" ht="15">
      <c r="A3" s="143"/>
      <c r="B3" s="150" t="s">
        <v>478</v>
      </c>
      <c r="C3" s="146"/>
      <c r="D3" s="146"/>
      <c r="E3" s="143"/>
      <c r="F3" s="143"/>
      <c r="G3" s="143"/>
      <c r="H3" s="143"/>
      <c r="I3" s="143"/>
      <c r="J3" s="143"/>
    </row>
    <row r="4" spans="1:10">
      <c r="A4" s="143"/>
      <c r="B4" s="161" t="s">
        <v>479</v>
      </c>
      <c r="C4" s="146"/>
      <c r="D4" s="146"/>
      <c r="E4" s="143"/>
      <c r="F4" s="143"/>
      <c r="G4" s="143"/>
      <c r="H4" s="143"/>
      <c r="I4" s="143"/>
      <c r="J4" s="143"/>
    </row>
    <row r="5" spans="1:10">
      <c r="A5" s="143"/>
      <c r="B5" s="151"/>
      <c r="C5" s="152"/>
      <c r="D5" s="152"/>
      <c r="E5" s="143"/>
      <c r="F5" s="143"/>
      <c r="G5" s="143"/>
      <c r="H5" s="143"/>
      <c r="I5" s="143"/>
      <c r="J5" s="143"/>
    </row>
    <row r="6" spans="1:10">
      <c r="A6" s="143"/>
      <c r="B6" s="151"/>
      <c r="C6" s="152"/>
      <c r="D6" s="152"/>
      <c r="E6" s="143"/>
      <c r="F6" s="143"/>
      <c r="G6" s="143"/>
      <c r="H6" s="143"/>
      <c r="I6" s="143"/>
      <c r="J6" s="143"/>
    </row>
    <row r="7" spans="1:10">
      <c r="A7" s="143"/>
      <c r="B7" s="143"/>
      <c r="C7" s="143"/>
      <c r="D7" s="143"/>
      <c r="E7" s="143"/>
      <c r="F7" s="143"/>
      <c r="G7" s="143"/>
      <c r="H7" s="143"/>
      <c r="I7" s="143"/>
      <c r="J7" s="143"/>
    </row>
    <row r="8" spans="1:10" ht="34.5" thickBot="1">
      <c r="A8" s="153" t="s">
        <v>432</v>
      </c>
      <c r="B8" s="154" t="s">
        <v>433</v>
      </c>
      <c r="C8" s="154" t="s">
        <v>444</v>
      </c>
      <c r="D8" s="154" t="s">
        <v>440</v>
      </c>
      <c r="E8" s="155" t="s">
        <v>434</v>
      </c>
      <c r="F8" s="154" t="s">
        <v>445</v>
      </c>
      <c r="G8" s="154" t="s">
        <v>474</v>
      </c>
      <c r="H8" s="154" t="s">
        <v>100</v>
      </c>
      <c r="I8" s="155" t="s">
        <v>435</v>
      </c>
      <c r="J8" s="156" t="s">
        <v>436</v>
      </c>
    </row>
    <row r="9" spans="1:10" ht="15.75" thickTop="1">
      <c r="A9" s="142"/>
      <c r="B9" s="140"/>
      <c r="C9" s="143"/>
      <c r="D9" s="143"/>
      <c r="E9" s="143"/>
      <c r="F9" s="143"/>
      <c r="G9" s="143"/>
      <c r="H9" s="143"/>
      <c r="I9" s="143"/>
      <c r="J9" s="143"/>
    </row>
    <row r="10" spans="1:10" ht="15">
      <c r="A10" s="142"/>
      <c r="B10" s="140"/>
      <c r="C10" s="143"/>
      <c r="D10" s="143"/>
      <c r="E10" s="143"/>
      <c r="F10" s="143"/>
      <c r="G10" s="143"/>
      <c r="H10" s="143"/>
      <c r="I10" s="143"/>
      <c r="J10" s="143"/>
    </row>
    <row r="11" spans="1:10">
      <c r="A11" s="158"/>
      <c r="B11" s="141" t="s">
        <v>446</v>
      </c>
      <c r="C11" s="159">
        <v>1633</v>
      </c>
      <c r="D11" s="160">
        <v>991</v>
      </c>
      <c r="E11" s="167">
        <f t="shared" ref="E11:E12" si="0">SUM(C11:D11)</f>
        <v>2624</v>
      </c>
      <c r="F11" s="167">
        <f t="shared" ref="F11:F12" si="1">+E11*0.1</f>
        <v>262.40000000000003</v>
      </c>
      <c r="G11" s="167"/>
      <c r="H11" s="160">
        <v>150</v>
      </c>
      <c r="I11" s="167">
        <f t="shared" ref="I11:I12" si="2">SUM(F11:H11)</f>
        <v>412.40000000000003</v>
      </c>
      <c r="J11" s="167">
        <f t="shared" ref="J11:J15" si="3">+E11-I11</f>
        <v>2211.6</v>
      </c>
    </row>
    <row r="12" spans="1:10">
      <c r="A12" s="158"/>
      <c r="B12" s="157" t="s">
        <v>187</v>
      </c>
      <c r="C12" s="159">
        <v>1633</v>
      </c>
      <c r="D12" s="167">
        <v>991</v>
      </c>
      <c r="E12" s="167">
        <f t="shared" si="0"/>
        <v>2624</v>
      </c>
      <c r="F12" s="167">
        <f t="shared" si="1"/>
        <v>262.40000000000003</v>
      </c>
      <c r="G12" s="167"/>
      <c r="H12" s="160">
        <v>0</v>
      </c>
      <c r="I12" s="167">
        <f t="shared" si="2"/>
        <v>262.40000000000003</v>
      </c>
      <c r="J12" s="167">
        <f t="shared" si="3"/>
        <v>2361.6</v>
      </c>
    </row>
    <row r="13" spans="1:10">
      <c r="A13" s="158"/>
      <c r="B13" s="157" t="s">
        <v>454</v>
      </c>
      <c r="C13" s="159">
        <v>2100</v>
      </c>
      <c r="D13" s="167">
        <v>0</v>
      </c>
      <c r="E13" s="167">
        <f t="shared" ref="E13" si="4">SUM(C13:D13)</f>
        <v>2100</v>
      </c>
      <c r="F13" s="167">
        <f t="shared" ref="F13" si="5">+E13*0.1</f>
        <v>210</v>
      </c>
      <c r="G13" s="167"/>
      <c r="H13" s="167">
        <v>0</v>
      </c>
      <c r="I13" s="167">
        <f t="shared" ref="I13" si="6">SUM(F13:H13)</f>
        <v>210</v>
      </c>
      <c r="J13" s="167">
        <f t="shared" si="3"/>
        <v>1890</v>
      </c>
    </row>
    <row r="14" spans="1:10">
      <c r="A14" s="158"/>
      <c r="B14" s="157" t="s">
        <v>195</v>
      </c>
      <c r="C14" s="159">
        <v>937.5</v>
      </c>
      <c r="D14" s="167">
        <v>0</v>
      </c>
      <c r="E14" s="167">
        <f>SUM(C14:D14)</f>
        <v>937.5</v>
      </c>
      <c r="F14" s="167">
        <f>+E14*0.1</f>
        <v>93.75</v>
      </c>
      <c r="G14" s="167">
        <f>166.66</f>
        <v>166.66</v>
      </c>
      <c r="H14" s="167">
        <v>0</v>
      </c>
      <c r="I14" s="167">
        <f>SUM(F14:H14)</f>
        <v>260.40999999999997</v>
      </c>
      <c r="J14" s="167">
        <f>+E14-I14</f>
        <v>677.09</v>
      </c>
    </row>
    <row r="15" spans="1:10">
      <c r="A15" s="158"/>
      <c r="B15" s="157" t="s">
        <v>467</v>
      </c>
      <c r="C15" s="159">
        <f>560.28-80.04</f>
        <v>480.23999999999995</v>
      </c>
      <c r="D15" s="167">
        <v>605</v>
      </c>
      <c r="E15" s="167">
        <f t="shared" ref="E15:E16" si="7">SUM(C15:D15)</f>
        <v>1085.24</v>
      </c>
      <c r="F15" s="167">
        <f t="shared" ref="F15:F16" si="8">+E15*0.1</f>
        <v>108.524</v>
      </c>
      <c r="G15" s="167"/>
      <c r="H15" s="167">
        <v>0</v>
      </c>
      <c r="I15" s="167">
        <f t="shared" ref="I15" si="9">SUM(F15:H15)</f>
        <v>108.524</v>
      </c>
      <c r="J15" s="167">
        <f t="shared" si="3"/>
        <v>976.71600000000001</v>
      </c>
    </row>
    <row r="16" spans="1:10">
      <c r="A16" s="158"/>
      <c r="B16" s="157" t="s">
        <v>475</v>
      </c>
      <c r="C16" s="159">
        <v>1900</v>
      </c>
      <c r="D16" s="167"/>
      <c r="E16" s="167">
        <f t="shared" si="7"/>
        <v>1900</v>
      </c>
      <c r="F16" s="167">
        <f t="shared" si="8"/>
        <v>190</v>
      </c>
      <c r="G16" s="167"/>
      <c r="H16" s="167"/>
      <c r="I16" s="167">
        <f t="shared" ref="I16" si="10">SUM(F16:H16)</f>
        <v>190</v>
      </c>
      <c r="J16" s="167">
        <f t="shared" ref="J16" si="11">+E16-I16</f>
        <v>1710</v>
      </c>
    </row>
    <row r="18" spans="3:10" ht="13.5" thickBot="1">
      <c r="C18" s="163">
        <f>SUM(C11:C16)</f>
        <v>8683.74</v>
      </c>
      <c r="D18" s="163">
        <f t="shared" ref="D18:J18" si="12">SUM(D11:D16)</f>
        <v>2587</v>
      </c>
      <c r="E18" s="163">
        <f t="shared" si="12"/>
        <v>11270.74</v>
      </c>
      <c r="F18" s="163">
        <f t="shared" si="12"/>
        <v>1127.0740000000001</v>
      </c>
      <c r="G18" s="163">
        <f t="shared" si="12"/>
        <v>166.66</v>
      </c>
      <c r="H18" s="163">
        <f t="shared" si="12"/>
        <v>150</v>
      </c>
      <c r="I18" s="163">
        <f t="shared" si="12"/>
        <v>1443.7339999999999</v>
      </c>
      <c r="J18" s="163">
        <f t="shared" si="12"/>
        <v>9827.0060000000012</v>
      </c>
    </row>
    <row r="19" spans="3:10" ht="13.5" thickTop="1"/>
  </sheetData>
  <pageMargins left="0.70866141732283472" right="0.70866141732283472" top="0.74803149606299213" bottom="0.74803149606299213" header="0.31496062992125984" footer="0.31496062992125984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207" t="s">
        <v>14</v>
      </c>
      <c r="B5" s="209" t="s">
        <v>15</v>
      </c>
      <c r="C5" s="207" t="s">
        <v>132</v>
      </c>
      <c r="D5" s="209" t="s">
        <v>16</v>
      </c>
      <c r="E5" s="209" t="s">
        <v>0</v>
      </c>
      <c r="F5" s="207" t="s">
        <v>129</v>
      </c>
      <c r="G5" s="205" t="s">
        <v>35</v>
      </c>
      <c r="H5" s="198" t="s">
        <v>10</v>
      </c>
      <c r="I5" s="198" t="s">
        <v>11</v>
      </c>
      <c r="J5" s="198" t="s">
        <v>25</v>
      </c>
      <c r="K5" s="198" t="s">
        <v>12</v>
      </c>
      <c r="L5" s="198" t="s">
        <v>13</v>
      </c>
      <c r="M5" s="78"/>
      <c r="N5" s="24"/>
      <c r="O5" s="203" t="s">
        <v>100</v>
      </c>
      <c r="P5" s="203" t="s">
        <v>116</v>
      </c>
      <c r="Q5" s="203" t="s">
        <v>115</v>
      </c>
      <c r="R5" s="203" t="s">
        <v>101</v>
      </c>
      <c r="S5" s="198" t="s">
        <v>7</v>
      </c>
      <c r="T5" s="198" t="s">
        <v>18</v>
      </c>
      <c r="U5" s="198" t="s">
        <v>17</v>
      </c>
      <c r="V5" s="198" t="s">
        <v>9</v>
      </c>
      <c r="W5" s="198" t="s">
        <v>26</v>
      </c>
      <c r="X5" s="198" t="s">
        <v>4</v>
      </c>
      <c r="Y5" s="198" t="s">
        <v>8</v>
      </c>
      <c r="Z5" s="198" t="s">
        <v>3</v>
      </c>
      <c r="AA5" s="198" t="s">
        <v>5</v>
      </c>
      <c r="AB5" s="27"/>
      <c r="AC5" s="198" t="s">
        <v>6</v>
      </c>
      <c r="AD5" s="200" t="s">
        <v>152</v>
      </c>
      <c r="AE5" s="201"/>
      <c r="AF5" s="202" t="s">
        <v>102</v>
      </c>
      <c r="AG5" s="196" t="s">
        <v>135</v>
      </c>
      <c r="AH5" s="196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208"/>
      <c r="B6" s="210"/>
      <c r="C6" s="208"/>
      <c r="D6" s="210"/>
      <c r="E6" s="210"/>
      <c r="F6" s="208"/>
      <c r="G6" s="206"/>
      <c r="H6" s="199"/>
      <c r="I6" s="199"/>
      <c r="J6" s="199"/>
      <c r="K6" s="199"/>
      <c r="L6" s="199"/>
      <c r="M6" s="28" t="s">
        <v>174</v>
      </c>
      <c r="N6" s="28" t="s">
        <v>144</v>
      </c>
      <c r="O6" s="204"/>
      <c r="P6" s="204"/>
      <c r="Q6" s="204"/>
      <c r="R6" s="204"/>
      <c r="S6" s="199"/>
      <c r="T6" s="199"/>
      <c r="U6" s="199"/>
      <c r="V6" s="199"/>
      <c r="W6" s="199"/>
      <c r="X6" s="199"/>
      <c r="Y6" s="199"/>
      <c r="Z6" s="199"/>
      <c r="AA6" s="199"/>
      <c r="AB6" s="24"/>
      <c r="AC6" s="199"/>
      <c r="AD6" s="52" t="s">
        <v>27</v>
      </c>
      <c r="AE6" s="52" t="s">
        <v>28</v>
      </c>
      <c r="AF6" s="202"/>
      <c r="AG6" s="196"/>
      <c r="AH6" s="196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197" t="s">
        <v>146</v>
      </c>
      <c r="B68" s="197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438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437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195" t="s">
        <v>153</v>
      </c>
      <c r="B111" s="195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G5:G6"/>
    <mergeCell ref="A5:A6"/>
    <mergeCell ref="B5:B6"/>
    <mergeCell ref="C5:C6"/>
    <mergeCell ref="D5:D6"/>
    <mergeCell ref="E5:E6"/>
    <mergeCell ref="F5:F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447</v>
      </c>
      <c r="H1" t="s">
        <v>448</v>
      </c>
      <c r="K1" t="s">
        <v>447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447</v>
      </c>
      <c r="H2" t="s">
        <v>448</v>
      </c>
      <c r="K2" t="s">
        <v>447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447</v>
      </c>
      <c r="H3" t="s">
        <v>448</v>
      </c>
      <c r="K3" t="s">
        <v>447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447</v>
      </c>
      <c r="H4" t="s">
        <v>448</v>
      </c>
      <c r="K4" t="s">
        <v>447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E21"/>
  <sheetViews>
    <sheetView workbookViewId="0">
      <selection activeCell="C16" sqref="C16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5" ht="18">
      <c r="A2" s="148" t="s">
        <v>443</v>
      </c>
    </row>
    <row r="3" spans="1:5" ht="15">
      <c r="A3" s="150" t="str">
        <f>+SINDICATO!B3</f>
        <v>SEMANA 38</v>
      </c>
    </row>
    <row r="4" spans="1:5">
      <c r="A4" s="161" t="str">
        <f>+SINDICATO!B4</f>
        <v>Periodo 38 al 38 Semanal del 13/09/2017 al 19/09/2017</v>
      </c>
    </row>
    <row r="8" spans="1:5" ht="15">
      <c r="A8" s="170" t="s">
        <v>449</v>
      </c>
      <c r="B8" s="170" t="s">
        <v>450</v>
      </c>
      <c r="C8" s="171" t="s">
        <v>451</v>
      </c>
      <c r="D8" s="170" t="s">
        <v>15</v>
      </c>
    </row>
    <row r="9" spans="1:5" s="162" customFormat="1" ht="15">
      <c r="A9" s="168">
        <v>60590405464</v>
      </c>
      <c r="B9" s="168" t="s">
        <v>452</v>
      </c>
      <c r="C9" s="173">
        <f>+SINDICATO!J11</f>
        <v>2211.6</v>
      </c>
      <c r="D9" s="168" t="str">
        <f>+SINDICATO!B11</f>
        <v>GAYTAN MARTINEZ RAUL</v>
      </c>
      <c r="E9" s="162" t="s">
        <v>472</v>
      </c>
    </row>
    <row r="10" spans="1:5" s="162" customFormat="1" ht="15">
      <c r="A10" s="168">
        <v>60590317373</v>
      </c>
      <c r="B10" s="168" t="s">
        <v>452</v>
      </c>
      <c r="C10" s="173">
        <f>+SINDICATO!J12</f>
        <v>2361.6</v>
      </c>
      <c r="D10" s="168" t="str">
        <f>+SINDICATO!B12</f>
        <v>SANCHEZ DE SANTIAGO RICARDO</v>
      </c>
      <c r="E10" s="162" t="s">
        <v>472</v>
      </c>
    </row>
    <row r="11" spans="1:5" s="162" customFormat="1" ht="15">
      <c r="A11" s="168">
        <v>56708845376</v>
      </c>
      <c r="B11" s="168" t="s">
        <v>452</v>
      </c>
      <c r="C11" s="173">
        <f>+SINDICATO!J13</f>
        <v>1890</v>
      </c>
      <c r="D11" s="168" t="str">
        <f>+SINDICATO!B13</f>
        <v>FERRER GONZALEZ MARIA ELENA</v>
      </c>
      <c r="E11" s="190" t="s">
        <v>472</v>
      </c>
    </row>
    <row r="12" spans="1:5" s="162" customFormat="1" ht="15">
      <c r="A12" s="168">
        <v>60590314454</v>
      </c>
      <c r="B12" s="168" t="s">
        <v>452</v>
      </c>
      <c r="C12" s="173">
        <f>+SINDICATO!J14</f>
        <v>677.09</v>
      </c>
      <c r="D12" s="168" t="str">
        <f>+SINDICATO!B14</f>
        <v>GUZMAN NAVARRO EDUARDO</v>
      </c>
      <c r="E12" s="190" t="s">
        <v>472</v>
      </c>
    </row>
    <row r="13" spans="1:5" s="162" customFormat="1" ht="15">
      <c r="A13" s="168">
        <v>60590324373</v>
      </c>
      <c r="B13" s="168" t="s">
        <v>477</v>
      </c>
      <c r="C13" s="173">
        <f>+SINDICATO!J16</f>
        <v>1710</v>
      </c>
      <c r="D13" s="168" t="str">
        <f>+SINDICATO!B16</f>
        <v>BECERRA JIMENEZ ALEJANDRO BONIFACIO</v>
      </c>
      <c r="E13" s="190" t="s">
        <v>472</v>
      </c>
    </row>
    <row r="14" spans="1:5" s="162" customFormat="1" ht="15">
      <c r="A14" s="168"/>
      <c r="B14" s="168"/>
      <c r="C14" s="173"/>
      <c r="D14" s="168"/>
      <c r="E14" s="190"/>
    </row>
    <row r="15" spans="1:5" ht="15">
      <c r="A15" s="169" t="s">
        <v>453</v>
      </c>
      <c r="B15" s="169"/>
      <c r="C15" s="172">
        <f>SUM(C9:C13)</f>
        <v>8850.2900000000009</v>
      </c>
      <c r="D15" s="169" t="s">
        <v>473</v>
      </c>
    </row>
    <row r="16" spans="1:5" s="162" customFormat="1" ht="15">
      <c r="A16" s="169"/>
      <c r="B16" s="169"/>
      <c r="C16" s="172"/>
      <c r="D16" s="169"/>
    </row>
    <row r="17" spans="1:4" s="162" customFormat="1" ht="15">
      <c r="A17" s="169"/>
      <c r="B17" s="169"/>
      <c r="C17" s="172"/>
      <c r="D17" s="169"/>
    </row>
    <row r="18" spans="1:4" s="162" customFormat="1" ht="15">
      <c r="A18" s="168"/>
      <c r="B18" s="176" t="s">
        <v>468</v>
      </c>
      <c r="C18" s="173">
        <f>+SINDICATO!J15</f>
        <v>976.71600000000001</v>
      </c>
      <c r="D18" s="168" t="str">
        <f>+SINDICATO!B15</f>
        <v>JUAREZ URIBE MICHEL</v>
      </c>
    </row>
    <row r="19" spans="1:4" s="162" customFormat="1" ht="15">
      <c r="A19" s="169" t="s">
        <v>470</v>
      </c>
      <c r="B19" s="169"/>
      <c r="C19" s="172">
        <f>+C18</f>
        <v>976.71600000000001</v>
      </c>
      <c r="D19" s="169" t="s">
        <v>455</v>
      </c>
    </row>
    <row r="21" spans="1:4" ht="18.75">
      <c r="A21" s="174" t="s">
        <v>469</v>
      </c>
      <c r="B21" s="174"/>
      <c r="C21" s="175">
        <f>+C15+C19</f>
        <v>9827.0060000000012</v>
      </c>
      <c r="D21" s="174" t="s">
        <v>476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B14" sqref="B14"/>
    </sheetView>
  </sheetViews>
  <sheetFormatPr baseColWidth="10" defaultRowHeight="12.75"/>
  <sheetData>
    <row r="1" spans="1:8" ht="15">
      <c r="A1" s="177" t="s">
        <v>456</v>
      </c>
      <c r="B1" s="177"/>
      <c r="C1" s="178"/>
      <c r="D1" s="179"/>
      <c r="E1" s="179"/>
      <c r="F1" s="180"/>
      <c r="G1" s="180"/>
      <c r="H1" s="162"/>
    </row>
    <row r="2" spans="1:8" ht="15">
      <c r="A2" s="177" t="s">
        <v>480</v>
      </c>
      <c r="B2" s="177"/>
      <c r="C2" s="178"/>
      <c r="D2" s="179"/>
      <c r="E2" s="179"/>
      <c r="F2" s="181" t="s">
        <v>28</v>
      </c>
      <c r="G2" s="180"/>
      <c r="H2" s="162"/>
    </row>
    <row r="3" spans="1:8" ht="15">
      <c r="A3" s="177" t="s">
        <v>457</v>
      </c>
      <c r="B3" s="182" t="s">
        <v>481</v>
      </c>
      <c r="C3" s="178"/>
      <c r="D3" s="179"/>
      <c r="E3" s="179"/>
      <c r="F3" s="180"/>
      <c r="G3" s="180"/>
      <c r="H3" s="162"/>
    </row>
    <row r="4" spans="1:8" ht="15">
      <c r="A4" s="178"/>
      <c r="B4" s="178"/>
      <c r="C4" s="178"/>
      <c r="D4" s="179"/>
      <c r="E4" s="179"/>
      <c r="F4" s="180"/>
      <c r="G4" s="180"/>
      <c r="H4" s="162"/>
    </row>
    <row r="5" spans="1:8" ht="15">
      <c r="A5" s="178" t="s">
        <v>135</v>
      </c>
      <c r="B5" s="178" t="s">
        <v>458</v>
      </c>
      <c r="C5" s="178"/>
      <c r="D5" s="179"/>
      <c r="E5" s="179"/>
      <c r="F5" s="180"/>
      <c r="G5" s="180"/>
      <c r="H5" s="162"/>
    </row>
    <row r="6" spans="1:8" ht="15">
      <c r="A6" s="179" t="s">
        <v>459</v>
      </c>
      <c r="B6" s="183">
        <v>0</v>
      </c>
      <c r="C6" s="179"/>
      <c r="D6" s="179"/>
      <c r="E6" s="179"/>
      <c r="F6" s="180"/>
      <c r="G6" s="180"/>
      <c r="H6" s="162"/>
    </row>
    <row r="7" spans="1:8" ht="15">
      <c r="A7" s="179" t="s">
        <v>460</v>
      </c>
      <c r="B7" s="183">
        <v>0</v>
      </c>
      <c r="C7" s="179"/>
      <c r="D7" s="179"/>
      <c r="E7" s="179"/>
      <c r="F7" s="180"/>
      <c r="G7" s="180"/>
      <c r="H7" s="162"/>
    </row>
    <row r="8" spans="1:8" ht="15">
      <c r="A8" s="179" t="s">
        <v>461</v>
      </c>
      <c r="B8" s="183">
        <v>0</v>
      </c>
      <c r="C8" s="179"/>
      <c r="D8" s="179"/>
      <c r="E8" s="179"/>
      <c r="F8" s="180"/>
      <c r="G8" s="180"/>
      <c r="H8" s="162"/>
    </row>
    <row r="9" spans="1:8" ht="15">
      <c r="A9" s="179" t="s">
        <v>462</v>
      </c>
      <c r="B9" s="191">
        <v>6624</v>
      </c>
      <c r="C9" s="179"/>
      <c r="D9" s="179"/>
      <c r="E9" s="179"/>
      <c r="F9" s="180"/>
      <c r="G9" s="180"/>
      <c r="H9" s="162"/>
    </row>
    <row r="10" spans="1:8" ht="15">
      <c r="A10" s="179" t="s">
        <v>463</v>
      </c>
      <c r="B10" s="183">
        <v>0</v>
      </c>
      <c r="C10" s="179"/>
      <c r="D10" s="179"/>
      <c r="E10" s="179"/>
      <c r="F10" s="180"/>
      <c r="G10" s="180"/>
      <c r="H10" s="162"/>
    </row>
    <row r="11" spans="1:8" ht="15">
      <c r="A11" s="179" t="s">
        <v>464</v>
      </c>
      <c r="B11" s="183">
        <v>3561.5</v>
      </c>
      <c r="C11" s="179"/>
      <c r="D11" s="179"/>
      <c r="E11" s="179"/>
      <c r="F11" s="180"/>
      <c r="G11" s="180"/>
      <c r="H11" s="162"/>
    </row>
    <row r="12" spans="1:8" ht="15">
      <c r="A12" s="179" t="s">
        <v>465</v>
      </c>
      <c r="B12" s="184">
        <v>0</v>
      </c>
      <c r="C12" s="179"/>
      <c r="D12" s="179"/>
      <c r="E12" s="179"/>
      <c r="F12" s="180"/>
      <c r="G12" s="180"/>
      <c r="H12" s="162"/>
    </row>
    <row r="13" spans="1:8" ht="15.75" thickBot="1">
      <c r="A13" s="179" t="s">
        <v>466</v>
      </c>
      <c r="B13" s="185">
        <v>1085.24</v>
      </c>
      <c r="C13" s="179"/>
      <c r="D13" s="179"/>
      <c r="E13" s="179"/>
      <c r="F13" s="180"/>
      <c r="G13" s="180"/>
      <c r="H13" s="162"/>
    </row>
    <row r="14" spans="1:8" ht="15">
      <c r="A14" s="179"/>
      <c r="B14" s="186">
        <f>SUM(B6:B13)</f>
        <v>11270.74</v>
      </c>
      <c r="C14" s="179"/>
      <c r="D14" s="186"/>
      <c r="E14" s="179"/>
      <c r="F14" s="180"/>
      <c r="G14" s="180"/>
      <c r="H14" s="162"/>
    </row>
    <row r="15" spans="1:8" ht="15.75" thickBot="1">
      <c r="A15" s="179"/>
      <c r="B15" s="187">
        <f>B14*0.16</f>
        <v>1803.3184000000001</v>
      </c>
      <c r="C15" s="179"/>
      <c r="D15" s="180"/>
      <c r="E15" s="179"/>
      <c r="F15" s="180"/>
      <c r="G15" s="180"/>
      <c r="H15" s="162"/>
    </row>
    <row r="16" spans="1:8" ht="15.75" thickTop="1">
      <c r="A16" s="179"/>
      <c r="B16" s="188">
        <f>+B14+B15</f>
        <v>13074.0584</v>
      </c>
      <c r="C16" s="179"/>
      <c r="D16" s="188"/>
      <c r="E16" s="179"/>
      <c r="F16" s="180"/>
      <c r="G16" s="180"/>
      <c r="H16" s="162"/>
    </row>
    <row r="17" spans="1:8" ht="15">
      <c r="A17" s="179"/>
      <c r="B17" s="183">
        <f>+FACTURACION!G18</f>
        <v>13074.0584</v>
      </c>
      <c r="C17" s="179"/>
      <c r="D17" s="183"/>
      <c r="E17" s="179"/>
      <c r="F17" s="180"/>
      <c r="G17" s="180"/>
      <c r="H17" s="162"/>
    </row>
    <row r="18" spans="1:8" ht="15">
      <c r="A18" s="179"/>
      <c r="B18" s="183">
        <f>+B16-B17</f>
        <v>0</v>
      </c>
      <c r="C18" s="179"/>
      <c r="D18" s="183"/>
      <c r="E18" s="179"/>
      <c r="F18" s="180"/>
      <c r="G18" s="180"/>
      <c r="H18" s="162"/>
    </row>
    <row r="19" spans="1:8" ht="15">
      <c r="A19" s="179"/>
      <c r="B19" s="183"/>
      <c r="C19" s="179"/>
      <c r="D19" s="179"/>
      <c r="E19" s="179"/>
      <c r="F19" s="180"/>
      <c r="G19" s="180"/>
      <c r="H19" s="162"/>
    </row>
    <row r="20" spans="1:8">
      <c r="A20" s="179"/>
      <c r="B20" s="179"/>
      <c r="C20" s="179"/>
      <c r="D20" s="179"/>
      <c r="E20" s="179"/>
      <c r="F20" s="180"/>
      <c r="G20" s="180"/>
      <c r="H20" s="162"/>
    </row>
    <row r="21" spans="1:8">
      <c r="A21" s="179"/>
      <c r="B21" s="179"/>
      <c r="C21" s="179"/>
      <c r="D21" s="179"/>
      <c r="E21" s="179"/>
      <c r="F21" s="180"/>
      <c r="G21" s="180"/>
      <c r="H21" s="162"/>
    </row>
    <row r="22" spans="1:8">
      <c r="A22" s="179"/>
      <c r="B22" s="179"/>
      <c r="C22" s="179"/>
      <c r="D22" s="179"/>
      <c r="E22" s="179"/>
      <c r="F22" s="180"/>
      <c r="G22" s="180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2017-06-03T16:19:09Z</cp:lastPrinted>
  <dcterms:created xsi:type="dcterms:W3CDTF">2015-07-23T15:19:36Z</dcterms:created>
  <dcterms:modified xsi:type="dcterms:W3CDTF">2017-09-25T22:14:46Z</dcterms:modified>
</cp:coreProperties>
</file>