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90" windowWidth="13995" windowHeight="7635" activeTab="3"/>
  </bookViews>
  <sheets>
    <sheet name="FACTURACION" sheetId="2" r:id="rId1"/>
    <sheet name="INGENIERIA" sheetId="1" r:id="rId2"/>
    <sheet name="BANCOS" sheetId="3" r:id="rId3"/>
    <sheet name="Hoja1" sheetId="4" r:id="rId4"/>
  </sheets>
  <calcPr calcId="124519"/>
</workbook>
</file>

<file path=xl/calcChain.xml><?xml version="1.0" encoding="utf-8"?>
<calcChain xmlns="http://schemas.openxmlformats.org/spreadsheetml/2006/main">
  <c r="B14" i="4"/>
  <c r="B15" l="1"/>
  <c r="B16" s="1"/>
  <c r="B18" s="1"/>
  <c r="D10" i="3" l="1"/>
  <c r="D25" s="1"/>
  <c r="D23"/>
  <c r="F31" i="2"/>
  <c r="G31"/>
  <c r="H31"/>
  <c r="I31"/>
  <c r="J31"/>
  <c r="K31"/>
  <c r="E31"/>
  <c r="F28"/>
  <c r="G28"/>
  <c r="H28"/>
  <c r="I28"/>
  <c r="J28"/>
  <c r="K28"/>
  <c r="E28"/>
  <c r="F19"/>
  <c r="G19"/>
  <c r="H19"/>
  <c r="I19"/>
  <c r="J19"/>
  <c r="K19"/>
  <c r="E19"/>
  <c r="E23"/>
  <c r="F23"/>
  <c r="I23" s="1"/>
  <c r="G23"/>
  <c r="E24"/>
  <c r="F24"/>
  <c r="E25"/>
  <c r="F25"/>
  <c r="G25"/>
  <c r="I25" s="1"/>
  <c r="E26"/>
  <c r="K22"/>
  <c r="J22"/>
  <c r="I22"/>
  <c r="G22"/>
  <c r="F22"/>
  <c r="E22"/>
  <c r="E13"/>
  <c r="F13"/>
  <c r="G13"/>
  <c r="I13" s="1"/>
  <c r="E14"/>
  <c r="G14" s="1"/>
  <c r="E15"/>
  <c r="F15"/>
  <c r="I15" s="1"/>
  <c r="G15"/>
  <c r="E16"/>
  <c r="G16" s="1"/>
  <c r="E17"/>
  <c r="F17"/>
  <c r="I17" s="1"/>
  <c r="G17"/>
  <c r="K12"/>
  <c r="J12"/>
  <c r="I12"/>
  <c r="G12"/>
  <c r="F12"/>
  <c r="E12"/>
  <c r="C31"/>
  <c r="C28"/>
  <c r="C19"/>
  <c r="J25" l="1"/>
  <c r="K25" s="1"/>
  <c r="I24"/>
  <c r="J23"/>
  <c r="K23" s="1"/>
  <c r="F26"/>
  <c r="I26" s="1"/>
  <c r="G26"/>
  <c r="G24"/>
  <c r="J17"/>
  <c r="K17"/>
  <c r="K13"/>
  <c r="J13"/>
  <c r="J15"/>
  <c r="K15" s="1"/>
  <c r="F16"/>
  <c r="I16" s="1"/>
  <c r="F14"/>
  <c r="I14" s="1"/>
  <c r="J26" l="1"/>
  <c r="K26"/>
  <c r="J24"/>
  <c r="K24" s="1"/>
  <c r="J14"/>
  <c r="K14" s="1"/>
  <c r="J16"/>
  <c r="K16" s="1"/>
  <c r="Z23" i="1" l="1"/>
  <c r="Z24"/>
  <c r="Z25"/>
  <c r="Z26"/>
  <c r="Z22"/>
  <c r="Z13"/>
  <c r="Z14"/>
  <c r="Z15"/>
  <c r="Z16"/>
  <c r="Z17"/>
  <c r="Z12"/>
</calcChain>
</file>

<file path=xl/sharedStrings.xml><?xml version="1.0" encoding="utf-8"?>
<sst xmlns="http://schemas.openxmlformats.org/spreadsheetml/2006/main" count="291" uniqueCount="99">
  <si>
    <t>CONTPAQ i</t>
  </si>
  <si>
    <t xml:space="preserve">      NÓMINAS</t>
  </si>
  <si>
    <t>011 INGENIERIA FISCAL LABORAL SC</t>
  </si>
  <si>
    <t>Lista de Raya (forma tabular)</t>
  </si>
  <si>
    <t>Periodo 20 al 20 Semanal del 10/05/2017 al 16/05/2017</t>
  </si>
  <si>
    <t>Reg Pat IMSS: 00000000000,Z3422423106</t>
  </si>
  <si>
    <t xml:space="preserve">RFC: IFL -130502-TN8 </t>
  </si>
  <si>
    <t>Código</t>
  </si>
  <si>
    <t>Empleado</t>
  </si>
  <si>
    <t>Sueldo</t>
  </si>
  <si>
    <t>Séptimo día</t>
  </si>
  <si>
    <t>Comisiones</t>
  </si>
  <si>
    <t>*TOTAL* *PERCEPCIONES*</t>
  </si>
  <si>
    <t>Préstamo Infonavit (vsm)</t>
  </si>
  <si>
    <t>Préstamo Infonavit (cf)</t>
  </si>
  <si>
    <t>Subsidio al Empleo (sp)</t>
  </si>
  <si>
    <t>I.S.R. (sp)</t>
  </si>
  <si>
    <t>I.M.S.S.</t>
  </si>
  <si>
    <t>Cuota sindical</t>
  </si>
  <si>
    <t>Préstamo FONACOT</t>
  </si>
  <si>
    <t>Fondo de ahorro</t>
  </si>
  <si>
    <t>Ajuste al neto</t>
  </si>
  <si>
    <t>DESCUENTO UNIFORMES</t>
  </si>
  <si>
    <t>Pension Alimenticia</t>
  </si>
  <si>
    <t>Dcto pago Indeb</t>
  </si>
  <si>
    <t>Prestamo CTM</t>
  </si>
  <si>
    <t>Ahorro CTM</t>
  </si>
  <si>
    <t>DESC CTA 254</t>
  </si>
  <si>
    <t>*TOTAL* *DEDUCCIONES*</t>
  </si>
  <si>
    <t>*NETO*</t>
  </si>
  <si>
    <t xml:space="preserve">    Reg. Pat. IMSS:  Z3422423106</t>
  </si>
  <si>
    <t>Departamento 1 1200X11</t>
  </si>
  <si>
    <t>AOF15</t>
  </si>
  <si>
    <t>Aguas Orozco Francisco Javier</t>
  </si>
  <si>
    <t>GAR10</t>
  </si>
  <si>
    <t>Gallegos Romero  Cristian</t>
  </si>
  <si>
    <t>HSR02</t>
  </si>
  <si>
    <t>Hernandez Sanchez Rodrigo</t>
  </si>
  <si>
    <t>MEJ03</t>
  </si>
  <si>
    <t>Medina Esparza Josue</t>
  </si>
  <si>
    <t>MVN27</t>
  </si>
  <si>
    <t>Moreno Valero Norma</t>
  </si>
  <si>
    <t>TIL17</t>
  </si>
  <si>
    <t>Torres Ibarra Luis Gerardo</t>
  </si>
  <si>
    <t>Total Depto</t>
  </si>
  <si>
    <t xml:space="preserve">  -----------------------</t>
  </si>
  <si>
    <t>Departamento 2 1200XSERVICOS</t>
  </si>
  <si>
    <t>DGP07</t>
  </si>
  <si>
    <t>Dominguez Gudiño Omar</t>
  </si>
  <si>
    <t>0ER14</t>
  </si>
  <si>
    <t>Enriquez Rubio Fernando</t>
  </si>
  <si>
    <t>HME09</t>
  </si>
  <si>
    <t>Hernandez Martinez Eduardo Rene</t>
  </si>
  <si>
    <t>0HS11</t>
  </si>
  <si>
    <t>Hernandez Silva Edgar Samuel</t>
  </si>
  <si>
    <t>000MG</t>
  </si>
  <si>
    <t>Martinez Gallegos Luis Fernando</t>
  </si>
  <si>
    <t xml:space="preserve">  =============</t>
  </si>
  <si>
    <t>Total Gral.</t>
  </si>
  <si>
    <t xml:space="preserve"> </t>
  </si>
  <si>
    <t>DIFERENCIA POR DEPOSITAR</t>
  </si>
  <si>
    <t>DEPOSITO DEL SABADO 20 MAYO</t>
  </si>
  <si>
    <t>FACTURA 1</t>
  </si>
  <si>
    <t>2% NOMINA</t>
  </si>
  <si>
    <t>7.5 % COMISIÓN</t>
  </si>
  <si>
    <t>FONDO DE AHORRO 4.9%</t>
  </si>
  <si>
    <t>SUBTOTAL</t>
  </si>
  <si>
    <t>IVA</t>
  </si>
  <si>
    <t>TOTAL</t>
  </si>
  <si>
    <t>Periodo 20 del 2017-05-10 al 2017-05-16</t>
  </si>
  <si>
    <t>Codigo</t>
  </si>
  <si>
    <t>Cuenta</t>
  </si>
  <si>
    <t>Metodo de pago</t>
  </si>
  <si>
    <t>Importe</t>
  </si>
  <si>
    <t>Nombre</t>
  </si>
  <si>
    <t>28 Tarjeta de Débito</t>
  </si>
  <si>
    <t>Total Tarjeta de Débito</t>
  </si>
  <si>
    <t>Total de movimientos 11</t>
  </si>
  <si>
    <t xml:space="preserve">01 Efectivo </t>
  </si>
  <si>
    <t>Total de movimientos 10</t>
  </si>
  <si>
    <t>Total Efectivo</t>
  </si>
  <si>
    <t>Total de movimientos 1</t>
  </si>
  <si>
    <t>QUERETARO MOTORS</t>
  </si>
  <si>
    <t>DESGLOSE DE NOMINA SEMANA 20</t>
  </si>
  <si>
    <t>PERIODO</t>
  </si>
  <si>
    <t>10/05/2017 AL 16/05/2017</t>
  </si>
  <si>
    <t>CUENTA</t>
  </si>
  <si>
    <t>IMPORTE</t>
  </si>
  <si>
    <t>700-070</t>
  </si>
  <si>
    <t>701-070</t>
  </si>
  <si>
    <t>702-070</t>
  </si>
  <si>
    <t>703-070</t>
  </si>
  <si>
    <t>704-070</t>
  </si>
  <si>
    <t>705-001-070</t>
  </si>
  <si>
    <t>706-070</t>
  </si>
  <si>
    <t>321-001</t>
  </si>
  <si>
    <t>COMPLEMENTO</t>
  </si>
  <si>
    <t>VENTAS</t>
  </si>
  <si>
    <t>SEMINUEVOS</t>
  </si>
</sst>
</file>

<file path=xl/styles.xml><?xml version="1.0" encoding="utf-8"?>
<styleSheet xmlns="http://schemas.openxmlformats.org/spreadsheetml/2006/main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  <numFmt numFmtId="165" formatCode="_(&quot;$&quot;* #,##0.00_);_(&quot;$&quot;* \(#,##0.00\);_(&quot;$&quot;* &quot;-&quot;??_);_(@_)"/>
  </numFmts>
  <fonts count="25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  <font>
      <sz val="8"/>
      <color indexed="10"/>
      <name val="Arial"/>
      <family val="2"/>
    </font>
    <font>
      <b/>
      <sz val="8"/>
      <color indexed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11"/>
      <color rgb="FF0000FF"/>
      <name val="Calibri"/>
      <family val="2"/>
      <scheme val="minor"/>
    </font>
    <font>
      <sz val="11"/>
      <color rgb="FF0099FF"/>
      <name val="Calibri"/>
      <family val="2"/>
      <scheme val="minor"/>
    </font>
    <font>
      <sz val="15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1"/>
      <color rgb="FF9D0707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FF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FD"/>
      </left>
      <right style="thin">
        <color rgb="FF0000FD"/>
      </right>
      <top/>
      <bottom style="double">
        <color rgb="FF0000FD"/>
      </bottom>
      <diagonal/>
    </border>
    <border>
      <left/>
      <right/>
      <top/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uble">
        <color indexed="64"/>
      </bottom>
      <diagonal/>
    </border>
  </borders>
  <cellStyleXfs count="4">
    <xf numFmtId="0" fontId="0" fillId="0" borderId="0"/>
    <xf numFmtId="44" fontId="13" fillId="0" borderId="0" applyFont="0" applyFill="0" applyBorder="0" applyAlignment="0" applyProtection="0"/>
    <xf numFmtId="0" fontId="14" fillId="0" borderId="0"/>
    <xf numFmtId="43" fontId="14" fillId="0" borderId="0" applyFill="0" applyBorder="0" applyAlignment="0" applyProtection="0"/>
  </cellStyleXfs>
  <cellXfs count="57">
    <xf numFmtId="0" fontId="0" fillId="0" borderId="0" xfId="0"/>
    <xf numFmtId="0" fontId="1" fillId="0" borderId="0" xfId="0" applyFont="1"/>
    <xf numFmtId="49" fontId="1" fillId="0" borderId="0" xfId="0" applyNumberFormat="1" applyFont="1"/>
    <xf numFmtId="49" fontId="2" fillId="0" borderId="0" xfId="0" applyNumberFormat="1" applyFont="1" applyAlignment="1">
      <alignment horizontal="centerContinuous"/>
    </xf>
    <xf numFmtId="49" fontId="3" fillId="0" borderId="0" xfId="0" applyNumberFormat="1" applyFont="1" applyAlignment="1">
      <alignment horizontal="centerContinuous" vertical="top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49" fontId="8" fillId="2" borderId="1" xfId="0" applyNumberFormat="1" applyFont="1" applyFill="1" applyBorder="1" applyAlignment="1">
      <alignment horizontal="center" wrapText="1"/>
    </xf>
    <xf numFmtId="0" fontId="8" fillId="2" borderId="1" xfId="0" applyFont="1" applyFill="1" applyBorder="1" applyAlignment="1">
      <alignment horizontal="center" wrapText="1"/>
    </xf>
    <xf numFmtId="0" fontId="9" fillId="2" borderId="1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horizontal="center" wrapText="1"/>
    </xf>
    <xf numFmtId="49" fontId="8" fillId="0" borderId="0" xfId="0" applyNumberFormat="1" applyFont="1"/>
    <xf numFmtId="49" fontId="10" fillId="0" borderId="0" xfId="0" applyNumberFormat="1" applyFont="1"/>
    <xf numFmtId="164" fontId="1" fillId="0" borderId="0" xfId="0" applyNumberFormat="1" applyFont="1"/>
    <xf numFmtId="164" fontId="11" fillId="0" borderId="0" xfId="0" applyNumberFormat="1" applyFont="1"/>
    <xf numFmtId="49" fontId="1" fillId="0" borderId="0" xfId="0" applyNumberFormat="1" applyFont="1" applyAlignment="1">
      <alignment horizontal="right"/>
    </xf>
    <xf numFmtId="49" fontId="8" fillId="0" borderId="0" xfId="0" applyNumberFormat="1" applyFont="1" applyAlignment="1">
      <alignment horizontal="left"/>
    </xf>
    <xf numFmtId="0" fontId="8" fillId="0" borderId="0" xfId="0" applyFont="1"/>
    <xf numFmtId="164" fontId="8" fillId="0" borderId="0" xfId="0" applyNumberFormat="1" applyFont="1"/>
    <xf numFmtId="164" fontId="12" fillId="0" borderId="0" xfId="0" applyNumberFormat="1" applyFont="1"/>
    <xf numFmtId="0" fontId="5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0" xfId="0" applyFont="1" applyAlignment="1"/>
    <xf numFmtId="0" fontId="0" fillId="0" borderId="0" xfId="0" applyAlignment="1"/>
    <xf numFmtId="0" fontId="7" fillId="0" borderId="0" xfId="0" applyFont="1" applyAlignment="1"/>
    <xf numFmtId="0" fontId="1" fillId="3" borderId="0" xfId="0" applyFont="1" applyFill="1"/>
    <xf numFmtId="0" fontId="9" fillId="2" borderId="5" xfId="2" applyFont="1" applyFill="1" applyBorder="1" applyAlignment="1">
      <alignment horizontal="center" vertical="center" wrapText="1"/>
    </xf>
    <xf numFmtId="44" fontId="1" fillId="0" borderId="0" xfId="1" applyFont="1"/>
    <xf numFmtId="44" fontId="8" fillId="0" borderId="0" xfId="0" applyNumberFormat="1" applyFont="1"/>
    <xf numFmtId="44" fontId="16" fillId="0" borderId="6" xfId="0" applyNumberFormat="1" applyFont="1" applyBorder="1"/>
    <xf numFmtId="0" fontId="17" fillId="0" borderId="0" xfId="0" applyFont="1"/>
    <xf numFmtId="0" fontId="18" fillId="0" borderId="0" xfId="0" applyFont="1"/>
    <xf numFmtId="0" fontId="19" fillId="0" borderId="0" xfId="0" applyFont="1" applyAlignment="1">
      <alignment horizontal="centerContinuous"/>
    </xf>
    <xf numFmtId="0" fontId="20" fillId="0" borderId="0" xfId="0" applyFont="1" applyAlignment="1">
      <alignment horizontal="centerContinuous"/>
    </xf>
    <xf numFmtId="0" fontId="21" fillId="0" borderId="0" xfId="0" applyFont="1"/>
    <xf numFmtId="0" fontId="22" fillId="0" borderId="7" xfId="0" applyFont="1" applyFill="1" applyBorder="1" applyAlignment="1">
      <alignment horizontal="centerContinuous"/>
    </xf>
    <xf numFmtId="165" fontId="22" fillId="0" borderId="7" xfId="0" applyNumberFormat="1" applyFont="1" applyFill="1" applyBorder="1" applyAlignment="1">
      <alignment horizontal="centerContinuous"/>
    </xf>
    <xf numFmtId="0" fontId="22" fillId="0" borderId="0" xfId="0" applyFont="1" applyFill="1" applyBorder="1" applyAlignment="1">
      <alignment horizontal="centerContinuous"/>
    </xf>
    <xf numFmtId="165" fontId="22" fillId="0" borderId="0" xfId="0" applyNumberFormat="1" applyFont="1" applyFill="1" applyBorder="1" applyAlignment="1">
      <alignment horizontal="centerContinuous"/>
    </xf>
    <xf numFmtId="0" fontId="15" fillId="0" borderId="2" xfId="2" applyFont="1" applyBorder="1" applyAlignment="1">
      <alignment horizontal="center"/>
    </xf>
    <xf numFmtId="0" fontId="15" fillId="0" borderId="3" xfId="2" applyFont="1" applyBorder="1" applyAlignment="1">
      <alignment horizontal="center"/>
    </xf>
    <xf numFmtId="0" fontId="15" fillId="0" borderId="4" xfId="2" applyFont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/>
    <xf numFmtId="0" fontId="24" fillId="0" borderId="8" xfId="0" applyFont="1" applyBorder="1"/>
    <xf numFmtId="0" fontId="23" fillId="0" borderId="8" xfId="0" applyFont="1" applyBorder="1"/>
    <xf numFmtId="0" fontId="0" fillId="0" borderId="8" xfId="0" applyFont="1" applyBorder="1"/>
    <xf numFmtId="0" fontId="0" fillId="0" borderId="8" xfId="0" applyBorder="1"/>
    <xf numFmtId="14" fontId="24" fillId="0" borderId="8" xfId="0" applyNumberFormat="1" applyFont="1" applyBorder="1"/>
    <xf numFmtId="43" fontId="13" fillId="0" borderId="8" xfId="3" applyFont="1" applyBorder="1"/>
    <xf numFmtId="43" fontId="13" fillId="0" borderId="9" xfId="3" applyFont="1" applyBorder="1"/>
    <xf numFmtId="43" fontId="13" fillId="0" borderId="10" xfId="3" applyFont="1" applyBorder="1"/>
    <xf numFmtId="43" fontId="13" fillId="0" borderId="11" xfId="3" applyFont="1" applyBorder="1"/>
    <xf numFmtId="43" fontId="13" fillId="0" borderId="12" xfId="3" applyFont="1" applyBorder="1"/>
    <xf numFmtId="43" fontId="23" fillId="0" borderId="11" xfId="3" applyFont="1" applyBorder="1"/>
  </cellXfs>
  <cellStyles count="4">
    <cellStyle name="Millares 2" xfId="3"/>
    <cellStyle name="Moneda" xfId="1" builtinId="4"/>
    <cellStyle name="Normal" xfId="0" builtinId="0"/>
    <cellStyle name="Normal 12 4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4"/>
  <sheetViews>
    <sheetView workbookViewId="0">
      <pane xSplit="2" ySplit="11" topLeftCell="C12" activePane="bottomRight" state="frozen"/>
      <selection pane="topRight" activeCell="C1" sqref="C1"/>
      <selection pane="bottomLeft" activeCell="A14" sqref="A14"/>
      <selection pane="bottomRight" activeCell="I17" activeCellId="1" sqref="I12:I15 I17"/>
    </sheetView>
  </sheetViews>
  <sheetFormatPr baseColWidth="10" defaultRowHeight="11.25"/>
  <cols>
    <col min="1" max="1" width="12.28515625" style="2" customWidth="1"/>
    <col min="2" max="2" width="30.7109375" style="1" customWidth="1"/>
    <col min="3" max="3" width="15.7109375" style="1" customWidth="1"/>
    <col min="4" max="4" width="11.42578125" style="1"/>
    <col min="5" max="5" width="14.5703125" style="1" customWidth="1"/>
    <col min="6" max="16384" width="11.42578125" style="1"/>
  </cols>
  <sheetData>
    <row r="1" spans="1:13" ht="18" customHeight="1">
      <c r="A1" s="3" t="s">
        <v>0</v>
      </c>
      <c r="B1" s="6" t="s">
        <v>59</v>
      </c>
    </row>
    <row r="2" spans="1:13" ht="24.95" customHeight="1">
      <c r="A2" s="4" t="s">
        <v>1</v>
      </c>
      <c r="B2" s="22" t="s">
        <v>2</v>
      </c>
    </row>
    <row r="3" spans="1:13" ht="15">
      <c r="B3" s="24" t="s">
        <v>3</v>
      </c>
      <c r="C3" s="8"/>
    </row>
    <row r="4" spans="1:13" ht="12.75">
      <c r="B4" s="26" t="s">
        <v>4</v>
      </c>
      <c r="C4" s="8"/>
    </row>
    <row r="5" spans="1:13">
      <c r="B5" s="7" t="s">
        <v>5</v>
      </c>
    </row>
    <row r="6" spans="1:13">
      <c r="B6" s="7" t="s">
        <v>6</v>
      </c>
    </row>
    <row r="7" spans="1:13" ht="15">
      <c r="E7" s="41" t="s">
        <v>62</v>
      </c>
      <c r="F7" s="42"/>
      <c r="G7" s="42"/>
      <c r="H7" s="42"/>
      <c r="I7" s="42"/>
      <c r="J7" s="42"/>
      <c r="K7" s="43"/>
    </row>
    <row r="8" spans="1:13" s="5" customFormat="1" ht="23.25" thickBot="1">
      <c r="A8" s="9" t="s">
        <v>7</v>
      </c>
      <c r="B8" s="10" t="s">
        <v>8</v>
      </c>
      <c r="C8" s="10" t="s">
        <v>11</v>
      </c>
      <c r="E8" s="28" t="s">
        <v>12</v>
      </c>
      <c r="F8" s="28" t="s">
        <v>63</v>
      </c>
      <c r="G8" s="28" t="s">
        <v>64</v>
      </c>
      <c r="H8" s="28" t="s">
        <v>65</v>
      </c>
      <c r="I8" s="28" t="s">
        <v>66</v>
      </c>
      <c r="J8" s="28" t="s">
        <v>67</v>
      </c>
      <c r="K8" s="28" t="s">
        <v>68</v>
      </c>
    </row>
    <row r="9" spans="1:13" ht="12" thickTop="1">
      <c r="A9" s="14" t="s">
        <v>30</v>
      </c>
    </row>
    <row r="11" spans="1:13">
      <c r="A11" s="13" t="s">
        <v>31</v>
      </c>
    </row>
    <row r="12" spans="1:13">
      <c r="A12" s="2" t="s">
        <v>32</v>
      </c>
      <c r="B12" s="27" t="s">
        <v>33</v>
      </c>
      <c r="C12" s="15">
        <v>10620.68</v>
      </c>
      <c r="E12" s="29">
        <f>+C12</f>
        <v>10620.68</v>
      </c>
      <c r="F12" s="29">
        <f>+E12*2%</f>
        <v>212.4136</v>
      </c>
      <c r="G12" s="29">
        <f>+E12*7.5%</f>
        <v>796.55100000000004</v>
      </c>
      <c r="H12" s="29">
        <v>0</v>
      </c>
      <c r="I12" s="29">
        <f>SUM(E12:H12)</f>
        <v>11629.6446</v>
      </c>
      <c r="J12" s="29">
        <f>+I12*16%</f>
        <v>1860.743136</v>
      </c>
      <c r="K12" s="29">
        <f>+I12+J12</f>
        <v>13490.387736000001</v>
      </c>
      <c r="M12" s="1" t="s">
        <v>97</v>
      </c>
    </row>
    <row r="13" spans="1:13">
      <c r="A13" s="2" t="s">
        <v>34</v>
      </c>
      <c r="B13" s="27" t="s">
        <v>35</v>
      </c>
      <c r="C13" s="15">
        <v>1226.0999999999999</v>
      </c>
      <c r="E13" s="29">
        <f t="shared" ref="E13:E17" si="0">+C13</f>
        <v>1226.0999999999999</v>
      </c>
      <c r="F13" s="29">
        <f t="shared" ref="F13:F17" si="1">+E13*2%</f>
        <v>24.521999999999998</v>
      </c>
      <c r="G13" s="29">
        <f t="shared" ref="G13:G17" si="2">+E13*7.5%</f>
        <v>91.957499999999996</v>
      </c>
      <c r="H13" s="29">
        <v>0</v>
      </c>
      <c r="I13" s="29">
        <f t="shared" ref="I13:I17" si="3">SUM(E13:H13)</f>
        <v>1342.5794999999998</v>
      </c>
      <c r="J13" s="29">
        <f t="shared" ref="J13:J17" si="4">+I13*16%</f>
        <v>214.81271999999998</v>
      </c>
      <c r="K13" s="29">
        <f t="shared" ref="K13:K17" si="5">+I13+J13</f>
        <v>1557.3922199999997</v>
      </c>
      <c r="M13" s="1" t="s">
        <v>97</v>
      </c>
    </row>
    <row r="14" spans="1:13">
      <c r="A14" s="2" t="s">
        <v>36</v>
      </c>
      <c r="B14" s="27" t="s">
        <v>37</v>
      </c>
      <c r="C14" s="15">
        <v>2954.05</v>
      </c>
      <c r="E14" s="29">
        <f t="shared" si="0"/>
        <v>2954.05</v>
      </c>
      <c r="F14" s="29">
        <f t="shared" si="1"/>
        <v>59.081000000000003</v>
      </c>
      <c r="G14" s="29">
        <f t="shared" si="2"/>
        <v>221.55375000000001</v>
      </c>
      <c r="H14" s="29">
        <v>0</v>
      </c>
      <c r="I14" s="29">
        <f t="shared" si="3"/>
        <v>3234.6847500000003</v>
      </c>
      <c r="J14" s="29">
        <f t="shared" si="4"/>
        <v>517.54956000000004</v>
      </c>
      <c r="K14" s="29">
        <f t="shared" si="5"/>
        <v>3752.2343100000003</v>
      </c>
      <c r="M14" s="1" t="s">
        <v>97</v>
      </c>
    </row>
    <row r="15" spans="1:13">
      <c r="A15" s="2" t="s">
        <v>38</v>
      </c>
      <c r="B15" s="27" t="s">
        <v>39</v>
      </c>
      <c r="C15" s="15">
        <v>7540.26</v>
      </c>
      <c r="E15" s="29">
        <f t="shared" si="0"/>
        <v>7540.26</v>
      </c>
      <c r="F15" s="29">
        <f t="shared" si="1"/>
        <v>150.80520000000001</v>
      </c>
      <c r="G15" s="29">
        <f t="shared" si="2"/>
        <v>565.51949999999999</v>
      </c>
      <c r="H15" s="29">
        <v>0</v>
      </c>
      <c r="I15" s="29">
        <f t="shared" si="3"/>
        <v>8256.5846999999994</v>
      </c>
      <c r="J15" s="29">
        <f t="shared" si="4"/>
        <v>1321.0535519999999</v>
      </c>
      <c r="K15" s="29">
        <f t="shared" si="5"/>
        <v>9577.6382519999988</v>
      </c>
      <c r="M15" s="1" t="s">
        <v>97</v>
      </c>
    </row>
    <row r="16" spans="1:13">
      <c r="A16" s="2" t="s">
        <v>40</v>
      </c>
      <c r="B16" s="27" t="s">
        <v>41</v>
      </c>
      <c r="C16" s="15">
        <v>3324.26</v>
      </c>
      <c r="E16" s="29">
        <f t="shared" si="0"/>
        <v>3324.26</v>
      </c>
      <c r="F16" s="29">
        <f t="shared" si="1"/>
        <v>66.485200000000006</v>
      </c>
      <c r="G16" s="29">
        <f t="shared" si="2"/>
        <v>249.31950000000001</v>
      </c>
      <c r="H16" s="29">
        <v>0</v>
      </c>
      <c r="I16" s="29">
        <f t="shared" si="3"/>
        <v>3640.0647000000004</v>
      </c>
      <c r="J16" s="29">
        <f t="shared" si="4"/>
        <v>582.4103520000001</v>
      </c>
      <c r="K16" s="29">
        <f t="shared" si="5"/>
        <v>4222.4750520000007</v>
      </c>
      <c r="M16" s="1" t="s">
        <v>98</v>
      </c>
    </row>
    <row r="17" spans="1:13">
      <c r="A17" s="2" t="s">
        <v>42</v>
      </c>
      <c r="B17" s="27" t="s">
        <v>43</v>
      </c>
      <c r="C17" s="15">
        <v>3820.27</v>
      </c>
      <c r="E17" s="29">
        <f t="shared" si="0"/>
        <v>3820.27</v>
      </c>
      <c r="F17" s="29">
        <f t="shared" si="1"/>
        <v>76.4054</v>
      </c>
      <c r="G17" s="29">
        <f t="shared" si="2"/>
        <v>286.52024999999998</v>
      </c>
      <c r="H17" s="29">
        <v>0</v>
      </c>
      <c r="I17" s="29">
        <f t="shared" si="3"/>
        <v>4183.1956499999997</v>
      </c>
      <c r="J17" s="29">
        <f t="shared" si="4"/>
        <v>669.31130399999995</v>
      </c>
      <c r="K17" s="29">
        <f t="shared" si="5"/>
        <v>4852.5069539999995</v>
      </c>
      <c r="M17" s="1" t="s">
        <v>97</v>
      </c>
    </row>
    <row r="18" spans="1:13" s="8" customFormat="1">
      <c r="A18" s="18" t="s">
        <v>44</v>
      </c>
      <c r="C18" s="8" t="s">
        <v>45</v>
      </c>
      <c r="E18" s="8" t="s">
        <v>45</v>
      </c>
      <c r="F18" s="8" t="s">
        <v>45</v>
      </c>
      <c r="G18" s="8" t="s">
        <v>45</v>
      </c>
      <c r="H18" s="8" t="s">
        <v>45</v>
      </c>
      <c r="I18" s="8" t="s">
        <v>45</v>
      </c>
      <c r="J18" s="8" t="s">
        <v>45</v>
      </c>
      <c r="K18" s="8" t="s">
        <v>45</v>
      </c>
    </row>
    <row r="19" spans="1:13">
      <c r="C19" s="20">
        <f>SUM(C12:C18)</f>
        <v>29485.620000000006</v>
      </c>
      <c r="E19" s="30">
        <f>SUM(E12:E18)</f>
        <v>29485.620000000006</v>
      </c>
      <c r="F19" s="30">
        <f t="shared" ref="F19:K19" si="6">SUM(F12:F18)</f>
        <v>589.7124</v>
      </c>
      <c r="G19" s="30">
        <f t="shared" si="6"/>
        <v>2211.4214999999999</v>
      </c>
      <c r="H19" s="30">
        <f t="shared" si="6"/>
        <v>0</v>
      </c>
      <c r="I19" s="30">
        <f t="shared" si="6"/>
        <v>32286.753899999996</v>
      </c>
      <c r="J19" s="30">
        <f t="shared" si="6"/>
        <v>5165.8806239999994</v>
      </c>
      <c r="K19" s="30">
        <f t="shared" si="6"/>
        <v>37452.634524000001</v>
      </c>
    </row>
    <row r="21" spans="1:13">
      <c r="A21" s="13" t="s">
        <v>46</v>
      </c>
    </row>
    <row r="22" spans="1:13">
      <c r="A22" s="2" t="s">
        <v>47</v>
      </c>
      <c r="B22" s="27" t="s">
        <v>48</v>
      </c>
      <c r="C22" s="15">
        <v>851.24</v>
      </c>
      <c r="E22" s="29">
        <f>+C22</f>
        <v>851.24</v>
      </c>
      <c r="F22" s="29">
        <f>+E22*2%</f>
        <v>17.024799999999999</v>
      </c>
      <c r="G22" s="29">
        <f>+E22*7.5%</f>
        <v>63.842999999999996</v>
      </c>
      <c r="H22" s="29">
        <v>0</v>
      </c>
      <c r="I22" s="29">
        <f>SUM(E22:H22)</f>
        <v>932.1078</v>
      </c>
      <c r="J22" s="29">
        <f>+I22*16%</f>
        <v>149.137248</v>
      </c>
      <c r="K22" s="29">
        <f>+I22+J22</f>
        <v>1081.245048</v>
      </c>
    </row>
    <row r="23" spans="1:13">
      <c r="A23" s="2" t="s">
        <v>49</v>
      </c>
      <c r="B23" s="27" t="s">
        <v>50</v>
      </c>
      <c r="C23" s="15">
        <v>2481.21</v>
      </c>
      <c r="E23" s="29">
        <f t="shared" ref="E23:E26" si="7">+C23</f>
        <v>2481.21</v>
      </c>
      <c r="F23" s="29">
        <f t="shared" ref="F23:F26" si="8">+E23*2%</f>
        <v>49.624200000000002</v>
      </c>
      <c r="G23" s="29">
        <f t="shared" ref="G23:G26" si="9">+E23*7.5%</f>
        <v>186.09074999999999</v>
      </c>
      <c r="H23" s="29">
        <v>0</v>
      </c>
      <c r="I23" s="29">
        <f t="shared" ref="I23:I26" si="10">SUM(E23:H23)</f>
        <v>2716.9249500000001</v>
      </c>
      <c r="J23" s="29">
        <f t="shared" ref="J23:J26" si="11">+I23*16%</f>
        <v>434.70799200000005</v>
      </c>
      <c r="K23" s="29">
        <f t="shared" ref="K23:K26" si="12">+I23+J23</f>
        <v>3151.6329420000002</v>
      </c>
    </row>
    <row r="24" spans="1:13">
      <c r="A24" s="2" t="s">
        <v>51</v>
      </c>
      <c r="B24" s="27" t="s">
        <v>52</v>
      </c>
      <c r="C24" s="15">
        <v>444.26</v>
      </c>
      <c r="E24" s="29">
        <f t="shared" si="7"/>
        <v>444.26</v>
      </c>
      <c r="F24" s="29">
        <f t="shared" si="8"/>
        <v>8.8851999999999993</v>
      </c>
      <c r="G24" s="29">
        <f t="shared" si="9"/>
        <v>33.319499999999998</v>
      </c>
      <c r="H24" s="29">
        <v>0</v>
      </c>
      <c r="I24" s="29">
        <f t="shared" si="10"/>
        <v>486.46469999999999</v>
      </c>
      <c r="J24" s="29">
        <f t="shared" si="11"/>
        <v>77.834351999999996</v>
      </c>
      <c r="K24" s="29">
        <f t="shared" si="12"/>
        <v>564.29905199999996</v>
      </c>
    </row>
    <row r="25" spans="1:13">
      <c r="A25" s="2" t="s">
        <v>53</v>
      </c>
      <c r="B25" s="27" t="s">
        <v>54</v>
      </c>
      <c r="C25" s="15">
        <v>2048.7600000000002</v>
      </c>
      <c r="E25" s="29">
        <f t="shared" si="7"/>
        <v>2048.7600000000002</v>
      </c>
      <c r="F25" s="29">
        <f t="shared" si="8"/>
        <v>40.975200000000008</v>
      </c>
      <c r="G25" s="29">
        <f t="shared" si="9"/>
        <v>153.65700000000001</v>
      </c>
      <c r="H25" s="29">
        <v>0</v>
      </c>
      <c r="I25" s="29">
        <f t="shared" si="10"/>
        <v>2243.3922000000002</v>
      </c>
      <c r="J25" s="29">
        <f t="shared" si="11"/>
        <v>358.94275200000004</v>
      </c>
      <c r="K25" s="29">
        <f t="shared" si="12"/>
        <v>2602.3349520000002</v>
      </c>
    </row>
    <row r="26" spans="1:13">
      <c r="A26" s="2" t="s">
        <v>55</v>
      </c>
      <c r="B26" s="27" t="s">
        <v>56</v>
      </c>
      <c r="C26" s="15">
        <v>1226.0999999999999</v>
      </c>
      <c r="E26" s="29">
        <f t="shared" si="7"/>
        <v>1226.0999999999999</v>
      </c>
      <c r="F26" s="29">
        <f t="shared" si="8"/>
        <v>24.521999999999998</v>
      </c>
      <c r="G26" s="29">
        <f t="shared" si="9"/>
        <v>91.957499999999996</v>
      </c>
      <c r="H26" s="29">
        <v>0</v>
      </c>
      <c r="I26" s="29">
        <f t="shared" si="10"/>
        <v>1342.5794999999998</v>
      </c>
      <c r="J26" s="29">
        <f t="shared" si="11"/>
        <v>214.81271999999998</v>
      </c>
      <c r="K26" s="29">
        <f t="shared" si="12"/>
        <v>1557.3922199999997</v>
      </c>
    </row>
    <row r="27" spans="1:13" s="8" customFormat="1">
      <c r="A27" s="18" t="s">
        <v>44</v>
      </c>
      <c r="C27" s="8" t="s">
        <v>45</v>
      </c>
      <c r="E27" s="8" t="s">
        <v>45</v>
      </c>
      <c r="F27" s="8" t="s">
        <v>45</v>
      </c>
      <c r="G27" s="8" t="s">
        <v>45</v>
      </c>
      <c r="H27" s="8" t="s">
        <v>45</v>
      </c>
      <c r="I27" s="8" t="s">
        <v>45</v>
      </c>
      <c r="J27" s="8" t="s">
        <v>45</v>
      </c>
      <c r="K27" s="8" t="s">
        <v>45</v>
      </c>
    </row>
    <row r="28" spans="1:13">
      <c r="C28" s="20">
        <f>SUM(C22:C27)</f>
        <v>7051.57</v>
      </c>
      <c r="E28" s="30">
        <f>SUM(E22:E27)</f>
        <v>7051.57</v>
      </c>
      <c r="F28" s="30">
        <f t="shared" ref="F28:K28" si="13">SUM(F22:F27)</f>
        <v>141.03139999999999</v>
      </c>
      <c r="G28" s="30">
        <f t="shared" si="13"/>
        <v>528.86775</v>
      </c>
      <c r="H28" s="30">
        <f t="shared" si="13"/>
        <v>0</v>
      </c>
      <c r="I28" s="30">
        <f t="shared" si="13"/>
        <v>7721.4691500000008</v>
      </c>
      <c r="J28" s="30">
        <f t="shared" si="13"/>
        <v>1235.435064</v>
      </c>
      <c r="K28" s="30">
        <f t="shared" si="13"/>
        <v>8956.9042140000001</v>
      </c>
    </row>
    <row r="30" spans="1:13" s="8" customFormat="1">
      <c r="A30" s="17"/>
      <c r="C30" s="8" t="s">
        <v>57</v>
      </c>
      <c r="E30" s="8" t="s">
        <v>57</v>
      </c>
      <c r="F30" s="8" t="s">
        <v>57</v>
      </c>
      <c r="G30" s="8" t="s">
        <v>57</v>
      </c>
      <c r="H30" s="8" t="s">
        <v>57</v>
      </c>
      <c r="I30" s="8" t="s">
        <v>57</v>
      </c>
      <c r="J30" s="8" t="s">
        <v>57</v>
      </c>
      <c r="K30" s="8" t="s">
        <v>57</v>
      </c>
    </row>
    <row r="31" spans="1:13" ht="13.5" thickBot="1">
      <c r="A31" s="18" t="s">
        <v>58</v>
      </c>
      <c r="B31" s="1" t="s">
        <v>59</v>
      </c>
      <c r="C31" s="20">
        <f>+C19+C28</f>
        <v>36537.19</v>
      </c>
      <c r="E31" s="31">
        <f>+E19+E28</f>
        <v>36537.19</v>
      </c>
      <c r="F31" s="31">
        <f t="shared" ref="F31:K31" si="14">+F19+F28</f>
        <v>730.74379999999996</v>
      </c>
      <c r="G31" s="31">
        <f t="shared" si="14"/>
        <v>2740.2892499999998</v>
      </c>
      <c r="H31" s="31">
        <f t="shared" si="14"/>
        <v>0</v>
      </c>
      <c r="I31" s="31">
        <f t="shared" si="14"/>
        <v>40008.223050000001</v>
      </c>
      <c r="J31" s="31">
        <f t="shared" si="14"/>
        <v>6401.3156879999997</v>
      </c>
      <c r="K31" s="31">
        <f t="shared" si="14"/>
        <v>46409.538738000003</v>
      </c>
    </row>
    <row r="32" spans="1:13" ht="12" thickTop="1"/>
    <row r="33" spans="1:3">
      <c r="C33" s="1" t="s">
        <v>59</v>
      </c>
    </row>
    <row r="34" spans="1:3">
      <c r="A34" s="2" t="s">
        <v>59</v>
      </c>
      <c r="B34" s="1" t="s">
        <v>59</v>
      </c>
      <c r="C34" s="19"/>
    </row>
  </sheetData>
  <mergeCells count="1">
    <mergeCell ref="E7:K7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Z34"/>
  <sheetViews>
    <sheetView workbookViewId="0">
      <pane xSplit="2" ySplit="11" topLeftCell="U12" activePane="bottomRight" state="frozen"/>
      <selection pane="topRight" activeCell="C1" sqref="C1"/>
      <selection pane="bottomLeft" activeCell="A14" sqref="A14"/>
      <selection pane="bottomRight" activeCell="W24" sqref="W24"/>
    </sheetView>
  </sheetViews>
  <sheetFormatPr baseColWidth="10" defaultRowHeight="11.25"/>
  <cols>
    <col min="1" max="1" width="12.28515625" style="2" customWidth="1"/>
    <col min="2" max="2" width="30.7109375" style="1" customWidth="1"/>
    <col min="3" max="23" width="15.7109375" style="1" customWidth="1"/>
    <col min="24" max="16384" width="11.42578125" style="1"/>
  </cols>
  <sheetData>
    <row r="1" spans="1:26" ht="18" customHeight="1">
      <c r="A1" s="3" t="s">
        <v>0</v>
      </c>
      <c r="B1" s="44" t="s">
        <v>59</v>
      </c>
      <c r="C1" s="45"/>
      <c r="D1" s="45"/>
    </row>
    <row r="2" spans="1:26" ht="24.95" customHeight="1">
      <c r="A2" s="4" t="s">
        <v>1</v>
      </c>
      <c r="B2" s="22" t="s">
        <v>2</v>
      </c>
      <c r="C2" s="23"/>
      <c r="D2" s="23"/>
    </row>
    <row r="3" spans="1:26" ht="15.75">
      <c r="B3" s="24" t="s">
        <v>3</v>
      </c>
      <c r="C3" s="25"/>
      <c r="D3" s="25"/>
      <c r="E3" s="8"/>
    </row>
    <row r="4" spans="1:26" ht="15">
      <c r="B4" s="26" t="s">
        <v>4</v>
      </c>
      <c r="C4" s="25"/>
      <c r="D4" s="25"/>
      <c r="E4" s="8"/>
    </row>
    <row r="5" spans="1:26">
      <c r="B5" s="7" t="s">
        <v>5</v>
      </c>
    </row>
    <row r="6" spans="1:26">
      <c r="B6" s="7" t="s">
        <v>6</v>
      </c>
    </row>
    <row r="8" spans="1:26" s="5" customFormat="1" ht="34.5" thickBot="1">
      <c r="A8" s="9" t="s">
        <v>7</v>
      </c>
      <c r="B8" s="10" t="s">
        <v>8</v>
      </c>
      <c r="C8" s="10" t="s">
        <v>9</v>
      </c>
      <c r="D8" s="10" t="s">
        <v>10</v>
      </c>
      <c r="E8" s="10" t="s">
        <v>11</v>
      </c>
      <c r="F8" s="11" t="s">
        <v>12</v>
      </c>
      <c r="G8" s="10" t="s">
        <v>13</v>
      </c>
      <c r="H8" s="10" t="s">
        <v>14</v>
      </c>
      <c r="I8" s="10" t="s">
        <v>15</v>
      </c>
      <c r="J8" s="10" t="s">
        <v>16</v>
      </c>
      <c r="K8" s="10" t="s">
        <v>17</v>
      </c>
      <c r="L8" s="10" t="s">
        <v>18</v>
      </c>
      <c r="M8" s="10" t="s">
        <v>19</v>
      </c>
      <c r="N8" s="10" t="s">
        <v>20</v>
      </c>
      <c r="O8" s="10" t="s">
        <v>21</v>
      </c>
      <c r="P8" s="10" t="s">
        <v>22</v>
      </c>
      <c r="Q8" s="10" t="s">
        <v>23</v>
      </c>
      <c r="R8" s="10" t="s">
        <v>24</v>
      </c>
      <c r="S8" s="10" t="s">
        <v>25</v>
      </c>
      <c r="T8" s="10" t="s">
        <v>26</v>
      </c>
      <c r="U8" s="10" t="s">
        <v>27</v>
      </c>
      <c r="V8" s="11" t="s">
        <v>28</v>
      </c>
      <c r="W8" s="12" t="s">
        <v>29</v>
      </c>
      <c r="Y8" s="11" t="s">
        <v>61</v>
      </c>
      <c r="Z8" s="12" t="s">
        <v>60</v>
      </c>
    </row>
    <row r="9" spans="1:26" ht="12" thickTop="1">
      <c r="A9" s="14" t="s">
        <v>30</v>
      </c>
    </row>
    <row r="11" spans="1:26">
      <c r="A11" s="13" t="s">
        <v>31</v>
      </c>
    </row>
    <row r="12" spans="1:26">
      <c r="A12" s="2" t="s">
        <v>32</v>
      </c>
      <c r="B12" s="27" t="s">
        <v>33</v>
      </c>
      <c r="C12" s="15">
        <v>880.02</v>
      </c>
      <c r="D12" s="15">
        <v>146.66999999999999</v>
      </c>
      <c r="E12" s="15">
        <v>12731.66</v>
      </c>
      <c r="F12" s="15">
        <v>13758.35</v>
      </c>
      <c r="G12" s="15">
        <v>0</v>
      </c>
      <c r="H12" s="15">
        <v>0</v>
      </c>
      <c r="I12" s="15">
        <v>0</v>
      </c>
      <c r="J12" s="15">
        <v>3280.34</v>
      </c>
      <c r="K12" s="15">
        <v>100.17</v>
      </c>
      <c r="L12" s="15">
        <v>0</v>
      </c>
      <c r="M12" s="15">
        <v>0</v>
      </c>
      <c r="N12" s="15">
        <v>0</v>
      </c>
      <c r="O12" s="15">
        <v>0.04</v>
      </c>
      <c r="P12" s="15">
        <v>0</v>
      </c>
      <c r="Q12" s="15">
        <v>0</v>
      </c>
      <c r="R12" s="15">
        <v>0</v>
      </c>
      <c r="S12" s="15">
        <v>0</v>
      </c>
      <c r="T12" s="15">
        <v>0</v>
      </c>
      <c r="U12" s="15">
        <v>0</v>
      </c>
      <c r="V12" s="15">
        <v>3380.55</v>
      </c>
      <c r="W12" s="15">
        <v>10377.799999999999</v>
      </c>
      <c r="Y12" s="15">
        <v>2622.6</v>
      </c>
      <c r="Z12" s="15">
        <f>+W12-Y12</f>
        <v>7755.1999999999989</v>
      </c>
    </row>
    <row r="13" spans="1:26">
      <c r="A13" s="2" t="s">
        <v>34</v>
      </c>
      <c r="B13" s="27" t="s">
        <v>35</v>
      </c>
      <c r="C13" s="15">
        <v>4000.02</v>
      </c>
      <c r="D13" s="15">
        <v>666.67</v>
      </c>
      <c r="E13" s="15">
        <v>1226.0999999999999</v>
      </c>
      <c r="F13" s="15">
        <v>5892.79</v>
      </c>
      <c r="G13" s="15">
        <v>0</v>
      </c>
      <c r="H13" s="15">
        <v>0</v>
      </c>
      <c r="I13" s="15">
        <v>0</v>
      </c>
      <c r="J13" s="15">
        <v>1027.29</v>
      </c>
      <c r="K13" s="15">
        <v>360.26</v>
      </c>
      <c r="L13" s="15">
        <v>0</v>
      </c>
      <c r="M13" s="15">
        <v>0</v>
      </c>
      <c r="N13" s="15">
        <v>0</v>
      </c>
      <c r="O13" s="15">
        <v>0.05</v>
      </c>
      <c r="P13" s="15">
        <v>0</v>
      </c>
      <c r="Q13" s="15">
        <v>0</v>
      </c>
      <c r="R13" s="15">
        <v>0</v>
      </c>
      <c r="S13" s="15">
        <v>0</v>
      </c>
      <c r="T13" s="15">
        <v>0</v>
      </c>
      <c r="U13" s="15">
        <v>413.79</v>
      </c>
      <c r="V13" s="15">
        <v>1801.39</v>
      </c>
      <c r="W13" s="15">
        <v>4091.4</v>
      </c>
      <c r="Y13" s="15">
        <v>3151.2</v>
      </c>
      <c r="Z13" s="15">
        <f t="shared" ref="Z13:Z17" si="0">+W13-Y13</f>
        <v>940.20000000000027</v>
      </c>
    </row>
    <row r="14" spans="1:26">
      <c r="A14" s="2" t="s">
        <v>36</v>
      </c>
      <c r="B14" s="27" t="s">
        <v>37</v>
      </c>
      <c r="C14" s="15">
        <v>880.02</v>
      </c>
      <c r="D14" s="15">
        <v>146.66999999999999</v>
      </c>
      <c r="E14" s="15">
        <v>2954.05</v>
      </c>
      <c r="F14" s="15">
        <v>3980.74</v>
      </c>
      <c r="G14" s="15">
        <v>0</v>
      </c>
      <c r="H14" s="15">
        <v>0</v>
      </c>
      <c r="I14" s="15">
        <v>0</v>
      </c>
      <c r="J14" s="15">
        <v>594.9</v>
      </c>
      <c r="K14" s="15">
        <v>92.4</v>
      </c>
      <c r="L14" s="15">
        <v>0</v>
      </c>
      <c r="M14" s="15">
        <v>0</v>
      </c>
      <c r="N14" s="15">
        <v>0</v>
      </c>
      <c r="O14" s="16">
        <v>-0.01</v>
      </c>
      <c r="P14" s="15">
        <v>33.049999999999997</v>
      </c>
      <c r="Q14" s="15">
        <v>0</v>
      </c>
      <c r="R14" s="15">
        <v>0</v>
      </c>
      <c r="S14" s="15">
        <v>0</v>
      </c>
      <c r="T14" s="15">
        <v>0</v>
      </c>
      <c r="U14" s="15">
        <v>0</v>
      </c>
      <c r="V14" s="15">
        <v>720.34</v>
      </c>
      <c r="W14" s="15">
        <v>3260.4</v>
      </c>
      <c r="Y14" s="15">
        <v>919.6</v>
      </c>
      <c r="Z14" s="15">
        <f t="shared" si="0"/>
        <v>2340.8000000000002</v>
      </c>
    </row>
    <row r="15" spans="1:26">
      <c r="A15" s="2" t="s">
        <v>38</v>
      </c>
      <c r="B15" s="27" t="s">
        <v>39</v>
      </c>
      <c r="C15" s="15">
        <v>586.67999999999995</v>
      </c>
      <c r="D15" s="15">
        <v>97.78</v>
      </c>
      <c r="E15" s="15">
        <v>7540.26</v>
      </c>
      <c r="F15" s="15">
        <v>8224.7199999999993</v>
      </c>
      <c r="G15" s="15">
        <v>0</v>
      </c>
      <c r="H15" s="15">
        <v>0</v>
      </c>
      <c r="I15" s="15">
        <v>0</v>
      </c>
      <c r="J15" s="15">
        <v>1620.25</v>
      </c>
      <c r="K15" s="15">
        <v>20.11</v>
      </c>
      <c r="L15" s="15">
        <v>0</v>
      </c>
      <c r="M15" s="15">
        <v>0</v>
      </c>
      <c r="N15" s="15">
        <v>0</v>
      </c>
      <c r="O15" s="16">
        <v>-0.04</v>
      </c>
      <c r="P15" s="15">
        <v>0</v>
      </c>
      <c r="Q15" s="15">
        <v>0</v>
      </c>
      <c r="R15" s="15">
        <v>0</v>
      </c>
      <c r="S15" s="15">
        <v>0</v>
      </c>
      <c r="T15" s="15">
        <v>0</v>
      </c>
      <c r="U15" s="15">
        <v>0</v>
      </c>
      <c r="V15" s="15">
        <v>1640.32</v>
      </c>
      <c r="W15" s="15">
        <v>6584.4</v>
      </c>
      <c r="Y15" s="15">
        <v>719.4</v>
      </c>
      <c r="Z15" s="15">
        <f t="shared" si="0"/>
        <v>5865</v>
      </c>
    </row>
    <row r="16" spans="1:26">
      <c r="A16" s="2" t="s">
        <v>40</v>
      </c>
      <c r="B16" s="27" t="s">
        <v>41</v>
      </c>
      <c r="C16" s="15">
        <v>586.67999999999995</v>
      </c>
      <c r="D16" s="15">
        <v>97.78</v>
      </c>
      <c r="E16" s="15">
        <v>3324.26</v>
      </c>
      <c r="F16" s="15">
        <v>4008.72</v>
      </c>
      <c r="G16" s="15">
        <v>0</v>
      </c>
      <c r="H16" s="15">
        <v>0</v>
      </c>
      <c r="I16" s="15">
        <v>0</v>
      </c>
      <c r="J16" s="15">
        <v>600.87</v>
      </c>
      <c r="K16" s="15">
        <v>20.11</v>
      </c>
      <c r="L16" s="15">
        <v>0</v>
      </c>
      <c r="M16" s="15">
        <v>0</v>
      </c>
      <c r="N16" s="15">
        <v>0</v>
      </c>
      <c r="O16" s="16">
        <v>-0.06</v>
      </c>
      <c r="P16" s="15">
        <v>0</v>
      </c>
      <c r="Q16" s="15">
        <v>0</v>
      </c>
      <c r="R16" s="15">
        <v>0</v>
      </c>
      <c r="S16" s="15">
        <v>0</v>
      </c>
      <c r="T16" s="15">
        <v>0</v>
      </c>
      <c r="U16" s="15">
        <v>0</v>
      </c>
      <c r="V16" s="15">
        <v>620.91999999999996</v>
      </c>
      <c r="W16" s="15">
        <v>3387.8</v>
      </c>
      <c r="Y16" s="15">
        <v>719.4</v>
      </c>
      <c r="Z16" s="15">
        <f t="shared" si="0"/>
        <v>2668.4</v>
      </c>
    </row>
    <row r="17" spans="1:26">
      <c r="A17" s="2" t="s">
        <v>42</v>
      </c>
      <c r="B17" s="27" t="s">
        <v>43</v>
      </c>
      <c r="C17" s="15">
        <v>880.02</v>
      </c>
      <c r="D17" s="15">
        <v>146.66999999999999</v>
      </c>
      <c r="E17" s="15">
        <v>3820.27</v>
      </c>
      <c r="F17" s="15">
        <v>4846.96</v>
      </c>
      <c r="G17" s="15">
        <v>0</v>
      </c>
      <c r="H17" s="15">
        <v>0</v>
      </c>
      <c r="I17" s="15">
        <v>0</v>
      </c>
      <c r="J17" s="15">
        <v>781.31</v>
      </c>
      <c r="K17" s="15">
        <v>25.48</v>
      </c>
      <c r="L17" s="15">
        <v>0</v>
      </c>
      <c r="M17" s="15">
        <v>0</v>
      </c>
      <c r="N17" s="15">
        <v>0</v>
      </c>
      <c r="O17" s="16">
        <v>-0.03</v>
      </c>
      <c r="P17" s="15">
        <v>0</v>
      </c>
      <c r="Q17" s="15">
        <v>0</v>
      </c>
      <c r="R17" s="15">
        <v>0</v>
      </c>
      <c r="S17" s="15">
        <v>0</v>
      </c>
      <c r="T17" s="15">
        <v>0</v>
      </c>
      <c r="U17" s="15">
        <v>0</v>
      </c>
      <c r="V17" s="15">
        <v>806.76</v>
      </c>
      <c r="W17" s="15">
        <v>4040.2</v>
      </c>
      <c r="Y17" s="15">
        <v>1019.6</v>
      </c>
      <c r="Z17" s="15">
        <f t="shared" si="0"/>
        <v>3020.6</v>
      </c>
    </row>
    <row r="18" spans="1:26" s="8" customFormat="1">
      <c r="A18" s="18" t="s">
        <v>44</v>
      </c>
      <c r="C18" s="8" t="s">
        <v>45</v>
      </c>
      <c r="D18" s="8" t="s">
        <v>45</v>
      </c>
      <c r="E18" s="8" t="s">
        <v>45</v>
      </c>
      <c r="F18" s="8" t="s">
        <v>45</v>
      </c>
      <c r="G18" s="8" t="s">
        <v>45</v>
      </c>
      <c r="H18" s="8" t="s">
        <v>45</v>
      </c>
      <c r="I18" s="8" t="s">
        <v>45</v>
      </c>
      <c r="J18" s="8" t="s">
        <v>45</v>
      </c>
      <c r="K18" s="8" t="s">
        <v>45</v>
      </c>
      <c r="L18" s="8" t="s">
        <v>45</v>
      </c>
      <c r="M18" s="8" t="s">
        <v>45</v>
      </c>
      <c r="N18" s="8" t="s">
        <v>45</v>
      </c>
      <c r="O18" s="8" t="s">
        <v>45</v>
      </c>
      <c r="P18" s="8" t="s">
        <v>45</v>
      </c>
      <c r="Q18" s="8" t="s">
        <v>45</v>
      </c>
      <c r="R18" s="8" t="s">
        <v>45</v>
      </c>
      <c r="S18" s="8" t="s">
        <v>45</v>
      </c>
      <c r="T18" s="8" t="s">
        <v>45</v>
      </c>
      <c r="U18" s="8" t="s">
        <v>45</v>
      </c>
      <c r="V18" s="8" t="s">
        <v>45</v>
      </c>
      <c r="W18" s="8" t="s">
        <v>45</v>
      </c>
    </row>
    <row r="19" spans="1:26">
      <c r="C19" s="20"/>
      <c r="D19" s="20"/>
      <c r="E19" s="20"/>
      <c r="F19" s="20"/>
      <c r="G19" s="20"/>
      <c r="H19" s="20"/>
      <c r="I19" s="21"/>
      <c r="J19" s="20"/>
      <c r="K19" s="20"/>
      <c r="L19" s="20"/>
      <c r="M19" s="20"/>
      <c r="N19" s="20"/>
      <c r="O19" s="21"/>
      <c r="P19" s="20"/>
      <c r="Q19" s="20"/>
      <c r="R19" s="20"/>
      <c r="S19" s="20"/>
      <c r="T19" s="20"/>
      <c r="U19" s="20"/>
      <c r="V19" s="20"/>
      <c r="W19" s="20"/>
    </row>
    <row r="21" spans="1:26">
      <c r="A21" s="13" t="s">
        <v>46</v>
      </c>
    </row>
    <row r="22" spans="1:26">
      <c r="A22" s="2" t="s">
        <v>47</v>
      </c>
      <c r="B22" s="27" t="s">
        <v>48</v>
      </c>
      <c r="C22" s="15">
        <v>527.85</v>
      </c>
      <c r="D22" s="15">
        <v>87.97</v>
      </c>
      <c r="E22" s="15">
        <v>1640.71</v>
      </c>
      <c r="F22" s="15">
        <v>2256.5300000000002</v>
      </c>
      <c r="G22" s="15">
        <v>0</v>
      </c>
      <c r="H22" s="15">
        <v>0</v>
      </c>
      <c r="I22" s="15">
        <v>0</v>
      </c>
      <c r="J22" s="15">
        <v>230.56</v>
      </c>
      <c r="K22" s="15">
        <v>97.81</v>
      </c>
      <c r="L22" s="15">
        <v>0</v>
      </c>
      <c r="M22" s="15">
        <v>0</v>
      </c>
      <c r="N22" s="15">
        <v>0</v>
      </c>
      <c r="O22" s="16">
        <v>-0.04</v>
      </c>
      <c r="P22" s="15">
        <v>0</v>
      </c>
      <c r="Q22" s="15">
        <v>0</v>
      </c>
      <c r="R22" s="15">
        <v>0</v>
      </c>
      <c r="S22" s="15">
        <v>0</v>
      </c>
      <c r="T22" s="15">
        <v>150</v>
      </c>
      <c r="U22" s="15">
        <v>0</v>
      </c>
      <c r="V22" s="15">
        <v>478.33</v>
      </c>
      <c r="W22" s="15">
        <v>1778.2</v>
      </c>
      <c r="Y22" s="15">
        <v>1121</v>
      </c>
      <c r="Z22" s="15">
        <f>+W22-Y22</f>
        <v>657.2</v>
      </c>
    </row>
    <row r="23" spans="1:26">
      <c r="A23" s="2" t="s">
        <v>49</v>
      </c>
      <c r="B23" s="27" t="s">
        <v>50</v>
      </c>
      <c r="C23" s="15">
        <v>537.54</v>
      </c>
      <c r="D23" s="15">
        <v>89.59</v>
      </c>
      <c r="E23" s="15">
        <v>3008.24</v>
      </c>
      <c r="F23" s="15">
        <v>3635.37</v>
      </c>
      <c r="G23" s="15">
        <v>0</v>
      </c>
      <c r="H23" s="15">
        <v>0</v>
      </c>
      <c r="I23" s="15">
        <v>0</v>
      </c>
      <c r="J23" s="15">
        <v>521.13</v>
      </c>
      <c r="K23" s="15">
        <v>72.91</v>
      </c>
      <c r="L23" s="15">
        <v>11.54</v>
      </c>
      <c r="M23" s="15">
        <v>0</v>
      </c>
      <c r="N23" s="15">
        <v>56.55</v>
      </c>
      <c r="O23" s="16">
        <v>-0.17</v>
      </c>
      <c r="P23" s="15">
        <v>0</v>
      </c>
      <c r="Q23" s="15">
        <v>0</v>
      </c>
      <c r="R23" s="15">
        <v>0</v>
      </c>
      <c r="S23" s="15">
        <v>0</v>
      </c>
      <c r="T23" s="15">
        <v>0</v>
      </c>
      <c r="U23" s="15">
        <v>199.21</v>
      </c>
      <c r="V23" s="15">
        <v>861.17</v>
      </c>
      <c r="W23" s="15">
        <v>2774.2</v>
      </c>
      <c r="Y23" s="15">
        <v>811.8</v>
      </c>
      <c r="Z23" s="15">
        <f t="shared" ref="Z23:Z26" si="1">+W23-Y23</f>
        <v>1962.3999999999999</v>
      </c>
    </row>
    <row r="24" spans="1:26">
      <c r="A24" s="2" t="s">
        <v>51</v>
      </c>
      <c r="B24" s="27" t="s">
        <v>52</v>
      </c>
      <c r="C24" s="15">
        <v>480.24</v>
      </c>
      <c r="D24" s="15">
        <v>80.040000000000006</v>
      </c>
      <c r="E24" s="15">
        <v>524.29999999999995</v>
      </c>
      <c r="F24" s="15">
        <v>1084.58</v>
      </c>
      <c r="G24" s="15">
        <v>0</v>
      </c>
      <c r="H24" s="15">
        <v>0</v>
      </c>
      <c r="I24" s="16">
        <v>-12.12</v>
      </c>
      <c r="J24" s="15">
        <v>0</v>
      </c>
      <c r="K24" s="15">
        <v>0</v>
      </c>
      <c r="L24" s="15">
        <v>0</v>
      </c>
      <c r="M24" s="15">
        <v>0</v>
      </c>
      <c r="N24" s="15">
        <v>0</v>
      </c>
      <c r="O24" s="15">
        <v>0.1</v>
      </c>
      <c r="P24" s="15">
        <v>0</v>
      </c>
      <c r="Q24" s="15">
        <v>0</v>
      </c>
      <c r="R24" s="15">
        <v>0</v>
      </c>
      <c r="S24" s="15">
        <v>0</v>
      </c>
      <c r="T24" s="15">
        <v>0</v>
      </c>
      <c r="U24" s="15">
        <v>0</v>
      </c>
      <c r="V24" s="15">
        <v>-12.02</v>
      </c>
      <c r="W24" s="15">
        <v>1096.5999999999999</v>
      </c>
      <c r="Y24" s="15">
        <v>698</v>
      </c>
      <c r="Z24" s="15">
        <f t="shared" si="1"/>
        <v>398.59999999999991</v>
      </c>
    </row>
    <row r="25" spans="1:26">
      <c r="A25" s="2" t="s">
        <v>53</v>
      </c>
      <c r="B25" s="27" t="s">
        <v>54</v>
      </c>
      <c r="C25" s="15">
        <v>633.6</v>
      </c>
      <c r="D25" s="15">
        <v>105.6</v>
      </c>
      <c r="E25" s="15">
        <v>2414.25</v>
      </c>
      <c r="F25" s="15">
        <v>3153.45</v>
      </c>
      <c r="G25" s="15">
        <v>0</v>
      </c>
      <c r="H25" s="15">
        <v>0</v>
      </c>
      <c r="I25" s="15">
        <v>0</v>
      </c>
      <c r="J25" s="15">
        <v>418.19</v>
      </c>
      <c r="K25" s="15">
        <v>136.18</v>
      </c>
      <c r="L25" s="15">
        <v>0</v>
      </c>
      <c r="M25" s="15">
        <v>0</v>
      </c>
      <c r="N25" s="15">
        <v>0</v>
      </c>
      <c r="O25" s="16">
        <v>-0.12</v>
      </c>
      <c r="P25" s="15">
        <v>0</v>
      </c>
      <c r="Q25" s="15">
        <v>0</v>
      </c>
      <c r="R25" s="15">
        <v>0</v>
      </c>
      <c r="S25" s="15">
        <v>0</v>
      </c>
      <c r="T25" s="15">
        <v>0</v>
      </c>
      <c r="U25" s="15">
        <v>0</v>
      </c>
      <c r="V25" s="15">
        <v>554.25</v>
      </c>
      <c r="W25" s="15">
        <v>2599.1999999999998</v>
      </c>
      <c r="Y25" s="15">
        <v>971.8</v>
      </c>
      <c r="Z25" s="15">
        <f t="shared" si="1"/>
        <v>1627.3999999999999</v>
      </c>
    </row>
    <row r="26" spans="1:26">
      <c r="A26" s="2" t="s">
        <v>55</v>
      </c>
      <c r="B26" s="27" t="s">
        <v>56</v>
      </c>
      <c r="C26" s="15">
        <v>537.54</v>
      </c>
      <c r="D26" s="15">
        <v>89.59</v>
      </c>
      <c r="E26" s="15">
        <v>2539.56</v>
      </c>
      <c r="F26" s="15">
        <v>3166.69</v>
      </c>
      <c r="G26" s="15">
        <v>0</v>
      </c>
      <c r="H26" s="15">
        <v>0</v>
      </c>
      <c r="I26" s="15">
        <v>0</v>
      </c>
      <c r="J26" s="15">
        <v>421.02</v>
      </c>
      <c r="K26" s="15">
        <v>101.9</v>
      </c>
      <c r="L26" s="15">
        <v>19.41</v>
      </c>
      <c r="M26" s="15">
        <v>0</v>
      </c>
      <c r="N26" s="15">
        <v>95.09</v>
      </c>
      <c r="O26" s="15">
        <v>0.04</v>
      </c>
      <c r="P26" s="15">
        <v>0</v>
      </c>
      <c r="Q26" s="15">
        <v>0</v>
      </c>
      <c r="R26" s="15">
        <v>0</v>
      </c>
      <c r="S26" s="15">
        <v>0</v>
      </c>
      <c r="T26" s="15">
        <v>0</v>
      </c>
      <c r="U26" s="15">
        <v>246.63</v>
      </c>
      <c r="V26" s="15">
        <v>884.09</v>
      </c>
      <c r="W26" s="15">
        <v>2282.6</v>
      </c>
      <c r="Y26" s="15">
        <v>1302.8</v>
      </c>
      <c r="Z26" s="15">
        <f t="shared" si="1"/>
        <v>979.8</v>
      </c>
    </row>
    <row r="27" spans="1:26" s="8" customFormat="1">
      <c r="A27" s="18" t="s">
        <v>44</v>
      </c>
      <c r="C27" s="8" t="s">
        <v>45</v>
      </c>
      <c r="D27" s="8" t="s">
        <v>45</v>
      </c>
      <c r="E27" s="8" t="s">
        <v>45</v>
      </c>
      <c r="F27" s="8" t="s">
        <v>45</v>
      </c>
      <c r="G27" s="8" t="s">
        <v>45</v>
      </c>
      <c r="H27" s="8" t="s">
        <v>45</v>
      </c>
      <c r="I27" s="8" t="s">
        <v>45</v>
      </c>
      <c r="J27" s="8" t="s">
        <v>45</v>
      </c>
      <c r="K27" s="8" t="s">
        <v>45</v>
      </c>
      <c r="L27" s="8" t="s">
        <v>45</v>
      </c>
      <c r="M27" s="8" t="s">
        <v>45</v>
      </c>
      <c r="N27" s="8" t="s">
        <v>45</v>
      </c>
      <c r="O27" s="8" t="s">
        <v>45</v>
      </c>
      <c r="P27" s="8" t="s">
        <v>45</v>
      </c>
      <c r="Q27" s="8" t="s">
        <v>45</v>
      </c>
      <c r="R27" s="8" t="s">
        <v>45</v>
      </c>
      <c r="S27" s="8" t="s">
        <v>45</v>
      </c>
      <c r="T27" s="8" t="s">
        <v>45</v>
      </c>
      <c r="U27" s="8" t="s">
        <v>45</v>
      </c>
      <c r="V27" s="8" t="s">
        <v>45</v>
      </c>
      <c r="W27" s="8" t="s">
        <v>45</v>
      </c>
    </row>
    <row r="28" spans="1:26">
      <c r="C28" s="20"/>
      <c r="D28" s="20"/>
      <c r="E28" s="20"/>
      <c r="F28" s="20"/>
      <c r="G28" s="20"/>
      <c r="H28" s="20"/>
      <c r="I28" s="21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</row>
    <row r="30" spans="1:26" s="8" customFormat="1">
      <c r="A30" s="17"/>
      <c r="C30" s="8" t="s">
        <v>57</v>
      </c>
      <c r="D30" s="8" t="s">
        <v>57</v>
      </c>
      <c r="E30" s="8" t="s">
        <v>57</v>
      </c>
      <c r="F30" s="8" t="s">
        <v>57</v>
      </c>
      <c r="G30" s="8" t="s">
        <v>57</v>
      </c>
      <c r="H30" s="8" t="s">
        <v>57</v>
      </c>
      <c r="I30" s="8" t="s">
        <v>57</v>
      </c>
      <c r="J30" s="8" t="s">
        <v>57</v>
      </c>
      <c r="K30" s="8" t="s">
        <v>57</v>
      </c>
      <c r="L30" s="8" t="s">
        <v>57</v>
      </c>
      <c r="M30" s="8" t="s">
        <v>57</v>
      </c>
      <c r="N30" s="8" t="s">
        <v>57</v>
      </c>
      <c r="O30" s="8" t="s">
        <v>57</v>
      </c>
      <c r="P30" s="8" t="s">
        <v>57</v>
      </c>
      <c r="Q30" s="8" t="s">
        <v>57</v>
      </c>
      <c r="R30" s="8" t="s">
        <v>57</v>
      </c>
      <c r="S30" s="8" t="s">
        <v>57</v>
      </c>
      <c r="T30" s="8" t="s">
        <v>57</v>
      </c>
      <c r="U30" s="8" t="s">
        <v>57</v>
      </c>
      <c r="V30" s="8" t="s">
        <v>57</v>
      </c>
      <c r="W30" s="8" t="s">
        <v>57</v>
      </c>
    </row>
    <row r="31" spans="1:26">
      <c r="A31" s="18" t="s">
        <v>58</v>
      </c>
      <c r="B31" s="1" t="s">
        <v>59</v>
      </c>
      <c r="C31" s="20"/>
      <c r="D31" s="20"/>
      <c r="E31" s="20"/>
      <c r="F31" s="20"/>
      <c r="G31" s="20"/>
      <c r="H31" s="20"/>
      <c r="I31" s="21"/>
      <c r="J31" s="20"/>
      <c r="K31" s="20"/>
      <c r="L31" s="20"/>
      <c r="M31" s="20"/>
      <c r="N31" s="20"/>
      <c r="O31" s="21"/>
      <c r="P31" s="20"/>
      <c r="Q31" s="20"/>
      <c r="R31" s="20"/>
      <c r="S31" s="20"/>
      <c r="T31" s="20"/>
      <c r="U31" s="20"/>
      <c r="V31" s="20"/>
      <c r="W31" s="20"/>
    </row>
    <row r="33" spans="1:23">
      <c r="C33" s="1" t="s">
        <v>59</v>
      </c>
      <c r="D33" s="1" t="s">
        <v>59</v>
      </c>
      <c r="E33" s="1" t="s">
        <v>59</v>
      </c>
      <c r="F33" s="1" t="s">
        <v>59</v>
      </c>
      <c r="G33" s="1" t="s">
        <v>59</v>
      </c>
      <c r="H33" s="1" t="s">
        <v>59</v>
      </c>
      <c r="I33" s="1" t="s">
        <v>59</v>
      </c>
      <c r="J33" s="1" t="s">
        <v>59</v>
      </c>
      <c r="K33" s="1" t="s">
        <v>59</v>
      </c>
      <c r="L33" s="1" t="s">
        <v>59</v>
      </c>
      <c r="M33" s="1" t="s">
        <v>59</v>
      </c>
      <c r="N33" s="1" t="s">
        <v>59</v>
      </c>
      <c r="O33" s="1" t="s">
        <v>59</v>
      </c>
      <c r="P33" s="1" t="s">
        <v>59</v>
      </c>
      <c r="Q33" s="1" t="s">
        <v>59</v>
      </c>
      <c r="R33" s="1" t="s">
        <v>59</v>
      </c>
      <c r="S33" s="1" t="s">
        <v>59</v>
      </c>
      <c r="T33" s="1" t="s">
        <v>59</v>
      </c>
      <c r="U33" s="1" t="s">
        <v>59</v>
      </c>
      <c r="V33" s="1" t="s">
        <v>59</v>
      </c>
      <c r="W33" s="1" t="s">
        <v>59</v>
      </c>
    </row>
    <row r="34" spans="1:23">
      <c r="A34" s="2" t="s">
        <v>59</v>
      </c>
      <c r="B34" s="1" t="s">
        <v>59</v>
      </c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</row>
  </sheetData>
  <mergeCells count="1">
    <mergeCell ref="B1:D1"/>
  </mergeCells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25"/>
  <sheetViews>
    <sheetView workbookViewId="0">
      <selection activeCell="E22" sqref="E22"/>
    </sheetView>
  </sheetViews>
  <sheetFormatPr baseColWidth="10" defaultRowHeight="15"/>
  <cols>
    <col min="2" max="2" width="15.7109375" customWidth="1"/>
    <col min="3" max="3" width="18.85546875" bestFit="1" customWidth="1"/>
    <col min="4" max="4" width="11.5703125" bestFit="1" customWidth="1"/>
    <col min="5" max="5" width="32.140625" bestFit="1" customWidth="1"/>
  </cols>
  <sheetData>
    <row r="1" spans="1:5">
      <c r="A1" s="32" t="s">
        <v>0</v>
      </c>
    </row>
    <row r="2" spans="1:5">
      <c r="A2" s="33" t="s">
        <v>1</v>
      </c>
    </row>
    <row r="3" spans="1:5" ht="19.5">
      <c r="A3" t="s">
        <v>2</v>
      </c>
      <c r="C3" s="34"/>
    </row>
    <row r="4" spans="1:5">
      <c r="A4" t="s">
        <v>69</v>
      </c>
    </row>
    <row r="6" spans="1:5">
      <c r="A6" s="35"/>
      <c r="B6" s="35"/>
      <c r="C6" s="35"/>
      <c r="D6" s="35"/>
      <c r="E6" s="35"/>
    </row>
    <row r="7" spans="1:5">
      <c r="A7" s="36"/>
      <c r="B7" s="36"/>
      <c r="C7" s="36"/>
      <c r="D7" s="36"/>
      <c r="E7" s="36"/>
    </row>
    <row r="8" spans="1:5">
      <c r="A8" s="37" t="s">
        <v>70</v>
      </c>
      <c r="B8" s="37" t="s">
        <v>71</v>
      </c>
      <c r="C8" s="37" t="s">
        <v>72</v>
      </c>
      <c r="D8" s="38" t="s">
        <v>73</v>
      </c>
      <c r="E8" s="37" t="s">
        <v>74</v>
      </c>
    </row>
    <row r="9" spans="1:5">
      <c r="A9" s="2" t="s">
        <v>51</v>
      </c>
      <c r="C9" t="s">
        <v>78</v>
      </c>
      <c r="D9">
        <v>398.59999999999991</v>
      </c>
      <c r="E9" t="s">
        <v>52</v>
      </c>
    </row>
    <row r="10" spans="1:5">
      <c r="A10" s="39"/>
      <c r="B10" t="s">
        <v>80</v>
      </c>
      <c r="C10" s="39"/>
      <c r="D10" s="40">
        <f>SUM(D9)</f>
        <v>398.59999999999991</v>
      </c>
      <c r="E10" t="s">
        <v>81</v>
      </c>
    </row>
    <row r="11" spans="1:5">
      <c r="A11" s="39"/>
      <c r="B11" s="39"/>
      <c r="C11" s="39"/>
      <c r="D11" s="40"/>
      <c r="E11" s="39"/>
    </row>
    <row r="12" spans="1:5">
      <c r="A12" s="39"/>
      <c r="B12" s="39"/>
      <c r="C12" s="39"/>
      <c r="D12" s="40"/>
      <c r="E12" s="39"/>
    </row>
    <row r="13" spans="1:5">
      <c r="A13" s="2" t="s">
        <v>32</v>
      </c>
      <c r="B13">
        <v>60590331922</v>
      </c>
      <c r="C13" t="s">
        <v>75</v>
      </c>
      <c r="D13">
        <v>7755.1999999999989</v>
      </c>
      <c r="E13" t="s">
        <v>33</v>
      </c>
    </row>
    <row r="14" spans="1:5">
      <c r="A14" s="2" t="s">
        <v>34</v>
      </c>
      <c r="B14">
        <v>56708881383</v>
      </c>
      <c r="C14" t="s">
        <v>75</v>
      </c>
      <c r="D14">
        <v>940.20000000000027</v>
      </c>
      <c r="E14" t="s">
        <v>35</v>
      </c>
    </row>
    <row r="15" spans="1:5">
      <c r="A15" s="2" t="s">
        <v>36</v>
      </c>
      <c r="B15">
        <v>56708881656</v>
      </c>
      <c r="C15" t="s">
        <v>75</v>
      </c>
      <c r="D15">
        <v>2340.8000000000002</v>
      </c>
      <c r="E15" t="s">
        <v>37</v>
      </c>
    </row>
    <row r="16" spans="1:5">
      <c r="A16" s="2" t="s">
        <v>38</v>
      </c>
      <c r="B16">
        <v>60589861092</v>
      </c>
      <c r="C16" t="s">
        <v>75</v>
      </c>
      <c r="D16">
        <v>5865</v>
      </c>
      <c r="E16" t="s">
        <v>39</v>
      </c>
    </row>
    <row r="17" spans="1:5">
      <c r="A17" s="2" t="s">
        <v>40</v>
      </c>
      <c r="B17">
        <v>60590678030</v>
      </c>
      <c r="C17" t="s">
        <v>75</v>
      </c>
      <c r="D17">
        <v>2668.4</v>
      </c>
      <c r="E17" t="s">
        <v>41</v>
      </c>
    </row>
    <row r="18" spans="1:5">
      <c r="A18" s="2" t="s">
        <v>42</v>
      </c>
      <c r="B18">
        <v>60590199370</v>
      </c>
      <c r="C18" t="s">
        <v>75</v>
      </c>
      <c r="D18">
        <v>3020.6</v>
      </c>
      <c r="E18" t="s">
        <v>43</v>
      </c>
    </row>
    <row r="19" spans="1:5">
      <c r="A19" s="2" t="s">
        <v>47</v>
      </c>
      <c r="B19">
        <v>56710773131</v>
      </c>
      <c r="C19" t="s">
        <v>75</v>
      </c>
      <c r="D19">
        <v>657.2</v>
      </c>
      <c r="E19" t="s">
        <v>48</v>
      </c>
    </row>
    <row r="20" spans="1:5">
      <c r="A20" s="2" t="s">
        <v>49</v>
      </c>
      <c r="B20">
        <v>56708845820</v>
      </c>
      <c r="C20" t="s">
        <v>75</v>
      </c>
      <c r="D20">
        <v>1962.3999999999999</v>
      </c>
      <c r="E20" t="s">
        <v>50</v>
      </c>
    </row>
    <row r="21" spans="1:5">
      <c r="A21" s="2" t="s">
        <v>53</v>
      </c>
      <c r="B21">
        <v>56708881901</v>
      </c>
      <c r="C21" t="s">
        <v>75</v>
      </c>
      <c r="D21">
        <v>1627.3999999999999</v>
      </c>
      <c r="E21" t="s">
        <v>54</v>
      </c>
    </row>
    <row r="22" spans="1:5">
      <c r="A22" s="2" t="s">
        <v>55</v>
      </c>
      <c r="B22">
        <v>56708881915</v>
      </c>
      <c r="C22" t="s">
        <v>75</v>
      </c>
      <c r="D22">
        <v>979.8</v>
      </c>
      <c r="E22" t="s">
        <v>56</v>
      </c>
    </row>
    <row r="23" spans="1:5">
      <c r="B23" t="s">
        <v>76</v>
      </c>
      <c r="D23" s="40">
        <f>SUM(D13:D22)</f>
        <v>27817.000000000004</v>
      </c>
      <c r="E23" t="s">
        <v>79</v>
      </c>
    </row>
    <row r="25" spans="1:5">
      <c r="D25" s="40">
        <f>+D10+D23</f>
        <v>28215.600000000002</v>
      </c>
      <c r="E25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F20"/>
  <sheetViews>
    <sheetView tabSelected="1" workbookViewId="0">
      <selection activeCell="B7" sqref="B7"/>
    </sheetView>
  </sheetViews>
  <sheetFormatPr baseColWidth="10" defaultRowHeight="15"/>
  <sheetData>
    <row r="1" spans="1:6">
      <c r="A1" s="46" t="s">
        <v>82</v>
      </c>
      <c r="B1" s="46"/>
      <c r="C1" s="47"/>
      <c r="D1" s="49" t="s">
        <v>96</v>
      </c>
      <c r="E1" s="48"/>
      <c r="F1" s="49"/>
    </row>
    <row r="2" spans="1:6">
      <c r="A2" s="46" t="s">
        <v>83</v>
      </c>
      <c r="B2" s="46"/>
      <c r="C2" s="47"/>
      <c r="D2" s="48"/>
      <c r="E2" s="48"/>
      <c r="F2" s="49"/>
    </row>
    <row r="3" spans="1:6">
      <c r="A3" s="46" t="s">
        <v>84</v>
      </c>
      <c r="B3" s="50" t="s">
        <v>85</v>
      </c>
      <c r="C3" s="47"/>
      <c r="D3" s="48"/>
      <c r="E3" s="48"/>
      <c r="F3" s="49"/>
    </row>
    <row r="4" spans="1:6">
      <c r="A4" s="47"/>
      <c r="B4" s="47"/>
      <c r="C4" s="47"/>
      <c r="D4" s="48"/>
      <c r="E4" s="48"/>
      <c r="F4" s="49"/>
    </row>
    <row r="5" spans="1:6">
      <c r="A5" s="47" t="s">
        <v>86</v>
      </c>
      <c r="B5" s="47" t="s">
        <v>87</v>
      </c>
      <c r="C5" s="47"/>
      <c r="D5" s="48"/>
      <c r="E5" s="48"/>
      <c r="F5" s="49"/>
    </row>
    <row r="6" spans="1:6">
      <c r="A6" s="48" t="s">
        <v>88</v>
      </c>
      <c r="B6" s="51">
        <v>28646.69</v>
      </c>
      <c r="C6" s="48"/>
      <c r="D6" s="48"/>
      <c r="E6" s="48"/>
      <c r="F6" s="49"/>
    </row>
    <row r="7" spans="1:6">
      <c r="A7" s="48" t="s">
        <v>89</v>
      </c>
      <c r="B7" s="51">
        <v>3640.06</v>
      </c>
      <c r="C7" s="48"/>
      <c r="D7" s="48"/>
      <c r="E7" s="48"/>
      <c r="F7" s="49"/>
    </row>
    <row r="8" spans="1:6">
      <c r="A8" s="48" t="s">
        <v>90</v>
      </c>
      <c r="B8" s="51">
        <v>0</v>
      </c>
      <c r="C8" s="48"/>
      <c r="D8" s="48"/>
      <c r="E8" s="48"/>
      <c r="F8" s="49"/>
    </row>
    <row r="9" spans="1:6">
      <c r="A9" s="48" t="s">
        <v>91</v>
      </c>
      <c r="B9" s="51"/>
      <c r="C9" s="48"/>
      <c r="D9" s="48"/>
      <c r="E9" s="48"/>
      <c r="F9" s="49"/>
    </row>
    <row r="10" spans="1:6">
      <c r="A10" s="48" t="s">
        <v>92</v>
      </c>
      <c r="B10" s="51">
        <v>0</v>
      </c>
      <c r="C10" s="48"/>
      <c r="D10" s="48"/>
      <c r="E10" s="48"/>
      <c r="F10" s="49"/>
    </row>
    <row r="11" spans="1:6">
      <c r="A11" s="48" t="s">
        <v>93</v>
      </c>
      <c r="B11" s="51"/>
      <c r="C11" s="48"/>
      <c r="D11" s="48"/>
      <c r="E11" s="48"/>
      <c r="F11" s="49"/>
    </row>
    <row r="12" spans="1:6">
      <c r="A12" s="48" t="s">
        <v>94</v>
      </c>
      <c r="B12" s="52">
        <v>0</v>
      </c>
      <c r="C12" s="48"/>
      <c r="D12" s="48"/>
      <c r="E12" s="48"/>
      <c r="F12" s="49"/>
    </row>
    <row r="13" spans="1:6" ht="15.75" thickBot="1">
      <c r="A13" s="48" t="s">
        <v>95</v>
      </c>
      <c r="B13" s="53">
        <v>7721.47</v>
      </c>
      <c r="C13" s="48"/>
      <c r="D13" s="48"/>
      <c r="E13" s="48"/>
      <c r="F13" s="49"/>
    </row>
    <row r="14" spans="1:6">
      <c r="A14" s="48"/>
      <c r="B14" s="54">
        <f>SUM(B6:B13)</f>
        <v>40008.22</v>
      </c>
      <c r="C14" s="48"/>
      <c r="D14" s="54"/>
      <c r="E14" s="48"/>
      <c r="F14" s="49"/>
    </row>
    <row r="15" spans="1:6" ht="15.75" thickBot="1">
      <c r="A15" s="48"/>
      <c r="B15" s="55">
        <f>B14*0.16</f>
        <v>6401.3152</v>
      </c>
      <c r="C15" s="48"/>
      <c r="D15" s="49"/>
      <c r="E15" s="48"/>
      <c r="F15" s="49"/>
    </row>
    <row r="16" spans="1:6" ht="15.75" thickTop="1">
      <c r="A16" s="48"/>
      <c r="B16" s="56">
        <f>+B14+B15</f>
        <v>46409.535199999998</v>
      </c>
      <c r="C16" s="48"/>
      <c r="D16" s="56"/>
      <c r="E16" s="48"/>
      <c r="F16" s="49"/>
    </row>
    <row r="17" spans="1:6">
      <c r="A17" s="48"/>
      <c r="B17" s="51">
        <v>46409.54</v>
      </c>
      <c r="C17" s="48"/>
      <c r="D17" s="51"/>
      <c r="E17" s="48"/>
      <c r="F17" s="49"/>
    </row>
    <row r="18" spans="1:6">
      <c r="A18" s="48"/>
      <c r="B18" s="51">
        <f>+B16-B17</f>
        <v>-4.8000000024330802E-3</v>
      </c>
      <c r="C18" s="48"/>
      <c r="D18" s="51"/>
      <c r="E18" s="48"/>
      <c r="F18" s="49"/>
    </row>
    <row r="19" spans="1:6">
      <c r="A19" s="48"/>
      <c r="B19" s="51"/>
      <c r="C19" s="48"/>
      <c r="D19" s="48"/>
      <c r="E19" s="48"/>
      <c r="F19" s="49"/>
    </row>
    <row r="20" spans="1:6">
      <c r="A20" s="48"/>
      <c r="B20" s="48"/>
      <c r="C20" s="48"/>
      <c r="D20" s="48"/>
      <c r="E20" s="48"/>
      <c r="F20" s="4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FACTURACION</vt:lpstr>
      <vt:lpstr>INGENIERIA</vt:lpstr>
      <vt:lpstr>BANCOS</vt:lpstr>
      <vt:lpstr>Hoja1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..</dc:creator>
  <cp:lastModifiedBy>usuario</cp:lastModifiedBy>
  <dcterms:created xsi:type="dcterms:W3CDTF">2017-05-22T22:19:32Z</dcterms:created>
  <dcterms:modified xsi:type="dcterms:W3CDTF">2017-06-01T21:22:33Z</dcterms:modified>
</cp:coreProperties>
</file>